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028"/>
  <workbookPr codeName="ThisWorkbook" autoCompressPictures="0"/>
  <bookViews>
    <workbookView xWindow="-160" yWindow="0" windowWidth="25600" windowHeight="15600" activeTab="1"/>
  </bookViews>
  <sheets>
    <sheet name="100-PSA" sheetId="9" r:id="rId1"/>
    <sheet name="Pool Info" sheetId="4" r:id="rId2"/>
    <sheet name="Pool CF" sheetId="5" r:id="rId3"/>
    <sheet name="Summary CF" sheetId="6" r:id="rId4"/>
    <sheet name="Principal CF Alloc" sheetId="1" r:id="rId5"/>
    <sheet name="Principal" sheetId="2" r:id="rId6"/>
    <sheet name="Balance" sheetId="7" r:id="rId7"/>
    <sheet name="Interest" sheetId="3" r:id="rId8"/>
    <sheet name="Pricing" sheetId="8" r:id="rId9"/>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5" l="1"/>
  <c r="E248" i="5"/>
  <c r="F248" i="5"/>
  <c r="H10" i="5"/>
  <c r="C2" i="5"/>
  <c r="C3" i="5"/>
  <c r="B11" i="5"/>
  <c r="C6" i="5"/>
  <c r="K7" i="5"/>
  <c r="M11" i="5"/>
  <c r="N11" i="5"/>
  <c r="P10" i="5"/>
  <c r="K2" i="5"/>
  <c r="K3" i="5"/>
  <c r="K6" i="5"/>
  <c r="C2" i="1"/>
  <c r="E5" i="4"/>
  <c r="F2" i="6"/>
  <c r="H3" i="6"/>
  <c r="C11" i="1"/>
  <c r="C14" i="1"/>
  <c r="D12" i="1"/>
  <c r="D5" i="1"/>
  <c r="W18" i="1"/>
  <c r="T19" i="1"/>
  <c r="D18" i="1"/>
  <c r="B3" i="7"/>
  <c r="O18" i="1"/>
  <c r="G18" i="1"/>
  <c r="C3" i="7"/>
  <c r="J18" i="1"/>
  <c r="D3" i="7"/>
  <c r="R18" i="1"/>
  <c r="AD18" i="1"/>
  <c r="H3" i="7"/>
  <c r="B1" i="3"/>
  <c r="AG18" i="1"/>
  <c r="I3" i="7"/>
  <c r="K5" i="5"/>
  <c r="C5" i="5"/>
  <c r="F3" i="7"/>
  <c r="E3" i="7"/>
  <c r="L19" i="1"/>
  <c r="M38" i="5"/>
  <c r="N38" i="5"/>
  <c r="M40" i="5"/>
  <c r="N40" i="5"/>
  <c r="M42" i="5"/>
  <c r="N42" i="5"/>
  <c r="M44" i="5"/>
  <c r="N44" i="5"/>
  <c r="M46" i="5"/>
  <c r="N46" i="5"/>
  <c r="M28" i="5"/>
  <c r="N28" i="5"/>
  <c r="M39" i="5"/>
  <c r="N39" i="5"/>
  <c r="M43" i="5"/>
  <c r="N43" i="5"/>
  <c r="M47" i="5"/>
  <c r="N47" i="5"/>
  <c r="M49" i="5"/>
  <c r="N49" i="5"/>
  <c r="M51" i="5"/>
  <c r="N51" i="5"/>
  <c r="M53" i="5"/>
  <c r="N53" i="5"/>
  <c r="M55" i="5"/>
  <c r="N55" i="5"/>
  <c r="M57" i="5"/>
  <c r="N57" i="5"/>
  <c r="M59" i="5"/>
  <c r="N59" i="5"/>
  <c r="M61" i="5"/>
  <c r="N61" i="5"/>
  <c r="M63" i="5"/>
  <c r="N63" i="5"/>
  <c r="M65" i="5"/>
  <c r="N65" i="5"/>
  <c r="M67" i="5"/>
  <c r="N67" i="5"/>
  <c r="M69" i="5"/>
  <c r="N69" i="5"/>
  <c r="M71" i="5"/>
  <c r="N71" i="5"/>
  <c r="M73" i="5"/>
  <c r="N73" i="5"/>
  <c r="M75" i="5"/>
  <c r="N75" i="5"/>
  <c r="M77" i="5"/>
  <c r="N77" i="5"/>
  <c r="M79" i="5"/>
  <c r="N79" i="5"/>
  <c r="M81" i="5"/>
  <c r="N81" i="5"/>
  <c r="M32" i="5"/>
  <c r="N32" i="5"/>
  <c r="M37" i="5"/>
  <c r="N37" i="5"/>
  <c r="M41" i="5"/>
  <c r="N41" i="5"/>
  <c r="M45" i="5"/>
  <c r="N45" i="5"/>
  <c r="M48" i="5"/>
  <c r="N48" i="5"/>
  <c r="M50" i="5"/>
  <c r="N50" i="5"/>
  <c r="M52" i="5"/>
  <c r="N52" i="5"/>
  <c r="M54" i="5"/>
  <c r="N54" i="5"/>
  <c r="M56" i="5"/>
  <c r="N56" i="5"/>
  <c r="M58" i="5"/>
  <c r="N58" i="5"/>
  <c r="M60" i="5"/>
  <c r="N60" i="5"/>
  <c r="M62" i="5"/>
  <c r="N62" i="5"/>
  <c r="M64" i="5"/>
  <c r="N64" i="5"/>
  <c r="M66" i="5"/>
  <c r="N66" i="5"/>
  <c r="M68" i="5"/>
  <c r="N68" i="5"/>
  <c r="M70" i="5"/>
  <c r="N70" i="5"/>
  <c r="M72" i="5"/>
  <c r="N72" i="5"/>
  <c r="M74" i="5"/>
  <c r="N74" i="5"/>
  <c r="M76" i="5"/>
  <c r="N76" i="5"/>
  <c r="M78" i="5"/>
  <c r="N78" i="5"/>
  <c r="M80" i="5"/>
  <c r="N80" i="5"/>
  <c r="M82" i="5"/>
  <c r="N82" i="5"/>
  <c r="M84" i="5"/>
  <c r="N84" i="5"/>
  <c r="M86" i="5"/>
  <c r="N86" i="5"/>
  <c r="M85" i="5"/>
  <c r="N85" i="5"/>
  <c r="M89" i="5"/>
  <c r="N89" i="5"/>
  <c r="M91" i="5"/>
  <c r="N91" i="5"/>
  <c r="M93" i="5"/>
  <c r="N93" i="5"/>
  <c r="M95" i="5"/>
  <c r="N95" i="5"/>
  <c r="M97" i="5"/>
  <c r="N97" i="5"/>
  <c r="M99" i="5"/>
  <c r="N99" i="5"/>
  <c r="M101" i="5"/>
  <c r="N101" i="5"/>
  <c r="M103" i="5"/>
  <c r="N103" i="5"/>
  <c r="M105" i="5"/>
  <c r="N105" i="5"/>
  <c r="M107" i="5"/>
  <c r="N107" i="5"/>
  <c r="M109" i="5"/>
  <c r="N109" i="5"/>
  <c r="M111" i="5"/>
  <c r="N111" i="5"/>
  <c r="M113" i="5"/>
  <c r="N113" i="5"/>
  <c r="M115" i="5"/>
  <c r="N115" i="5"/>
  <c r="M117" i="5"/>
  <c r="N117" i="5"/>
  <c r="M119" i="5"/>
  <c r="N119" i="5"/>
  <c r="M121" i="5"/>
  <c r="N121" i="5"/>
  <c r="M123" i="5"/>
  <c r="N123" i="5"/>
  <c r="M125" i="5"/>
  <c r="N125" i="5"/>
  <c r="M127" i="5"/>
  <c r="N127" i="5"/>
  <c r="M129" i="5"/>
  <c r="N129" i="5"/>
  <c r="M131" i="5"/>
  <c r="N131" i="5"/>
  <c r="M133" i="5"/>
  <c r="N133" i="5"/>
  <c r="M83" i="5"/>
  <c r="N83" i="5"/>
  <c r="M87" i="5"/>
  <c r="N87" i="5"/>
  <c r="M88" i="5"/>
  <c r="N88" i="5"/>
  <c r="M90" i="5"/>
  <c r="N90" i="5"/>
  <c r="M92" i="5"/>
  <c r="N92" i="5"/>
  <c r="M94" i="5"/>
  <c r="N94" i="5"/>
  <c r="M96" i="5"/>
  <c r="N96" i="5"/>
  <c r="M98" i="5"/>
  <c r="N98" i="5"/>
  <c r="M100" i="5"/>
  <c r="N100" i="5"/>
  <c r="M102" i="5"/>
  <c r="N102" i="5"/>
  <c r="M104" i="5"/>
  <c r="N104" i="5"/>
  <c r="M106" i="5"/>
  <c r="N106" i="5"/>
  <c r="M108" i="5"/>
  <c r="N108" i="5"/>
  <c r="M110" i="5"/>
  <c r="N110" i="5"/>
  <c r="M112" i="5"/>
  <c r="N112" i="5"/>
  <c r="M114" i="5"/>
  <c r="N114" i="5"/>
  <c r="M116" i="5"/>
  <c r="N116" i="5"/>
  <c r="M118" i="5"/>
  <c r="N118" i="5"/>
  <c r="M120" i="5"/>
  <c r="N120" i="5"/>
  <c r="M122" i="5"/>
  <c r="N122" i="5"/>
  <c r="M124" i="5"/>
  <c r="N124" i="5"/>
  <c r="M126" i="5"/>
  <c r="N126" i="5"/>
  <c r="M128" i="5"/>
  <c r="N128" i="5"/>
  <c r="M130" i="5"/>
  <c r="N130" i="5"/>
  <c r="M132" i="5"/>
  <c r="N132" i="5"/>
  <c r="M134" i="5"/>
  <c r="N134" i="5"/>
  <c r="M136" i="5"/>
  <c r="N136" i="5"/>
  <c r="M138" i="5"/>
  <c r="N138" i="5"/>
  <c r="M140" i="5"/>
  <c r="N140" i="5"/>
  <c r="M142" i="5"/>
  <c r="N142" i="5"/>
  <c r="M144" i="5"/>
  <c r="N144" i="5"/>
  <c r="M135" i="5"/>
  <c r="N135" i="5"/>
  <c r="M139" i="5"/>
  <c r="N139" i="5"/>
  <c r="M143" i="5"/>
  <c r="N143" i="5"/>
  <c r="M145" i="5"/>
  <c r="N145" i="5"/>
  <c r="M147" i="5"/>
  <c r="N147" i="5"/>
  <c r="M149" i="5"/>
  <c r="N149" i="5"/>
  <c r="M151" i="5"/>
  <c r="N151" i="5"/>
  <c r="M153" i="5"/>
  <c r="N153" i="5"/>
  <c r="M155" i="5"/>
  <c r="N155" i="5"/>
  <c r="M157" i="5"/>
  <c r="N157" i="5"/>
  <c r="M159" i="5"/>
  <c r="N159" i="5"/>
  <c r="M161" i="5"/>
  <c r="N161" i="5"/>
  <c r="M163" i="5"/>
  <c r="N163" i="5"/>
  <c r="M165" i="5"/>
  <c r="N165" i="5"/>
  <c r="M167" i="5"/>
  <c r="N167" i="5"/>
  <c r="M169" i="5"/>
  <c r="N169" i="5"/>
  <c r="M171" i="5"/>
  <c r="N171" i="5"/>
  <c r="M173" i="5"/>
  <c r="N173" i="5"/>
  <c r="M175" i="5"/>
  <c r="N175" i="5"/>
  <c r="M177" i="5"/>
  <c r="N177" i="5"/>
  <c r="M179" i="5"/>
  <c r="N179" i="5"/>
  <c r="M181" i="5"/>
  <c r="N181" i="5"/>
  <c r="M183" i="5"/>
  <c r="N183" i="5"/>
  <c r="M185" i="5"/>
  <c r="N185" i="5"/>
  <c r="M187" i="5"/>
  <c r="N187" i="5"/>
  <c r="M189" i="5"/>
  <c r="N189" i="5"/>
  <c r="M191" i="5"/>
  <c r="N191" i="5"/>
  <c r="M193" i="5"/>
  <c r="N193" i="5"/>
  <c r="M195" i="5"/>
  <c r="N195" i="5"/>
  <c r="M197" i="5"/>
  <c r="N197" i="5"/>
  <c r="M199" i="5"/>
  <c r="N199" i="5"/>
  <c r="M201" i="5"/>
  <c r="N201" i="5"/>
  <c r="M203" i="5"/>
  <c r="N203" i="5"/>
  <c r="M205" i="5"/>
  <c r="N205" i="5"/>
  <c r="M207" i="5"/>
  <c r="N207" i="5"/>
  <c r="M209" i="5"/>
  <c r="N209" i="5"/>
  <c r="M211" i="5"/>
  <c r="N211" i="5"/>
  <c r="M213" i="5"/>
  <c r="N213" i="5"/>
  <c r="M215" i="5"/>
  <c r="N215" i="5"/>
  <c r="M217" i="5"/>
  <c r="N217" i="5"/>
  <c r="M219" i="5"/>
  <c r="N219" i="5"/>
  <c r="M221" i="5"/>
  <c r="N221" i="5"/>
  <c r="M223" i="5"/>
  <c r="N223" i="5"/>
  <c r="M225" i="5"/>
  <c r="N225" i="5"/>
  <c r="M227" i="5"/>
  <c r="N227" i="5"/>
  <c r="M137" i="5"/>
  <c r="N137" i="5"/>
  <c r="M141" i="5"/>
  <c r="N141" i="5"/>
  <c r="M146" i="5"/>
  <c r="N146" i="5"/>
  <c r="M148" i="5"/>
  <c r="N148" i="5"/>
  <c r="M150" i="5"/>
  <c r="N150" i="5"/>
  <c r="M152" i="5"/>
  <c r="N152" i="5"/>
  <c r="M154" i="5"/>
  <c r="N154" i="5"/>
  <c r="M156" i="5"/>
  <c r="N156" i="5"/>
  <c r="M158" i="5"/>
  <c r="N158" i="5"/>
  <c r="M160" i="5"/>
  <c r="N160" i="5"/>
  <c r="M162" i="5"/>
  <c r="N162" i="5"/>
  <c r="M164" i="5"/>
  <c r="N164" i="5"/>
  <c r="M166" i="5"/>
  <c r="N166" i="5"/>
  <c r="M168" i="5"/>
  <c r="N168" i="5"/>
  <c r="M170" i="5"/>
  <c r="N170" i="5"/>
  <c r="M172" i="5"/>
  <c r="N172" i="5"/>
  <c r="M174" i="5"/>
  <c r="N174" i="5"/>
  <c r="M176" i="5"/>
  <c r="N176" i="5"/>
  <c r="M178" i="5"/>
  <c r="N178" i="5"/>
  <c r="M180" i="5"/>
  <c r="N180" i="5"/>
  <c r="M182" i="5"/>
  <c r="N182" i="5"/>
  <c r="M184" i="5"/>
  <c r="N184" i="5"/>
  <c r="M186" i="5"/>
  <c r="N186" i="5"/>
  <c r="M188" i="5"/>
  <c r="N188" i="5"/>
  <c r="M190" i="5"/>
  <c r="N190" i="5"/>
  <c r="M192" i="5"/>
  <c r="N192" i="5"/>
  <c r="M194" i="5"/>
  <c r="N194" i="5"/>
  <c r="M196" i="5"/>
  <c r="N196" i="5"/>
  <c r="M198" i="5"/>
  <c r="N198" i="5"/>
  <c r="M200" i="5"/>
  <c r="N200" i="5"/>
  <c r="M202" i="5"/>
  <c r="N202" i="5"/>
  <c r="M204" i="5"/>
  <c r="N204" i="5"/>
  <c r="M206" i="5"/>
  <c r="N206" i="5"/>
  <c r="M208" i="5"/>
  <c r="N208" i="5"/>
  <c r="M210" i="5"/>
  <c r="N210" i="5"/>
  <c r="M212" i="5"/>
  <c r="N212" i="5"/>
  <c r="M214" i="5"/>
  <c r="N214" i="5"/>
  <c r="M216" i="5"/>
  <c r="N216" i="5"/>
  <c r="M218" i="5"/>
  <c r="N218" i="5"/>
  <c r="M220" i="5"/>
  <c r="N220" i="5"/>
  <c r="M222" i="5"/>
  <c r="N222" i="5"/>
  <c r="M224" i="5"/>
  <c r="N224" i="5"/>
  <c r="M226" i="5"/>
  <c r="N226" i="5"/>
  <c r="M228" i="5"/>
  <c r="N228" i="5"/>
  <c r="M230" i="5"/>
  <c r="N230" i="5"/>
  <c r="M232" i="5"/>
  <c r="N232" i="5"/>
  <c r="M234" i="5"/>
  <c r="N234" i="5"/>
  <c r="M236" i="5"/>
  <c r="N236" i="5"/>
  <c r="M231" i="5"/>
  <c r="N231" i="5"/>
  <c r="M235" i="5"/>
  <c r="N235" i="5"/>
  <c r="M237" i="5"/>
  <c r="N237" i="5"/>
  <c r="M239" i="5"/>
  <c r="N239" i="5"/>
  <c r="M241" i="5"/>
  <c r="N241" i="5"/>
  <c r="M243" i="5"/>
  <c r="N243" i="5"/>
  <c r="M245" i="5"/>
  <c r="N245" i="5"/>
  <c r="M247" i="5"/>
  <c r="N247" i="5"/>
  <c r="M249" i="5"/>
  <c r="N249" i="5"/>
  <c r="M229" i="5"/>
  <c r="N229" i="5"/>
  <c r="M233" i="5"/>
  <c r="N233" i="5"/>
  <c r="M238" i="5"/>
  <c r="N238" i="5"/>
  <c r="M240" i="5"/>
  <c r="N240" i="5"/>
  <c r="M242" i="5"/>
  <c r="N242" i="5"/>
  <c r="M244" i="5"/>
  <c r="N244" i="5"/>
  <c r="M246" i="5"/>
  <c r="N246" i="5"/>
  <c r="M248" i="5"/>
  <c r="N248" i="5"/>
  <c r="M250" i="5"/>
  <c r="N250" i="5"/>
  <c r="E12" i="5"/>
  <c r="F12" i="5"/>
  <c r="E11" i="5"/>
  <c r="F11" i="5"/>
  <c r="E13" i="5"/>
  <c r="F13" i="5"/>
  <c r="E15" i="5"/>
  <c r="F15" i="5"/>
  <c r="E17" i="5"/>
  <c r="F17" i="5"/>
  <c r="E19" i="5"/>
  <c r="F19" i="5"/>
  <c r="E21" i="5"/>
  <c r="F21" i="5"/>
  <c r="E23" i="5"/>
  <c r="F23" i="5"/>
  <c r="E25" i="5"/>
  <c r="F25" i="5"/>
  <c r="E27" i="5"/>
  <c r="F27" i="5"/>
  <c r="E29" i="5"/>
  <c r="F29" i="5"/>
  <c r="E31" i="5"/>
  <c r="F31" i="5"/>
  <c r="E33" i="5"/>
  <c r="F33" i="5"/>
  <c r="E35" i="5"/>
  <c r="F35" i="5"/>
  <c r="E37" i="5"/>
  <c r="F37" i="5"/>
  <c r="E39" i="5"/>
  <c r="F39" i="5"/>
  <c r="E41" i="5"/>
  <c r="F41" i="5"/>
  <c r="E43" i="5"/>
  <c r="F43" i="5"/>
  <c r="E45" i="5"/>
  <c r="F45" i="5"/>
  <c r="E47" i="5"/>
  <c r="F47" i="5"/>
  <c r="E49" i="5"/>
  <c r="F49" i="5"/>
  <c r="E51" i="5"/>
  <c r="F51" i="5"/>
  <c r="E53" i="5"/>
  <c r="F53" i="5"/>
  <c r="E55" i="5"/>
  <c r="F55" i="5"/>
  <c r="E57" i="5"/>
  <c r="F57" i="5"/>
  <c r="E59" i="5"/>
  <c r="F59" i="5"/>
  <c r="E61" i="5"/>
  <c r="F61" i="5"/>
  <c r="E63" i="5"/>
  <c r="F63" i="5"/>
  <c r="E65" i="5"/>
  <c r="F65" i="5"/>
  <c r="E67" i="5"/>
  <c r="F67" i="5"/>
  <c r="E69" i="5"/>
  <c r="F69" i="5"/>
  <c r="E71" i="5"/>
  <c r="F71" i="5"/>
  <c r="E73" i="5"/>
  <c r="F73" i="5"/>
  <c r="E75" i="5"/>
  <c r="F75" i="5"/>
  <c r="E77" i="5"/>
  <c r="F77" i="5"/>
  <c r="E79" i="5"/>
  <c r="F79" i="5"/>
  <c r="E81" i="5"/>
  <c r="F81" i="5"/>
  <c r="E83" i="5"/>
  <c r="F83" i="5"/>
  <c r="E85" i="5"/>
  <c r="F85" i="5"/>
  <c r="E87" i="5"/>
  <c r="F87" i="5"/>
  <c r="E89" i="5"/>
  <c r="F89" i="5"/>
  <c r="E14" i="5"/>
  <c r="F14" i="5"/>
  <c r="E16" i="5"/>
  <c r="F16" i="5"/>
  <c r="E18" i="5"/>
  <c r="F18" i="5"/>
  <c r="E20" i="5"/>
  <c r="F20" i="5"/>
  <c r="E22" i="5"/>
  <c r="F22" i="5"/>
  <c r="E24" i="5"/>
  <c r="F24" i="5"/>
  <c r="E26" i="5"/>
  <c r="F26" i="5"/>
  <c r="E28" i="5"/>
  <c r="F28" i="5"/>
  <c r="E30" i="5"/>
  <c r="F30" i="5"/>
  <c r="E32" i="5"/>
  <c r="F32" i="5"/>
  <c r="E34" i="5"/>
  <c r="F34" i="5"/>
  <c r="E36" i="5"/>
  <c r="F36" i="5"/>
  <c r="E38" i="5"/>
  <c r="F38" i="5"/>
  <c r="E40" i="5"/>
  <c r="F40" i="5"/>
  <c r="E42" i="5"/>
  <c r="F42" i="5"/>
  <c r="E44" i="5"/>
  <c r="F44" i="5"/>
  <c r="E46" i="5"/>
  <c r="F46" i="5"/>
  <c r="E48" i="5"/>
  <c r="F48" i="5"/>
  <c r="E50" i="5"/>
  <c r="F50" i="5"/>
  <c r="E52" i="5"/>
  <c r="F52" i="5"/>
  <c r="E54" i="5"/>
  <c r="F54" i="5"/>
  <c r="E56" i="5"/>
  <c r="F56" i="5"/>
  <c r="E58" i="5"/>
  <c r="F58" i="5"/>
  <c r="E60" i="5"/>
  <c r="F60" i="5"/>
  <c r="E62" i="5"/>
  <c r="F62" i="5"/>
  <c r="E64" i="5"/>
  <c r="F64" i="5"/>
  <c r="E66" i="5"/>
  <c r="F66" i="5"/>
  <c r="E68" i="5"/>
  <c r="F68" i="5"/>
  <c r="E70" i="5"/>
  <c r="F70" i="5"/>
  <c r="E72" i="5"/>
  <c r="F72" i="5"/>
  <c r="E74" i="5"/>
  <c r="F74" i="5"/>
  <c r="E76" i="5"/>
  <c r="F76" i="5"/>
  <c r="E78" i="5"/>
  <c r="F78" i="5"/>
  <c r="E80" i="5"/>
  <c r="F80" i="5"/>
  <c r="E82" i="5"/>
  <c r="F82" i="5"/>
  <c r="E84" i="5"/>
  <c r="F84" i="5"/>
  <c r="E86" i="5"/>
  <c r="F86" i="5"/>
  <c r="E88" i="5"/>
  <c r="F88" i="5"/>
  <c r="E90" i="5"/>
  <c r="F90" i="5"/>
  <c r="E92" i="5"/>
  <c r="F92" i="5"/>
  <c r="E94" i="5"/>
  <c r="F94" i="5"/>
  <c r="E96" i="5"/>
  <c r="F96" i="5"/>
  <c r="E98" i="5"/>
  <c r="F98" i="5"/>
  <c r="E100" i="5"/>
  <c r="F100" i="5"/>
  <c r="E102" i="5"/>
  <c r="F102" i="5"/>
  <c r="E104" i="5"/>
  <c r="F104" i="5"/>
  <c r="E106" i="5"/>
  <c r="F106" i="5"/>
  <c r="E249" i="5"/>
  <c r="F249" i="5"/>
  <c r="E247" i="5"/>
  <c r="F247" i="5"/>
  <c r="E245" i="5"/>
  <c r="F245" i="5"/>
  <c r="E243" i="5"/>
  <c r="F243" i="5"/>
  <c r="E241" i="5"/>
  <c r="F241" i="5"/>
  <c r="E239" i="5"/>
  <c r="F239" i="5"/>
  <c r="E237" i="5"/>
  <c r="F237" i="5"/>
  <c r="E235" i="5"/>
  <c r="F235" i="5"/>
  <c r="E233" i="5"/>
  <c r="F233" i="5"/>
  <c r="E231" i="5"/>
  <c r="F231" i="5"/>
  <c r="E229" i="5"/>
  <c r="F229" i="5"/>
  <c r="E227" i="5"/>
  <c r="F227" i="5"/>
  <c r="E225" i="5"/>
  <c r="F225" i="5"/>
  <c r="E223" i="5"/>
  <c r="F223" i="5"/>
  <c r="E221" i="5"/>
  <c r="F221" i="5"/>
  <c r="E219" i="5"/>
  <c r="F219" i="5"/>
  <c r="E217" i="5"/>
  <c r="F217" i="5"/>
  <c r="E215" i="5"/>
  <c r="F215" i="5"/>
  <c r="E213" i="5"/>
  <c r="F213" i="5"/>
  <c r="E211" i="5"/>
  <c r="F211" i="5"/>
  <c r="E209" i="5"/>
  <c r="F209" i="5"/>
  <c r="E207" i="5"/>
  <c r="F207" i="5"/>
  <c r="E205" i="5"/>
  <c r="F205" i="5"/>
  <c r="E203" i="5"/>
  <c r="F203" i="5"/>
  <c r="E201" i="5"/>
  <c r="F201" i="5"/>
  <c r="E199" i="5"/>
  <c r="F199" i="5"/>
  <c r="E197" i="5"/>
  <c r="F197" i="5"/>
  <c r="E195" i="5"/>
  <c r="F195" i="5"/>
  <c r="E193" i="5"/>
  <c r="F193" i="5"/>
  <c r="E191" i="5"/>
  <c r="F191" i="5"/>
  <c r="E189" i="5"/>
  <c r="F189" i="5"/>
  <c r="E187" i="5"/>
  <c r="F187" i="5"/>
  <c r="E185" i="5"/>
  <c r="F185" i="5"/>
  <c r="E183" i="5"/>
  <c r="F183" i="5"/>
  <c r="E181" i="5"/>
  <c r="F181" i="5"/>
  <c r="E179" i="5"/>
  <c r="F179" i="5"/>
  <c r="E177" i="5"/>
  <c r="F177" i="5"/>
  <c r="E175" i="5"/>
  <c r="F175" i="5"/>
  <c r="E173" i="5"/>
  <c r="F173" i="5"/>
  <c r="E171" i="5"/>
  <c r="F171" i="5"/>
  <c r="E169" i="5"/>
  <c r="F169" i="5"/>
  <c r="E167" i="5"/>
  <c r="F167" i="5"/>
  <c r="E165" i="5"/>
  <c r="F165" i="5"/>
  <c r="E163" i="5"/>
  <c r="F163" i="5"/>
  <c r="E161" i="5"/>
  <c r="F161" i="5"/>
  <c r="E159" i="5"/>
  <c r="F159" i="5"/>
  <c r="E157" i="5"/>
  <c r="F157" i="5"/>
  <c r="E155" i="5"/>
  <c r="F155" i="5"/>
  <c r="E153" i="5"/>
  <c r="F153" i="5"/>
  <c r="E151" i="5"/>
  <c r="F151" i="5"/>
  <c r="E149" i="5"/>
  <c r="F149" i="5"/>
  <c r="E147" i="5"/>
  <c r="F147" i="5"/>
  <c r="E145" i="5"/>
  <c r="F145" i="5"/>
  <c r="E143" i="5"/>
  <c r="F143" i="5"/>
  <c r="E141" i="5"/>
  <c r="F141" i="5"/>
  <c r="E139" i="5"/>
  <c r="F139" i="5"/>
  <c r="E137" i="5"/>
  <c r="F137" i="5"/>
  <c r="E135" i="5"/>
  <c r="F135" i="5"/>
  <c r="E133" i="5"/>
  <c r="F133" i="5"/>
  <c r="E131" i="5"/>
  <c r="F131" i="5"/>
  <c r="E129" i="5"/>
  <c r="F129" i="5"/>
  <c r="E127" i="5"/>
  <c r="F127" i="5"/>
  <c r="E125" i="5"/>
  <c r="F125" i="5"/>
  <c r="E123" i="5"/>
  <c r="F123" i="5"/>
  <c r="E121" i="5"/>
  <c r="F121" i="5"/>
  <c r="E119" i="5"/>
  <c r="F119" i="5"/>
  <c r="E117" i="5"/>
  <c r="F117" i="5"/>
  <c r="E115" i="5"/>
  <c r="F115" i="5"/>
  <c r="E113" i="5"/>
  <c r="F113" i="5"/>
  <c r="E111" i="5"/>
  <c r="F111" i="5"/>
  <c r="E109" i="5"/>
  <c r="F109" i="5"/>
  <c r="E107" i="5"/>
  <c r="F107" i="5"/>
  <c r="E103" i="5"/>
  <c r="F103" i="5"/>
  <c r="E99" i="5"/>
  <c r="F99" i="5"/>
  <c r="E95" i="5"/>
  <c r="F95" i="5"/>
  <c r="E91" i="5"/>
  <c r="F91" i="5"/>
  <c r="E246" i="5"/>
  <c r="F246" i="5"/>
  <c r="E244" i="5"/>
  <c r="F244" i="5"/>
  <c r="E242" i="5"/>
  <c r="F242" i="5"/>
  <c r="E240" i="5"/>
  <c r="F240" i="5"/>
  <c r="E238" i="5"/>
  <c r="F238" i="5"/>
  <c r="E236" i="5"/>
  <c r="F236" i="5"/>
  <c r="E234" i="5"/>
  <c r="F234" i="5"/>
  <c r="E232" i="5"/>
  <c r="F232" i="5"/>
  <c r="E230" i="5"/>
  <c r="F230" i="5"/>
  <c r="E228" i="5"/>
  <c r="F228" i="5"/>
  <c r="E226" i="5"/>
  <c r="F226" i="5"/>
  <c r="E224" i="5"/>
  <c r="F224" i="5"/>
  <c r="E222" i="5"/>
  <c r="F222" i="5"/>
  <c r="E220" i="5"/>
  <c r="F220" i="5"/>
  <c r="E218" i="5"/>
  <c r="F218" i="5"/>
  <c r="E216" i="5"/>
  <c r="F216" i="5"/>
  <c r="E214" i="5"/>
  <c r="F214" i="5"/>
  <c r="E212" i="5"/>
  <c r="F212" i="5"/>
  <c r="E210" i="5"/>
  <c r="F210" i="5"/>
  <c r="E208" i="5"/>
  <c r="F208" i="5"/>
  <c r="E206" i="5"/>
  <c r="F206" i="5"/>
  <c r="E204" i="5"/>
  <c r="F204" i="5"/>
  <c r="E202" i="5"/>
  <c r="F202" i="5"/>
  <c r="E200" i="5"/>
  <c r="F200" i="5"/>
  <c r="E198" i="5"/>
  <c r="F198" i="5"/>
  <c r="E196" i="5"/>
  <c r="F196" i="5"/>
  <c r="E194" i="5"/>
  <c r="F194" i="5"/>
  <c r="E192" i="5"/>
  <c r="F192" i="5"/>
  <c r="E190" i="5"/>
  <c r="F190" i="5"/>
  <c r="E188" i="5"/>
  <c r="F188" i="5"/>
  <c r="E186" i="5"/>
  <c r="F186" i="5"/>
  <c r="E184" i="5"/>
  <c r="F184" i="5"/>
  <c r="E182" i="5"/>
  <c r="F182" i="5"/>
  <c r="E180" i="5"/>
  <c r="F180" i="5"/>
  <c r="E178" i="5"/>
  <c r="F178" i="5"/>
  <c r="E176" i="5"/>
  <c r="F176" i="5"/>
  <c r="E174" i="5"/>
  <c r="F174" i="5"/>
  <c r="E172" i="5"/>
  <c r="F172" i="5"/>
  <c r="E170" i="5"/>
  <c r="F170" i="5"/>
  <c r="E168" i="5"/>
  <c r="F168" i="5"/>
  <c r="E166" i="5"/>
  <c r="F166" i="5"/>
  <c r="E164" i="5"/>
  <c r="F164" i="5"/>
  <c r="E162" i="5"/>
  <c r="F162" i="5"/>
  <c r="E160" i="5"/>
  <c r="F160" i="5"/>
  <c r="E158" i="5"/>
  <c r="F158" i="5"/>
  <c r="E156" i="5"/>
  <c r="F156" i="5"/>
  <c r="E154" i="5"/>
  <c r="F154" i="5"/>
  <c r="E152" i="5"/>
  <c r="F152" i="5"/>
  <c r="E150" i="5"/>
  <c r="F150" i="5"/>
  <c r="E148" i="5"/>
  <c r="F148" i="5"/>
  <c r="E146" i="5"/>
  <c r="F146" i="5"/>
  <c r="E144" i="5"/>
  <c r="F144" i="5"/>
  <c r="E142" i="5"/>
  <c r="F142" i="5"/>
  <c r="E140" i="5"/>
  <c r="F140" i="5"/>
  <c r="E138" i="5"/>
  <c r="F138" i="5"/>
  <c r="E136" i="5"/>
  <c r="F136" i="5"/>
  <c r="E134" i="5"/>
  <c r="F134" i="5"/>
  <c r="E132" i="5"/>
  <c r="F132" i="5"/>
  <c r="E130" i="5"/>
  <c r="F130" i="5"/>
  <c r="E128" i="5"/>
  <c r="F128" i="5"/>
  <c r="E126" i="5"/>
  <c r="F126" i="5"/>
  <c r="E124" i="5"/>
  <c r="F124" i="5"/>
  <c r="E122" i="5"/>
  <c r="F122" i="5"/>
  <c r="E120" i="5"/>
  <c r="F120" i="5"/>
  <c r="E118" i="5"/>
  <c r="F118" i="5"/>
  <c r="E116" i="5"/>
  <c r="F116" i="5"/>
  <c r="E114" i="5"/>
  <c r="F114" i="5"/>
  <c r="E112" i="5"/>
  <c r="F112" i="5"/>
  <c r="E110" i="5"/>
  <c r="F110" i="5"/>
  <c r="E108" i="5"/>
  <c r="F108" i="5"/>
  <c r="E105" i="5"/>
  <c r="F105" i="5"/>
  <c r="E101" i="5"/>
  <c r="F101" i="5"/>
  <c r="E97" i="5"/>
  <c r="F97" i="5"/>
  <c r="E93" i="5"/>
  <c r="F93" i="5"/>
  <c r="G3" i="7"/>
  <c r="D4" i="3"/>
  <c r="K3" i="7"/>
  <c r="L3" i="7"/>
  <c r="J11" i="5"/>
  <c r="K11" i="5"/>
  <c r="L11" i="5"/>
  <c r="O11" i="5"/>
  <c r="E250" i="5"/>
  <c r="F250" i="5"/>
  <c r="M36" i="5"/>
  <c r="N36" i="5"/>
  <c r="M34" i="5"/>
  <c r="N34" i="5"/>
  <c r="M30" i="5"/>
  <c r="N30" i="5"/>
  <c r="M26" i="5"/>
  <c r="N26" i="5"/>
  <c r="M22" i="5"/>
  <c r="N22" i="5"/>
  <c r="M18" i="5"/>
  <c r="N18" i="5"/>
  <c r="M14" i="5"/>
  <c r="N14" i="5"/>
  <c r="M24" i="5"/>
  <c r="N24" i="5"/>
  <c r="M20" i="5"/>
  <c r="N20" i="5"/>
  <c r="M16" i="5"/>
  <c r="N16" i="5"/>
  <c r="M12" i="5"/>
  <c r="N12" i="5"/>
  <c r="M35" i="5"/>
  <c r="N35" i="5"/>
  <c r="M33" i="5"/>
  <c r="N33" i="5"/>
  <c r="M31" i="5"/>
  <c r="N31" i="5"/>
  <c r="M29" i="5"/>
  <c r="N29" i="5"/>
  <c r="M27" i="5"/>
  <c r="N27" i="5"/>
  <c r="M25" i="5"/>
  <c r="N25" i="5"/>
  <c r="M23" i="5"/>
  <c r="N23" i="5"/>
  <c r="M21" i="5"/>
  <c r="N21" i="5"/>
  <c r="M19" i="5"/>
  <c r="N19" i="5"/>
  <c r="M17" i="5"/>
  <c r="N17" i="5"/>
  <c r="M15" i="5"/>
  <c r="N15" i="5"/>
  <c r="M13" i="5"/>
  <c r="N13" i="5"/>
  <c r="H4" i="3"/>
  <c r="B4" i="3"/>
  <c r="I4" i="3"/>
  <c r="C4" i="3"/>
  <c r="F4" i="3"/>
  <c r="P11" i="5"/>
  <c r="D11" i="5"/>
  <c r="G11" i="5"/>
  <c r="C11" i="5"/>
  <c r="D3" i="6"/>
  <c r="H11" i="5"/>
  <c r="B3" i="6"/>
  <c r="K12" i="5"/>
  <c r="J12" i="5"/>
  <c r="L12" i="5"/>
  <c r="O12" i="5"/>
  <c r="P12" i="5"/>
  <c r="AA19" i="1"/>
  <c r="A19" i="1"/>
  <c r="B12" i="5"/>
  <c r="C12" i="5"/>
  <c r="D12" i="5"/>
  <c r="F3" i="6"/>
  <c r="H4" i="6"/>
  <c r="D4" i="6"/>
  <c r="G12" i="5"/>
  <c r="B4" i="6"/>
  <c r="C19" i="1"/>
  <c r="AC19" i="1"/>
  <c r="AF19" i="1"/>
  <c r="K13" i="5"/>
  <c r="J13" i="5"/>
  <c r="L13" i="5"/>
  <c r="AA20" i="1"/>
  <c r="A20" i="1"/>
  <c r="O13" i="5"/>
  <c r="P13" i="5"/>
  <c r="D19" i="1"/>
  <c r="B3" i="2"/>
  <c r="B6" i="8"/>
  <c r="H12" i="5"/>
  <c r="AG19" i="1"/>
  <c r="I3" i="2"/>
  <c r="I6" i="8"/>
  <c r="AD19" i="1"/>
  <c r="H3" i="2"/>
  <c r="H6" i="8"/>
  <c r="F19" i="1"/>
  <c r="K14" i="5"/>
  <c r="J14" i="5"/>
  <c r="L14" i="5"/>
  <c r="C13" i="5"/>
  <c r="D5" i="6"/>
  <c r="F4" i="6"/>
  <c r="H5" i="6"/>
  <c r="B13" i="5"/>
  <c r="D13" i="5"/>
  <c r="C3" i="2"/>
  <c r="C6" i="8"/>
  <c r="G19" i="1"/>
  <c r="I19" i="1"/>
  <c r="I4" i="7"/>
  <c r="I5" i="3"/>
  <c r="H4" i="7"/>
  <c r="H5" i="3"/>
  <c r="B4" i="7"/>
  <c r="AC20" i="1"/>
  <c r="AF20" i="1"/>
  <c r="I4" i="2"/>
  <c r="I7" i="8"/>
  <c r="H4" i="2"/>
  <c r="O14" i="5"/>
  <c r="P14" i="5"/>
  <c r="G13" i="5"/>
  <c r="B5" i="6"/>
  <c r="H13" i="5"/>
  <c r="B5" i="3"/>
  <c r="D3" i="2"/>
  <c r="D6" i="8"/>
  <c r="J19" i="1"/>
  <c r="AD20" i="1"/>
  <c r="C4" i="7"/>
  <c r="C5" i="3"/>
  <c r="H7" i="8"/>
  <c r="AG20" i="1"/>
  <c r="K15" i="5"/>
  <c r="J15" i="5"/>
  <c r="L15" i="5"/>
  <c r="I5" i="7"/>
  <c r="I6" i="3"/>
  <c r="B14" i="5"/>
  <c r="C14" i="5"/>
  <c r="D14" i="5"/>
  <c r="F5" i="6"/>
  <c r="H6" i="6"/>
  <c r="D6" i="6"/>
  <c r="A21" i="1"/>
  <c r="AA21" i="1"/>
  <c r="H5" i="7"/>
  <c r="H6" i="3"/>
  <c r="D4" i="7"/>
  <c r="D5" i="3"/>
  <c r="M19" i="1"/>
  <c r="G14" i="5"/>
  <c r="B6" i="6"/>
  <c r="O15" i="5"/>
  <c r="P15" i="5"/>
  <c r="N19" i="1"/>
  <c r="O19" i="1"/>
  <c r="E4" i="3"/>
  <c r="E3" i="2"/>
  <c r="AC21" i="1"/>
  <c r="A22" i="1"/>
  <c r="AA22" i="1"/>
  <c r="J16" i="5"/>
  <c r="K16" i="5"/>
  <c r="L16" i="5"/>
  <c r="E4" i="7"/>
  <c r="L20" i="1"/>
  <c r="Q19" i="1"/>
  <c r="H14" i="5"/>
  <c r="H5" i="2"/>
  <c r="H8" i="8"/>
  <c r="AD21" i="1"/>
  <c r="E6" i="8"/>
  <c r="AF21" i="1"/>
  <c r="F3" i="2"/>
  <c r="F6" i="8"/>
  <c r="R19" i="1"/>
  <c r="H6" i="7"/>
  <c r="H7" i="3"/>
  <c r="O16" i="5"/>
  <c r="P16" i="5"/>
  <c r="AC22" i="1"/>
  <c r="H6" i="2"/>
  <c r="H9" i="8"/>
  <c r="I5" i="2"/>
  <c r="I8" i="8"/>
  <c r="AG21" i="1"/>
  <c r="B15" i="5"/>
  <c r="C15" i="5"/>
  <c r="D7" i="6"/>
  <c r="D15" i="5"/>
  <c r="G15" i="5"/>
  <c r="F6" i="6"/>
  <c r="H7" i="6"/>
  <c r="K17" i="5"/>
  <c r="J17" i="5"/>
  <c r="L17" i="5"/>
  <c r="AF22" i="1"/>
  <c r="I6" i="2"/>
  <c r="U19" i="1"/>
  <c r="F4" i="7"/>
  <c r="H15" i="5"/>
  <c r="AG22" i="1"/>
  <c r="I6" i="7"/>
  <c r="I7" i="3"/>
  <c r="AD22" i="1"/>
  <c r="B7" i="6"/>
  <c r="O17" i="5"/>
  <c r="P17" i="5"/>
  <c r="I7" i="7"/>
  <c r="I8" i="3"/>
  <c r="G4" i="3"/>
  <c r="K4" i="3"/>
  <c r="L4" i="3"/>
  <c r="V19" i="1"/>
  <c r="W19" i="1"/>
  <c r="G3" i="2"/>
  <c r="G6" i="8"/>
  <c r="C16" i="5"/>
  <c r="D8" i="6"/>
  <c r="F7" i="6"/>
  <c r="H8" i="6"/>
  <c r="B16" i="5"/>
  <c r="D16" i="5"/>
  <c r="G16" i="5"/>
  <c r="H16" i="5"/>
  <c r="I9" i="8"/>
  <c r="H7" i="7"/>
  <c r="H8" i="3"/>
  <c r="AA23" i="1"/>
  <c r="A23" i="1"/>
  <c r="F5" i="3"/>
  <c r="B17" i="5"/>
  <c r="C17" i="5"/>
  <c r="D9" i="6"/>
  <c r="F8" i="6"/>
  <c r="H9" i="6"/>
  <c r="D17" i="5"/>
  <c r="AC23" i="1"/>
  <c r="G4" i="7"/>
  <c r="K4" i="7"/>
  <c r="L4" i="7"/>
  <c r="T20" i="1"/>
  <c r="K3" i="2"/>
  <c r="B8" i="6"/>
  <c r="K18" i="5"/>
  <c r="J18" i="5"/>
  <c r="L18" i="5"/>
  <c r="O18" i="5"/>
  <c r="P18" i="5"/>
  <c r="H7" i="2"/>
  <c r="H10" i="8"/>
  <c r="AD23" i="1"/>
  <c r="AF23" i="1"/>
  <c r="AA24" i="1"/>
  <c r="A24" i="1"/>
  <c r="C20" i="1"/>
  <c r="G17" i="5"/>
  <c r="H17" i="5"/>
  <c r="C18" i="5"/>
  <c r="D10" i="6"/>
  <c r="B18" i="5"/>
  <c r="D18" i="5"/>
  <c r="F9" i="6"/>
  <c r="H10" i="6"/>
  <c r="B4" i="2"/>
  <c r="B7" i="8"/>
  <c r="D20" i="1"/>
  <c r="B9" i="6"/>
  <c r="F20" i="1"/>
  <c r="AC24" i="1"/>
  <c r="H8" i="2"/>
  <c r="H8" i="7"/>
  <c r="H9" i="3"/>
  <c r="H11" i="8"/>
  <c r="I7" i="2"/>
  <c r="I10" i="8"/>
  <c r="AG23" i="1"/>
  <c r="J19" i="5"/>
  <c r="K19" i="5"/>
  <c r="L19" i="5"/>
  <c r="O19" i="5"/>
  <c r="AD24" i="1"/>
  <c r="G18" i="5"/>
  <c r="H18" i="5"/>
  <c r="B10" i="6"/>
  <c r="P19" i="5"/>
  <c r="C4" i="2"/>
  <c r="C7" i="8"/>
  <c r="G20" i="1"/>
  <c r="I20" i="1"/>
  <c r="I8" i="7"/>
  <c r="I9" i="3"/>
  <c r="H9" i="7"/>
  <c r="H10" i="3"/>
  <c r="AA25" i="1"/>
  <c r="A25" i="1"/>
  <c r="AF24" i="1"/>
  <c r="I8" i="2"/>
  <c r="I11" i="8"/>
  <c r="B5" i="7"/>
  <c r="AA26" i="1"/>
  <c r="A26" i="1"/>
  <c r="D4" i="2"/>
  <c r="D7" i="8"/>
  <c r="J20" i="1"/>
  <c r="C5" i="7"/>
  <c r="C6" i="3"/>
  <c r="B19" i="5"/>
  <c r="F10" i="6"/>
  <c r="H11" i="6"/>
  <c r="C19" i="5"/>
  <c r="D11" i="6"/>
  <c r="D19" i="5"/>
  <c r="B6" i="3"/>
  <c r="AC25" i="1"/>
  <c r="AG24" i="1"/>
  <c r="AF25" i="1"/>
  <c r="I9" i="2"/>
  <c r="K20" i="5"/>
  <c r="J20" i="5"/>
  <c r="L20" i="5"/>
  <c r="O20" i="5"/>
  <c r="P20" i="5"/>
  <c r="M20" i="1"/>
  <c r="D5" i="7"/>
  <c r="I9" i="7"/>
  <c r="I10" i="3"/>
  <c r="I12" i="8"/>
  <c r="AG25" i="1"/>
  <c r="G19" i="5"/>
  <c r="H19" i="5"/>
  <c r="H9" i="2"/>
  <c r="H12" i="8"/>
  <c r="AD25" i="1"/>
  <c r="K21" i="5"/>
  <c r="J21" i="5"/>
  <c r="L21" i="5"/>
  <c r="O21" i="5"/>
  <c r="B11" i="6"/>
  <c r="H10" i="7"/>
  <c r="H11" i="3"/>
  <c r="AC26" i="1"/>
  <c r="AD26" i="1"/>
  <c r="C20" i="5"/>
  <c r="D12" i="6"/>
  <c r="F11" i="6"/>
  <c r="H12" i="6"/>
  <c r="B20" i="5"/>
  <c r="D20" i="5"/>
  <c r="D6" i="3"/>
  <c r="I10" i="7"/>
  <c r="I11" i="3"/>
  <c r="N20" i="1"/>
  <c r="E4" i="2"/>
  <c r="E5" i="3"/>
  <c r="E7" i="8"/>
  <c r="G20" i="5"/>
  <c r="B12" i="6"/>
  <c r="H11" i="7"/>
  <c r="H12" i="3"/>
  <c r="H10" i="2"/>
  <c r="H13" i="8"/>
  <c r="AF26" i="1"/>
  <c r="O20" i="1"/>
  <c r="A27" i="1"/>
  <c r="AA27" i="1"/>
  <c r="P21" i="5"/>
  <c r="AA28" i="1"/>
  <c r="A28" i="1"/>
  <c r="L21" i="1"/>
  <c r="Q20" i="1"/>
  <c r="E5" i="7"/>
  <c r="J22" i="5"/>
  <c r="K22" i="5"/>
  <c r="L22" i="5"/>
  <c r="O22" i="5"/>
  <c r="P22" i="5"/>
  <c r="I10" i="2"/>
  <c r="I13" i="8"/>
  <c r="AG26" i="1"/>
  <c r="H20" i="5"/>
  <c r="AC27" i="1"/>
  <c r="J23" i="5"/>
  <c r="K23" i="5"/>
  <c r="L23" i="5"/>
  <c r="H11" i="2"/>
  <c r="H14" i="8"/>
  <c r="AD27" i="1"/>
  <c r="I11" i="7"/>
  <c r="I12" i="3"/>
  <c r="AF27" i="1"/>
  <c r="I11" i="2"/>
  <c r="B21" i="5"/>
  <c r="C21" i="5"/>
  <c r="D21" i="5"/>
  <c r="G21" i="5"/>
  <c r="H21" i="5"/>
  <c r="F12" i="6"/>
  <c r="H13" i="6"/>
  <c r="D13" i="6"/>
  <c r="F4" i="2"/>
  <c r="F7" i="8"/>
  <c r="R20" i="1"/>
  <c r="AC28" i="1"/>
  <c r="H12" i="2"/>
  <c r="B22" i="5"/>
  <c r="C22" i="5"/>
  <c r="D22" i="5"/>
  <c r="D14" i="6"/>
  <c r="F13" i="6"/>
  <c r="H14" i="6"/>
  <c r="O23" i="5"/>
  <c r="P23" i="5"/>
  <c r="AG27" i="1"/>
  <c r="AF28" i="1"/>
  <c r="I12" i="2"/>
  <c r="F5" i="7"/>
  <c r="U20" i="1"/>
  <c r="AD28" i="1"/>
  <c r="H12" i="7"/>
  <c r="H13" i="3"/>
  <c r="B13" i="6"/>
  <c r="I14" i="8"/>
  <c r="H15" i="8"/>
  <c r="G22" i="5"/>
  <c r="B14" i="6"/>
  <c r="H13" i="7"/>
  <c r="H14" i="3"/>
  <c r="I12" i="7"/>
  <c r="I13" i="3"/>
  <c r="I15" i="8"/>
  <c r="AG28" i="1"/>
  <c r="K24" i="5"/>
  <c r="J24" i="5"/>
  <c r="L24" i="5"/>
  <c r="F6" i="3"/>
  <c r="A29" i="1"/>
  <c r="AA29" i="1"/>
  <c r="V20" i="1"/>
  <c r="G4" i="2"/>
  <c r="G5" i="3"/>
  <c r="G7" i="8"/>
  <c r="K5" i="3"/>
  <c r="L5" i="3"/>
  <c r="O24" i="5"/>
  <c r="P24" i="5"/>
  <c r="AA30" i="1"/>
  <c r="A30" i="1"/>
  <c r="K4" i="2"/>
  <c r="AC29" i="1"/>
  <c r="AF29" i="1"/>
  <c r="W20" i="1"/>
  <c r="I13" i="7"/>
  <c r="I14" i="3"/>
  <c r="H22" i="5"/>
  <c r="I13" i="2"/>
  <c r="I16" i="8"/>
  <c r="AG29" i="1"/>
  <c r="F14" i="6"/>
  <c r="H15" i="6"/>
  <c r="B23" i="5"/>
  <c r="C23" i="5"/>
  <c r="D23" i="5"/>
  <c r="D15" i="6"/>
  <c r="T21" i="1"/>
  <c r="G5" i="7"/>
  <c r="K5" i="7"/>
  <c r="L5" i="7"/>
  <c r="H13" i="2"/>
  <c r="H16" i="8"/>
  <c r="AD29" i="1"/>
  <c r="K25" i="5"/>
  <c r="J25" i="5"/>
  <c r="L25" i="5"/>
  <c r="O25" i="5"/>
  <c r="P25" i="5"/>
  <c r="G23" i="5"/>
  <c r="H23" i="5"/>
  <c r="H14" i="7"/>
  <c r="H15" i="3"/>
  <c r="C21" i="1"/>
  <c r="F21" i="1"/>
  <c r="I21" i="1"/>
  <c r="I14" i="7"/>
  <c r="I15" i="3"/>
  <c r="AC30" i="1"/>
  <c r="B24" i="5"/>
  <c r="C24" i="5"/>
  <c r="D16" i="6"/>
  <c r="F15" i="6"/>
  <c r="H16" i="6"/>
  <c r="D5" i="2"/>
  <c r="D8" i="8"/>
  <c r="J21" i="1"/>
  <c r="H14" i="2"/>
  <c r="H17" i="8"/>
  <c r="AF30" i="1"/>
  <c r="AD30" i="1"/>
  <c r="B15" i="6"/>
  <c r="J26" i="5"/>
  <c r="K26" i="5"/>
  <c r="L26" i="5"/>
  <c r="C5" i="2"/>
  <c r="C8" i="8"/>
  <c r="G21" i="1"/>
  <c r="B5" i="2"/>
  <c r="B8" i="8"/>
  <c r="D21" i="1"/>
  <c r="O26" i="5"/>
  <c r="P26" i="5"/>
  <c r="H15" i="7"/>
  <c r="H16" i="3"/>
  <c r="A31" i="1"/>
  <c r="AA31" i="1"/>
  <c r="I14" i="2"/>
  <c r="I17" i="8"/>
  <c r="AG30" i="1"/>
  <c r="D24" i="5"/>
  <c r="D6" i="7"/>
  <c r="D7" i="3"/>
  <c r="M21" i="1"/>
  <c r="C6" i="7"/>
  <c r="C7" i="3"/>
  <c r="B6" i="7"/>
  <c r="K27" i="5"/>
  <c r="J27" i="5"/>
  <c r="L27" i="5"/>
  <c r="O27" i="5"/>
  <c r="P27" i="5"/>
  <c r="B7" i="3"/>
  <c r="N21" i="1"/>
  <c r="E5" i="2"/>
  <c r="O21" i="1"/>
  <c r="E6" i="3"/>
  <c r="G24" i="5"/>
  <c r="B16" i="6"/>
  <c r="H24" i="5"/>
  <c r="I15" i="7"/>
  <c r="I16" i="3"/>
  <c r="AC31" i="1"/>
  <c r="J28" i="5"/>
  <c r="K28" i="5"/>
  <c r="L28" i="5"/>
  <c r="AA32" i="1"/>
  <c r="A32" i="1"/>
  <c r="C25" i="5"/>
  <c r="D17" i="6"/>
  <c r="F16" i="6"/>
  <c r="H17" i="6"/>
  <c r="B25" i="5"/>
  <c r="D25" i="5"/>
  <c r="H15" i="2"/>
  <c r="H18" i="8"/>
  <c r="AD31" i="1"/>
  <c r="L22" i="1"/>
  <c r="E6" i="7"/>
  <c r="Q21" i="1"/>
  <c r="AF31" i="1"/>
  <c r="E8" i="8"/>
  <c r="G25" i="5"/>
  <c r="B17" i="6"/>
  <c r="H25" i="5"/>
  <c r="O28" i="5"/>
  <c r="P28" i="5"/>
  <c r="F5" i="2"/>
  <c r="F8" i="8"/>
  <c r="R21" i="1"/>
  <c r="I15" i="2"/>
  <c r="I18" i="8"/>
  <c r="AG31" i="1"/>
  <c r="AC32" i="1"/>
  <c r="H16" i="2"/>
  <c r="AD32" i="1"/>
  <c r="H16" i="7"/>
  <c r="H17" i="3"/>
  <c r="K29" i="5"/>
  <c r="J29" i="5"/>
  <c r="L29" i="5"/>
  <c r="AA33" i="1"/>
  <c r="A33" i="1"/>
  <c r="C26" i="5"/>
  <c r="D18" i="6"/>
  <c r="F17" i="6"/>
  <c r="H18" i="6"/>
  <c r="B26" i="5"/>
  <c r="D26" i="5"/>
  <c r="H17" i="7"/>
  <c r="H18" i="3"/>
  <c r="F6" i="7"/>
  <c r="U21" i="1"/>
  <c r="H19" i="8"/>
  <c r="AF32" i="1"/>
  <c r="I16" i="2"/>
  <c r="I16" i="7"/>
  <c r="I17" i="3"/>
  <c r="I19" i="8"/>
  <c r="G26" i="5"/>
  <c r="B18" i="6"/>
  <c r="O29" i="5"/>
  <c r="P29" i="5"/>
  <c r="AG32" i="1"/>
  <c r="V21" i="1"/>
  <c r="G5" i="2"/>
  <c r="G6" i="3"/>
  <c r="G8" i="8"/>
  <c r="K6" i="3"/>
  <c r="L6" i="3"/>
  <c r="AC33" i="1"/>
  <c r="F7" i="3"/>
  <c r="A34" i="1"/>
  <c r="AA34" i="1"/>
  <c r="J30" i="5"/>
  <c r="K30" i="5"/>
  <c r="L30" i="5"/>
  <c r="K5" i="2"/>
  <c r="I17" i="7"/>
  <c r="I18" i="3"/>
  <c r="H26" i="5"/>
  <c r="H17" i="2"/>
  <c r="H20" i="8"/>
  <c r="AD33" i="1"/>
  <c r="AF33" i="1"/>
  <c r="I17" i="2"/>
  <c r="I20" i="8"/>
  <c r="W21" i="1"/>
  <c r="C27" i="5"/>
  <c r="D19" i="6"/>
  <c r="B27" i="5"/>
  <c r="D27" i="5"/>
  <c r="F18" i="6"/>
  <c r="H19" i="6"/>
  <c r="O30" i="5"/>
  <c r="P30" i="5"/>
  <c r="T22" i="1"/>
  <c r="G6" i="7"/>
  <c r="K6" i="7"/>
  <c r="L6" i="7"/>
  <c r="H18" i="7"/>
  <c r="H19" i="3"/>
  <c r="AC34" i="1"/>
  <c r="H18" i="2"/>
  <c r="AG33" i="1"/>
  <c r="K31" i="5"/>
  <c r="J31" i="5"/>
  <c r="L31" i="5"/>
  <c r="G27" i="5"/>
  <c r="H27" i="5"/>
  <c r="H21" i="8"/>
  <c r="I18" i="7"/>
  <c r="I19" i="3"/>
  <c r="AF34" i="1"/>
  <c r="I18" i="2"/>
  <c r="I21" i="8"/>
  <c r="AD34" i="1"/>
  <c r="C22" i="1"/>
  <c r="O31" i="5"/>
  <c r="P31" i="5"/>
  <c r="C28" i="5"/>
  <c r="D20" i="6"/>
  <c r="F19" i="6"/>
  <c r="H20" i="6"/>
  <c r="B28" i="5"/>
  <c r="D28" i="5"/>
  <c r="B6" i="2"/>
  <c r="B9" i="8"/>
  <c r="D22" i="1"/>
  <c r="AG34" i="1"/>
  <c r="B19" i="6"/>
  <c r="H19" i="7"/>
  <c r="H20" i="3"/>
  <c r="F22" i="1"/>
  <c r="J32" i="5"/>
  <c r="K32" i="5"/>
  <c r="L32" i="5"/>
  <c r="G28" i="5"/>
  <c r="B20" i="6"/>
  <c r="H28" i="5"/>
  <c r="AA35" i="1"/>
  <c r="A35" i="1"/>
  <c r="C6" i="2"/>
  <c r="C9" i="8"/>
  <c r="G22" i="1"/>
  <c r="I22" i="1"/>
  <c r="I19" i="7"/>
  <c r="I20" i="3"/>
  <c r="B7" i="7"/>
  <c r="O32" i="5"/>
  <c r="P32" i="5"/>
  <c r="D6" i="2"/>
  <c r="D9" i="8"/>
  <c r="J22" i="1"/>
  <c r="F20" i="6"/>
  <c r="H21" i="6"/>
  <c r="B29" i="5"/>
  <c r="C29" i="5"/>
  <c r="D21" i="6"/>
  <c r="C7" i="7"/>
  <c r="C8" i="3"/>
  <c r="AA36" i="1"/>
  <c r="A36" i="1"/>
  <c r="B8" i="3"/>
  <c r="AC35" i="1"/>
  <c r="J33" i="5"/>
  <c r="K33" i="5"/>
  <c r="L33" i="5"/>
  <c r="M22" i="1"/>
  <c r="D7" i="7"/>
  <c r="H19" i="2"/>
  <c r="H22" i="8"/>
  <c r="AD35" i="1"/>
  <c r="AF35" i="1"/>
  <c r="AC36" i="1"/>
  <c r="H20" i="2"/>
  <c r="D29" i="5"/>
  <c r="O33" i="5"/>
  <c r="P33" i="5"/>
  <c r="D8" i="3"/>
  <c r="G29" i="5"/>
  <c r="B21" i="6"/>
  <c r="H29" i="5"/>
  <c r="H20" i="7"/>
  <c r="H21" i="3"/>
  <c r="H23" i="8"/>
  <c r="AD36" i="1"/>
  <c r="N22" i="1"/>
  <c r="E6" i="2"/>
  <c r="E7" i="3"/>
  <c r="E9" i="8"/>
  <c r="O22" i="1"/>
  <c r="I19" i="2"/>
  <c r="I22" i="8"/>
  <c r="AG35" i="1"/>
  <c r="J34" i="5"/>
  <c r="K34" i="5"/>
  <c r="L34" i="5"/>
  <c r="I20" i="7"/>
  <c r="I21" i="3"/>
  <c r="C30" i="5"/>
  <c r="D22" i="6"/>
  <c r="F21" i="6"/>
  <c r="H22" i="6"/>
  <c r="B30" i="5"/>
  <c r="D30" i="5"/>
  <c r="H21" i="7"/>
  <c r="H22" i="3"/>
  <c r="E7" i="7"/>
  <c r="L23" i="1"/>
  <c r="Q22" i="1"/>
  <c r="AA37" i="1"/>
  <c r="A37" i="1"/>
  <c r="AF36" i="1"/>
  <c r="I20" i="2"/>
  <c r="I23" i="8"/>
  <c r="O34" i="5"/>
  <c r="P34" i="5"/>
  <c r="G30" i="5"/>
  <c r="B22" i="6"/>
  <c r="H30" i="5"/>
  <c r="F6" i="2"/>
  <c r="F9" i="8"/>
  <c r="R22" i="1"/>
  <c r="AC37" i="1"/>
  <c r="AG36" i="1"/>
  <c r="C31" i="5"/>
  <c r="D23" i="6"/>
  <c r="B31" i="5"/>
  <c r="D31" i="5"/>
  <c r="F22" i="6"/>
  <c r="H23" i="6"/>
  <c r="F7" i="7"/>
  <c r="U22" i="1"/>
  <c r="A38" i="1"/>
  <c r="AA38" i="1"/>
  <c r="K35" i="5"/>
  <c r="J35" i="5"/>
  <c r="L35" i="5"/>
  <c r="I21" i="7"/>
  <c r="I22" i="3"/>
  <c r="AF37" i="1"/>
  <c r="I21" i="2"/>
  <c r="H21" i="2"/>
  <c r="H24" i="8"/>
  <c r="AD37" i="1"/>
  <c r="O35" i="5"/>
  <c r="P35" i="5"/>
  <c r="G31" i="5"/>
  <c r="B23" i="6"/>
  <c r="H31" i="5"/>
  <c r="H22" i="7"/>
  <c r="H23" i="3"/>
  <c r="V22" i="1"/>
  <c r="G6" i="2"/>
  <c r="G7" i="3"/>
  <c r="G9" i="8"/>
  <c r="K7" i="3"/>
  <c r="L7" i="3"/>
  <c r="I24" i="8"/>
  <c r="F8" i="3"/>
  <c r="AC38" i="1"/>
  <c r="H22" i="2"/>
  <c r="H25" i="8"/>
  <c r="AG37" i="1"/>
  <c r="AF38" i="1"/>
  <c r="I22" i="2"/>
  <c r="AA39" i="1"/>
  <c r="A39" i="1"/>
  <c r="I22" i="7"/>
  <c r="I23" i="3"/>
  <c r="I25" i="8"/>
  <c r="K6" i="2"/>
  <c r="AD38" i="1"/>
  <c r="AG38" i="1"/>
  <c r="W22" i="1"/>
  <c r="C32" i="5"/>
  <c r="D24" i="6"/>
  <c r="F23" i="6"/>
  <c r="H24" i="6"/>
  <c r="B32" i="5"/>
  <c r="D32" i="5"/>
  <c r="J36" i="5"/>
  <c r="K36" i="5"/>
  <c r="L36" i="5"/>
  <c r="G32" i="5"/>
  <c r="B24" i="6"/>
  <c r="O36" i="5"/>
  <c r="P36" i="5"/>
  <c r="T23" i="1"/>
  <c r="G7" i="7"/>
  <c r="K7" i="7"/>
  <c r="L7" i="7"/>
  <c r="I23" i="7"/>
  <c r="I24" i="3"/>
  <c r="H23" i="7"/>
  <c r="H24" i="3"/>
  <c r="AC39" i="1"/>
  <c r="AD39" i="1"/>
  <c r="H23" i="2"/>
  <c r="AF39" i="1"/>
  <c r="I23" i="2"/>
  <c r="I26" i="8"/>
  <c r="K37" i="5"/>
  <c r="J37" i="5"/>
  <c r="L37" i="5"/>
  <c r="A40" i="1"/>
  <c r="AA40" i="1"/>
  <c r="C23" i="1"/>
  <c r="F23" i="1"/>
  <c r="H26" i="8"/>
  <c r="AG39" i="1"/>
  <c r="H32" i="5"/>
  <c r="H24" i="7"/>
  <c r="H25" i="3"/>
  <c r="C7" i="2"/>
  <c r="C10" i="8"/>
  <c r="G23" i="1"/>
  <c r="I23" i="1"/>
  <c r="AC40" i="1"/>
  <c r="O37" i="5"/>
  <c r="P37" i="5"/>
  <c r="B33" i="5"/>
  <c r="C33" i="5"/>
  <c r="D33" i="5"/>
  <c r="F24" i="6"/>
  <c r="H25" i="6"/>
  <c r="D25" i="6"/>
  <c r="I24" i="7"/>
  <c r="I25" i="3"/>
  <c r="B7" i="2"/>
  <c r="B10" i="8"/>
  <c r="D23" i="1"/>
  <c r="G33" i="5"/>
  <c r="B25" i="6"/>
  <c r="H33" i="5"/>
  <c r="K38" i="5"/>
  <c r="J38" i="5"/>
  <c r="L38" i="5"/>
  <c r="B8" i="7"/>
  <c r="D7" i="2"/>
  <c r="D10" i="8"/>
  <c r="J23" i="1"/>
  <c r="C8" i="7"/>
  <c r="C9" i="3"/>
  <c r="H24" i="2"/>
  <c r="H27" i="8"/>
  <c r="AD40" i="1"/>
  <c r="AF40" i="1"/>
  <c r="O38" i="5"/>
  <c r="P38" i="5"/>
  <c r="B34" i="5"/>
  <c r="C34" i="5"/>
  <c r="D34" i="5"/>
  <c r="D26" i="6"/>
  <c r="F25" i="6"/>
  <c r="H26" i="6"/>
  <c r="H25" i="7"/>
  <c r="H26" i="3"/>
  <c r="B9" i="3"/>
  <c r="D8" i="7"/>
  <c r="D9" i="3"/>
  <c r="M23" i="1"/>
  <c r="I24" i="2"/>
  <c r="I27" i="8"/>
  <c r="AG40" i="1"/>
  <c r="AA41" i="1"/>
  <c r="A41" i="1"/>
  <c r="G34" i="5"/>
  <c r="H34" i="5"/>
  <c r="B26" i="6"/>
  <c r="K39" i="5"/>
  <c r="J39" i="5"/>
  <c r="L39" i="5"/>
  <c r="N23" i="1"/>
  <c r="E7" i="2"/>
  <c r="E8" i="3"/>
  <c r="E10" i="8"/>
  <c r="AC41" i="1"/>
  <c r="I25" i="7"/>
  <c r="I26" i="3"/>
  <c r="O39" i="5"/>
  <c r="P39" i="5"/>
  <c r="A42" i="1"/>
  <c r="AA42" i="1"/>
  <c r="O23" i="1"/>
  <c r="C35" i="5"/>
  <c r="D27" i="6"/>
  <c r="F26" i="6"/>
  <c r="H27" i="6"/>
  <c r="B35" i="5"/>
  <c r="D35" i="5"/>
  <c r="H25" i="2"/>
  <c r="H28" i="8"/>
  <c r="AD41" i="1"/>
  <c r="AF41" i="1"/>
  <c r="G35" i="5"/>
  <c r="B27" i="6"/>
  <c r="AC42" i="1"/>
  <c r="H26" i="2"/>
  <c r="H26" i="7"/>
  <c r="H27" i="3"/>
  <c r="H29" i="8"/>
  <c r="I25" i="2"/>
  <c r="I28" i="8"/>
  <c r="AG41" i="1"/>
  <c r="E8" i="7"/>
  <c r="L24" i="1"/>
  <c r="Q23" i="1"/>
  <c r="J40" i="5"/>
  <c r="K40" i="5"/>
  <c r="L40" i="5"/>
  <c r="O40" i="5"/>
  <c r="P40" i="5"/>
  <c r="A43" i="1"/>
  <c r="AA43" i="1"/>
  <c r="F7" i="2"/>
  <c r="F10" i="8"/>
  <c r="R23" i="1"/>
  <c r="I26" i="7"/>
  <c r="I27" i="3"/>
  <c r="H35" i="5"/>
  <c r="AD42" i="1"/>
  <c r="AF42" i="1"/>
  <c r="I26" i="2"/>
  <c r="AC43" i="1"/>
  <c r="H27" i="2"/>
  <c r="F8" i="7"/>
  <c r="U23" i="1"/>
  <c r="B36" i="5"/>
  <c r="C36" i="5"/>
  <c r="D28" i="6"/>
  <c r="F27" i="6"/>
  <c r="H28" i="6"/>
  <c r="J41" i="5"/>
  <c r="K41" i="5"/>
  <c r="L41" i="5"/>
  <c r="I29" i="8"/>
  <c r="H27" i="7"/>
  <c r="H28" i="3"/>
  <c r="AD43" i="1"/>
  <c r="AG42" i="1"/>
  <c r="O41" i="5"/>
  <c r="P41" i="5"/>
  <c r="I27" i="7"/>
  <c r="I28" i="3"/>
  <c r="D36" i="5"/>
  <c r="V23" i="1"/>
  <c r="G7" i="2"/>
  <c r="G8" i="3"/>
  <c r="G10" i="8"/>
  <c r="K8" i="3"/>
  <c r="L8" i="3"/>
  <c r="H28" i="7"/>
  <c r="H29" i="3"/>
  <c r="F9" i="3"/>
  <c r="H30" i="8"/>
  <c r="AF43" i="1"/>
  <c r="I27" i="2"/>
  <c r="I30" i="8"/>
  <c r="K42" i="5"/>
  <c r="J42" i="5"/>
  <c r="L42" i="5"/>
  <c r="AG43" i="1"/>
  <c r="W23" i="1"/>
  <c r="K7" i="2"/>
  <c r="G36" i="5"/>
  <c r="B28" i="6"/>
  <c r="H36" i="5"/>
  <c r="F28" i="6"/>
  <c r="H29" i="6"/>
  <c r="B37" i="5"/>
  <c r="C37" i="5"/>
  <c r="D37" i="5"/>
  <c r="D29" i="6"/>
  <c r="O42" i="5"/>
  <c r="P42" i="5"/>
  <c r="A44" i="1"/>
  <c r="AA44" i="1"/>
  <c r="T24" i="1"/>
  <c r="G8" i="7"/>
  <c r="K8" i="7"/>
  <c r="L8" i="7"/>
  <c r="I28" i="7"/>
  <c r="I29" i="3"/>
  <c r="G37" i="5"/>
  <c r="B29" i="6"/>
  <c r="J43" i="5"/>
  <c r="K43" i="5"/>
  <c r="L43" i="5"/>
  <c r="AC44" i="1"/>
  <c r="AF44" i="1"/>
  <c r="C24" i="1"/>
  <c r="F24" i="1"/>
  <c r="I28" i="2"/>
  <c r="I31" i="8"/>
  <c r="AG44" i="1"/>
  <c r="O43" i="5"/>
  <c r="P43" i="5"/>
  <c r="A45" i="1"/>
  <c r="AA45" i="1"/>
  <c r="B8" i="2"/>
  <c r="B11" i="8"/>
  <c r="D24" i="1"/>
  <c r="C8" i="2"/>
  <c r="C11" i="8"/>
  <c r="G24" i="1"/>
  <c r="I24" i="1"/>
  <c r="H37" i="5"/>
  <c r="H28" i="2"/>
  <c r="H31" i="8"/>
  <c r="AD44" i="1"/>
  <c r="K44" i="5"/>
  <c r="J44" i="5"/>
  <c r="L44" i="5"/>
  <c r="C38" i="5"/>
  <c r="D30" i="6"/>
  <c r="B38" i="5"/>
  <c r="D38" i="5"/>
  <c r="F29" i="6"/>
  <c r="H30" i="6"/>
  <c r="B9" i="7"/>
  <c r="D8" i="2"/>
  <c r="D11" i="8"/>
  <c r="J24" i="1"/>
  <c r="H29" i="7"/>
  <c r="H30" i="3"/>
  <c r="C9" i="7"/>
  <c r="C10" i="3"/>
  <c r="AC45" i="1"/>
  <c r="H29" i="2"/>
  <c r="H32" i="8"/>
  <c r="I29" i="7"/>
  <c r="I30" i="3"/>
  <c r="G38" i="5"/>
  <c r="B30" i="6"/>
  <c r="O44" i="5"/>
  <c r="P44" i="5"/>
  <c r="AF45" i="1"/>
  <c r="B10" i="3"/>
  <c r="M24" i="1"/>
  <c r="D9" i="7"/>
  <c r="D10" i="3"/>
  <c r="AD45" i="1"/>
  <c r="AA46" i="1"/>
  <c r="A46" i="1"/>
  <c r="J45" i="5"/>
  <c r="K45" i="5"/>
  <c r="L45" i="5"/>
  <c r="O45" i="5"/>
  <c r="H38" i="5"/>
  <c r="I29" i="2"/>
  <c r="I32" i="8"/>
  <c r="AG45" i="1"/>
  <c r="H30" i="7"/>
  <c r="H31" i="3"/>
  <c r="N24" i="1"/>
  <c r="E8" i="2"/>
  <c r="O24" i="1"/>
  <c r="E9" i="3"/>
  <c r="Q24" i="1"/>
  <c r="E9" i="7"/>
  <c r="L25" i="1"/>
  <c r="E11" i="8"/>
  <c r="I30" i="7"/>
  <c r="I31" i="3"/>
  <c r="P45" i="5"/>
  <c r="C39" i="5"/>
  <c r="D31" i="6"/>
  <c r="B39" i="5"/>
  <c r="D39" i="5"/>
  <c r="F30" i="6"/>
  <c r="H31" i="6"/>
  <c r="AC46" i="1"/>
  <c r="AF46" i="1"/>
  <c r="I30" i="2"/>
  <c r="I33" i="8"/>
  <c r="G39" i="5"/>
  <c r="B31" i="6"/>
  <c r="H39" i="5"/>
  <c r="J46" i="5"/>
  <c r="K46" i="5"/>
  <c r="L46" i="5"/>
  <c r="AG46" i="1"/>
  <c r="H30" i="2"/>
  <c r="H33" i="8"/>
  <c r="AD46" i="1"/>
  <c r="F8" i="2"/>
  <c r="F11" i="8"/>
  <c r="R24" i="1"/>
  <c r="O46" i="5"/>
  <c r="P46" i="5"/>
  <c r="B40" i="5"/>
  <c r="C40" i="5"/>
  <c r="D40" i="5"/>
  <c r="D32" i="6"/>
  <c r="F31" i="6"/>
  <c r="H32" i="6"/>
  <c r="I31" i="7"/>
  <c r="I32" i="3"/>
  <c r="H31" i="7"/>
  <c r="H32" i="3"/>
  <c r="F9" i="7"/>
  <c r="U24" i="1"/>
  <c r="AA47" i="1"/>
  <c r="A47" i="1"/>
  <c r="K47" i="5"/>
  <c r="J47" i="5"/>
  <c r="L47" i="5"/>
  <c r="V24" i="1"/>
  <c r="G8" i="2"/>
  <c r="G9" i="3"/>
  <c r="G11" i="8"/>
  <c r="W24" i="1"/>
  <c r="K9" i="3"/>
  <c r="L9" i="3"/>
  <c r="K8" i="2"/>
  <c r="G40" i="5"/>
  <c r="B32" i="6"/>
  <c r="AC47" i="1"/>
  <c r="AF47" i="1"/>
  <c r="F10" i="3"/>
  <c r="I31" i="2"/>
  <c r="I34" i="8"/>
  <c r="AG47" i="1"/>
  <c r="AA48" i="1"/>
  <c r="A48" i="1"/>
  <c r="O47" i="5"/>
  <c r="P47" i="5"/>
  <c r="H40" i="5"/>
  <c r="H31" i="2"/>
  <c r="H34" i="8"/>
  <c r="AD47" i="1"/>
  <c r="T25" i="1"/>
  <c r="G9" i="7"/>
  <c r="K9" i="7"/>
  <c r="L9" i="7"/>
  <c r="K48" i="5"/>
  <c r="J48" i="5"/>
  <c r="L48" i="5"/>
  <c r="C41" i="5"/>
  <c r="D33" i="6"/>
  <c r="F32" i="6"/>
  <c r="H33" i="6"/>
  <c r="B41" i="5"/>
  <c r="D41" i="5"/>
  <c r="AC48" i="1"/>
  <c r="H32" i="2"/>
  <c r="H32" i="7"/>
  <c r="H33" i="3"/>
  <c r="H35" i="8"/>
  <c r="I32" i="7"/>
  <c r="I33" i="3"/>
  <c r="C25" i="1"/>
  <c r="AD48" i="1"/>
  <c r="O48" i="5"/>
  <c r="P48" i="5"/>
  <c r="G41" i="5"/>
  <c r="H41" i="5"/>
  <c r="B9" i="2"/>
  <c r="B12" i="8"/>
  <c r="D25" i="1"/>
  <c r="F25" i="1"/>
  <c r="H33" i="7"/>
  <c r="H34" i="3"/>
  <c r="AF48" i="1"/>
  <c r="C42" i="5"/>
  <c r="D34" i="6"/>
  <c r="B42" i="5"/>
  <c r="D42" i="5"/>
  <c r="F33" i="6"/>
  <c r="H34" i="6"/>
  <c r="I32" i="2"/>
  <c r="I35" i="8"/>
  <c r="AG48" i="1"/>
  <c r="B10" i="7"/>
  <c r="B33" i="6"/>
  <c r="J49" i="5"/>
  <c r="K49" i="5"/>
  <c r="L49" i="5"/>
  <c r="C9" i="2"/>
  <c r="C12" i="8"/>
  <c r="G25" i="1"/>
  <c r="I25" i="1"/>
  <c r="G42" i="5"/>
  <c r="B34" i="6"/>
  <c r="H42" i="5"/>
  <c r="O49" i="5"/>
  <c r="P49" i="5"/>
  <c r="C10" i="7"/>
  <c r="C11" i="3"/>
  <c r="I33" i="7"/>
  <c r="I34" i="3"/>
  <c r="D9" i="2"/>
  <c r="D12" i="8"/>
  <c r="J25" i="1"/>
  <c r="AA49" i="1"/>
  <c r="A49" i="1"/>
  <c r="B11" i="3"/>
  <c r="K50" i="5"/>
  <c r="J50" i="5"/>
  <c r="L50" i="5"/>
  <c r="AC49" i="1"/>
  <c r="AF49" i="1"/>
  <c r="M25" i="1"/>
  <c r="D10" i="7"/>
  <c r="C43" i="5"/>
  <c r="D35" i="6"/>
  <c r="B43" i="5"/>
  <c r="D43" i="5"/>
  <c r="G43" i="5"/>
  <c r="F34" i="6"/>
  <c r="H35" i="6"/>
  <c r="AA50" i="1"/>
  <c r="A50" i="1"/>
  <c r="O50" i="5"/>
  <c r="P50" i="5"/>
  <c r="H33" i="2"/>
  <c r="H36" i="8"/>
  <c r="AD49" i="1"/>
  <c r="B35" i="6"/>
  <c r="D11" i="3"/>
  <c r="I33" i="2"/>
  <c r="I36" i="8"/>
  <c r="AG49" i="1"/>
  <c r="H43" i="5"/>
  <c r="N25" i="1"/>
  <c r="E9" i="2"/>
  <c r="E10" i="3"/>
  <c r="E12" i="8"/>
  <c r="J51" i="5"/>
  <c r="K51" i="5"/>
  <c r="L51" i="5"/>
  <c r="O51" i="5"/>
  <c r="P51" i="5"/>
  <c r="A51" i="1"/>
  <c r="AA51" i="1"/>
  <c r="AC50" i="1"/>
  <c r="AD50" i="1"/>
  <c r="H34" i="7"/>
  <c r="H35" i="3"/>
  <c r="I34" i="7"/>
  <c r="I35" i="3"/>
  <c r="C44" i="5"/>
  <c r="D36" i="6"/>
  <c r="B44" i="5"/>
  <c r="D44" i="5"/>
  <c r="F35" i="6"/>
  <c r="H36" i="6"/>
  <c r="O25" i="1"/>
  <c r="J52" i="5"/>
  <c r="K52" i="5"/>
  <c r="L52" i="5"/>
  <c r="H35" i="7"/>
  <c r="H36" i="3"/>
  <c r="E10" i="7"/>
  <c r="Q25" i="1"/>
  <c r="L26" i="1"/>
  <c r="AC51" i="1"/>
  <c r="H35" i="2"/>
  <c r="H38" i="8"/>
  <c r="G44" i="5"/>
  <c r="B36" i="6"/>
  <c r="H44" i="5"/>
  <c r="H34" i="2"/>
  <c r="H37" i="8"/>
  <c r="AF50" i="1"/>
  <c r="O52" i="5"/>
  <c r="P52" i="5"/>
  <c r="C45" i="5"/>
  <c r="D37" i="6"/>
  <c r="F36" i="6"/>
  <c r="H37" i="6"/>
  <c r="B45" i="5"/>
  <c r="D45" i="5"/>
  <c r="AD51" i="1"/>
  <c r="I34" i="2"/>
  <c r="I37" i="8"/>
  <c r="AG50" i="1"/>
  <c r="A52" i="1"/>
  <c r="AA52" i="1"/>
  <c r="F9" i="2"/>
  <c r="F12" i="8"/>
  <c r="R25" i="1"/>
  <c r="G45" i="5"/>
  <c r="B37" i="6"/>
  <c r="H36" i="7"/>
  <c r="H37" i="3"/>
  <c r="I35" i="7"/>
  <c r="I36" i="3"/>
  <c r="AF51" i="1"/>
  <c r="I35" i="2"/>
  <c r="I38" i="8"/>
  <c r="U25" i="1"/>
  <c r="F10" i="7"/>
  <c r="J53" i="5"/>
  <c r="K53" i="5"/>
  <c r="L53" i="5"/>
  <c r="O53" i="5"/>
  <c r="AC52" i="1"/>
  <c r="H36" i="2"/>
  <c r="A53" i="1"/>
  <c r="AA53" i="1"/>
  <c r="F11" i="3"/>
  <c r="H45" i="5"/>
  <c r="P53" i="5"/>
  <c r="V25" i="1"/>
  <c r="G9" i="2"/>
  <c r="W25" i="1"/>
  <c r="G10" i="3"/>
  <c r="K10" i="3"/>
  <c r="L10" i="3"/>
  <c r="K9" i="2"/>
  <c r="AG51" i="1"/>
  <c r="H39" i="8"/>
  <c r="AD52" i="1"/>
  <c r="G10" i="7"/>
  <c r="K10" i="7"/>
  <c r="L10" i="7"/>
  <c r="T26" i="1"/>
  <c r="I36" i="7"/>
  <c r="I37" i="3"/>
  <c r="AF52" i="1"/>
  <c r="AG52" i="1"/>
  <c r="I36" i="2"/>
  <c r="G12" i="8"/>
  <c r="J54" i="5"/>
  <c r="K54" i="5"/>
  <c r="L54" i="5"/>
  <c r="AC53" i="1"/>
  <c r="H37" i="2"/>
  <c r="H37" i="7"/>
  <c r="H38" i="3"/>
  <c r="AD53" i="1"/>
  <c r="B46" i="5"/>
  <c r="F37" i="6"/>
  <c r="H38" i="6"/>
  <c r="C46" i="5"/>
  <c r="D46" i="5"/>
  <c r="G46" i="5"/>
  <c r="D38" i="6"/>
  <c r="O54" i="5"/>
  <c r="P54" i="5"/>
  <c r="C26" i="1"/>
  <c r="H38" i="7"/>
  <c r="H39" i="3"/>
  <c r="AF53" i="1"/>
  <c r="I37" i="2"/>
  <c r="I37" i="7"/>
  <c r="I38" i="3"/>
  <c r="I40" i="8"/>
  <c r="I39" i="8"/>
  <c r="B38" i="6"/>
  <c r="H46" i="5"/>
  <c r="H40" i="8"/>
  <c r="AG53" i="1"/>
  <c r="K55" i="5"/>
  <c r="J55" i="5"/>
  <c r="L55" i="5"/>
  <c r="AA54" i="1"/>
  <c r="A54" i="1"/>
  <c r="B10" i="2"/>
  <c r="B13" i="8"/>
  <c r="D26" i="1"/>
  <c r="I38" i="7"/>
  <c r="I39" i="3"/>
  <c r="F26" i="1"/>
  <c r="B47" i="5"/>
  <c r="C47" i="5"/>
  <c r="D47" i="5"/>
  <c r="D39" i="6"/>
  <c r="F38" i="6"/>
  <c r="H39" i="6"/>
  <c r="O55" i="5"/>
  <c r="P55" i="5"/>
  <c r="C10" i="2"/>
  <c r="C13" i="8"/>
  <c r="G26" i="1"/>
  <c r="I26" i="1"/>
  <c r="G47" i="5"/>
  <c r="H47" i="5"/>
  <c r="AC54" i="1"/>
  <c r="AF54" i="1"/>
  <c r="B11" i="7"/>
  <c r="I38" i="2"/>
  <c r="I41" i="8"/>
  <c r="AG54" i="1"/>
  <c r="C11" i="7"/>
  <c r="C12" i="3"/>
  <c r="C48" i="5"/>
  <c r="D40" i="6"/>
  <c r="B48" i="5"/>
  <c r="D48" i="5"/>
  <c r="F39" i="6"/>
  <c r="H40" i="6"/>
  <c r="B12" i="3"/>
  <c r="D10" i="2"/>
  <c r="D13" i="8"/>
  <c r="J26" i="1"/>
  <c r="B39" i="6"/>
  <c r="K56" i="5"/>
  <c r="J56" i="5"/>
  <c r="L56" i="5"/>
  <c r="H38" i="2"/>
  <c r="H41" i="8"/>
  <c r="AD54" i="1"/>
  <c r="O56" i="5"/>
  <c r="P56" i="5"/>
  <c r="G48" i="5"/>
  <c r="H48" i="5"/>
  <c r="AA55" i="1"/>
  <c r="A55" i="1"/>
  <c r="H39" i="7"/>
  <c r="H40" i="3"/>
  <c r="I39" i="7"/>
  <c r="I40" i="3"/>
  <c r="D11" i="7"/>
  <c r="M26" i="1"/>
  <c r="F40" i="6"/>
  <c r="H41" i="6"/>
  <c r="B49" i="5"/>
  <c r="C49" i="5"/>
  <c r="D41" i="6"/>
  <c r="D49" i="5"/>
  <c r="K57" i="5"/>
  <c r="J57" i="5"/>
  <c r="L57" i="5"/>
  <c r="O57" i="5"/>
  <c r="P57" i="5"/>
  <c r="N26" i="1"/>
  <c r="E10" i="2"/>
  <c r="E11" i="3"/>
  <c r="E13" i="8"/>
  <c r="B40" i="6"/>
  <c r="D12" i="3"/>
  <c r="AC55" i="1"/>
  <c r="J58" i="5"/>
  <c r="K58" i="5"/>
  <c r="L58" i="5"/>
  <c r="AA56" i="1"/>
  <c r="A56" i="1"/>
  <c r="H39" i="2"/>
  <c r="H42" i="8"/>
  <c r="AD55" i="1"/>
  <c r="AF55" i="1"/>
  <c r="O26" i="1"/>
  <c r="G49" i="5"/>
  <c r="B41" i="6"/>
  <c r="H49" i="5"/>
  <c r="O58" i="5"/>
  <c r="P58" i="5"/>
  <c r="Q26" i="1"/>
  <c r="L27" i="1"/>
  <c r="E11" i="7"/>
  <c r="B50" i="5"/>
  <c r="C50" i="5"/>
  <c r="D42" i="6"/>
  <c r="D50" i="5"/>
  <c r="G50" i="5"/>
  <c r="H50" i="5"/>
  <c r="F41" i="6"/>
  <c r="H42" i="6"/>
  <c r="I39" i="2"/>
  <c r="I42" i="8"/>
  <c r="AG55" i="1"/>
  <c r="AA57" i="1"/>
  <c r="A57" i="1"/>
  <c r="H40" i="7"/>
  <c r="H41" i="3"/>
  <c r="AC56" i="1"/>
  <c r="AD56" i="1"/>
  <c r="AF56" i="1"/>
  <c r="I40" i="2"/>
  <c r="H40" i="2"/>
  <c r="C51" i="5"/>
  <c r="D43" i="6"/>
  <c r="F42" i="6"/>
  <c r="H43" i="6"/>
  <c r="B51" i="5"/>
  <c r="D51" i="5"/>
  <c r="K59" i="5"/>
  <c r="J59" i="5"/>
  <c r="L59" i="5"/>
  <c r="I40" i="7"/>
  <c r="I41" i="3"/>
  <c r="I43" i="8"/>
  <c r="H41" i="7"/>
  <c r="H42" i="3"/>
  <c r="F10" i="2"/>
  <c r="F13" i="8"/>
  <c r="R26" i="1"/>
  <c r="AC57" i="1"/>
  <c r="H41" i="2"/>
  <c r="AG56" i="1"/>
  <c r="AF57" i="1"/>
  <c r="I41" i="2"/>
  <c r="B42" i="6"/>
  <c r="H43" i="8"/>
  <c r="O59" i="5"/>
  <c r="P59" i="5"/>
  <c r="I41" i="7"/>
  <c r="I42" i="3"/>
  <c r="I44" i="8"/>
  <c r="A58" i="1"/>
  <c r="AA58" i="1"/>
  <c r="AG57" i="1"/>
  <c r="U26" i="1"/>
  <c r="F11" i="7"/>
  <c r="G51" i="5"/>
  <c r="H51" i="5"/>
  <c r="B43" i="6"/>
  <c r="H44" i="8"/>
  <c r="AD57" i="1"/>
  <c r="B52" i="5"/>
  <c r="C52" i="5"/>
  <c r="D52" i="5"/>
  <c r="D44" i="6"/>
  <c r="F43" i="6"/>
  <c r="H44" i="6"/>
  <c r="AC58" i="1"/>
  <c r="H42" i="2"/>
  <c r="H42" i="7"/>
  <c r="H43" i="3"/>
  <c r="H45" i="8"/>
  <c r="I42" i="7"/>
  <c r="I43" i="3"/>
  <c r="F12" i="3"/>
  <c r="K60" i="5"/>
  <c r="J60" i="5"/>
  <c r="L60" i="5"/>
  <c r="AA59" i="1"/>
  <c r="A59" i="1"/>
  <c r="V26" i="1"/>
  <c r="G10" i="2"/>
  <c r="G11" i="3"/>
  <c r="K11" i="3"/>
  <c r="L11" i="3"/>
  <c r="O60" i="5"/>
  <c r="P60" i="5"/>
  <c r="W26" i="1"/>
  <c r="AF58" i="1"/>
  <c r="AD58" i="1"/>
  <c r="AC59" i="1"/>
  <c r="H43" i="2"/>
  <c r="G13" i="8"/>
  <c r="G52" i="5"/>
  <c r="B44" i="6"/>
  <c r="K10" i="2"/>
  <c r="H52" i="5"/>
  <c r="T27" i="1"/>
  <c r="G11" i="7"/>
  <c r="K11" i="7"/>
  <c r="L11" i="7"/>
  <c r="A60" i="1"/>
  <c r="AA60" i="1"/>
  <c r="K61" i="5"/>
  <c r="J61" i="5"/>
  <c r="L61" i="5"/>
  <c r="B53" i="5"/>
  <c r="C53" i="5"/>
  <c r="D45" i="6"/>
  <c r="F44" i="6"/>
  <c r="H45" i="6"/>
  <c r="D53" i="5"/>
  <c r="AD59" i="1"/>
  <c r="H43" i="7"/>
  <c r="H44" i="3"/>
  <c r="H46" i="8"/>
  <c r="I42" i="2"/>
  <c r="I45" i="8"/>
  <c r="AG58" i="1"/>
  <c r="AF59" i="1"/>
  <c r="I43" i="2"/>
  <c r="O61" i="5"/>
  <c r="P61" i="5"/>
  <c r="H44" i="7"/>
  <c r="H45" i="3"/>
  <c r="AG59" i="1"/>
  <c r="I43" i="7"/>
  <c r="I44" i="3"/>
  <c r="I46" i="8"/>
  <c r="G53" i="5"/>
  <c r="H53" i="5"/>
  <c r="AC60" i="1"/>
  <c r="H44" i="2"/>
  <c r="H47" i="8"/>
  <c r="AF60" i="1"/>
  <c r="I44" i="2"/>
  <c r="C27" i="1"/>
  <c r="F27" i="1"/>
  <c r="I27" i="1"/>
  <c r="B45" i="6"/>
  <c r="F45" i="6"/>
  <c r="H46" i="6"/>
  <c r="B54" i="5"/>
  <c r="C54" i="5"/>
  <c r="D54" i="5"/>
  <c r="D46" i="6"/>
  <c r="J62" i="5"/>
  <c r="K62" i="5"/>
  <c r="L62" i="5"/>
  <c r="O62" i="5"/>
  <c r="I44" i="7"/>
  <c r="I45" i="3"/>
  <c r="I47" i="8"/>
  <c r="B11" i="2"/>
  <c r="B14" i="8"/>
  <c r="D27" i="1"/>
  <c r="AD60" i="1"/>
  <c r="D11" i="2"/>
  <c r="D14" i="8"/>
  <c r="J27" i="1"/>
  <c r="AG60" i="1"/>
  <c r="C11" i="2"/>
  <c r="C14" i="8"/>
  <c r="G27" i="1"/>
  <c r="AA61" i="1"/>
  <c r="A61" i="1"/>
  <c r="H45" i="7"/>
  <c r="H46" i="3"/>
  <c r="AC61" i="1"/>
  <c r="AD61" i="1"/>
  <c r="P62" i="5"/>
  <c r="H45" i="2"/>
  <c r="AF61" i="1"/>
  <c r="I45" i="2"/>
  <c r="I45" i="7"/>
  <c r="I46" i="3"/>
  <c r="B12" i="7"/>
  <c r="G54" i="5"/>
  <c r="B46" i="6"/>
  <c r="C12" i="7"/>
  <c r="C13" i="3"/>
  <c r="M27" i="1"/>
  <c r="D12" i="7"/>
  <c r="D13" i="3"/>
  <c r="AA62" i="1"/>
  <c r="A62" i="1"/>
  <c r="H46" i="7"/>
  <c r="H47" i="3"/>
  <c r="I48" i="8"/>
  <c r="H54" i="5"/>
  <c r="N27" i="1"/>
  <c r="E11" i="2"/>
  <c r="E12" i="3"/>
  <c r="E14" i="8"/>
  <c r="B13" i="3"/>
  <c r="H48" i="8"/>
  <c r="AG61" i="1"/>
  <c r="J63" i="5"/>
  <c r="K63" i="5"/>
  <c r="L63" i="5"/>
  <c r="O63" i="5"/>
  <c r="I46" i="7"/>
  <c r="I47" i="3"/>
  <c r="P63" i="5"/>
  <c r="C55" i="5"/>
  <c r="D47" i="6"/>
  <c r="F46" i="6"/>
  <c r="H47" i="6"/>
  <c r="B55" i="5"/>
  <c r="D55" i="5"/>
  <c r="O27" i="1"/>
  <c r="AC62" i="1"/>
  <c r="AF62" i="1"/>
  <c r="I46" i="2"/>
  <c r="I49" i="8"/>
  <c r="G55" i="5"/>
  <c r="B47" i="6"/>
  <c r="H55" i="5"/>
  <c r="Q27" i="1"/>
  <c r="L28" i="1"/>
  <c r="E12" i="7"/>
  <c r="H46" i="2"/>
  <c r="H49" i="8"/>
  <c r="AD62" i="1"/>
  <c r="AG62" i="1"/>
  <c r="K64" i="5"/>
  <c r="J64" i="5"/>
  <c r="L64" i="5"/>
  <c r="O64" i="5"/>
  <c r="P64" i="5"/>
  <c r="F11" i="2"/>
  <c r="F14" i="8"/>
  <c r="R27" i="1"/>
  <c r="B56" i="5"/>
  <c r="C56" i="5"/>
  <c r="D56" i="5"/>
  <c r="F47" i="6"/>
  <c r="H48" i="6"/>
  <c r="D48" i="6"/>
  <c r="I47" i="7"/>
  <c r="I48" i="3"/>
  <c r="H47" i="7"/>
  <c r="H48" i="3"/>
  <c r="AA63" i="1"/>
  <c r="A63" i="1"/>
  <c r="G56" i="5"/>
  <c r="B48" i="6"/>
  <c r="K65" i="5"/>
  <c r="J65" i="5"/>
  <c r="L65" i="5"/>
  <c r="F12" i="7"/>
  <c r="U27" i="1"/>
  <c r="AC63" i="1"/>
  <c r="O65" i="5"/>
  <c r="P65" i="5"/>
  <c r="AA64" i="1"/>
  <c r="A64" i="1"/>
  <c r="H47" i="2"/>
  <c r="H50" i="8"/>
  <c r="AD63" i="1"/>
  <c r="V27" i="1"/>
  <c r="G11" i="2"/>
  <c r="W27" i="1"/>
  <c r="G12" i="3"/>
  <c r="K12" i="3"/>
  <c r="L12" i="3"/>
  <c r="K11" i="2"/>
  <c r="H56" i="5"/>
  <c r="F13" i="3"/>
  <c r="AF63" i="1"/>
  <c r="K66" i="5"/>
  <c r="J66" i="5"/>
  <c r="L66" i="5"/>
  <c r="I47" i="2"/>
  <c r="I50" i="8"/>
  <c r="AG63" i="1"/>
  <c r="T28" i="1"/>
  <c r="G12" i="7"/>
  <c r="K12" i="7"/>
  <c r="L12" i="7"/>
  <c r="C57" i="5"/>
  <c r="D49" i="6"/>
  <c r="F48" i="6"/>
  <c r="H49" i="6"/>
  <c r="B57" i="5"/>
  <c r="D57" i="5"/>
  <c r="G14" i="8"/>
  <c r="AC64" i="1"/>
  <c r="H48" i="2"/>
  <c r="AF64" i="1"/>
  <c r="I48" i="2"/>
  <c r="H48" i="7"/>
  <c r="H49" i="3"/>
  <c r="AD64" i="1"/>
  <c r="O66" i="5"/>
  <c r="P66" i="5"/>
  <c r="G57" i="5"/>
  <c r="H57" i="5"/>
  <c r="I48" i="7"/>
  <c r="I49" i="3"/>
  <c r="I51" i="8"/>
  <c r="C28" i="1"/>
  <c r="F28" i="1"/>
  <c r="H51" i="8"/>
  <c r="AG64" i="1"/>
  <c r="H49" i="7"/>
  <c r="H50" i="3"/>
  <c r="B58" i="5"/>
  <c r="F49" i="6"/>
  <c r="H50" i="6"/>
  <c r="C58" i="5"/>
  <c r="D50" i="6"/>
  <c r="D58" i="5"/>
  <c r="B12" i="2"/>
  <c r="B15" i="8"/>
  <c r="D28" i="1"/>
  <c r="B49" i="6"/>
  <c r="I49" i="7"/>
  <c r="I50" i="3"/>
  <c r="J67" i="5"/>
  <c r="K67" i="5"/>
  <c r="L67" i="5"/>
  <c r="C12" i="2"/>
  <c r="C15" i="8"/>
  <c r="G28" i="1"/>
  <c r="I28" i="1"/>
  <c r="O67" i="5"/>
  <c r="P67" i="5"/>
  <c r="B13" i="7"/>
  <c r="D12" i="2"/>
  <c r="D15" i="8"/>
  <c r="J28" i="1"/>
  <c r="C13" i="7"/>
  <c r="C14" i="3"/>
  <c r="A65" i="1"/>
  <c r="AA65" i="1"/>
  <c r="G58" i="5"/>
  <c r="B50" i="6"/>
  <c r="AA66" i="1"/>
  <c r="A66" i="1"/>
  <c r="K68" i="5"/>
  <c r="J68" i="5"/>
  <c r="L68" i="5"/>
  <c r="M28" i="1"/>
  <c r="D13" i="7"/>
  <c r="D14" i="3"/>
  <c r="H58" i="5"/>
  <c r="B14" i="3"/>
  <c r="AC65" i="1"/>
  <c r="O68" i="5"/>
  <c r="P68" i="5"/>
  <c r="N28" i="1"/>
  <c r="E12" i="2"/>
  <c r="E13" i="3"/>
  <c r="E15" i="8"/>
  <c r="O28" i="1"/>
  <c r="H49" i="2"/>
  <c r="H52" i="8"/>
  <c r="AD65" i="1"/>
  <c r="F50" i="6"/>
  <c r="H51" i="6"/>
  <c r="C59" i="5"/>
  <c r="D51" i="6"/>
  <c r="B59" i="5"/>
  <c r="D59" i="5"/>
  <c r="AF65" i="1"/>
  <c r="AC66" i="1"/>
  <c r="H50" i="2"/>
  <c r="G59" i="5"/>
  <c r="B51" i="6"/>
  <c r="H59" i="5"/>
  <c r="I49" i="2"/>
  <c r="I52" i="8"/>
  <c r="AG65" i="1"/>
  <c r="L29" i="1"/>
  <c r="Q28" i="1"/>
  <c r="E13" i="7"/>
  <c r="J69" i="5"/>
  <c r="K69" i="5"/>
  <c r="L69" i="5"/>
  <c r="H50" i="7"/>
  <c r="H51" i="3"/>
  <c r="H53" i="8"/>
  <c r="AD66" i="1"/>
  <c r="O69" i="5"/>
  <c r="P69" i="5"/>
  <c r="AA67" i="1"/>
  <c r="A67" i="1"/>
  <c r="H51" i="7"/>
  <c r="H52" i="3"/>
  <c r="I50" i="7"/>
  <c r="I51" i="3"/>
  <c r="F51" i="6"/>
  <c r="H52" i="6"/>
  <c r="B60" i="5"/>
  <c r="C60" i="5"/>
  <c r="D60" i="5"/>
  <c r="D52" i="6"/>
  <c r="AF66" i="1"/>
  <c r="I50" i="2"/>
  <c r="I53" i="8"/>
  <c r="F12" i="2"/>
  <c r="F15" i="8"/>
  <c r="R28" i="1"/>
  <c r="G60" i="5"/>
  <c r="B52" i="6"/>
  <c r="K70" i="5"/>
  <c r="J70" i="5"/>
  <c r="L70" i="5"/>
  <c r="AC67" i="1"/>
  <c r="AG66" i="1"/>
  <c r="AF67" i="1"/>
  <c r="I51" i="2"/>
  <c r="F13" i="7"/>
  <c r="U28" i="1"/>
  <c r="O70" i="5"/>
  <c r="P70" i="5"/>
  <c r="AA68" i="1"/>
  <c r="A68" i="1"/>
  <c r="I51" i="7"/>
  <c r="I52" i="3"/>
  <c r="AG67" i="1"/>
  <c r="V28" i="1"/>
  <c r="G12" i="2"/>
  <c r="G13" i="3"/>
  <c r="G15" i="8"/>
  <c r="W28" i="1"/>
  <c r="K13" i="3"/>
  <c r="L13" i="3"/>
  <c r="F14" i="3"/>
  <c r="H60" i="5"/>
  <c r="I54" i="8"/>
  <c r="H51" i="2"/>
  <c r="H54" i="8"/>
  <c r="AD67" i="1"/>
  <c r="J71" i="5"/>
  <c r="K71" i="5"/>
  <c r="L71" i="5"/>
  <c r="H52" i="7"/>
  <c r="H53" i="3"/>
  <c r="AC68" i="1"/>
  <c r="AD68" i="1"/>
  <c r="H52" i="2"/>
  <c r="H55" i="8"/>
  <c r="AF68" i="1"/>
  <c r="I52" i="2"/>
  <c r="I52" i="7"/>
  <c r="I53" i="3"/>
  <c r="I55" i="8"/>
  <c r="T29" i="1"/>
  <c r="G13" i="7"/>
  <c r="K13" i="7"/>
  <c r="L13" i="7"/>
  <c r="K12" i="2"/>
  <c r="B61" i="5"/>
  <c r="C61" i="5"/>
  <c r="D61" i="5"/>
  <c r="D53" i="6"/>
  <c r="F52" i="6"/>
  <c r="H53" i="6"/>
  <c r="G61" i="5"/>
  <c r="B53" i="6"/>
  <c r="H61" i="5"/>
  <c r="H53" i="7"/>
  <c r="H54" i="3"/>
  <c r="AG68" i="1"/>
  <c r="C29" i="1"/>
  <c r="O71" i="5"/>
  <c r="P71" i="5"/>
  <c r="J72" i="5"/>
  <c r="K72" i="5"/>
  <c r="L72" i="5"/>
  <c r="B62" i="5"/>
  <c r="C62" i="5"/>
  <c r="D62" i="5"/>
  <c r="F53" i="6"/>
  <c r="H54" i="6"/>
  <c r="D54" i="6"/>
  <c r="B13" i="2"/>
  <c r="B16" i="8"/>
  <c r="D29" i="1"/>
  <c r="F29" i="1"/>
  <c r="I53" i="7"/>
  <c r="I54" i="3"/>
  <c r="AA69" i="1"/>
  <c r="A69" i="1"/>
  <c r="G62" i="5"/>
  <c r="B54" i="6"/>
  <c r="O72" i="5"/>
  <c r="P72" i="5"/>
  <c r="C13" i="2"/>
  <c r="C16" i="8"/>
  <c r="G29" i="1"/>
  <c r="I29" i="1"/>
  <c r="AC69" i="1"/>
  <c r="AF69" i="1"/>
  <c r="B14" i="7"/>
  <c r="K73" i="5"/>
  <c r="J73" i="5"/>
  <c r="L73" i="5"/>
  <c r="I53" i="2"/>
  <c r="I56" i="8"/>
  <c r="AG69" i="1"/>
  <c r="A70" i="1"/>
  <c r="AA70" i="1"/>
  <c r="D13" i="2"/>
  <c r="D16" i="8"/>
  <c r="J29" i="1"/>
  <c r="H62" i="5"/>
  <c r="H53" i="2"/>
  <c r="H56" i="8"/>
  <c r="AD69" i="1"/>
  <c r="C14" i="7"/>
  <c r="C15" i="3"/>
  <c r="B15" i="3"/>
  <c r="O73" i="5"/>
  <c r="P73" i="5"/>
  <c r="C63" i="5"/>
  <c r="D55" i="6"/>
  <c r="B63" i="5"/>
  <c r="D63" i="5"/>
  <c r="F54" i="6"/>
  <c r="H55" i="6"/>
  <c r="D14" i="7"/>
  <c r="D15" i="3"/>
  <c r="M29" i="1"/>
  <c r="I54" i="7"/>
  <c r="I55" i="3"/>
  <c r="H54" i="7"/>
  <c r="H55" i="3"/>
  <c r="AC70" i="1"/>
  <c r="H54" i="2"/>
  <c r="H57" i="8"/>
  <c r="G63" i="5"/>
  <c r="H63" i="5"/>
  <c r="B55" i="6"/>
  <c r="K74" i="5"/>
  <c r="J74" i="5"/>
  <c r="L74" i="5"/>
  <c r="AD70" i="1"/>
  <c r="AF70" i="1"/>
  <c r="N29" i="1"/>
  <c r="E13" i="2"/>
  <c r="E14" i="3"/>
  <c r="E16" i="8"/>
  <c r="O74" i="5"/>
  <c r="P74" i="5"/>
  <c r="A71" i="1"/>
  <c r="AA71" i="1"/>
  <c r="C64" i="5"/>
  <c r="D56" i="6"/>
  <c r="B64" i="5"/>
  <c r="D64" i="5"/>
  <c r="F55" i="6"/>
  <c r="H56" i="6"/>
  <c r="I54" i="2"/>
  <c r="I57" i="8"/>
  <c r="AG70" i="1"/>
  <c r="O29" i="1"/>
  <c r="H55" i="7"/>
  <c r="H56" i="3"/>
  <c r="G64" i="5"/>
  <c r="B56" i="6"/>
  <c r="H64" i="5"/>
  <c r="K75" i="5"/>
  <c r="J75" i="5"/>
  <c r="L75" i="5"/>
  <c r="Q29" i="1"/>
  <c r="E14" i="7"/>
  <c r="L30" i="1"/>
  <c r="I55" i="7"/>
  <c r="I56" i="3"/>
  <c r="AC71" i="1"/>
  <c r="AF71" i="1"/>
  <c r="I55" i="2"/>
  <c r="I58" i="8"/>
  <c r="O75" i="5"/>
  <c r="P75" i="5"/>
  <c r="H55" i="2"/>
  <c r="H58" i="8"/>
  <c r="AD71" i="1"/>
  <c r="AG71" i="1"/>
  <c r="F13" i="2"/>
  <c r="F16" i="8"/>
  <c r="R29" i="1"/>
  <c r="F56" i="6"/>
  <c r="H57" i="6"/>
  <c r="B65" i="5"/>
  <c r="C65" i="5"/>
  <c r="D65" i="5"/>
  <c r="D57" i="6"/>
  <c r="AA72" i="1"/>
  <c r="A72" i="1"/>
  <c r="G65" i="5"/>
  <c r="B57" i="6"/>
  <c r="H65" i="5"/>
  <c r="K76" i="5"/>
  <c r="J76" i="5"/>
  <c r="L76" i="5"/>
  <c r="U29" i="1"/>
  <c r="F14" i="7"/>
  <c r="AC72" i="1"/>
  <c r="AD72" i="1"/>
  <c r="H56" i="7"/>
  <c r="H57" i="3"/>
  <c r="H56" i="2"/>
  <c r="AF72" i="1"/>
  <c r="I56" i="2"/>
  <c r="AG72" i="1"/>
  <c r="I56" i="7"/>
  <c r="I57" i="3"/>
  <c r="O76" i="5"/>
  <c r="P76" i="5"/>
  <c r="I59" i="8"/>
  <c r="H57" i="7"/>
  <c r="H58" i="3"/>
  <c r="H59" i="8"/>
  <c r="F15" i="3"/>
  <c r="B66" i="5"/>
  <c r="C66" i="5"/>
  <c r="D66" i="5"/>
  <c r="D58" i="6"/>
  <c r="F57" i="6"/>
  <c r="H58" i="6"/>
  <c r="I57" i="7"/>
  <c r="I58" i="3"/>
  <c r="V29" i="1"/>
  <c r="G13" i="2"/>
  <c r="G14" i="3"/>
  <c r="G16" i="8"/>
  <c r="K14" i="3"/>
  <c r="L14" i="3"/>
  <c r="AA73" i="1"/>
  <c r="A73" i="1"/>
  <c r="G66" i="5"/>
  <c r="B58" i="6"/>
  <c r="AC73" i="1"/>
  <c r="K13" i="2"/>
  <c r="W29" i="1"/>
  <c r="K77" i="5"/>
  <c r="J77" i="5"/>
  <c r="L77" i="5"/>
  <c r="O77" i="5"/>
  <c r="AA74" i="1"/>
  <c r="A74" i="1"/>
  <c r="T30" i="1"/>
  <c r="G14" i="7"/>
  <c r="K14" i="7"/>
  <c r="L14" i="7"/>
  <c r="H57" i="2"/>
  <c r="H60" i="8"/>
  <c r="AD73" i="1"/>
  <c r="H66" i="5"/>
  <c r="P77" i="5"/>
  <c r="AF73" i="1"/>
  <c r="C67" i="5"/>
  <c r="D59" i="6"/>
  <c r="B67" i="5"/>
  <c r="D67" i="5"/>
  <c r="F58" i="6"/>
  <c r="H59" i="6"/>
  <c r="H58" i="7"/>
  <c r="H59" i="3"/>
  <c r="C30" i="1"/>
  <c r="F30" i="1"/>
  <c r="I57" i="2"/>
  <c r="I60" i="8"/>
  <c r="AG73" i="1"/>
  <c r="K78" i="5"/>
  <c r="J78" i="5"/>
  <c r="L78" i="5"/>
  <c r="AC74" i="1"/>
  <c r="H58" i="2"/>
  <c r="H61" i="8"/>
  <c r="G67" i="5"/>
  <c r="B59" i="6"/>
  <c r="O78" i="5"/>
  <c r="P78" i="5"/>
  <c r="C14" i="2"/>
  <c r="C17" i="8"/>
  <c r="G30" i="1"/>
  <c r="I30" i="1"/>
  <c r="AF74" i="1"/>
  <c r="I58" i="2"/>
  <c r="I58" i="7"/>
  <c r="I59" i="3"/>
  <c r="I61" i="8"/>
  <c r="AG74" i="1"/>
  <c r="AD74" i="1"/>
  <c r="B14" i="2"/>
  <c r="B17" i="8"/>
  <c r="D30" i="1"/>
  <c r="J79" i="5"/>
  <c r="K79" i="5"/>
  <c r="L79" i="5"/>
  <c r="AA75" i="1"/>
  <c r="A75" i="1"/>
  <c r="B15" i="7"/>
  <c r="H59" i="7"/>
  <c r="H60" i="3"/>
  <c r="D14" i="2"/>
  <c r="D17" i="8"/>
  <c r="J30" i="1"/>
  <c r="C15" i="7"/>
  <c r="C16" i="3"/>
  <c r="H67" i="5"/>
  <c r="I59" i="7"/>
  <c r="I60" i="3"/>
  <c r="O79" i="5"/>
  <c r="P79" i="5"/>
  <c r="M30" i="1"/>
  <c r="D15" i="7"/>
  <c r="D16" i="3"/>
  <c r="B68" i="5"/>
  <c r="C68" i="5"/>
  <c r="D68" i="5"/>
  <c r="F59" i="6"/>
  <c r="H60" i="6"/>
  <c r="D60" i="6"/>
  <c r="B16" i="3"/>
  <c r="AC75" i="1"/>
  <c r="G68" i="5"/>
  <c r="B60" i="6"/>
  <c r="H59" i="2"/>
  <c r="H62" i="8"/>
  <c r="AD75" i="1"/>
  <c r="N30" i="1"/>
  <c r="E14" i="2"/>
  <c r="E15" i="3"/>
  <c r="E17" i="8"/>
  <c r="AF75" i="1"/>
  <c r="K80" i="5"/>
  <c r="J80" i="5"/>
  <c r="L80" i="5"/>
  <c r="O80" i="5"/>
  <c r="P80" i="5"/>
  <c r="AA76" i="1"/>
  <c r="A76" i="1"/>
  <c r="I59" i="2"/>
  <c r="I62" i="8"/>
  <c r="AG75" i="1"/>
  <c r="H68" i="5"/>
  <c r="O30" i="1"/>
  <c r="H60" i="7"/>
  <c r="H61" i="3"/>
  <c r="I60" i="7"/>
  <c r="I61" i="3"/>
  <c r="E15" i="7"/>
  <c r="Q30" i="1"/>
  <c r="L31" i="1"/>
  <c r="F60" i="6"/>
  <c r="H61" i="6"/>
  <c r="B69" i="5"/>
  <c r="C69" i="5"/>
  <c r="D69" i="5"/>
  <c r="D61" i="6"/>
  <c r="AC76" i="1"/>
  <c r="AF76" i="1"/>
  <c r="I60" i="2"/>
  <c r="I63" i="8"/>
  <c r="J81" i="5"/>
  <c r="K81" i="5"/>
  <c r="L81" i="5"/>
  <c r="O81" i="5"/>
  <c r="P81" i="5"/>
  <c r="G69" i="5"/>
  <c r="H69" i="5"/>
  <c r="B61" i="6"/>
  <c r="F14" i="2"/>
  <c r="F17" i="8"/>
  <c r="R30" i="1"/>
  <c r="H60" i="2"/>
  <c r="H63" i="8"/>
  <c r="AD76" i="1"/>
  <c r="AG76" i="1"/>
  <c r="AA77" i="1"/>
  <c r="A77" i="1"/>
  <c r="H61" i="7"/>
  <c r="H62" i="3"/>
  <c r="U30" i="1"/>
  <c r="F15" i="7"/>
  <c r="C70" i="5"/>
  <c r="D62" i="6"/>
  <c r="F61" i="6"/>
  <c r="H62" i="6"/>
  <c r="B70" i="5"/>
  <c r="D70" i="5"/>
  <c r="I61" i="7"/>
  <c r="I62" i="3"/>
  <c r="K82" i="5"/>
  <c r="J82" i="5"/>
  <c r="L82" i="5"/>
  <c r="O82" i="5"/>
  <c r="P82" i="5"/>
  <c r="G70" i="5"/>
  <c r="B62" i="6"/>
  <c r="K83" i="5"/>
  <c r="J83" i="5"/>
  <c r="L83" i="5"/>
  <c r="F16" i="3"/>
  <c r="V30" i="1"/>
  <c r="G14" i="2"/>
  <c r="G15" i="3"/>
  <c r="G17" i="8"/>
  <c r="W30" i="1"/>
  <c r="K15" i="3"/>
  <c r="L15" i="3"/>
  <c r="K14" i="2"/>
  <c r="AC77" i="1"/>
  <c r="AF77" i="1"/>
  <c r="O83" i="5"/>
  <c r="P83" i="5"/>
  <c r="I61" i="2"/>
  <c r="I64" i="8"/>
  <c r="AG77" i="1"/>
  <c r="A78" i="1"/>
  <c r="AA78" i="1"/>
  <c r="H70" i="5"/>
  <c r="T31" i="1"/>
  <c r="G15" i="7"/>
  <c r="K15" i="7"/>
  <c r="L15" i="7"/>
  <c r="H61" i="2"/>
  <c r="H64" i="8"/>
  <c r="AD77" i="1"/>
  <c r="C31" i="1"/>
  <c r="F31" i="1"/>
  <c r="I31" i="1"/>
  <c r="H62" i="7"/>
  <c r="H63" i="3"/>
  <c r="I62" i="7"/>
  <c r="I63" i="3"/>
  <c r="C71" i="5"/>
  <c r="D63" i="6"/>
  <c r="B71" i="5"/>
  <c r="D71" i="5"/>
  <c r="F62" i="6"/>
  <c r="H63" i="6"/>
  <c r="AC78" i="1"/>
  <c r="H62" i="2"/>
  <c r="H65" i="8"/>
  <c r="AF78" i="1"/>
  <c r="I62" i="2"/>
  <c r="I65" i="8"/>
  <c r="J84" i="5"/>
  <c r="K84" i="5"/>
  <c r="L84" i="5"/>
  <c r="G71" i="5"/>
  <c r="B63" i="6"/>
  <c r="D15" i="2"/>
  <c r="D18" i="8"/>
  <c r="J31" i="1"/>
  <c r="AG78" i="1"/>
  <c r="C15" i="2"/>
  <c r="C18" i="8"/>
  <c r="G31" i="1"/>
  <c r="O84" i="5"/>
  <c r="P84" i="5"/>
  <c r="AD78" i="1"/>
  <c r="B15" i="2"/>
  <c r="B18" i="8"/>
  <c r="D31" i="1"/>
  <c r="K85" i="5"/>
  <c r="J85" i="5"/>
  <c r="L85" i="5"/>
  <c r="A79" i="1"/>
  <c r="AA79" i="1"/>
  <c r="H63" i="7"/>
  <c r="H64" i="3"/>
  <c r="H71" i="5"/>
  <c r="I63" i="7"/>
  <c r="I64" i="3"/>
  <c r="D16" i="7"/>
  <c r="D17" i="3"/>
  <c r="M31" i="1"/>
  <c r="B16" i="7"/>
  <c r="C16" i="7"/>
  <c r="C17" i="3"/>
  <c r="O85" i="5"/>
  <c r="P85" i="5"/>
  <c r="B17" i="3"/>
  <c r="N31" i="1"/>
  <c r="E15" i="2"/>
  <c r="O31" i="1"/>
  <c r="E16" i="3"/>
  <c r="AC79" i="1"/>
  <c r="AF79" i="1"/>
  <c r="C72" i="5"/>
  <c r="D64" i="6"/>
  <c r="B72" i="5"/>
  <c r="F63" i="6"/>
  <c r="H64" i="6"/>
  <c r="L32" i="1"/>
  <c r="E16" i="7"/>
  <c r="Q31" i="1"/>
  <c r="E18" i="8"/>
  <c r="J86" i="5"/>
  <c r="K86" i="5"/>
  <c r="L86" i="5"/>
  <c r="D72" i="5"/>
  <c r="I63" i="2"/>
  <c r="I66" i="8"/>
  <c r="AG79" i="1"/>
  <c r="H63" i="2"/>
  <c r="H66" i="8"/>
  <c r="AD79" i="1"/>
  <c r="O86" i="5"/>
  <c r="P86" i="5"/>
  <c r="H64" i="7"/>
  <c r="H65" i="3"/>
  <c r="G72" i="5"/>
  <c r="B64" i="6"/>
  <c r="I64" i="7"/>
  <c r="I65" i="3"/>
  <c r="F15" i="2"/>
  <c r="F18" i="8"/>
  <c r="R31" i="1"/>
  <c r="AA80" i="1"/>
  <c r="A80" i="1"/>
  <c r="U31" i="1"/>
  <c r="F16" i="7"/>
  <c r="H72" i="5"/>
  <c r="J87" i="5"/>
  <c r="K87" i="5"/>
  <c r="L87" i="5"/>
  <c r="O87" i="5"/>
  <c r="P87" i="5"/>
  <c r="V31" i="1"/>
  <c r="G15" i="2"/>
  <c r="W31" i="1"/>
  <c r="G16" i="3"/>
  <c r="K16" i="3"/>
  <c r="L16" i="3"/>
  <c r="K15" i="2"/>
  <c r="F17" i="3"/>
  <c r="C73" i="5"/>
  <c r="D65" i="6"/>
  <c r="F64" i="6"/>
  <c r="H65" i="6"/>
  <c r="B73" i="5"/>
  <c r="D73" i="5"/>
  <c r="AC80" i="1"/>
  <c r="G73" i="5"/>
  <c r="H73" i="5"/>
  <c r="B65" i="6"/>
  <c r="H64" i="2"/>
  <c r="H67" i="8"/>
  <c r="AD80" i="1"/>
  <c r="G16" i="7"/>
  <c r="K16" i="7"/>
  <c r="L16" i="7"/>
  <c r="T32" i="1"/>
  <c r="G18" i="8"/>
  <c r="K88" i="5"/>
  <c r="J88" i="5"/>
  <c r="L88" i="5"/>
  <c r="AF80" i="1"/>
  <c r="O88" i="5"/>
  <c r="P88" i="5"/>
  <c r="A81" i="1"/>
  <c r="AA81" i="1"/>
  <c r="I64" i="2"/>
  <c r="I67" i="8"/>
  <c r="AG80" i="1"/>
  <c r="C32" i="1"/>
  <c r="C74" i="5"/>
  <c r="D66" i="6"/>
  <c r="F65" i="6"/>
  <c r="H66" i="6"/>
  <c r="B74" i="5"/>
  <c r="D74" i="5"/>
  <c r="H65" i="7"/>
  <c r="H66" i="3"/>
  <c r="G74" i="5"/>
  <c r="B66" i="6"/>
  <c r="H74" i="5"/>
  <c r="J89" i="5"/>
  <c r="K89" i="5"/>
  <c r="L89" i="5"/>
  <c r="O89" i="5"/>
  <c r="P89" i="5"/>
  <c r="B16" i="2"/>
  <c r="B19" i="8"/>
  <c r="D32" i="1"/>
  <c r="AC81" i="1"/>
  <c r="F32" i="1"/>
  <c r="I65" i="7"/>
  <c r="I66" i="3"/>
  <c r="AA82" i="1"/>
  <c r="A82" i="1"/>
  <c r="C16" i="2"/>
  <c r="C19" i="8"/>
  <c r="G32" i="1"/>
  <c r="I32" i="1"/>
  <c r="H65" i="2"/>
  <c r="H68" i="8"/>
  <c r="AD81" i="1"/>
  <c r="J90" i="5"/>
  <c r="K90" i="5"/>
  <c r="L90" i="5"/>
  <c r="C75" i="5"/>
  <c r="D67" i="6"/>
  <c r="B75" i="5"/>
  <c r="D75" i="5"/>
  <c r="F66" i="6"/>
  <c r="H67" i="6"/>
  <c r="B17" i="7"/>
  <c r="AF81" i="1"/>
  <c r="O90" i="5"/>
  <c r="P90" i="5"/>
  <c r="G75" i="5"/>
  <c r="B67" i="6"/>
  <c r="H75" i="5"/>
  <c r="C17" i="7"/>
  <c r="C18" i="3"/>
  <c r="H66" i="7"/>
  <c r="H67" i="3"/>
  <c r="B18" i="3"/>
  <c r="I65" i="2"/>
  <c r="I68" i="8"/>
  <c r="AG81" i="1"/>
  <c r="D16" i="2"/>
  <c r="D19" i="8"/>
  <c r="J32" i="1"/>
  <c r="AC82" i="1"/>
  <c r="H66" i="2"/>
  <c r="H69" i="8"/>
  <c r="J91" i="5"/>
  <c r="K91" i="5"/>
  <c r="L91" i="5"/>
  <c r="AA83" i="1"/>
  <c r="A83" i="1"/>
  <c r="AF82" i="1"/>
  <c r="I66" i="2"/>
  <c r="AD82" i="1"/>
  <c r="B76" i="5"/>
  <c r="F67" i="6"/>
  <c r="H68" i="6"/>
  <c r="C76" i="5"/>
  <c r="D68" i="6"/>
  <c r="AG82" i="1"/>
  <c r="I66" i="7"/>
  <c r="I67" i="3"/>
  <c r="M32" i="1"/>
  <c r="D17" i="7"/>
  <c r="D18" i="3"/>
  <c r="O91" i="5"/>
  <c r="P91" i="5"/>
  <c r="H67" i="7"/>
  <c r="H68" i="3"/>
  <c r="I67" i="7"/>
  <c r="I68" i="3"/>
  <c r="D76" i="5"/>
  <c r="AC83" i="1"/>
  <c r="H67" i="2"/>
  <c r="H70" i="8"/>
  <c r="N32" i="1"/>
  <c r="E16" i="2"/>
  <c r="E17" i="3"/>
  <c r="E19" i="8"/>
  <c r="I69" i="8"/>
  <c r="K92" i="5"/>
  <c r="J92" i="5"/>
  <c r="L92" i="5"/>
  <c r="G76" i="5"/>
  <c r="B68" i="6"/>
  <c r="H76" i="5"/>
  <c r="AD83" i="1"/>
  <c r="O32" i="1"/>
  <c r="AF83" i="1"/>
  <c r="O92" i="5"/>
  <c r="P92" i="5"/>
  <c r="I67" i="2"/>
  <c r="I70" i="8"/>
  <c r="AG83" i="1"/>
  <c r="B77" i="5"/>
  <c r="F68" i="6"/>
  <c r="H69" i="6"/>
  <c r="C77" i="5"/>
  <c r="D69" i="6"/>
  <c r="H68" i="7"/>
  <c r="H69" i="3"/>
  <c r="Q32" i="1"/>
  <c r="L33" i="1"/>
  <c r="E17" i="7"/>
  <c r="A84" i="1"/>
  <c r="AA84" i="1"/>
  <c r="I68" i="7"/>
  <c r="I69" i="3"/>
  <c r="K93" i="5"/>
  <c r="J93" i="5"/>
  <c r="L93" i="5"/>
  <c r="AC84" i="1"/>
  <c r="F16" i="2"/>
  <c r="F19" i="8"/>
  <c r="R32" i="1"/>
  <c r="D77" i="5"/>
  <c r="O93" i="5"/>
  <c r="P93" i="5"/>
  <c r="H68" i="2"/>
  <c r="H71" i="8"/>
  <c r="AD84" i="1"/>
  <c r="U32" i="1"/>
  <c r="F17" i="7"/>
  <c r="F18" i="3"/>
  <c r="G77" i="5"/>
  <c r="B69" i="6"/>
  <c r="H77" i="5"/>
  <c r="AF84" i="1"/>
  <c r="K94" i="5"/>
  <c r="J94" i="5"/>
  <c r="L94" i="5"/>
  <c r="H69" i="7"/>
  <c r="H70" i="3"/>
  <c r="AA85" i="1"/>
  <c r="A85" i="1"/>
  <c r="V32" i="1"/>
  <c r="G16" i="2"/>
  <c r="G17" i="3"/>
  <c r="G19" i="8"/>
  <c r="K17" i="3"/>
  <c r="L17" i="3"/>
  <c r="K16" i="2"/>
  <c r="I68" i="2"/>
  <c r="I71" i="8"/>
  <c r="AG84" i="1"/>
  <c r="C78" i="5"/>
  <c r="D70" i="6"/>
  <c r="B78" i="5"/>
  <c r="D78" i="5"/>
  <c r="F69" i="6"/>
  <c r="H70" i="6"/>
  <c r="G78" i="5"/>
  <c r="B70" i="6"/>
  <c r="O94" i="5"/>
  <c r="P94" i="5"/>
  <c r="AC85" i="1"/>
  <c r="AF85" i="1"/>
  <c r="I69" i="2"/>
  <c r="I69" i="7"/>
  <c r="I70" i="3"/>
  <c r="I72" i="8"/>
  <c r="W32" i="1"/>
  <c r="K95" i="5"/>
  <c r="J95" i="5"/>
  <c r="L95" i="5"/>
  <c r="A86" i="1"/>
  <c r="AA86" i="1"/>
  <c r="H69" i="2"/>
  <c r="H72" i="8"/>
  <c r="AD85" i="1"/>
  <c r="H78" i="5"/>
  <c r="T33" i="1"/>
  <c r="G17" i="7"/>
  <c r="K17" i="7"/>
  <c r="L17" i="7"/>
  <c r="AG85" i="1"/>
  <c r="O95" i="5"/>
  <c r="P95" i="5"/>
  <c r="AC86" i="1"/>
  <c r="H70" i="2"/>
  <c r="AF86" i="1"/>
  <c r="I70" i="2"/>
  <c r="I70" i="7"/>
  <c r="I71" i="3"/>
  <c r="I73" i="8"/>
  <c r="C33" i="1"/>
  <c r="F33" i="1"/>
  <c r="C79" i="5"/>
  <c r="D71" i="6"/>
  <c r="F70" i="6"/>
  <c r="H71" i="6"/>
  <c r="B79" i="5"/>
  <c r="D79" i="5"/>
  <c r="H70" i="7"/>
  <c r="H71" i="3"/>
  <c r="AD86" i="1"/>
  <c r="C17" i="2"/>
  <c r="C20" i="8"/>
  <c r="G33" i="1"/>
  <c r="I33" i="1"/>
  <c r="G79" i="5"/>
  <c r="H79" i="5"/>
  <c r="J96" i="5"/>
  <c r="K96" i="5"/>
  <c r="L96" i="5"/>
  <c r="H71" i="7"/>
  <c r="H72" i="3"/>
  <c r="H73" i="8"/>
  <c r="B17" i="2"/>
  <c r="B20" i="8"/>
  <c r="D33" i="1"/>
  <c r="AG86" i="1"/>
  <c r="B80" i="5"/>
  <c r="C80" i="5"/>
  <c r="D80" i="5"/>
  <c r="F71" i="6"/>
  <c r="H72" i="6"/>
  <c r="D72" i="6"/>
  <c r="O96" i="5"/>
  <c r="P96" i="5"/>
  <c r="B18" i="7"/>
  <c r="B71" i="6"/>
  <c r="D17" i="2"/>
  <c r="D20" i="8"/>
  <c r="J33" i="1"/>
  <c r="I71" i="7"/>
  <c r="I72" i="3"/>
  <c r="C18" i="7"/>
  <c r="C19" i="3"/>
  <c r="G80" i="5"/>
  <c r="B72" i="6"/>
  <c r="J97" i="5"/>
  <c r="K97" i="5"/>
  <c r="L97" i="5"/>
  <c r="B19" i="3"/>
  <c r="A87" i="1"/>
  <c r="AA87" i="1"/>
  <c r="M33" i="1"/>
  <c r="D18" i="7"/>
  <c r="D19" i="3"/>
  <c r="O97" i="5"/>
  <c r="P97" i="5"/>
  <c r="AA88" i="1"/>
  <c r="A88" i="1"/>
  <c r="H80" i="5"/>
  <c r="N33" i="1"/>
  <c r="E17" i="2"/>
  <c r="E18" i="3"/>
  <c r="E20" i="8"/>
  <c r="AC87" i="1"/>
  <c r="AF87" i="1"/>
  <c r="J98" i="5"/>
  <c r="K98" i="5"/>
  <c r="L98" i="5"/>
  <c r="I71" i="2"/>
  <c r="I74" i="8"/>
  <c r="AG87" i="1"/>
  <c r="O33" i="1"/>
  <c r="B81" i="5"/>
  <c r="C81" i="5"/>
  <c r="D81" i="5"/>
  <c r="D73" i="6"/>
  <c r="F72" i="6"/>
  <c r="H73" i="6"/>
  <c r="H71" i="2"/>
  <c r="H74" i="8"/>
  <c r="AD87" i="1"/>
  <c r="G81" i="5"/>
  <c r="B73" i="6"/>
  <c r="H81" i="5"/>
  <c r="O98" i="5"/>
  <c r="P98" i="5"/>
  <c r="H72" i="7"/>
  <c r="H73" i="3"/>
  <c r="AC88" i="1"/>
  <c r="AD88" i="1"/>
  <c r="I72" i="7"/>
  <c r="I73" i="3"/>
  <c r="E18" i="7"/>
  <c r="Q33" i="1"/>
  <c r="L34" i="1"/>
  <c r="K99" i="5"/>
  <c r="J99" i="5"/>
  <c r="L99" i="5"/>
  <c r="C82" i="5"/>
  <c r="D74" i="6"/>
  <c r="B82" i="5"/>
  <c r="D82" i="5"/>
  <c r="F73" i="6"/>
  <c r="H74" i="6"/>
  <c r="H73" i="7"/>
  <c r="H74" i="3"/>
  <c r="F17" i="2"/>
  <c r="F20" i="8"/>
  <c r="R33" i="1"/>
  <c r="H72" i="2"/>
  <c r="H75" i="8"/>
  <c r="AF88" i="1"/>
  <c r="AA89" i="1"/>
  <c r="A89" i="1"/>
  <c r="G82" i="5"/>
  <c r="B74" i="6"/>
  <c r="O99" i="5"/>
  <c r="P99" i="5"/>
  <c r="I72" i="2"/>
  <c r="I75" i="8"/>
  <c r="AG88" i="1"/>
  <c r="AC89" i="1"/>
  <c r="U33" i="1"/>
  <c r="F18" i="7"/>
  <c r="K100" i="5"/>
  <c r="J100" i="5"/>
  <c r="L100" i="5"/>
  <c r="AA90" i="1"/>
  <c r="A90" i="1"/>
  <c r="I73" i="7"/>
  <c r="I74" i="3"/>
  <c r="H73" i="2"/>
  <c r="H76" i="8"/>
  <c r="AD89" i="1"/>
  <c r="H82" i="5"/>
  <c r="V33" i="1"/>
  <c r="G17" i="2"/>
  <c r="G18" i="3"/>
  <c r="G20" i="8"/>
  <c r="K18" i="3"/>
  <c r="L18" i="3"/>
  <c r="AF89" i="1"/>
  <c r="I73" i="2"/>
  <c r="I76" i="8"/>
  <c r="F19" i="3"/>
  <c r="O100" i="5"/>
  <c r="P100" i="5"/>
  <c r="K17" i="2"/>
  <c r="C83" i="5"/>
  <c r="D75" i="6"/>
  <c r="F74" i="6"/>
  <c r="H75" i="6"/>
  <c r="B83" i="5"/>
  <c r="D83" i="5"/>
  <c r="AG89" i="1"/>
  <c r="H74" i="7"/>
  <c r="H75" i="3"/>
  <c r="W33" i="1"/>
  <c r="AC90" i="1"/>
  <c r="H74" i="2"/>
  <c r="H77" i="8"/>
  <c r="G83" i="5"/>
  <c r="B75" i="6"/>
  <c r="H83" i="5"/>
  <c r="K101" i="5"/>
  <c r="J101" i="5"/>
  <c r="L101" i="5"/>
  <c r="AF90" i="1"/>
  <c r="I74" i="2"/>
  <c r="I74" i="7"/>
  <c r="I75" i="3"/>
  <c r="I77" i="8"/>
  <c r="AD90" i="1"/>
  <c r="T34" i="1"/>
  <c r="G18" i="7"/>
  <c r="K18" i="7"/>
  <c r="L18" i="7"/>
  <c r="O101" i="5"/>
  <c r="P101" i="5"/>
  <c r="C34" i="1"/>
  <c r="F75" i="6"/>
  <c r="H76" i="6"/>
  <c r="B84" i="5"/>
  <c r="C84" i="5"/>
  <c r="D84" i="5"/>
  <c r="D76" i="6"/>
  <c r="AG90" i="1"/>
  <c r="H75" i="7"/>
  <c r="H76" i="3"/>
  <c r="A91" i="1"/>
  <c r="AA91" i="1"/>
  <c r="G84" i="5"/>
  <c r="B76" i="6"/>
  <c r="H84" i="5"/>
  <c r="J102" i="5"/>
  <c r="K102" i="5"/>
  <c r="L102" i="5"/>
  <c r="B18" i="2"/>
  <c r="B21" i="8"/>
  <c r="D34" i="1"/>
  <c r="AC91" i="1"/>
  <c r="I75" i="7"/>
  <c r="I76" i="3"/>
  <c r="F34" i="1"/>
  <c r="O102" i="5"/>
  <c r="P102" i="5"/>
  <c r="F76" i="6"/>
  <c r="H77" i="6"/>
  <c r="C85" i="5"/>
  <c r="D77" i="6"/>
  <c r="B85" i="5"/>
  <c r="D85" i="5"/>
  <c r="B19" i="7"/>
  <c r="H75" i="2"/>
  <c r="H78" i="8"/>
  <c r="AD91" i="1"/>
  <c r="AF91" i="1"/>
  <c r="C18" i="2"/>
  <c r="C21" i="8"/>
  <c r="G34" i="1"/>
  <c r="I34" i="1"/>
  <c r="A92" i="1"/>
  <c r="AA92" i="1"/>
  <c r="G85" i="5"/>
  <c r="B77" i="6"/>
  <c r="K103" i="5"/>
  <c r="J103" i="5"/>
  <c r="L103" i="5"/>
  <c r="H76" i="7"/>
  <c r="H77" i="3"/>
  <c r="AC92" i="1"/>
  <c r="AD92" i="1"/>
  <c r="C19" i="7"/>
  <c r="C20" i="3"/>
  <c r="H76" i="2"/>
  <c r="B20" i="3"/>
  <c r="D18" i="2"/>
  <c r="D21" i="8"/>
  <c r="J34" i="1"/>
  <c r="I75" i="2"/>
  <c r="I78" i="8"/>
  <c r="AG91" i="1"/>
  <c r="O103" i="5"/>
  <c r="P103" i="5"/>
  <c r="AA93" i="1"/>
  <c r="A93" i="1"/>
  <c r="M34" i="1"/>
  <c r="D19" i="7"/>
  <c r="H79" i="8"/>
  <c r="H85" i="5"/>
  <c r="AF92" i="1"/>
  <c r="AG92" i="1"/>
  <c r="I76" i="7"/>
  <c r="I77" i="3"/>
  <c r="I76" i="2"/>
  <c r="H77" i="7"/>
  <c r="H78" i="3"/>
  <c r="K104" i="5"/>
  <c r="J104" i="5"/>
  <c r="L104" i="5"/>
  <c r="D20" i="3"/>
  <c r="I77" i="7"/>
  <c r="I78" i="3"/>
  <c r="N34" i="1"/>
  <c r="E18" i="2"/>
  <c r="E19" i="3"/>
  <c r="E21" i="8"/>
  <c r="AC93" i="1"/>
  <c r="AF93" i="1"/>
  <c r="I77" i="2"/>
  <c r="I80" i="8"/>
  <c r="C86" i="5"/>
  <c r="D78" i="6"/>
  <c r="B86" i="5"/>
  <c r="D86" i="5"/>
  <c r="G86" i="5"/>
  <c r="F77" i="6"/>
  <c r="H78" i="6"/>
  <c r="I79" i="8"/>
  <c r="O104" i="5"/>
  <c r="P104" i="5"/>
  <c r="H77" i="2"/>
  <c r="H80" i="8"/>
  <c r="AD93" i="1"/>
  <c r="B78" i="6"/>
  <c r="AG93" i="1"/>
  <c r="H86" i="5"/>
  <c r="O34" i="1"/>
  <c r="K105" i="5"/>
  <c r="J105" i="5"/>
  <c r="L105" i="5"/>
  <c r="H78" i="7"/>
  <c r="H79" i="3"/>
  <c r="L35" i="1"/>
  <c r="Q34" i="1"/>
  <c r="E19" i="7"/>
  <c r="I78" i="7"/>
  <c r="I79" i="3"/>
  <c r="F78" i="6"/>
  <c r="H79" i="6"/>
  <c r="B87" i="5"/>
  <c r="C87" i="5"/>
  <c r="D87" i="5"/>
  <c r="D79" i="6"/>
  <c r="AA94" i="1"/>
  <c r="A94" i="1"/>
  <c r="G87" i="5"/>
  <c r="B79" i="6"/>
  <c r="H87" i="5"/>
  <c r="O105" i="5"/>
  <c r="P105" i="5"/>
  <c r="AC94" i="1"/>
  <c r="AF94" i="1"/>
  <c r="F18" i="2"/>
  <c r="F21" i="8"/>
  <c r="R34" i="1"/>
  <c r="C88" i="5"/>
  <c r="D80" i="6"/>
  <c r="B88" i="5"/>
  <c r="D88" i="5"/>
  <c r="F79" i="6"/>
  <c r="H80" i="6"/>
  <c r="I78" i="2"/>
  <c r="I81" i="8"/>
  <c r="AG94" i="1"/>
  <c r="K106" i="5"/>
  <c r="J106" i="5"/>
  <c r="L106" i="5"/>
  <c r="U34" i="1"/>
  <c r="F19" i="7"/>
  <c r="H78" i="2"/>
  <c r="H81" i="8"/>
  <c r="AD94" i="1"/>
  <c r="A95" i="1"/>
  <c r="AA95" i="1"/>
  <c r="O106" i="5"/>
  <c r="P106" i="5"/>
  <c r="F20" i="3"/>
  <c r="I79" i="7"/>
  <c r="I80" i="3"/>
  <c r="G88" i="5"/>
  <c r="B80" i="6"/>
  <c r="AC95" i="1"/>
  <c r="H79" i="2"/>
  <c r="H79" i="7"/>
  <c r="H80" i="3"/>
  <c r="H82" i="8"/>
  <c r="V34" i="1"/>
  <c r="G18" i="2"/>
  <c r="G19" i="3"/>
  <c r="G21" i="8"/>
  <c r="K19" i="3"/>
  <c r="L19" i="3"/>
  <c r="AD95" i="1"/>
  <c r="H88" i="5"/>
  <c r="AA96" i="1"/>
  <c r="A96" i="1"/>
  <c r="K18" i="2"/>
  <c r="J107" i="5"/>
  <c r="K107" i="5"/>
  <c r="L107" i="5"/>
  <c r="C89" i="5"/>
  <c r="D81" i="6"/>
  <c r="B89" i="5"/>
  <c r="D89" i="5"/>
  <c r="F80" i="6"/>
  <c r="H81" i="6"/>
  <c r="H80" i="7"/>
  <c r="H81" i="3"/>
  <c r="AF95" i="1"/>
  <c r="W34" i="1"/>
  <c r="O107" i="5"/>
  <c r="P107" i="5"/>
  <c r="G89" i="5"/>
  <c r="B81" i="6"/>
  <c r="H89" i="5"/>
  <c r="T35" i="1"/>
  <c r="G19" i="7"/>
  <c r="K19" i="7"/>
  <c r="L19" i="7"/>
  <c r="I79" i="2"/>
  <c r="I82" i="8"/>
  <c r="AG95" i="1"/>
  <c r="AC96" i="1"/>
  <c r="AF96" i="1"/>
  <c r="I80" i="2"/>
  <c r="J108" i="5"/>
  <c r="K108" i="5"/>
  <c r="L108" i="5"/>
  <c r="A97" i="1"/>
  <c r="AA97" i="1"/>
  <c r="I80" i="7"/>
  <c r="I81" i="3"/>
  <c r="I83" i="8"/>
  <c r="AG96" i="1"/>
  <c r="C35" i="1"/>
  <c r="H80" i="2"/>
  <c r="H83" i="8"/>
  <c r="AD96" i="1"/>
  <c r="B90" i="5"/>
  <c r="F81" i="6"/>
  <c r="H82" i="6"/>
  <c r="C90" i="5"/>
  <c r="D82" i="6"/>
  <c r="O108" i="5"/>
  <c r="P108" i="5"/>
  <c r="D90" i="5"/>
  <c r="H81" i="7"/>
  <c r="H82" i="3"/>
  <c r="B19" i="2"/>
  <c r="B22" i="8"/>
  <c r="D35" i="1"/>
  <c r="AC97" i="1"/>
  <c r="H81" i="2"/>
  <c r="H84" i="8"/>
  <c r="F35" i="1"/>
  <c r="I81" i="7"/>
  <c r="I82" i="3"/>
  <c r="J109" i="5"/>
  <c r="K109" i="5"/>
  <c r="L109" i="5"/>
  <c r="O109" i="5"/>
  <c r="G90" i="5"/>
  <c r="B82" i="6"/>
  <c r="C19" i="2"/>
  <c r="C22" i="8"/>
  <c r="G35" i="1"/>
  <c r="I35" i="1"/>
  <c r="AF97" i="1"/>
  <c r="AD97" i="1"/>
  <c r="B20" i="7"/>
  <c r="AA98" i="1"/>
  <c r="A98" i="1"/>
  <c r="I81" i="2"/>
  <c r="I84" i="8"/>
  <c r="AG97" i="1"/>
  <c r="P109" i="5"/>
  <c r="H90" i="5"/>
  <c r="H82" i="7"/>
  <c r="H83" i="3"/>
  <c r="D19" i="2"/>
  <c r="D22" i="8"/>
  <c r="J35" i="1"/>
  <c r="B21" i="3"/>
  <c r="C20" i="7"/>
  <c r="C21" i="3"/>
  <c r="I82" i="7"/>
  <c r="I83" i="3"/>
  <c r="D20" i="7"/>
  <c r="D21" i="3"/>
  <c r="M35" i="1"/>
  <c r="B91" i="5"/>
  <c r="C91" i="5"/>
  <c r="D91" i="5"/>
  <c r="F82" i="6"/>
  <c r="H83" i="6"/>
  <c r="D83" i="6"/>
  <c r="K110" i="5"/>
  <c r="J110" i="5"/>
  <c r="L110" i="5"/>
  <c r="AC98" i="1"/>
  <c r="O110" i="5"/>
  <c r="P110" i="5"/>
  <c r="G91" i="5"/>
  <c r="B83" i="6"/>
  <c r="H91" i="5"/>
  <c r="H82" i="2"/>
  <c r="H85" i="8"/>
  <c r="AD98" i="1"/>
  <c r="N35" i="1"/>
  <c r="E19" i="2"/>
  <c r="E20" i="3"/>
  <c r="E22" i="8"/>
  <c r="O35" i="1"/>
  <c r="AF98" i="1"/>
  <c r="K111" i="5"/>
  <c r="J111" i="5"/>
  <c r="L111" i="5"/>
  <c r="C92" i="5"/>
  <c r="D84" i="6"/>
  <c r="F83" i="6"/>
  <c r="H84" i="6"/>
  <c r="B92" i="5"/>
  <c r="I82" i="2"/>
  <c r="I85" i="8"/>
  <c r="AG98" i="1"/>
  <c r="H83" i="7"/>
  <c r="H84" i="3"/>
  <c r="A99" i="1"/>
  <c r="AA99" i="1"/>
  <c r="Q35" i="1"/>
  <c r="E20" i="7"/>
  <c r="L36" i="1"/>
  <c r="O111" i="5"/>
  <c r="P111" i="5"/>
  <c r="F19" i="2"/>
  <c r="F22" i="8"/>
  <c r="R35" i="1"/>
  <c r="D92" i="5"/>
  <c r="AC99" i="1"/>
  <c r="AF99" i="1"/>
  <c r="I83" i="2"/>
  <c r="I83" i="7"/>
  <c r="I84" i="3"/>
  <c r="I86" i="8"/>
  <c r="AG99" i="1"/>
  <c r="I84" i="7"/>
  <c r="I85" i="3"/>
  <c r="H83" i="2"/>
  <c r="H86" i="8"/>
  <c r="AD99" i="1"/>
  <c r="G92" i="5"/>
  <c r="B84" i="6"/>
  <c r="F20" i="7"/>
  <c r="F21" i="3"/>
  <c r="U35" i="1"/>
  <c r="K112" i="5"/>
  <c r="J112" i="5"/>
  <c r="L112" i="5"/>
  <c r="O112" i="5"/>
  <c r="P112" i="5"/>
  <c r="A100" i="1"/>
  <c r="AA100" i="1"/>
  <c r="V35" i="1"/>
  <c r="G19" i="2"/>
  <c r="G20" i="3"/>
  <c r="G22" i="8"/>
  <c r="K20" i="3"/>
  <c r="L20" i="3"/>
  <c r="H92" i="5"/>
  <c r="H84" i="7"/>
  <c r="H85" i="3"/>
  <c r="AC100" i="1"/>
  <c r="AF100" i="1"/>
  <c r="C93" i="5"/>
  <c r="D85" i="6"/>
  <c r="F84" i="6"/>
  <c r="H85" i="6"/>
  <c r="B93" i="5"/>
  <c r="D93" i="5"/>
  <c r="K19" i="2"/>
  <c r="W35" i="1"/>
  <c r="K113" i="5"/>
  <c r="J113" i="5"/>
  <c r="L113" i="5"/>
  <c r="G93" i="5"/>
  <c r="B85" i="6"/>
  <c r="H93" i="5"/>
  <c r="O113" i="5"/>
  <c r="P113" i="5"/>
  <c r="I84" i="2"/>
  <c r="I87" i="8"/>
  <c r="AG100" i="1"/>
  <c r="G20" i="7"/>
  <c r="K20" i="7"/>
  <c r="L20" i="7"/>
  <c r="T36" i="1"/>
  <c r="H84" i="2"/>
  <c r="H87" i="8"/>
  <c r="AD100" i="1"/>
  <c r="C94" i="5"/>
  <c r="D86" i="6"/>
  <c r="B94" i="5"/>
  <c r="D94" i="5"/>
  <c r="F85" i="6"/>
  <c r="H86" i="6"/>
  <c r="J114" i="5"/>
  <c r="K114" i="5"/>
  <c r="L114" i="5"/>
  <c r="H85" i="7"/>
  <c r="H86" i="3"/>
  <c r="I85" i="7"/>
  <c r="I86" i="3"/>
  <c r="C36" i="1"/>
  <c r="F36" i="1"/>
  <c r="I36" i="1"/>
  <c r="A101" i="1"/>
  <c r="AA101" i="1"/>
  <c r="O114" i="5"/>
  <c r="P114" i="5"/>
  <c r="D20" i="2"/>
  <c r="D23" i="8"/>
  <c r="J36" i="1"/>
  <c r="C20" i="2"/>
  <c r="C23" i="8"/>
  <c r="G36" i="1"/>
  <c r="G94" i="5"/>
  <c r="B86" i="6"/>
  <c r="H94" i="5"/>
  <c r="AC101" i="1"/>
  <c r="AF101" i="1"/>
  <c r="B20" i="2"/>
  <c r="B23" i="8"/>
  <c r="D36" i="1"/>
  <c r="C95" i="5"/>
  <c r="D87" i="6"/>
  <c r="B95" i="5"/>
  <c r="D95" i="5"/>
  <c r="F86" i="6"/>
  <c r="H87" i="6"/>
  <c r="I85" i="2"/>
  <c r="I88" i="8"/>
  <c r="AG101" i="1"/>
  <c r="H85" i="2"/>
  <c r="H88" i="8"/>
  <c r="AD101" i="1"/>
  <c r="C21" i="7"/>
  <c r="C22" i="3"/>
  <c r="K115" i="5"/>
  <c r="J115" i="5"/>
  <c r="L115" i="5"/>
  <c r="B21" i="7"/>
  <c r="A102" i="1"/>
  <c r="AA102" i="1"/>
  <c r="D21" i="7"/>
  <c r="D22" i="3"/>
  <c r="M36" i="1"/>
  <c r="O115" i="5"/>
  <c r="P115" i="5"/>
  <c r="G95" i="5"/>
  <c r="B87" i="6"/>
  <c r="H95" i="5"/>
  <c r="I86" i="7"/>
  <c r="I87" i="3"/>
  <c r="N36" i="1"/>
  <c r="E20" i="2"/>
  <c r="O36" i="1"/>
  <c r="E21" i="3"/>
  <c r="B22" i="3"/>
  <c r="H86" i="7"/>
  <c r="H87" i="3"/>
  <c r="AC102" i="1"/>
  <c r="H86" i="2"/>
  <c r="AA103" i="1"/>
  <c r="A103" i="1"/>
  <c r="AF102" i="1"/>
  <c r="AD102" i="1"/>
  <c r="E21" i="7"/>
  <c r="L37" i="1"/>
  <c r="Q36" i="1"/>
  <c r="K116" i="5"/>
  <c r="J116" i="5"/>
  <c r="L116" i="5"/>
  <c r="F87" i="6"/>
  <c r="H88" i="6"/>
  <c r="B96" i="5"/>
  <c r="C96" i="5"/>
  <c r="D96" i="5"/>
  <c r="D88" i="6"/>
  <c r="H89" i="8"/>
  <c r="E23" i="8"/>
  <c r="G96" i="5"/>
  <c r="B88" i="6"/>
  <c r="H96" i="5"/>
  <c r="O116" i="5"/>
  <c r="P116" i="5"/>
  <c r="I86" i="2"/>
  <c r="I89" i="8"/>
  <c r="AG102" i="1"/>
  <c r="AC103" i="1"/>
  <c r="H87" i="2"/>
  <c r="F20" i="2"/>
  <c r="F23" i="8"/>
  <c r="R36" i="1"/>
  <c r="H87" i="7"/>
  <c r="H88" i="3"/>
  <c r="J117" i="5"/>
  <c r="K117" i="5"/>
  <c r="L117" i="5"/>
  <c r="F88" i="6"/>
  <c r="H89" i="6"/>
  <c r="B97" i="5"/>
  <c r="C97" i="5"/>
  <c r="D97" i="5"/>
  <c r="D89" i="6"/>
  <c r="AD103" i="1"/>
  <c r="AF103" i="1"/>
  <c r="I87" i="2"/>
  <c r="I87" i="7"/>
  <c r="I88" i="3"/>
  <c r="AG103" i="1"/>
  <c r="H90" i="8"/>
  <c r="F21" i="7"/>
  <c r="U36" i="1"/>
  <c r="A104" i="1"/>
  <c r="AA104" i="1"/>
  <c r="G97" i="5"/>
  <c r="B89" i="6"/>
  <c r="H97" i="5"/>
  <c r="O117" i="5"/>
  <c r="P117" i="5"/>
  <c r="H88" i="7"/>
  <c r="H89" i="3"/>
  <c r="I88" i="7"/>
  <c r="I89" i="3"/>
  <c r="V36" i="1"/>
  <c r="G20" i="2"/>
  <c r="G21" i="3"/>
  <c r="G23" i="8"/>
  <c r="K21" i="3"/>
  <c r="L21" i="3"/>
  <c r="AC104" i="1"/>
  <c r="H88" i="2"/>
  <c r="H91" i="8"/>
  <c r="F22" i="3"/>
  <c r="I90" i="8"/>
  <c r="J118" i="5"/>
  <c r="K118" i="5"/>
  <c r="L118" i="5"/>
  <c r="O118" i="5"/>
  <c r="P118" i="5"/>
  <c r="W36" i="1"/>
  <c r="AF104" i="1"/>
  <c r="AD104" i="1"/>
  <c r="F89" i="6"/>
  <c r="H90" i="6"/>
  <c r="B98" i="5"/>
  <c r="C98" i="5"/>
  <c r="D98" i="5"/>
  <c r="D90" i="6"/>
  <c r="K20" i="2"/>
  <c r="AA105" i="1"/>
  <c r="A105" i="1"/>
  <c r="K119" i="5"/>
  <c r="J119" i="5"/>
  <c r="L119" i="5"/>
  <c r="G98" i="5"/>
  <c r="B90" i="6"/>
  <c r="H98" i="5"/>
  <c r="AC105" i="1"/>
  <c r="H89" i="2"/>
  <c r="AD105" i="1"/>
  <c r="H89" i="7"/>
  <c r="H90" i="3"/>
  <c r="I88" i="2"/>
  <c r="I91" i="8"/>
  <c r="AG104" i="1"/>
  <c r="T37" i="1"/>
  <c r="G21" i="7"/>
  <c r="K21" i="7"/>
  <c r="L21" i="7"/>
  <c r="O119" i="5"/>
  <c r="P119" i="5"/>
  <c r="A106" i="1"/>
  <c r="AA106" i="1"/>
  <c r="F90" i="6"/>
  <c r="H91" i="6"/>
  <c r="C99" i="5"/>
  <c r="D91" i="6"/>
  <c r="B99" i="5"/>
  <c r="D99" i="5"/>
  <c r="H90" i="7"/>
  <c r="H91" i="3"/>
  <c r="H92" i="8"/>
  <c r="C37" i="1"/>
  <c r="F37" i="1"/>
  <c r="I37" i="1"/>
  <c r="AF105" i="1"/>
  <c r="AG105" i="1"/>
  <c r="I89" i="7"/>
  <c r="I90" i="3"/>
  <c r="I89" i="2"/>
  <c r="I92" i="8"/>
  <c r="D21" i="2"/>
  <c r="D24" i="8"/>
  <c r="J37" i="1"/>
  <c r="G99" i="5"/>
  <c r="B91" i="6"/>
  <c r="AC106" i="1"/>
  <c r="AF106" i="1"/>
  <c r="B21" i="2"/>
  <c r="B24" i="8"/>
  <c r="D37" i="1"/>
  <c r="I90" i="7"/>
  <c r="I91" i="3"/>
  <c r="J120" i="5"/>
  <c r="K120" i="5"/>
  <c r="L120" i="5"/>
  <c r="C21" i="2"/>
  <c r="C24" i="8"/>
  <c r="G37" i="1"/>
  <c r="O120" i="5"/>
  <c r="P120" i="5"/>
  <c r="I90" i="2"/>
  <c r="I93" i="8"/>
  <c r="AG106" i="1"/>
  <c r="AA107" i="1"/>
  <c r="A107" i="1"/>
  <c r="H99" i="5"/>
  <c r="C22" i="7"/>
  <c r="C23" i="3"/>
  <c r="H90" i="2"/>
  <c r="H93" i="8"/>
  <c r="AD106" i="1"/>
  <c r="M37" i="1"/>
  <c r="D22" i="7"/>
  <c r="D23" i="3"/>
  <c r="B22" i="7"/>
  <c r="I91" i="7"/>
  <c r="I92" i="3"/>
  <c r="H91" i="7"/>
  <c r="H92" i="3"/>
  <c r="N37" i="1"/>
  <c r="E21" i="2"/>
  <c r="E22" i="3"/>
  <c r="E24" i="8"/>
  <c r="O37" i="1"/>
  <c r="B23" i="3"/>
  <c r="C100" i="5"/>
  <c r="D92" i="6"/>
  <c r="B100" i="5"/>
  <c r="D100" i="5"/>
  <c r="F91" i="6"/>
  <c r="H92" i="6"/>
  <c r="AC107" i="1"/>
  <c r="H91" i="2"/>
  <c r="H94" i="8"/>
  <c r="J121" i="5"/>
  <c r="K121" i="5"/>
  <c r="L121" i="5"/>
  <c r="G100" i="5"/>
  <c r="B92" i="6"/>
  <c r="O121" i="5"/>
  <c r="P121" i="5"/>
  <c r="AD107" i="1"/>
  <c r="E22" i="7"/>
  <c r="L38" i="1"/>
  <c r="Q37" i="1"/>
  <c r="AF107" i="1"/>
  <c r="A108" i="1"/>
  <c r="AA108" i="1"/>
  <c r="K122" i="5"/>
  <c r="J122" i="5"/>
  <c r="L122" i="5"/>
  <c r="I91" i="2"/>
  <c r="I94" i="8"/>
  <c r="AG107" i="1"/>
  <c r="H92" i="7"/>
  <c r="H93" i="3"/>
  <c r="H100" i="5"/>
  <c r="F21" i="2"/>
  <c r="F24" i="8"/>
  <c r="R37" i="1"/>
  <c r="O122" i="5"/>
  <c r="P122" i="5"/>
  <c r="AC108" i="1"/>
  <c r="AF108" i="1"/>
  <c r="I92" i="2"/>
  <c r="C101" i="5"/>
  <c r="D93" i="6"/>
  <c r="B101" i="5"/>
  <c r="D101" i="5"/>
  <c r="F92" i="6"/>
  <c r="H93" i="6"/>
  <c r="U37" i="1"/>
  <c r="F22" i="7"/>
  <c r="I92" i="7"/>
  <c r="I93" i="3"/>
  <c r="AG108" i="1"/>
  <c r="K123" i="5"/>
  <c r="J123" i="5"/>
  <c r="L123" i="5"/>
  <c r="O123" i="5"/>
  <c r="G101" i="5"/>
  <c r="B93" i="6"/>
  <c r="F23" i="3"/>
  <c r="I95" i="8"/>
  <c r="V37" i="1"/>
  <c r="G21" i="2"/>
  <c r="G22" i="3"/>
  <c r="G24" i="8"/>
  <c r="K22" i="3"/>
  <c r="L22" i="3"/>
  <c r="H92" i="2"/>
  <c r="H95" i="8"/>
  <c r="AD108" i="1"/>
  <c r="I93" i="7"/>
  <c r="I94" i="3"/>
  <c r="A109" i="1"/>
  <c r="AA109" i="1"/>
  <c r="H101" i="5"/>
  <c r="K21" i="2"/>
  <c r="P123" i="5"/>
  <c r="H93" i="7"/>
  <c r="H94" i="3"/>
  <c r="W37" i="1"/>
  <c r="T38" i="1"/>
  <c r="G22" i="7"/>
  <c r="K22" i="7"/>
  <c r="L22" i="7"/>
  <c r="F93" i="6"/>
  <c r="H94" i="6"/>
  <c r="B102" i="5"/>
  <c r="C102" i="5"/>
  <c r="D94" i="6"/>
  <c r="AC109" i="1"/>
  <c r="AF109" i="1"/>
  <c r="K124" i="5"/>
  <c r="J124" i="5"/>
  <c r="L124" i="5"/>
  <c r="O124" i="5"/>
  <c r="P124" i="5"/>
  <c r="H93" i="2"/>
  <c r="H96" i="8"/>
  <c r="AD109" i="1"/>
  <c r="I93" i="2"/>
  <c r="I96" i="8"/>
  <c r="AG109" i="1"/>
  <c r="D102" i="5"/>
  <c r="C38" i="1"/>
  <c r="K125" i="5"/>
  <c r="J125" i="5"/>
  <c r="L125" i="5"/>
  <c r="G102" i="5"/>
  <c r="B94" i="6"/>
  <c r="H102" i="5"/>
  <c r="B22" i="2"/>
  <c r="B25" i="8"/>
  <c r="D38" i="1"/>
  <c r="F38" i="1"/>
  <c r="I94" i="7"/>
  <c r="I95" i="3"/>
  <c r="H94" i="7"/>
  <c r="H95" i="3"/>
  <c r="O125" i="5"/>
  <c r="P125" i="5"/>
  <c r="C103" i="5"/>
  <c r="D95" i="6"/>
  <c r="F94" i="6"/>
  <c r="H95" i="6"/>
  <c r="B103" i="5"/>
  <c r="D103" i="5"/>
  <c r="AA110" i="1"/>
  <c r="A110" i="1"/>
  <c r="C22" i="2"/>
  <c r="C25" i="8"/>
  <c r="G38" i="1"/>
  <c r="I38" i="1"/>
  <c r="B23" i="7"/>
  <c r="J126" i="5"/>
  <c r="K126" i="5"/>
  <c r="L126" i="5"/>
  <c r="G103" i="5"/>
  <c r="B95" i="6"/>
  <c r="H103" i="5"/>
  <c r="D22" i="2"/>
  <c r="D25" i="8"/>
  <c r="J38" i="1"/>
  <c r="AC110" i="1"/>
  <c r="AF110" i="1"/>
  <c r="C23" i="7"/>
  <c r="C24" i="3"/>
  <c r="B24" i="3"/>
  <c r="AA111" i="1"/>
  <c r="A111" i="1"/>
  <c r="O126" i="5"/>
  <c r="P126" i="5"/>
  <c r="F95" i="6"/>
  <c r="H96" i="6"/>
  <c r="C104" i="5"/>
  <c r="D96" i="6"/>
  <c r="B104" i="5"/>
  <c r="D104" i="5"/>
  <c r="I94" i="2"/>
  <c r="I97" i="8"/>
  <c r="AG110" i="1"/>
  <c r="H94" i="2"/>
  <c r="H97" i="8"/>
  <c r="AD110" i="1"/>
  <c r="M38" i="1"/>
  <c r="D23" i="7"/>
  <c r="J127" i="5"/>
  <c r="K127" i="5"/>
  <c r="L127" i="5"/>
  <c r="D24" i="3"/>
  <c r="I95" i="7"/>
  <c r="I96" i="3"/>
  <c r="N38" i="1"/>
  <c r="E22" i="2"/>
  <c r="E23" i="3"/>
  <c r="E25" i="8"/>
  <c r="AC111" i="1"/>
  <c r="AD111" i="1"/>
  <c r="H95" i="7"/>
  <c r="H96" i="3"/>
  <c r="G104" i="5"/>
  <c r="B96" i="6"/>
  <c r="H95" i="2"/>
  <c r="AF111" i="1"/>
  <c r="I95" i="2"/>
  <c r="I98" i="8"/>
  <c r="O127" i="5"/>
  <c r="P127" i="5"/>
  <c r="A112" i="1"/>
  <c r="AA112" i="1"/>
  <c r="H96" i="7"/>
  <c r="H97" i="3"/>
  <c r="O38" i="1"/>
  <c r="AG111" i="1"/>
  <c r="H98" i="8"/>
  <c r="H104" i="5"/>
  <c r="AC112" i="1"/>
  <c r="AF112" i="1"/>
  <c r="I96" i="2"/>
  <c r="I96" i="7"/>
  <c r="I97" i="3"/>
  <c r="I99" i="8"/>
  <c r="J128" i="5"/>
  <c r="K128" i="5"/>
  <c r="L128" i="5"/>
  <c r="F96" i="6"/>
  <c r="H97" i="6"/>
  <c r="B105" i="5"/>
  <c r="C105" i="5"/>
  <c r="D105" i="5"/>
  <c r="D97" i="6"/>
  <c r="Q38" i="1"/>
  <c r="E23" i="7"/>
  <c r="L39" i="1"/>
  <c r="O128" i="5"/>
  <c r="P128" i="5"/>
  <c r="G105" i="5"/>
  <c r="B97" i="6"/>
  <c r="H105" i="5"/>
  <c r="AG112" i="1"/>
  <c r="F22" i="2"/>
  <c r="F25" i="8"/>
  <c r="R38" i="1"/>
  <c r="H96" i="2"/>
  <c r="H99" i="8"/>
  <c r="AD112" i="1"/>
  <c r="K129" i="5"/>
  <c r="J129" i="5"/>
  <c r="L129" i="5"/>
  <c r="O129" i="5"/>
  <c r="B106" i="5"/>
  <c r="C106" i="5"/>
  <c r="D106" i="5"/>
  <c r="D98" i="6"/>
  <c r="F97" i="6"/>
  <c r="H98" i="6"/>
  <c r="H97" i="7"/>
  <c r="H98" i="3"/>
  <c r="A113" i="1"/>
  <c r="AA113" i="1"/>
  <c r="U38" i="1"/>
  <c r="F23" i="7"/>
  <c r="I97" i="7"/>
  <c r="I98" i="3"/>
  <c r="G106" i="5"/>
  <c r="B98" i="6"/>
  <c r="H106" i="5"/>
  <c r="V38" i="1"/>
  <c r="G22" i="2"/>
  <c r="G23" i="3"/>
  <c r="K23" i="3"/>
  <c r="L23" i="3"/>
  <c r="P129" i="5"/>
  <c r="AC113" i="1"/>
  <c r="AF113" i="1"/>
  <c r="F24" i="3"/>
  <c r="A114" i="1"/>
  <c r="AA114" i="1"/>
  <c r="G25" i="8"/>
  <c r="K22" i="2"/>
  <c r="C107" i="5"/>
  <c r="D99" i="6"/>
  <c r="B107" i="5"/>
  <c r="D107" i="5"/>
  <c r="F98" i="6"/>
  <c r="H99" i="6"/>
  <c r="I97" i="2"/>
  <c r="I100" i="8"/>
  <c r="AG113" i="1"/>
  <c r="H97" i="2"/>
  <c r="H100" i="8"/>
  <c r="AD113" i="1"/>
  <c r="J130" i="5"/>
  <c r="K130" i="5"/>
  <c r="L130" i="5"/>
  <c r="W38" i="1"/>
  <c r="O130" i="5"/>
  <c r="P130" i="5"/>
  <c r="T39" i="1"/>
  <c r="G23" i="7"/>
  <c r="K23" i="7"/>
  <c r="L23" i="7"/>
  <c r="H98" i="7"/>
  <c r="H99" i="3"/>
  <c r="AC114" i="1"/>
  <c r="H98" i="2"/>
  <c r="H101" i="8"/>
  <c r="I98" i="7"/>
  <c r="I99" i="3"/>
  <c r="G107" i="5"/>
  <c r="B99" i="6"/>
  <c r="AA115" i="1"/>
  <c r="A115" i="1"/>
  <c r="C39" i="1"/>
  <c r="AD114" i="1"/>
  <c r="H107" i="5"/>
  <c r="AF114" i="1"/>
  <c r="J131" i="5"/>
  <c r="K131" i="5"/>
  <c r="L131" i="5"/>
  <c r="O131" i="5"/>
  <c r="P131" i="5"/>
  <c r="F99" i="6"/>
  <c r="H100" i="6"/>
  <c r="C108" i="5"/>
  <c r="D100" i="6"/>
  <c r="B108" i="5"/>
  <c r="D108" i="5"/>
  <c r="B23" i="2"/>
  <c r="B26" i="8"/>
  <c r="D39" i="1"/>
  <c r="H99" i="7"/>
  <c r="H100" i="3"/>
  <c r="I98" i="2"/>
  <c r="I101" i="8"/>
  <c r="AG114" i="1"/>
  <c r="F39" i="1"/>
  <c r="AC115" i="1"/>
  <c r="H99" i="2"/>
  <c r="H102" i="8"/>
  <c r="G108" i="5"/>
  <c r="B100" i="6"/>
  <c r="H108" i="5"/>
  <c r="C23" i="2"/>
  <c r="C26" i="8"/>
  <c r="G39" i="1"/>
  <c r="I39" i="1"/>
  <c r="AD115" i="1"/>
  <c r="AF115" i="1"/>
  <c r="AG115" i="1"/>
  <c r="I99" i="7"/>
  <c r="I100" i="3"/>
  <c r="I99" i="2"/>
  <c r="B24" i="7"/>
  <c r="K132" i="5"/>
  <c r="J132" i="5"/>
  <c r="L132" i="5"/>
  <c r="O132" i="5"/>
  <c r="P132" i="5"/>
  <c r="F100" i="6"/>
  <c r="H101" i="6"/>
  <c r="B109" i="5"/>
  <c r="C109" i="5"/>
  <c r="D109" i="5"/>
  <c r="D101" i="6"/>
  <c r="I100" i="7"/>
  <c r="I101" i="3"/>
  <c r="C24" i="7"/>
  <c r="C25" i="3"/>
  <c r="B25" i="3"/>
  <c r="I102" i="8"/>
  <c r="H100" i="7"/>
  <c r="H101" i="3"/>
  <c r="D23" i="2"/>
  <c r="D26" i="8"/>
  <c r="J39" i="1"/>
  <c r="A116" i="1"/>
  <c r="AA116" i="1"/>
  <c r="G109" i="5"/>
  <c r="B101" i="6"/>
  <c r="K133" i="5"/>
  <c r="J133" i="5"/>
  <c r="L133" i="5"/>
  <c r="M39" i="1"/>
  <c r="D24" i="7"/>
  <c r="AC116" i="1"/>
  <c r="O133" i="5"/>
  <c r="P133" i="5"/>
  <c r="A117" i="1"/>
  <c r="AA117" i="1"/>
  <c r="H100" i="2"/>
  <c r="H103" i="8"/>
  <c r="AD116" i="1"/>
  <c r="AF116" i="1"/>
  <c r="H109" i="5"/>
  <c r="D25" i="3"/>
  <c r="N39" i="1"/>
  <c r="E23" i="2"/>
  <c r="E24" i="3"/>
  <c r="E26" i="8"/>
  <c r="O39" i="1"/>
  <c r="AC117" i="1"/>
  <c r="H101" i="2"/>
  <c r="E24" i="7"/>
  <c r="Q39" i="1"/>
  <c r="L40" i="1"/>
  <c r="F101" i="6"/>
  <c r="H102" i="6"/>
  <c r="B110" i="5"/>
  <c r="C110" i="5"/>
  <c r="D110" i="5"/>
  <c r="D102" i="6"/>
  <c r="I100" i="2"/>
  <c r="I103" i="8"/>
  <c r="AG116" i="1"/>
  <c r="AF117" i="1"/>
  <c r="I101" i="2"/>
  <c r="H101" i="7"/>
  <c r="H102" i="3"/>
  <c r="AD117" i="1"/>
  <c r="J134" i="5"/>
  <c r="K134" i="5"/>
  <c r="L134" i="5"/>
  <c r="G110" i="5"/>
  <c r="B102" i="6"/>
  <c r="H110" i="5"/>
  <c r="O134" i="5"/>
  <c r="P134" i="5"/>
  <c r="H102" i="7"/>
  <c r="H103" i="3"/>
  <c r="I101" i="7"/>
  <c r="I102" i="3"/>
  <c r="I104" i="8"/>
  <c r="AG117" i="1"/>
  <c r="F23" i="2"/>
  <c r="F26" i="8"/>
  <c r="R39" i="1"/>
  <c r="H104" i="8"/>
  <c r="J135" i="5"/>
  <c r="K135" i="5"/>
  <c r="L135" i="5"/>
  <c r="C111" i="5"/>
  <c r="D103" i="6"/>
  <c r="B111" i="5"/>
  <c r="D111" i="5"/>
  <c r="F102" i="6"/>
  <c r="H103" i="6"/>
  <c r="I102" i="7"/>
  <c r="I103" i="3"/>
  <c r="F24" i="7"/>
  <c r="U39" i="1"/>
  <c r="AA118" i="1"/>
  <c r="A118" i="1"/>
  <c r="G111" i="5"/>
  <c r="B103" i="6"/>
  <c r="O135" i="5"/>
  <c r="P135" i="5"/>
  <c r="V39" i="1"/>
  <c r="G23" i="2"/>
  <c r="G24" i="3"/>
  <c r="G26" i="8"/>
  <c r="W39" i="1"/>
  <c r="K24" i="3"/>
  <c r="L24" i="3"/>
  <c r="K23" i="2"/>
  <c r="F25" i="3"/>
  <c r="AC118" i="1"/>
  <c r="AF118" i="1"/>
  <c r="I102" i="2"/>
  <c r="I105" i="8"/>
  <c r="AG118" i="1"/>
  <c r="J136" i="5"/>
  <c r="K136" i="5"/>
  <c r="L136" i="5"/>
  <c r="A119" i="1"/>
  <c r="AA119" i="1"/>
  <c r="T40" i="1"/>
  <c r="G24" i="7"/>
  <c r="K24" i="7"/>
  <c r="L24" i="7"/>
  <c r="H111" i="5"/>
  <c r="H102" i="2"/>
  <c r="H105" i="8"/>
  <c r="AD118" i="1"/>
  <c r="O136" i="5"/>
  <c r="P136" i="5"/>
  <c r="I103" i="7"/>
  <c r="I104" i="3"/>
  <c r="H103" i="7"/>
  <c r="H104" i="3"/>
  <c r="C40" i="1"/>
  <c r="F40" i="1"/>
  <c r="C112" i="5"/>
  <c r="D104" i="6"/>
  <c r="F103" i="6"/>
  <c r="H104" i="6"/>
  <c r="B112" i="5"/>
  <c r="D112" i="5"/>
  <c r="AC119" i="1"/>
  <c r="H103" i="2"/>
  <c r="H106" i="8"/>
  <c r="C24" i="2"/>
  <c r="C27" i="8"/>
  <c r="G40" i="1"/>
  <c r="I40" i="1"/>
  <c r="J137" i="5"/>
  <c r="K137" i="5"/>
  <c r="L137" i="5"/>
  <c r="G112" i="5"/>
  <c r="B104" i="6"/>
  <c r="AD119" i="1"/>
  <c r="H112" i="5"/>
  <c r="AF119" i="1"/>
  <c r="B24" i="2"/>
  <c r="B27" i="8"/>
  <c r="D40" i="1"/>
  <c r="C113" i="5"/>
  <c r="D105" i="6"/>
  <c r="F104" i="6"/>
  <c r="H105" i="6"/>
  <c r="B113" i="5"/>
  <c r="D113" i="5"/>
  <c r="O137" i="5"/>
  <c r="P137" i="5"/>
  <c r="I103" i="2"/>
  <c r="I106" i="8"/>
  <c r="AG119" i="1"/>
  <c r="D24" i="2"/>
  <c r="D27" i="8"/>
  <c r="J40" i="1"/>
  <c r="AA120" i="1"/>
  <c r="A120" i="1"/>
  <c r="B25" i="7"/>
  <c r="H104" i="7"/>
  <c r="H105" i="3"/>
  <c r="C25" i="7"/>
  <c r="C26" i="3"/>
  <c r="J138" i="5"/>
  <c r="K138" i="5"/>
  <c r="L138" i="5"/>
  <c r="B26" i="3"/>
  <c r="M40" i="1"/>
  <c r="D25" i="7"/>
  <c r="D26" i="3"/>
  <c r="G113" i="5"/>
  <c r="B105" i="6"/>
  <c r="I104" i="7"/>
  <c r="I105" i="3"/>
  <c r="AC120" i="1"/>
  <c r="AF120" i="1"/>
  <c r="I104" i="2"/>
  <c r="I107" i="8"/>
  <c r="A121" i="1"/>
  <c r="AA121" i="1"/>
  <c r="O138" i="5"/>
  <c r="P138" i="5"/>
  <c r="H113" i="5"/>
  <c r="AG120" i="1"/>
  <c r="H104" i="2"/>
  <c r="H107" i="8"/>
  <c r="AD120" i="1"/>
  <c r="N40" i="1"/>
  <c r="E24" i="2"/>
  <c r="E25" i="3"/>
  <c r="E27" i="8"/>
  <c r="O40" i="1"/>
  <c r="K139" i="5"/>
  <c r="J139" i="5"/>
  <c r="L139" i="5"/>
  <c r="I105" i="7"/>
  <c r="I106" i="3"/>
  <c r="AC121" i="1"/>
  <c r="AF121" i="1"/>
  <c r="I105" i="2"/>
  <c r="I108" i="8"/>
  <c r="H105" i="2"/>
  <c r="L41" i="1"/>
  <c r="Q40" i="1"/>
  <c r="E25" i="7"/>
  <c r="H105" i="7"/>
  <c r="H106" i="3"/>
  <c r="AD121" i="1"/>
  <c r="B114" i="5"/>
  <c r="C114" i="5"/>
  <c r="D114" i="5"/>
  <c r="F105" i="6"/>
  <c r="H106" i="6"/>
  <c r="D106" i="6"/>
  <c r="G114" i="5"/>
  <c r="B106" i="6"/>
  <c r="H114" i="5"/>
  <c r="O139" i="5"/>
  <c r="P139" i="5"/>
  <c r="H106" i="7"/>
  <c r="H107" i="3"/>
  <c r="F24" i="2"/>
  <c r="F27" i="8"/>
  <c r="R40" i="1"/>
  <c r="AG121" i="1"/>
  <c r="H108" i="8"/>
  <c r="F106" i="6"/>
  <c r="H107" i="6"/>
  <c r="B115" i="5"/>
  <c r="C115" i="5"/>
  <c r="D107" i="6"/>
  <c r="U40" i="1"/>
  <c r="F25" i="7"/>
  <c r="J140" i="5"/>
  <c r="K140" i="5"/>
  <c r="L140" i="5"/>
  <c r="I106" i="7"/>
  <c r="I107" i="3"/>
  <c r="AA122" i="1"/>
  <c r="A122" i="1"/>
  <c r="O140" i="5"/>
  <c r="P140" i="5"/>
  <c r="F26" i="3"/>
  <c r="AC122" i="1"/>
  <c r="AF122" i="1"/>
  <c r="V40" i="1"/>
  <c r="G24" i="2"/>
  <c r="G25" i="3"/>
  <c r="G27" i="8"/>
  <c r="K25" i="3"/>
  <c r="L25" i="3"/>
  <c r="D115" i="5"/>
  <c r="I106" i="2"/>
  <c r="I109" i="8"/>
  <c r="AG122" i="1"/>
  <c r="K141" i="5"/>
  <c r="J141" i="5"/>
  <c r="L141" i="5"/>
  <c r="G115" i="5"/>
  <c r="B107" i="6"/>
  <c r="H115" i="5"/>
  <c r="K24" i="2"/>
  <c r="H106" i="2"/>
  <c r="H109" i="8"/>
  <c r="AD122" i="1"/>
  <c r="W40" i="1"/>
  <c r="O141" i="5"/>
  <c r="P141" i="5"/>
  <c r="H107" i="7"/>
  <c r="H108" i="3"/>
  <c r="C116" i="5"/>
  <c r="D108" i="6"/>
  <c r="F107" i="6"/>
  <c r="H108" i="6"/>
  <c r="B116" i="5"/>
  <c r="D116" i="5"/>
  <c r="A123" i="1"/>
  <c r="AA123" i="1"/>
  <c r="T41" i="1"/>
  <c r="G25" i="7"/>
  <c r="K25" i="7"/>
  <c r="L25" i="7"/>
  <c r="I107" i="7"/>
  <c r="I108" i="3"/>
  <c r="G116" i="5"/>
  <c r="H116" i="5"/>
  <c r="B108" i="6"/>
  <c r="K142" i="5"/>
  <c r="J142" i="5"/>
  <c r="L142" i="5"/>
  <c r="C41" i="1"/>
  <c r="F41" i="1"/>
  <c r="AC123" i="1"/>
  <c r="AF123" i="1"/>
  <c r="O142" i="5"/>
  <c r="P142" i="5"/>
  <c r="A124" i="1"/>
  <c r="AA124" i="1"/>
  <c r="C25" i="2"/>
  <c r="C28" i="8"/>
  <c r="G41" i="1"/>
  <c r="I41" i="1"/>
  <c r="B25" i="2"/>
  <c r="B28" i="8"/>
  <c r="D41" i="1"/>
  <c r="F108" i="6"/>
  <c r="H109" i="6"/>
  <c r="C117" i="5"/>
  <c r="D109" i="6"/>
  <c r="B117" i="5"/>
  <c r="D117" i="5"/>
  <c r="I107" i="2"/>
  <c r="I110" i="8"/>
  <c r="AG123" i="1"/>
  <c r="H107" i="2"/>
  <c r="H110" i="8"/>
  <c r="AD123" i="1"/>
  <c r="G117" i="5"/>
  <c r="B109" i="6"/>
  <c r="J143" i="5"/>
  <c r="K143" i="5"/>
  <c r="L143" i="5"/>
  <c r="AC124" i="1"/>
  <c r="H108" i="2"/>
  <c r="D25" i="2"/>
  <c r="D28" i="8"/>
  <c r="J41" i="1"/>
  <c r="H108" i="7"/>
  <c r="H109" i="3"/>
  <c r="C26" i="7"/>
  <c r="C27" i="3"/>
  <c r="I108" i="7"/>
  <c r="I109" i="3"/>
  <c r="B26" i="7"/>
  <c r="A125" i="1"/>
  <c r="AA125" i="1"/>
  <c r="O143" i="5"/>
  <c r="P143" i="5"/>
  <c r="AD124" i="1"/>
  <c r="H117" i="5"/>
  <c r="B27" i="3"/>
  <c r="H111" i="8"/>
  <c r="M41" i="1"/>
  <c r="D26" i="7"/>
  <c r="D27" i="3"/>
  <c r="AF124" i="1"/>
  <c r="J144" i="5"/>
  <c r="K144" i="5"/>
  <c r="L144" i="5"/>
  <c r="AC125" i="1"/>
  <c r="H109" i="2"/>
  <c r="H109" i="7"/>
  <c r="H110" i="3"/>
  <c r="H112" i="8"/>
  <c r="N41" i="1"/>
  <c r="E25" i="2"/>
  <c r="O41" i="1"/>
  <c r="E26" i="3"/>
  <c r="F109" i="6"/>
  <c r="H110" i="6"/>
  <c r="B118" i="5"/>
  <c r="C118" i="5"/>
  <c r="D118" i="5"/>
  <c r="D110" i="6"/>
  <c r="I108" i="2"/>
  <c r="I111" i="8"/>
  <c r="AG124" i="1"/>
  <c r="G118" i="5"/>
  <c r="B110" i="6"/>
  <c r="L42" i="1"/>
  <c r="E26" i="7"/>
  <c r="Q41" i="1"/>
  <c r="E28" i="8"/>
  <c r="AF125" i="1"/>
  <c r="I109" i="2"/>
  <c r="I109" i="7"/>
  <c r="I110" i="3"/>
  <c r="I112" i="8"/>
  <c r="O144" i="5"/>
  <c r="P144" i="5"/>
  <c r="AD125" i="1"/>
  <c r="K145" i="5"/>
  <c r="J145" i="5"/>
  <c r="L145" i="5"/>
  <c r="O145" i="5"/>
  <c r="P145" i="5"/>
  <c r="A126" i="1"/>
  <c r="AA126" i="1"/>
  <c r="F25" i="2"/>
  <c r="F28" i="8"/>
  <c r="R41" i="1"/>
  <c r="H118" i="5"/>
  <c r="H110" i="7"/>
  <c r="H111" i="3"/>
  <c r="AG125" i="1"/>
  <c r="K146" i="5"/>
  <c r="J146" i="5"/>
  <c r="L146" i="5"/>
  <c r="AC126" i="1"/>
  <c r="AF126" i="1"/>
  <c r="I110" i="2"/>
  <c r="C119" i="5"/>
  <c r="D111" i="6"/>
  <c r="F110" i="6"/>
  <c r="H111" i="6"/>
  <c r="B119" i="5"/>
  <c r="D119" i="5"/>
  <c r="I110" i="7"/>
  <c r="I111" i="3"/>
  <c r="F26" i="7"/>
  <c r="U41" i="1"/>
  <c r="G119" i="5"/>
  <c r="B111" i="6"/>
  <c r="O146" i="5"/>
  <c r="P146" i="5"/>
  <c r="I113" i="8"/>
  <c r="AG126" i="1"/>
  <c r="H110" i="2"/>
  <c r="H113" i="8"/>
  <c r="AD126" i="1"/>
  <c r="V41" i="1"/>
  <c r="G25" i="2"/>
  <c r="W41" i="1"/>
  <c r="G26" i="3"/>
  <c r="K26" i="3"/>
  <c r="L26" i="3"/>
  <c r="K25" i="2"/>
  <c r="F27" i="3"/>
  <c r="J147" i="5"/>
  <c r="K147" i="5"/>
  <c r="L147" i="5"/>
  <c r="A127" i="1"/>
  <c r="AA127" i="1"/>
  <c r="T42" i="1"/>
  <c r="G26" i="7"/>
  <c r="K26" i="7"/>
  <c r="L26" i="7"/>
  <c r="I111" i="7"/>
  <c r="I112" i="3"/>
  <c r="G28" i="8"/>
  <c r="H119" i="5"/>
  <c r="H111" i="7"/>
  <c r="H112" i="3"/>
  <c r="O147" i="5"/>
  <c r="P147" i="5"/>
  <c r="C42" i="1"/>
  <c r="AC127" i="1"/>
  <c r="AF127" i="1"/>
  <c r="F111" i="6"/>
  <c r="H112" i="6"/>
  <c r="C120" i="5"/>
  <c r="D112" i="6"/>
  <c r="B120" i="5"/>
  <c r="D120" i="5"/>
  <c r="G120" i="5"/>
  <c r="B112" i="6"/>
  <c r="H120" i="5"/>
  <c r="I111" i="2"/>
  <c r="I114" i="8"/>
  <c r="AG127" i="1"/>
  <c r="B26" i="2"/>
  <c r="B29" i="8"/>
  <c r="D42" i="1"/>
  <c r="H111" i="2"/>
  <c r="H114" i="8"/>
  <c r="AD127" i="1"/>
  <c r="F42" i="1"/>
  <c r="J148" i="5"/>
  <c r="K148" i="5"/>
  <c r="L148" i="5"/>
  <c r="O148" i="5"/>
  <c r="P148" i="5"/>
  <c r="C26" i="2"/>
  <c r="C29" i="8"/>
  <c r="G42" i="1"/>
  <c r="I42" i="1"/>
  <c r="B27" i="7"/>
  <c r="H112" i="7"/>
  <c r="H113" i="3"/>
  <c r="F112" i="6"/>
  <c r="H113" i="6"/>
  <c r="B121" i="5"/>
  <c r="C121" i="5"/>
  <c r="D121" i="5"/>
  <c r="D113" i="6"/>
  <c r="I112" i="7"/>
  <c r="I113" i="3"/>
  <c r="A128" i="1"/>
  <c r="AA128" i="1"/>
  <c r="G121" i="5"/>
  <c r="B113" i="6"/>
  <c r="C27" i="7"/>
  <c r="C28" i="3"/>
  <c r="AC128" i="1"/>
  <c r="AF128" i="1"/>
  <c r="B28" i="3"/>
  <c r="J149" i="5"/>
  <c r="K149" i="5"/>
  <c r="L149" i="5"/>
  <c r="D26" i="2"/>
  <c r="D29" i="8"/>
  <c r="J42" i="1"/>
  <c r="I112" i="2"/>
  <c r="I115" i="8"/>
  <c r="AG128" i="1"/>
  <c r="O149" i="5"/>
  <c r="P149" i="5"/>
  <c r="A129" i="1"/>
  <c r="AA129" i="1"/>
  <c r="H121" i="5"/>
  <c r="M42" i="1"/>
  <c r="D27" i="7"/>
  <c r="D28" i="3"/>
  <c r="H112" i="2"/>
  <c r="H115" i="8"/>
  <c r="AD128" i="1"/>
  <c r="N42" i="1"/>
  <c r="E26" i="2"/>
  <c r="E27" i="3"/>
  <c r="E29" i="8"/>
  <c r="J150" i="5"/>
  <c r="K150" i="5"/>
  <c r="L150" i="5"/>
  <c r="O150" i="5"/>
  <c r="P150" i="5"/>
  <c r="AC129" i="1"/>
  <c r="H113" i="2"/>
  <c r="H113" i="7"/>
  <c r="H114" i="3"/>
  <c r="H116" i="8"/>
  <c r="I113" i="7"/>
  <c r="I114" i="3"/>
  <c r="F113" i="6"/>
  <c r="H114" i="6"/>
  <c r="B122" i="5"/>
  <c r="C122" i="5"/>
  <c r="D122" i="5"/>
  <c r="G122" i="5"/>
  <c r="H122" i="5"/>
  <c r="D114" i="6"/>
  <c r="J151" i="5"/>
  <c r="K151" i="5"/>
  <c r="L151" i="5"/>
  <c r="O151" i="5"/>
  <c r="B123" i="5"/>
  <c r="C123" i="5"/>
  <c r="D123" i="5"/>
  <c r="D115" i="6"/>
  <c r="F114" i="6"/>
  <c r="H115" i="6"/>
  <c r="AD129" i="1"/>
  <c r="AF129" i="1"/>
  <c r="O42" i="1"/>
  <c r="B114" i="6"/>
  <c r="G123" i="5"/>
  <c r="B115" i="6"/>
  <c r="H123" i="5"/>
  <c r="P151" i="5"/>
  <c r="L43" i="1"/>
  <c r="E27" i="7"/>
  <c r="Q42" i="1"/>
  <c r="I113" i="2"/>
  <c r="I116" i="8"/>
  <c r="AG129" i="1"/>
  <c r="AA130" i="1"/>
  <c r="A130" i="1"/>
  <c r="H114" i="7"/>
  <c r="H115" i="3"/>
  <c r="I114" i="7"/>
  <c r="I115" i="3"/>
  <c r="AC130" i="1"/>
  <c r="F115" i="6"/>
  <c r="H116" i="6"/>
  <c r="B124" i="5"/>
  <c r="C124" i="5"/>
  <c r="D124" i="5"/>
  <c r="D116" i="6"/>
  <c r="F26" i="2"/>
  <c r="F29" i="8"/>
  <c r="R42" i="1"/>
  <c r="J152" i="5"/>
  <c r="K152" i="5"/>
  <c r="L152" i="5"/>
  <c r="A131" i="1"/>
  <c r="AA131" i="1"/>
  <c r="O152" i="5"/>
  <c r="P152" i="5"/>
  <c r="G124" i="5"/>
  <c r="H124" i="5"/>
  <c r="H114" i="2"/>
  <c r="H117" i="8"/>
  <c r="AD130" i="1"/>
  <c r="AC131" i="1"/>
  <c r="H115" i="2"/>
  <c r="AF130" i="1"/>
  <c r="U42" i="1"/>
  <c r="F27" i="7"/>
  <c r="F116" i="6"/>
  <c r="H117" i="6"/>
  <c r="C125" i="5"/>
  <c r="D117" i="6"/>
  <c r="B125" i="5"/>
  <c r="D125" i="5"/>
  <c r="F28" i="3"/>
  <c r="V42" i="1"/>
  <c r="G26" i="2"/>
  <c r="G27" i="3"/>
  <c r="G29" i="8"/>
  <c r="K27" i="3"/>
  <c r="L27" i="3"/>
  <c r="K26" i="2"/>
  <c r="AG130" i="1"/>
  <c r="AF131" i="1"/>
  <c r="I115" i="2"/>
  <c r="I114" i="2"/>
  <c r="I117" i="8"/>
  <c r="H115" i="7"/>
  <c r="H116" i="3"/>
  <c r="AD131" i="1"/>
  <c r="B116" i="6"/>
  <c r="J153" i="5"/>
  <c r="K153" i="5"/>
  <c r="L153" i="5"/>
  <c r="H118" i="8"/>
  <c r="O153" i="5"/>
  <c r="P153" i="5"/>
  <c r="G125" i="5"/>
  <c r="H125" i="5"/>
  <c r="H116" i="7"/>
  <c r="H117" i="3"/>
  <c r="AG131" i="1"/>
  <c r="I115" i="7"/>
  <c r="I116" i="3"/>
  <c r="A132" i="1"/>
  <c r="AA132" i="1"/>
  <c r="W42" i="1"/>
  <c r="I118" i="8"/>
  <c r="B126" i="5"/>
  <c r="C126" i="5"/>
  <c r="D126" i="5"/>
  <c r="F117" i="6"/>
  <c r="H118" i="6"/>
  <c r="D118" i="6"/>
  <c r="K154" i="5"/>
  <c r="J154" i="5"/>
  <c r="L154" i="5"/>
  <c r="I116" i="7"/>
  <c r="I117" i="3"/>
  <c r="B117" i="6"/>
  <c r="AC132" i="1"/>
  <c r="AF132" i="1"/>
  <c r="I116" i="2"/>
  <c r="I119" i="8"/>
  <c r="T43" i="1"/>
  <c r="G27" i="7"/>
  <c r="K27" i="7"/>
  <c r="L27" i="7"/>
  <c r="O154" i="5"/>
  <c r="P154" i="5"/>
  <c r="G126" i="5"/>
  <c r="B118" i="6"/>
  <c r="H126" i="5"/>
  <c r="H116" i="2"/>
  <c r="H119" i="8"/>
  <c r="AD132" i="1"/>
  <c r="C43" i="1"/>
  <c r="F43" i="1"/>
  <c r="AA133" i="1"/>
  <c r="A133" i="1"/>
  <c r="AG132" i="1"/>
  <c r="C27" i="2"/>
  <c r="C30" i="8"/>
  <c r="G43" i="1"/>
  <c r="I43" i="1"/>
  <c r="AA134" i="1"/>
  <c r="A134" i="1"/>
  <c r="J155" i="5"/>
  <c r="K155" i="5"/>
  <c r="L155" i="5"/>
  <c r="O155" i="5"/>
  <c r="B127" i="5"/>
  <c r="C127" i="5"/>
  <c r="D127" i="5"/>
  <c r="D119" i="6"/>
  <c r="F118" i="6"/>
  <c r="H119" i="6"/>
  <c r="I117" i="7"/>
  <c r="I118" i="3"/>
  <c r="AC133" i="1"/>
  <c r="H117" i="2"/>
  <c r="H117" i="7"/>
  <c r="H118" i="3"/>
  <c r="H120" i="8"/>
  <c r="B27" i="2"/>
  <c r="B30" i="8"/>
  <c r="D43" i="1"/>
  <c r="G127" i="5"/>
  <c r="B119" i="6"/>
  <c r="H127" i="5"/>
  <c r="AD133" i="1"/>
  <c r="AC134" i="1"/>
  <c r="H118" i="2"/>
  <c r="D27" i="2"/>
  <c r="D30" i="8"/>
  <c r="J43" i="1"/>
  <c r="P155" i="5"/>
  <c r="C28" i="7"/>
  <c r="C29" i="3"/>
  <c r="B28" i="7"/>
  <c r="AF133" i="1"/>
  <c r="F119" i="6"/>
  <c r="H120" i="6"/>
  <c r="C128" i="5"/>
  <c r="D120" i="6"/>
  <c r="B128" i="5"/>
  <c r="D128" i="5"/>
  <c r="B29" i="3"/>
  <c r="I117" i="2"/>
  <c r="I120" i="8"/>
  <c r="AG133" i="1"/>
  <c r="D28" i="7"/>
  <c r="D29" i="3"/>
  <c r="M43" i="1"/>
  <c r="J156" i="5"/>
  <c r="K156" i="5"/>
  <c r="L156" i="5"/>
  <c r="O156" i="5"/>
  <c r="P156" i="5"/>
  <c r="H118" i="7"/>
  <c r="H119" i="3"/>
  <c r="H121" i="8"/>
  <c r="AD134" i="1"/>
  <c r="A135" i="1"/>
  <c r="AA135" i="1"/>
  <c r="J157" i="5"/>
  <c r="K157" i="5"/>
  <c r="L157" i="5"/>
  <c r="G128" i="5"/>
  <c r="B120" i="6"/>
  <c r="H128" i="5"/>
  <c r="AC135" i="1"/>
  <c r="AD135" i="1"/>
  <c r="H119" i="7"/>
  <c r="H120" i="3"/>
  <c r="H119" i="2"/>
  <c r="AF134" i="1"/>
  <c r="AG134" i="1"/>
  <c r="AF135" i="1"/>
  <c r="I119" i="2"/>
  <c r="I118" i="7"/>
  <c r="I119" i="3"/>
  <c r="I118" i="2"/>
  <c r="N43" i="1"/>
  <c r="E27" i="2"/>
  <c r="O43" i="1"/>
  <c r="E28" i="3"/>
  <c r="B129" i="5"/>
  <c r="C129" i="5"/>
  <c r="D129" i="5"/>
  <c r="F120" i="6"/>
  <c r="H121" i="6"/>
  <c r="D121" i="6"/>
  <c r="O157" i="5"/>
  <c r="P157" i="5"/>
  <c r="E28" i="7"/>
  <c r="L44" i="1"/>
  <c r="Q43" i="1"/>
  <c r="AG135" i="1"/>
  <c r="I119" i="7"/>
  <c r="I120" i="3"/>
  <c r="H120" i="7"/>
  <c r="H121" i="3"/>
  <c r="AA136" i="1"/>
  <c r="A136" i="1"/>
  <c r="I122" i="8"/>
  <c r="E30" i="8"/>
  <c r="I121" i="8"/>
  <c r="H122" i="8"/>
  <c r="K158" i="5"/>
  <c r="J158" i="5"/>
  <c r="L158" i="5"/>
  <c r="G129" i="5"/>
  <c r="B121" i="6"/>
  <c r="F27" i="2"/>
  <c r="F30" i="8"/>
  <c r="R43" i="1"/>
  <c r="AC136" i="1"/>
  <c r="I120" i="7"/>
  <c r="I121" i="3"/>
  <c r="AA137" i="1"/>
  <c r="A137" i="1"/>
  <c r="O158" i="5"/>
  <c r="P158" i="5"/>
  <c r="H120" i="2"/>
  <c r="H123" i="8"/>
  <c r="AD136" i="1"/>
  <c r="AF136" i="1"/>
  <c r="H129" i="5"/>
  <c r="U43" i="1"/>
  <c r="F28" i="7"/>
  <c r="B130" i="5"/>
  <c r="F121" i="6"/>
  <c r="H122" i="6"/>
  <c r="C130" i="5"/>
  <c r="D122" i="6"/>
  <c r="K159" i="5"/>
  <c r="J159" i="5"/>
  <c r="L159" i="5"/>
  <c r="I120" i="2"/>
  <c r="I123" i="8"/>
  <c r="AG136" i="1"/>
  <c r="F29" i="3"/>
  <c r="H121" i="7"/>
  <c r="H122" i="3"/>
  <c r="V43" i="1"/>
  <c r="G27" i="2"/>
  <c r="G28" i="3"/>
  <c r="G30" i="8"/>
  <c r="K28" i="3"/>
  <c r="L28" i="3"/>
  <c r="AC137" i="1"/>
  <c r="H121" i="2"/>
  <c r="H124" i="8"/>
  <c r="O159" i="5"/>
  <c r="P159" i="5"/>
  <c r="K27" i="2"/>
  <c r="AD137" i="1"/>
  <c r="I121" i="7"/>
  <c r="I122" i="3"/>
  <c r="W43" i="1"/>
  <c r="AF137" i="1"/>
  <c r="I121" i="2"/>
  <c r="D130" i="5"/>
  <c r="T44" i="1"/>
  <c r="G28" i="7"/>
  <c r="K28" i="7"/>
  <c r="L28" i="7"/>
  <c r="H122" i="7"/>
  <c r="H123" i="3"/>
  <c r="K160" i="5"/>
  <c r="J160" i="5"/>
  <c r="L160" i="5"/>
  <c r="G130" i="5"/>
  <c r="B122" i="6"/>
  <c r="I124" i="8"/>
  <c r="AG137" i="1"/>
  <c r="O160" i="5"/>
  <c r="P160" i="5"/>
  <c r="AA138" i="1"/>
  <c r="A138" i="1"/>
  <c r="H130" i="5"/>
  <c r="I122" i="7"/>
  <c r="I123" i="3"/>
  <c r="C44" i="1"/>
  <c r="F44" i="1"/>
  <c r="C28" i="2"/>
  <c r="C31" i="8"/>
  <c r="G44" i="1"/>
  <c r="I44" i="1"/>
  <c r="K161" i="5"/>
  <c r="J161" i="5"/>
  <c r="L161" i="5"/>
  <c r="AC138" i="1"/>
  <c r="AF138" i="1"/>
  <c r="B28" i="2"/>
  <c r="B31" i="8"/>
  <c r="D44" i="1"/>
  <c r="C131" i="5"/>
  <c r="D123" i="6"/>
  <c r="F122" i="6"/>
  <c r="H123" i="6"/>
  <c r="B131" i="5"/>
  <c r="D131" i="5"/>
  <c r="G131" i="5"/>
  <c r="B123" i="6"/>
  <c r="O161" i="5"/>
  <c r="P161" i="5"/>
  <c r="B29" i="7"/>
  <c r="I122" i="2"/>
  <c r="I125" i="8"/>
  <c r="AG138" i="1"/>
  <c r="D28" i="2"/>
  <c r="D31" i="8"/>
  <c r="J44" i="1"/>
  <c r="H122" i="2"/>
  <c r="H125" i="8"/>
  <c r="AD138" i="1"/>
  <c r="C29" i="7"/>
  <c r="C30" i="3"/>
  <c r="J162" i="5"/>
  <c r="K162" i="5"/>
  <c r="L162" i="5"/>
  <c r="A139" i="1"/>
  <c r="AA139" i="1"/>
  <c r="D29" i="7"/>
  <c r="D30" i="3"/>
  <c r="M44" i="1"/>
  <c r="B30" i="3"/>
  <c r="H131" i="5"/>
  <c r="H123" i="7"/>
  <c r="H124" i="3"/>
  <c r="I123" i="7"/>
  <c r="I124" i="3"/>
  <c r="O162" i="5"/>
  <c r="P162" i="5"/>
  <c r="N44" i="1"/>
  <c r="E28" i="2"/>
  <c r="E29" i="3"/>
  <c r="E31" i="8"/>
  <c r="AC139" i="1"/>
  <c r="F123" i="6"/>
  <c r="H124" i="6"/>
  <c r="B132" i="5"/>
  <c r="C132" i="5"/>
  <c r="D132" i="5"/>
  <c r="D124" i="6"/>
  <c r="G132" i="5"/>
  <c r="H132" i="5"/>
  <c r="J163" i="5"/>
  <c r="K163" i="5"/>
  <c r="L163" i="5"/>
  <c r="H123" i="2"/>
  <c r="H126" i="8"/>
  <c r="AD139" i="1"/>
  <c r="AF139" i="1"/>
  <c r="O44" i="1"/>
  <c r="O163" i="5"/>
  <c r="P163" i="5"/>
  <c r="C133" i="5"/>
  <c r="D125" i="6"/>
  <c r="F124" i="6"/>
  <c r="H125" i="6"/>
  <c r="B133" i="5"/>
  <c r="D133" i="5"/>
  <c r="B124" i="6"/>
  <c r="I123" i="2"/>
  <c r="I126" i="8"/>
  <c r="AG139" i="1"/>
  <c r="L45" i="1"/>
  <c r="Q44" i="1"/>
  <c r="E29" i="7"/>
  <c r="H124" i="7"/>
  <c r="H125" i="3"/>
  <c r="G133" i="5"/>
  <c r="B125" i="6"/>
  <c r="H133" i="5"/>
  <c r="I124" i="7"/>
  <c r="I125" i="3"/>
  <c r="F28" i="2"/>
  <c r="F31" i="8"/>
  <c r="R44" i="1"/>
  <c r="K164" i="5"/>
  <c r="J164" i="5"/>
  <c r="L164" i="5"/>
  <c r="A140" i="1"/>
  <c r="AA140" i="1"/>
  <c r="O164" i="5"/>
  <c r="P164" i="5"/>
  <c r="A141" i="1"/>
  <c r="AA141" i="1"/>
  <c r="F29" i="7"/>
  <c r="U44" i="1"/>
  <c r="C134" i="5"/>
  <c r="D126" i="6"/>
  <c r="F125" i="6"/>
  <c r="H126" i="6"/>
  <c r="B134" i="5"/>
  <c r="D134" i="5"/>
  <c r="AC140" i="1"/>
  <c r="G134" i="5"/>
  <c r="B126" i="6"/>
  <c r="K165" i="5"/>
  <c r="J165" i="5"/>
  <c r="L165" i="5"/>
  <c r="H124" i="2"/>
  <c r="H127" i="8"/>
  <c r="AD140" i="1"/>
  <c r="AC141" i="1"/>
  <c r="AF140" i="1"/>
  <c r="V44" i="1"/>
  <c r="G28" i="2"/>
  <c r="W44" i="1"/>
  <c r="G29" i="3"/>
  <c r="K29" i="3"/>
  <c r="L29" i="3"/>
  <c r="K28" i="2"/>
  <c r="F30" i="3"/>
  <c r="H125" i="2"/>
  <c r="AG140" i="1"/>
  <c r="AF141" i="1"/>
  <c r="I125" i="2"/>
  <c r="O165" i="5"/>
  <c r="P165" i="5"/>
  <c r="A142" i="1"/>
  <c r="AA142" i="1"/>
  <c r="T45" i="1"/>
  <c r="G29" i="7"/>
  <c r="K29" i="7"/>
  <c r="L29" i="7"/>
  <c r="G31" i="8"/>
  <c r="H134" i="5"/>
  <c r="AD141" i="1"/>
  <c r="H125" i="7"/>
  <c r="H126" i="3"/>
  <c r="I124" i="2"/>
  <c r="I127" i="8"/>
  <c r="K166" i="5"/>
  <c r="J166" i="5"/>
  <c r="L166" i="5"/>
  <c r="AC142" i="1"/>
  <c r="H126" i="2"/>
  <c r="H126" i="7"/>
  <c r="H127" i="3"/>
  <c r="I125" i="7"/>
  <c r="I126" i="3"/>
  <c r="AG141" i="1"/>
  <c r="B135" i="5"/>
  <c r="C135" i="5"/>
  <c r="D135" i="5"/>
  <c r="D127" i="6"/>
  <c r="F126" i="6"/>
  <c r="H127" i="6"/>
  <c r="G135" i="5"/>
  <c r="C45" i="1"/>
  <c r="I128" i="8"/>
  <c r="H128" i="8"/>
  <c r="O166" i="5"/>
  <c r="P166" i="5"/>
  <c r="B127" i="6"/>
  <c r="B29" i="2"/>
  <c r="B32" i="8"/>
  <c r="D45" i="1"/>
  <c r="I126" i="7"/>
  <c r="I127" i="3"/>
  <c r="AF142" i="1"/>
  <c r="I126" i="2"/>
  <c r="I129" i="8"/>
  <c r="H129" i="8"/>
  <c r="F45" i="1"/>
  <c r="H135" i="5"/>
  <c r="AD142" i="1"/>
  <c r="C29" i="2"/>
  <c r="C32" i="8"/>
  <c r="G45" i="1"/>
  <c r="I45" i="1"/>
  <c r="AA143" i="1"/>
  <c r="A143" i="1"/>
  <c r="C136" i="5"/>
  <c r="D128" i="6"/>
  <c r="B136" i="5"/>
  <c r="F127" i="6"/>
  <c r="H128" i="6"/>
  <c r="K167" i="5"/>
  <c r="J167" i="5"/>
  <c r="L167" i="5"/>
  <c r="AG142" i="1"/>
  <c r="H127" i="7"/>
  <c r="H128" i="3"/>
  <c r="B30" i="7"/>
  <c r="O167" i="5"/>
  <c r="P167" i="5"/>
  <c r="B31" i="3"/>
  <c r="I127" i="7"/>
  <c r="I128" i="3"/>
  <c r="D136" i="5"/>
  <c r="AC143" i="1"/>
  <c r="D29" i="2"/>
  <c r="D32" i="8"/>
  <c r="J45" i="1"/>
  <c r="C30" i="7"/>
  <c r="C31" i="3"/>
  <c r="J168" i="5"/>
  <c r="K168" i="5"/>
  <c r="L168" i="5"/>
  <c r="D30" i="7"/>
  <c r="D31" i="3"/>
  <c r="M45" i="1"/>
  <c r="G136" i="5"/>
  <c r="B128" i="6"/>
  <c r="H136" i="5"/>
  <c r="H127" i="2"/>
  <c r="H130" i="8"/>
  <c r="AD143" i="1"/>
  <c r="AF143" i="1"/>
  <c r="A144" i="1"/>
  <c r="AA144" i="1"/>
  <c r="O168" i="5"/>
  <c r="P168" i="5"/>
  <c r="I127" i="2"/>
  <c r="I130" i="8"/>
  <c r="AG143" i="1"/>
  <c r="N45" i="1"/>
  <c r="E29" i="2"/>
  <c r="O45" i="1"/>
  <c r="E30" i="3"/>
  <c r="C137" i="5"/>
  <c r="D129" i="6"/>
  <c r="B137" i="5"/>
  <c r="D137" i="5"/>
  <c r="F128" i="6"/>
  <c r="H129" i="6"/>
  <c r="H128" i="7"/>
  <c r="H129" i="3"/>
  <c r="G137" i="5"/>
  <c r="B129" i="6"/>
  <c r="E32" i="8"/>
  <c r="J169" i="5"/>
  <c r="K169" i="5"/>
  <c r="L169" i="5"/>
  <c r="I128" i="7"/>
  <c r="I129" i="3"/>
  <c r="AC144" i="1"/>
  <c r="AF144" i="1"/>
  <c r="L46" i="1"/>
  <c r="Q45" i="1"/>
  <c r="E30" i="7"/>
  <c r="I128" i="2"/>
  <c r="I131" i="8"/>
  <c r="AG144" i="1"/>
  <c r="O169" i="5"/>
  <c r="P169" i="5"/>
  <c r="AA145" i="1"/>
  <c r="A145" i="1"/>
  <c r="H137" i="5"/>
  <c r="H128" i="2"/>
  <c r="H131" i="8"/>
  <c r="AD144" i="1"/>
  <c r="F29" i="2"/>
  <c r="F32" i="8"/>
  <c r="R45" i="1"/>
  <c r="H129" i="7"/>
  <c r="H130" i="3"/>
  <c r="C138" i="5"/>
  <c r="D130" i="6"/>
  <c r="F129" i="6"/>
  <c r="H130" i="6"/>
  <c r="B138" i="5"/>
  <c r="D138" i="5"/>
  <c r="K170" i="5"/>
  <c r="J170" i="5"/>
  <c r="L170" i="5"/>
  <c r="U45" i="1"/>
  <c r="F30" i="7"/>
  <c r="I129" i="7"/>
  <c r="I130" i="3"/>
  <c r="AC145" i="1"/>
  <c r="H129" i="2"/>
  <c r="H132" i="8"/>
  <c r="G138" i="5"/>
  <c r="B130" i="6"/>
  <c r="H138" i="5"/>
  <c r="O170" i="5"/>
  <c r="P170" i="5"/>
  <c r="AD145" i="1"/>
  <c r="V45" i="1"/>
  <c r="G29" i="2"/>
  <c r="G30" i="3"/>
  <c r="G32" i="8"/>
  <c r="K30" i="3"/>
  <c r="L30" i="3"/>
  <c r="AF145" i="1"/>
  <c r="F31" i="3"/>
  <c r="J171" i="5"/>
  <c r="K171" i="5"/>
  <c r="L171" i="5"/>
  <c r="O171" i="5"/>
  <c r="P171" i="5"/>
  <c r="H130" i="7"/>
  <c r="H131" i="3"/>
  <c r="C139" i="5"/>
  <c r="D131" i="6"/>
  <c r="B139" i="5"/>
  <c r="F130" i="6"/>
  <c r="H131" i="6"/>
  <c r="I129" i="2"/>
  <c r="I132" i="8"/>
  <c r="AG145" i="1"/>
  <c r="K29" i="2"/>
  <c r="W45" i="1"/>
  <c r="AA146" i="1"/>
  <c r="A146" i="1"/>
  <c r="J172" i="5"/>
  <c r="K172" i="5"/>
  <c r="L172" i="5"/>
  <c r="I130" i="7"/>
  <c r="I131" i="3"/>
  <c r="AC146" i="1"/>
  <c r="AF146" i="1"/>
  <c r="D139" i="5"/>
  <c r="T46" i="1"/>
  <c r="G30" i="7"/>
  <c r="K30" i="7"/>
  <c r="L30" i="7"/>
  <c r="I130" i="2"/>
  <c r="I133" i="8"/>
  <c r="AG146" i="1"/>
  <c r="O172" i="5"/>
  <c r="P172" i="5"/>
  <c r="G139" i="5"/>
  <c r="B131" i="6"/>
  <c r="H139" i="5"/>
  <c r="C46" i="1"/>
  <c r="F46" i="1"/>
  <c r="H130" i="2"/>
  <c r="H133" i="8"/>
  <c r="AD146" i="1"/>
  <c r="C30" i="2"/>
  <c r="C33" i="8"/>
  <c r="G46" i="1"/>
  <c r="I46" i="1"/>
  <c r="B140" i="5"/>
  <c r="F131" i="6"/>
  <c r="H132" i="6"/>
  <c r="C140" i="5"/>
  <c r="D132" i="6"/>
  <c r="D140" i="5"/>
  <c r="H131" i="7"/>
  <c r="H132" i="3"/>
  <c r="AA147" i="1"/>
  <c r="A147" i="1"/>
  <c r="K173" i="5"/>
  <c r="J173" i="5"/>
  <c r="L173" i="5"/>
  <c r="I131" i="7"/>
  <c r="I132" i="3"/>
  <c r="B30" i="2"/>
  <c r="B33" i="8"/>
  <c r="D46" i="1"/>
  <c r="O173" i="5"/>
  <c r="P173" i="5"/>
  <c r="G140" i="5"/>
  <c r="H140" i="5"/>
  <c r="D30" i="2"/>
  <c r="D33" i="8"/>
  <c r="J46" i="1"/>
  <c r="AC147" i="1"/>
  <c r="AF147" i="1"/>
  <c r="B31" i="7"/>
  <c r="C31" i="7"/>
  <c r="C32" i="3"/>
  <c r="B141" i="5"/>
  <c r="C141" i="5"/>
  <c r="D133" i="6"/>
  <c r="F132" i="6"/>
  <c r="H133" i="6"/>
  <c r="D141" i="5"/>
  <c r="B132" i="6"/>
  <c r="I131" i="2"/>
  <c r="I134" i="8"/>
  <c r="AG147" i="1"/>
  <c r="H131" i="2"/>
  <c r="H134" i="8"/>
  <c r="AD147" i="1"/>
  <c r="B32" i="3"/>
  <c r="M46" i="1"/>
  <c r="D31" i="7"/>
  <c r="D32" i="3"/>
  <c r="K174" i="5"/>
  <c r="J174" i="5"/>
  <c r="L174" i="5"/>
  <c r="O174" i="5"/>
  <c r="P174" i="5"/>
  <c r="H132" i="7"/>
  <c r="H133" i="3"/>
  <c r="AA148" i="1"/>
  <c r="A148" i="1"/>
  <c r="N46" i="1"/>
  <c r="E30" i="2"/>
  <c r="E31" i="3"/>
  <c r="E33" i="8"/>
  <c r="O46" i="1"/>
  <c r="G141" i="5"/>
  <c r="B133" i="6"/>
  <c r="I132" i="7"/>
  <c r="I133" i="3"/>
  <c r="A149" i="1"/>
  <c r="AA149" i="1"/>
  <c r="Q46" i="1"/>
  <c r="E31" i="7"/>
  <c r="L47" i="1"/>
  <c r="AC148" i="1"/>
  <c r="H141" i="5"/>
  <c r="J175" i="5"/>
  <c r="K175" i="5"/>
  <c r="L175" i="5"/>
  <c r="O175" i="5"/>
  <c r="P175" i="5"/>
  <c r="H132" i="2"/>
  <c r="H135" i="8"/>
  <c r="AD148" i="1"/>
  <c r="AF148" i="1"/>
  <c r="F30" i="2"/>
  <c r="F33" i="8"/>
  <c r="R46" i="1"/>
  <c r="AC149" i="1"/>
  <c r="H133" i="2"/>
  <c r="F133" i="6"/>
  <c r="H134" i="6"/>
  <c r="B142" i="5"/>
  <c r="C142" i="5"/>
  <c r="D142" i="5"/>
  <c r="D134" i="6"/>
  <c r="J176" i="5"/>
  <c r="K176" i="5"/>
  <c r="L176" i="5"/>
  <c r="O176" i="5"/>
  <c r="P176" i="5"/>
  <c r="F31" i="7"/>
  <c r="U46" i="1"/>
  <c r="H133" i="7"/>
  <c r="H134" i="3"/>
  <c r="H136" i="8"/>
  <c r="AD149" i="1"/>
  <c r="G142" i="5"/>
  <c r="B134" i="6"/>
  <c r="I132" i="2"/>
  <c r="I135" i="8"/>
  <c r="AG148" i="1"/>
  <c r="H142" i="5"/>
  <c r="AF149" i="1"/>
  <c r="I133" i="2"/>
  <c r="C143" i="5"/>
  <c r="D135" i="6"/>
  <c r="F134" i="6"/>
  <c r="H135" i="6"/>
  <c r="B143" i="5"/>
  <c r="D143" i="5"/>
  <c r="K177" i="5"/>
  <c r="J177" i="5"/>
  <c r="L177" i="5"/>
  <c r="A150" i="1"/>
  <c r="AA150" i="1"/>
  <c r="AG149" i="1"/>
  <c r="I133" i="7"/>
  <c r="I134" i="3"/>
  <c r="H134" i="7"/>
  <c r="H135" i="3"/>
  <c r="F32" i="3"/>
  <c r="I136" i="8"/>
  <c r="V46" i="1"/>
  <c r="G30" i="2"/>
  <c r="G31" i="3"/>
  <c r="G33" i="8"/>
  <c r="K31" i="3"/>
  <c r="L31" i="3"/>
  <c r="G143" i="5"/>
  <c r="B135" i="6"/>
  <c r="H143" i="5"/>
  <c r="O177" i="5"/>
  <c r="P177" i="5"/>
  <c r="K30" i="2"/>
  <c r="AC150" i="1"/>
  <c r="AF150" i="1"/>
  <c r="I134" i="2"/>
  <c r="I134" i="7"/>
  <c r="I135" i="3"/>
  <c r="I137" i="8"/>
  <c r="W46" i="1"/>
  <c r="AA151" i="1"/>
  <c r="A151" i="1"/>
  <c r="AG150" i="1"/>
  <c r="T47" i="1"/>
  <c r="G31" i="7"/>
  <c r="K31" i="7"/>
  <c r="L31" i="7"/>
  <c r="J178" i="5"/>
  <c r="K178" i="5"/>
  <c r="L178" i="5"/>
  <c r="O178" i="5"/>
  <c r="P178" i="5"/>
  <c r="C144" i="5"/>
  <c r="D136" i="6"/>
  <c r="F135" i="6"/>
  <c r="H136" i="6"/>
  <c r="B144" i="5"/>
  <c r="H134" i="2"/>
  <c r="H137" i="8"/>
  <c r="AD150" i="1"/>
  <c r="J179" i="5"/>
  <c r="K179" i="5"/>
  <c r="L179" i="5"/>
  <c r="H135" i="7"/>
  <c r="H136" i="3"/>
  <c r="I135" i="7"/>
  <c r="I136" i="3"/>
  <c r="D144" i="5"/>
  <c r="C47" i="1"/>
  <c r="AC151" i="1"/>
  <c r="H135" i="2"/>
  <c r="AF151" i="1"/>
  <c r="I135" i="2"/>
  <c r="I138" i="8"/>
  <c r="O179" i="5"/>
  <c r="P179" i="5"/>
  <c r="B31" i="2"/>
  <c r="B34" i="8"/>
  <c r="D47" i="1"/>
  <c r="G144" i="5"/>
  <c r="B136" i="6"/>
  <c r="H138" i="8"/>
  <c r="AG151" i="1"/>
  <c r="F47" i="1"/>
  <c r="AD151" i="1"/>
  <c r="AA152" i="1"/>
  <c r="A152" i="1"/>
  <c r="B32" i="7"/>
  <c r="C31" i="2"/>
  <c r="C34" i="8"/>
  <c r="G47" i="1"/>
  <c r="I47" i="1"/>
  <c r="J180" i="5"/>
  <c r="K180" i="5"/>
  <c r="L180" i="5"/>
  <c r="H136" i="7"/>
  <c r="H137" i="3"/>
  <c r="H144" i="5"/>
  <c r="I136" i="7"/>
  <c r="I137" i="3"/>
  <c r="O180" i="5"/>
  <c r="P180" i="5"/>
  <c r="C145" i="5"/>
  <c r="D137" i="6"/>
  <c r="B145" i="5"/>
  <c r="D145" i="5"/>
  <c r="F136" i="6"/>
  <c r="H137" i="6"/>
  <c r="D31" i="2"/>
  <c r="D34" i="8"/>
  <c r="J47" i="1"/>
  <c r="B33" i="3"/>
  <c r="C32" i="7"/>
  <c r="C33" i="3"/>
  <c r="AC152" i="1"/>
  <c r="J181" i="5"/>
  <c r="K181" i="5"/>
  <c r="L181" i="5"/>
  <c r="H136" i="2"/>
  <c r="H139" i="8"/>
  <c r="AD152" i="1"/>
  <c r="G145" i="5"/>
  <c r="B137" i="6"/>
  <c r="D32" i="7"/>
  <c r="M47" i="1"/>
  <c r="AF152" i="1"/>
  <c r="H145" i="5"/>
  <c r="C146" i="5"/>
  <c r="D138" i="6"/>
  <c r="F137" i="6"/>
  <c r="H138" i="6"/>
  <c r="B146" i="5"/>
  <c r="D146" i="5"/>
  <c r="O181" i="5"/>
  <c r="P181" i="5"/>
  <c r="A153" i="1"/>
  <c r="AA153" i="1"/>
  <c r="D33" i="3"/>
  <c r="H137" i="7"/>
  <c r="H138" i="3"/>
  <c r="I136" i="2"/>
  <c r="I139" i="8"/>
  <c r="AG152" i="1"/>
  <c r="N47" i="1"/>
  <c r="E31" i="2"/>
  <c r="O47" i="1"/>
  <c r="E32" i="3"/>
  <c r="G146" i="5"/>
  <c r="H146" i="5"/>
  <c r="B138" i="6"/>
  <c r="I137" i="7"/>
  <c r="I138" i="3"/>
  <c r="K182" i="5"/>
  <c r="J182" i="5"/>
  <c r="L182" i="5"/>
  <c r="Q47" i="1"/>
  <c r="E32" i="7"/>
  <c r="L48" i="1"/>
  <c r="E34" i="8"/>
  <c r="AC153" i="1"/>
  <c r="A154" i="1"/>
  <c r="AA154" i="1"/>
  <c r="O182" i="5"/>
  <c r="P182" i="5"/>
  <c r="H137" i="2"/>
  <c r="H140" i="8"/>
  <c r="AD153" i="1"/>
  <c r="F31" i="2"/>
  <c r="F34" i="8"/>
  <c r="R47" i="1"/>
  <c r="C147" i="5"/>
  <c r="D139" i="6"/>
  <c r="B147" i="5"/>
  <c r="D147" i="5"/>
  <c r="F138" i="6"/>
  <c r="H139" i="6"/>
  <c r="AF153" i="1"/>
  <c r="K183" i="5"/>
  <c r="J183" i="5"/>
  <c r="L183" i="5"/>
  <c r="G147" i="5"/>
  <c r="B139" i="6"/>
  <c r="H147" i="5"/>
  <c r="I137" i="2"/>
  <c r="I140" i="8"/>
  <c r="AG153" i="1"/>
  <c r="H138" i="7"/>
  <c r="H139" i="3"/>
  <c r="AC154" i="1"/>
  <c r="H138" i="2"/>
  <c r="H141" i="8"/>
  <c r="F32" i="7"/>
  <c r="U47" i="1"/>
  <c r="O183" i="5"/>
  <c r="P183" i="5"/>
  <c r="F33" i="3"/>
  <c r="F139" i="6"/>
  <c r="H140" i="6"/>
  <c r="B148" i="5"/>
  <c r="C148" i="5"/>
  <c r="D148" i="5"/>
  <c r="D140" i="6"/>
  <c r="I138" i="7"/>
  <c r="I139" i="3"/>
  <c r="AD154" i="1"/>
  <c r="AA155" i="1"/>
  <c r="A155" i="1"/>
  <c r="V47" i="1"/>
  <c r="G31" i="2"/>
  <c r="G32" i="3"/>
  <c r="G34" i="8"/>
  <c r="K32" i="3"/>
  <c r="L32" i="3"/>
  <c r="AF154" i="1"/>
  <c r="I138" i="2"/>
  <c r="I141" i="8"/>
  <c r="K184" i="5"/>
  <c r="J184" i="5"/>
  <c r="L184" i="5"/>
  <c r="G148" i="5"/>
  <c r="B140" i="6"/>
  <c r="AG154" i="1"/>
  <c r="AC155" i="1"/>
  <c r="H139" i="2"/>
  <c r="AF155" i="1"/>
  <c r="I139" i="2"/>
  <c r="K31" i="2"/>
  <c r="W47" i="1"/>
  <c r="AD155" i="1"/>
  <c r="H139" i="7"/>
  <c r="H140" i="3"/>
  <c r="AA156" i="1"/>
  <c r="A156" i="1"/>
  <c r="I139" i="7"/>
  <c r="I140" i="3"/>
  <c r="I142" i="8"/>
  <c r="H140" i="7"/>
  <c r="H141" i="3"/>
  <c r="H142" i="8"/>
  <c r="H148" i="5"/>
  <c r="T48" i="1"/>
  <c r="G32" i="7"/>
  <c r="K32" i="7"/>
  <c r="L32" i="7"/>
  <c r="AG155" i="1"/>
  <c r="O184" i="5"/>
  <c r="P184" i="5"/>
  <c r="K185" i="5"/>
  <c r="J185" i="5"/>
  <c r="L185" i="5"/>
  <c r="AC156" i="1"/>
  <c r="AF156" i="1"/>
  <c r="I140" i="2"/>
  <c r="I140" i="7"/>
  <c r="I141" i="3"/>
  <c r="F140" i="6"/>
  <c r="H141" i="6"/>
  <c r="B149" i="5"/>
  <c r="C149" i="5"/>
  <c r="D149" i="5"/>
  <c r="D141" i="6"/>
  <c r="C48" i="1"/>
  <c r="F48" i="1"/>
  <c r="I48" i="1"/>
  <c r="G149" i="5"/>
  <c r="H149" i="5"/>
  <c r="B141" i="6"/>
  <c r="O185" i="5"/>
  <c r="P185" i="5"/>
  <c r="C32" i="2"/>
  <c r="C35" i="8"/>
  <c r="G48" i="1"/>
  <c r="H140" i="2"/>
  <c r="H143" i="8"/>
  <c r="AD156" i="1"/>
  <c r="D32" i="2"/>
  <c r="D35" i="8"/>
  <c r="J48" i="1"/>
  <c r="I143" i="8"/>
  <c r="B32" i="2"/>
  <c r="B35" i="8"/>
  <c r="D48" i="1"/>
  <c r="AG156" i="1"/>
  <c r="A157" i="1"/>
  <c r="AA157" i="1"/>
  <c r="J186" i="5"/>
  <c r="K186" i="5"/>
  <c r="L186" i="5"/>
  <c r="D33" i="7"/>
  <c r="D34" i="3"/>
  <c r="M48" i="1"/>
  <c r="C33" i="7"/>
  <c r="C34" i="3"/>
  <c r="C150" i="5"/>
  <c r="D142" i="6"/>
  <c r="B150" i="5"/>
  <c r="D150" i="5"/>
  <c r="F141" i="6"/>
  <c r="H142" i="6"/>
  <c r="I141" i="7"/>
  <c r="I142" i="3"/>
  <c r="B33" i="7"/>
  <c r="H141" i="7"/>
  <c r="H142" i="3"/>
  <c r="O186" i="5"/>
  <c r="P186" i="5"/>
  <c r="B34" i="3"/>
  <c r="G150" i="5"/>
  <c r="B142" i="6"/>
  <c r="N48" i="1"/>
  <c r="E32" i="2"/>
  <c r="O48" i="1"/>
  <c r="E33" i="3"/>
  <c r="AC157" i="1"/>
  <c r="AF157" i="1"/>
  <c r="AA158" i="1"/>
  <c r="A158" i="1"/>
  <c r="J187" i="5"/>
  <c r="K187" i="5"/>
  <c r="L187" i="5"/>
  <c r="Q48" i="1"/>
  <c r="E33" i="7"/>
  <c r="L49" i="1"/>
  <c r="I141" i="2"/>
  <c r="I144" i="8"/>
  <c r="AG157" i="1"/>
  <c r="H141" i="2"/>
  <c r="H144" i="8"/>
  <c r="AD157" i="1"/>
  <c r="H150" i="5"/>
  <c r="E35" i="8"/>
  <c r="O187" i="5"/>
  <c r="P187" i="5"/>
  <c r="F142" i="6"/>
  <c r="H143" i="6"/>
  <c r="B151" i="5"/>
  <c r="C151" i="5"/>
  <c r="D151" i="5"/>
  <c r="D143" i="6"/>
  <c r="F32" i="2"/>
  <c r="F35" i="8"/>
  <c r="R48" i="1"/>
  <c r="H142" i="7"/>
  <c r="H143" i="3"/>
  <c r="I142" i="7"/>
  <c r="I143" i="3"/>
  <c r="AC158" i="1"/>
  <c r="H142" i="2"/>
  <c r="H145" i="8"/>
  <c r="G151" i="5"/>
  <c r="B143" i="6"/>
  <c r="AD158" i="1"/>
  <c r="U48" i="1"/>
  <c r="F33" i="7"/>
  <c r="J188" i="5"/>
  <c r="K188" i="5"/>
  <c r="L188" i="5"/>
  <c r="AF158" i="1"/>
  <c r="A159" i="1"/>
  <c r="AA159" i="1"/>
  <c r="O188" i="5"/>
  <c r="P188" i="5"/>
  <c r="H143" i="7"/>
  <c r="H144" i="3"/>
  <c r="F34" i="3"/>
  <c r="I142" i="2"/>
  <c r="I145" i="8"/>
  <c r="AG158" i="1"/>
  <c r="V48" i="1"/>
  <c r="G32" i="2"/>
  <c r="W48" i="1"/>
  <c r="G33" i="3"/>
  <c r="K33" i="3"/>
  <c r="L33" i="3"/>
  <c r="K32" i="2"/>
  <c r="H151" i="5"/>
  <c r="K189" i="5"/>
  <c r="J189" i="5"/>
  <c r="L189" i="5"/>
  <c r="I143" i="7"/>
  <c r="I144" i="3"/>
  <c r="T49" i="1"/>
  <c r="G33" i="7"/>
  <c r="K33" i="7"/>
  <c r="L33" i="7"/>
  <c r="C152" i="5"/>
  <c r="D144" i="6"/>
  <c r="B152" i="5"/>
  <c r="D152" i="5"/>
  <c r="F143" i="6"/>
  <c r="H144" i="6"/>
  <c r="G35" i="8"/>
  <c r="AC159" i="1"/>
  <c r="G152" i="5"/>
  <c r="B144" i="6"/>
  <c r="H152" i="5"/>
  <c r="O189" i="5"/>
  <c r="P189" i="5"/>
  <c r="C49" i="1"/>
  <c r="F49" i="1"/>
  <c r="I49" i="1"/>
  <c r="H143" i="2"/>
  <c r="H146" i="8"/>
  <c r="AD159" i="1"/>
  <c r="AF159" i="1"/>
  <c r="J190" i="5"/>
  <c r="K190" i="5"/>
  <c r="L190" i="5"/>
  <c r="D33" i="2"/>
  <c r="D36" i="8"/>
  <c r="J49" i="1"/>
  <c r="I143" i="2"/>
  <c r="I146" i="8"/>
  <c r="AG159" i="1"/>
  <c r="H144" i="7"/>
  <c r="H145" i="3"/>
  <c r="B33" i="2"/>
  <c r="B36" i="8"/>
  <c r="D49" i="1"/>
  <c r="B153" i="5"/>
  <c r="C153" i="5"/>
  <c r="D145" i="6"/>
  <c r="F144" i="6"/>
  <c r="H145" i="6"/>
  <c r="C33" i="2"/>
  <c r="C36" i="8"/>
  <c r="G49" i="1"/>
  <c r="AA160" i="1"/>
  <c r="A160" i="1"/>
  <c r="O190" i="5"/>
  <c r="P190" i="5"/>
  <c r="AC160" i="1"/>
  <c r="D34" i="7"/>
  <c r="D35" i="3"/>
  <c r="M49" i="1"/>
  <c r="D153" i="5"/>
  <c r="C34" i="7"/>
  <c r="C35" i="3"/>
  <c r="B34" i="7"/>
  <c r="I144" i="7"/>
  <c r="I145" i="3"/>
  <c r="H144" i="2"/>
  <c r="H147" i="8"/>
  <c r="AD160" i="1"/>
  <c r="AF160" i="1"/>
  <c r="J191" i="5"/>
  <c r="K191" i="5"/>
  <c r="L191" i="5"/>
  <c r="N49" i="1"/>
  <c r="E33" i="2"/>
  <c r="O49" i="1"/>
  <c r="E34" i="3"/>
  <c r="G153" i="5"/>
  <c r="B145" i="6"/>
  <c r="H153" i="5"/>
  <c r="B35" i="3"/>
  <c r="AA161" i="1"/>
  <c r="A161" i="1"/>
  <c r="O191" i="5"/>
  <c r="P191" i="5"/>
  <c r="E36" i="8"/>
  <c r="F145" i="6"/>
  <c r="H146" i="6"/>
  <c r="C154" i="5"/>
  <c r="D146" i="6"/>
  <c r="B154" i="5"/>
  <c r="L50" i="1"/>
  <c r="E34" i="7"/>
  <c r="Q49" i="1"/>
  <c r="I144" i="2"/>
  <c r="I147" i="8"/>
  <c r="AG160" i="1"/>
  <c r="H145" i="7"/>
  <c r="H146" i="3"/>
  <c r="F33" i="2"/>
  <c r="F36" i="8"/>
  <c r="R49" i="1"/>
  <c r="D154" i="5"/>
  <c r="J192" i="5"/>
  <c r="K192" i="5"/>
  <c r="L192" i="5"/>
  <c r="I145" i="7"/>
  <c r="I146" i="3"/>
  <c r="AC161" i="1"/>
  <c r="O192" i="5"/>
  <c r="P192" i="5"/>
  <c r="H145" i="2"/>
  <c r="H148" i="8"/>
  <c r="AD161" i="1"/>
  <c r="G154" i="5"/>
  <c r="B146" i="6"/>
  <c r="AF161" i="1"/>
  <c r="U49" i="1"/>
  <c r="F34" i="7"/>
  <c r="A162" i="1"/>
  <c r="AA162" i="1"/>
  <c r="I145" i="2"/>
  <c r="I148" i="8"/>
  <c r="AG161" i="1"/>
  <c r="H146" i="7"/>
  <c r="H147" i="3"/>
  <c r="H154" i="5"/>
  <c r="K193" i="5"/>
  <c r="J193" i="5"/>
  <c r="L193" i="5"/>
  <c r="F35" i="3"/>
  <c r="V49" i="1"/>
  <c r="G33" i="2"/>
  <c r="G34" i="3"/>
  <c r="G36" i="8"/>
  <c r="K34" i="3"/>
  <c r="L34" i="3"/>
  <c r="O193" i="5"/>
  <c r="P193" i="5"/>
  <c r="K33" i="2"/>
  <c r="AC162" i="1"/>
  <c r="AF162" i="1"/>
  <c r="W49" i="1"/>
  <c r="I146" i="7"/>
  <c r="I147" i="3"/>
  <c r="F146" i="6"/>
  <c r="H147" i="6"/>
  <c r="C155" i="5"/>
  <c r="D147" i="6"/>
  <c r="B155" i="5"/>
  <c r="D155" i="5"/>
  <c r="I146" i="2"/>
  <c r="I149" i="8"/>
  <c r="AG162" i="1"/>
  <c r="G155" i="5"/>
  <c r="H155" i="5"/>
  <c r="K194" i="5"/>
  <c r="J194" i="5"/>
  <c r="L194" i="5"/>
  <c r="B147" i="6"/>
  <c r="G34" i="7"/>
  <c r="K34" i="7"/>
  <c r="L34" i="7"/>
  <c r="T50" i="1"/>
  <c r="H146" i="2"/>
  <c r="H149" i="8"/>
  <c r="AD162" i="1"/>
  <c r="O194" i="5"/>
  <c r="P194" i="5"/>
  <c r="A163" i="1"/>
  <c r="AA163" i="1"/>
  <c r="H147" i="7"/>
  <c r="H148" i="3"/>
  <c r="C156" i="5"/>
  <c r="D148" i="6"/>
  <c r="F147" i="6"/>
  <c r="H148" i="6"/>
  <c r="B156" i="5"/>
  <c r="D156" i="5"/>
  <c r="I147" i="7"/>
  <c r="I148" i="3"/>
  <c r="C50" i="1"/>
  <c r="G156" i="5"/>
  <c r="B148" i="6"/>
  <c r="K195" i="5"/>
  <c r="J195" i="5"/>
  <c r="L195" i="5"/>
  <c r="AC163" i="1"/>
  <c r="AF163" i="1"/>
  <c r="B34" i="2"/>
  <c r="B37" i="8"/>
  <c r="D50" i="1"/>
  <c r="F50" i="1"/>
  <c r="O195" i="5"/>
  <c r="P195" i="5"/>
  <c r="A164" i="1"/>
  <c r="AA164" i="1"/>
  <c r="B35" i="7"/>
  <c r="C34" i="2"/>
  <c r="C37" i="8"/>
  <c r="G50" i="1"/>
  <c r="I50" i="1"/>
  <c r="H156" i="5"/>
  <c r="I147" i="2"/>
  <c r="I150" i="8"/>
  <c r="AG163" i="1"/>
  <c r="H147" i="2"/>
  <c r="H150" i="8"/>
  <c r="AD163" i="1"/>
  <c r="J196" i="5"/>
  <c r="K196" i="5"/>
  <c r="L196" i="5"/>
  <c r="I148" i="7"/>
  <c r="I149" i="3"/>
  <c r="D34" i="2"/>
  <c r="D37" i="8"/>
  <c r="J50" i="1"/>
  <c r="C35" i="7"/>
  <c r="C36" i="3"/>
  <c r="AC164" i="1"/>
  <c r="H148" i="2"/>
  <c r="H148" i="7"/>
  <c r="H149" i="3"/>
  <c r="H151" i="8"/>
  <c r="AD164" i="1"/>
  <c r="B157" i="5"/>
  <c r="C157" i="5"/>
  <c r="D157" i="5"/>
  <c r="D149" i="6"/>
  <c r="F148" i="6"/>
  <c r="H149" i="6"/>
  <c r="B36" i="3"/>
  <c r="G157" i="5"/>
  <c r="B149" i="6"/>
  <c r="O196" i="5"/>
  <c r="P196" i="5"/>
  <c r="H149" i="7"/>
  <c r="H150" i="3"/>
  <c r="AF164" i="1"/>
  <c r="D35" i="7"/>
  <c r="M50" i="1"/>
  <c r="A165" i="1"/>
  <c r="AA165" i="1"/>
  <c r="I148" i="2"/>
  <c r="I151" i="8"/>
  <c r="AG164" i="1"/>
  <c r="D36" i="3"/>
  <c r="H157" i="5"/>
  <c r="N50" i="1"/>
  <c r="E34" i="2"/>
  <c r="O50" i="1"/>
  <c r="E35" i="3"/>
  <c r="K197" i="5"/>
  <c r="J197" i="5"/>
  <c r="L197" i="5"/>
  <c r="O197" i="5"/>
  <c r="P197" i="5"/>
  <c r="B158" i="5"/>
  <c r="C158" i="5"/>
  <c r="D158" i="5"/>
  <c r="D150" i="6"/>
  <c r="F149" i="6"/>
  <c r="H150" i="6"/>
  <c r="I149" i="7"/>
  <c r="I150" i="3"/>
  <c r="L51" i="1"/>
  <c r="E35" i="7"/>
  <c r="Q50" i="1"/>
  <c r="AC165" i="1"/>
  <c r="E37" i="8"/>
  <c r="G158" i="5"/>
  <c r="B150" i="6"/>
  <c r="H158" i="5"/>
  <c r="H149" i="2"/>
  <c r="H152" i="8"/>
  <c r="AD165" i="1"/>
  <c r="F34" i="2"/>
  <c r="F37" i="8"/>
  <c r="R50" i="1"/>
  <c r="K198" i="5"/>
  <c r="J198" i="5"/>
  <c r="L198" i="5"/>
  <c r="AF165" i="1"/>
  <c r="O198" i="5"/>
  <c r="P198" i="5"/>
  <c r="A166" i="1"/>
  <c r="AA166" i="1"/>
  <c r="U50" i="1"/>
  <c r="F35" i="7"/>
  <c r="I149" i="2"/>
  <c r="I152" i="8"/>
  <c r="AG165" i="1"/>
  <c r="B159" i="5"/>
  <c r="F150" i="6"/>
  <c r="H151" i="6"/>
  <c r="C159" i="5"/>
  <c r="D151" i="6"/>
  <c r="H150" i="7"/>
  <c r="H151" i="3"/>
  <c r="AC166" i="1"/>
  <c r="D159" i="5"/>
  <c r="F36" i="3"/>
  <c r="I150" i="7"/>
  <c r="I151" i="3"/>
  <c r="V50" i="1"/>
  <c r="G34" i="2"/>
  <c r="G35" i="3"/>
  <c r="G37" i="8"/>
  <c r="K35" i="3"/>
  <c r="L35" i="3"/>
  <c r="K199" i="5"/>
  <c r="J199" i="5"/>
  <c r="L199" i="5"/>
  <c r="O199" i="5"/>
  <c r="P199" i="5"/>
  <c r="G159" i="5"/>
  <c r="H159" i="5"/>
  <c r="W50" i="1"/>
  <c r="H150" i="2"/>
  <c r="H153" i="8"/>
  <c r="AD166" i="1"/>
  <c r="AF166" i="1"/>
  <c r="K34" i="2"/>
  <c r="C160" i="5"/>
  <c r="D152" i="6"/>
  <c r="B160" i="5"/>
  <c r="D160" i="5"/>
  <c r="F151" i="6"/>
  <c r="H152" i="6"/>
  <c r="K200" i="5"/>
  <c r="J200" i="5"/>
  <c r="L200" i="5"/>
  <c r="T51" i="1"/>
  <c r="G35" i="7"/>
  <c r="K35" i="7"/>
  <c r="L35" i="7"/>
  <c r="H151" i="7"/>
  <c r="H152" i="3"/>
  <c r="B151" i="6"/>
  <c r="I150" i="2"/>
  <c r="I153" i="8"/>
  <c r="AG166" i="1"/>
  <c r="G160" i="5"/>
  <c r="B152" i="6"/>
  <c r="AA167" i="1"/>
  <c r="A167" i="1"/>
  <c r="O200" i="5"/>
  <c r="P200" i="5"/>
  <c r="C51" i="1"/>
  <c r="F51" i="1"/>
  <c r="I151" i="7"/>
  <c r="I152" i="3"/>
  <c r="A168" i="1"/>
  <c r="AA168" i="1"/>
  <c r="J201" i="5"/>
  <c r="K201" i="5"/>
  <c r="L201" i="5"/>
  <c r="C35" i="2"/>
  <c r="C38" i="8"/>
  <c r="G51" i="1"/>
  <c r="H160" i="5"/>
  <c r="I51" i="1"/>
  <c r="B35" i="2"/>
  <c r="B38" i="8"/>
  <c r="D51" i="1"/>
  <c r="AC167" i="1"/>
  <c r="O201" i="5"/>
  <c r="P201" i="5"/>
  <c r="H151" i="2"/>
  <c r="H154" i="8"/>
  <c r="AD167" i="1"/>
  <c r="AF167" i="1"/>
  <c r="D35" i="2"/>
  <c r="D38" i="8"/>
  <c r="J51" i="1"/>
  <c r="B36" i="7"/>
  <c r="F152" i="6"/>
  <c r="H153" i="6"/>
  <c r="B161" i="5"/>
  <c r="C161" i="5"/>
  <c r="D161" i="5"/>
  <c r="D153" i="6"/>
  <c r="AC168" i="1"/>
  <c r="H152" i="2"/>
  <c r="C36" i="7"/>
  <c r="C37" i="3"/>
  <c r="G161" i="5"/>
  <c r="B153" i="6"/>
  <c r="H161" i="5"/>
  <c r="J202" i="5"/>
  <c r="K202" i="5"/>
  <c r="L202" i="5"/>
  <c r="B37" i="3"/>
  <c r="AD168" i="1"/>
  <c r="H152" i="7"/>
  <c r="H153" i="3"/>
  <c r="H155" i="8"/>
  <c r="M51" i="1"/>
  <c r="D36" i="7"/>
  <c r="D37" i="3"/>
  <c r="I151" i="2"/>
  <c r="I154" i="8"/>
  <c r="AG167" i="1"/>
  <c r="O202" i="5"/>
  <c r="P202" i="5"/>
  <c r="C162" i="5"/>
  <c r="D154" i="6"/>
  <c r="F153" i="6"/>
  <c r="H154" i="6"/>
  <c r="B162" i="5"/>
  <c r="D162" i="5"/>
  <c r="I152" i="7"/>
  <c r="I153" i="3"/>
  <c r="AF168" i="1"/>
  <c r="I152" i="2"/>
  <c r="I155" i="8"/>
  <c r="N51" i="1"/>
  <c r="E35" i="2"/>
  <c r="O51" i="1"/>
  <c r="E36" i="3"/>
  <c r="H153" i="7"/>
  <c r="H154" i="3"/>
  <c r="A169" i="1"/>
  <c r="AA169" i="1"/>
  <c r="G162" i="5"/>
  <c r="B154" i="6"/>
  <c r="H162" i="5"/>
  <c r="AC169" i="1"/>
  <c r="AG168" i="1"/>
  <c r="AF169" i="1"/>
  <c r="I153" i="2"/>
  <c r="Q51" i="1"/>
  <c r="E36" i="7"/>
  <c r="L52" i="1"/>
  <c r="J203" i="5"/>
  <c r="K203" i="5"/>
  <c r="L203" i="5"/>
  <c r="E38" i="8"/>
  <c r="O203" i="5"/>
  <c r="P203" i="5"/>
  <c r="B163" i="5"/>
  <c r="C163" i="5"/>
  <c r="D163" i="5"/>
  <c r="D155" i="6"/>
  <c r="F154" i="6"/>
  <c r="H155" i="6"/>
  <c r="AG169" i="1"/>
  <c r="I153" i="7"/>
  <c r="I154" i="3"/>
  <c r="I156" i="8"/>
  <c r="F35" i="2"/>
  <c r="F38" i="8"/>
  <c r="R51" i="1"/>
  <c r="H153" i="2"/>
  <c r="H156" i="8"/>
  <c r="AD169" i="1"/>
  <c r="AA170" i="1"/>
  <c r="A170" i="1"/>
  <c r="G163" i="5"/>
  <c r="B155" i="6"/>
  <c r="H163" i="5"/>
  <c r="AC170" i="1"/>
  <c r="H154" i="2"/>
  <c r="H154" i="7"/>
  <c r="H155" i="3"/>
  <c r="J204" i="5"/>
  <c r="K204" i="5"/>
  <c r="L204" i="5"/>
  <c r="I154" i="7"/>
  <c r="I155" i="3"/>
  <c r="F36" i="7"/>
  <c r="U51" i="1"/>
  <c r="O204" i="5"/>
  <c r="P204" i="5"/>
  <c r="H157" i="8"/>
  <c r="V51" i="1"/>
  <c r="G35" i="2"/>
  <c r="G36" i="3"/>
  <c r="G38" i="8"/>
  <c r="K36" i="3"/>
  <c r="L36" i="3"/>
  <c r="F37" i="3"/>
  <c r="AD170" i="1"/>
  <c r="C164" i="5"/>
  <c r="D156" i="6"/>
  <c r="F155" i="6"/>
  <c r="H156" i="6"/>
  <c r="B164" i="5"/>
  <c r="D164" i="5"/>
  <c r="AF170" i="1"/>
  <c r="AA171" i="1"/>
  <c r="A171" i="1"/>
  <c r="G164" i="5"/>
  <c r="B156" i="6"/>
  <c r="H164" i="5"/>
  <c r="J205" i="5"/>
  <c r="K205" i="5"/>
  <c r="L205" i="5"/>
  <c r="O205" i="5"/>
  <c r="I154" i="2"/>
  <c r="I157" i="8"/>
  <c r="AG170" i="1"/>
  <c r="K35" i="2"/>
  <c r="H155" i="7"/>
  <c r="H156" i="3"/>
  <c r="AC171" i="1"/>
  <c r="AD171" i="1"/>
  <c r="H155" i="2"/>
  <c r="AF171" i="1"/>
  <c r="I155" i="2"/>
  <c r="W51" i="1"/>
  <c r="C165" i="5"/>
  <c r="D157" i="6"/>
  <c r="F156" i="6"/>
  <c r="H157" i="6"/>
  <c r="B165" i="5"/>
  <c r="D165" i="5"/>
  <c r="H158" i="8"/>
  <c r="P205" i="5"/>
  <c r="T52" i="1"/>
  <c r="G36" i="7"/>
  <c r="K36" i="7"/>
  <c r="L36" i="7"/>
  <c r="H156" i="7"/>
  <c r="H157" i="3"/>
  <c r="AG171" i="1"/>
  <c r="I155" i="7"/>
  <c r="I156" i="3"/>
  <c r="I158" i="8"/>
  <c r="AA172" i="1"/>
  <c r="A172" i="1"/>
  <c r="G165" i="5"/>
  <c r="B157" i="6"/>
  <c r="H165" i="5"/>
  <c r="I156" i="7"/>
  <c r="I157" i="3"/>
  <c r="C52" i="1"/>
  <c r="AC172" i="1"/>
  <c r="AF172" i="1"/>
  <c r="I156" i="2"/>
  <c r="I159" i="8"/>
  <c r="K206" i="5"/>
  <c r="J206" i="5"/>
  <c r="L206" i="5"/>
  <c r="B36" i="2"/>
  <c r="B39" i="8"/>
  <c r="D52" i="1"/>
  <c r="F157" i="6"/>
  <c r="H158" i="6"/>
  <c r="C166" i="5"/>
  <c r="D158" i="6"/>
  <c r="B166" i="5"/>
  <c r="O206" i="5"/>
  <c r="P206" i="5"/>
  <c r="F52" i="1"/>
  <c r="H156" i="2"/>
  <c r="H159" i="8"/>
  <c r="AD172" i="1"/>
  <c r="AG172" i="1"/>
  <c r="A173" i="1"/>
  <c r="AA173" i="1"/>
  <c r="K207" i="5"/>
  <c r="J207" i="5"/>
  <c r="L207" i="5"/>
  <c r="AC173" i="1"/>
  <c r="H157" i="2"/>
  <c r="C36" i="2"/>
  <c r="C39" i="8"/>
  <c r="G52" i="1"/>
  <c r="I52" i="1"/>
  <c r="B37" i="7"/>
  <c r="D166" i="5"/>
  <c r="I157" i="7"/>
  <c r="I158" i="3"/>
  <c r="H157" i="7"/>
  <c r="H158" i="3"/>
  <c r="AD173" i="1"/>
  <c r="B38" i="3"/>
  <c r="AF173" i="1"/>
  <c r="O207" i="5"/>
  <c r="P207" i="5"/>
  <c r="H158" i="7"/>
  <c r="H159" i="3"/>
  <c r="H160" i="8"/>
  <c r="D36" i="2"/>
  <c r="D39" i="8"/>
  <c r="J52" i="1"/>
  <c r="G166" i="5"/>
  <c r="H166" i="5"/>
  <c r="B158" i="6"/>
  <c r="C37" i="7"/>
  <c r="C38" i="3"/>
  <c r="K208" i="5"/>
  <c r="J208" i="5"/>
  <c r="L208" i="5"/>
  <c r="AA174" i="1"/>
  <c r="A174" i="1"/>
  <c r="F158" i="6"/>
  <c r="H159" i="6"/>
  <c r="C167" i="5"/>
  <c r="D159" i="6"/>
  <c r="B167" i="5"/>
  <c r="D167" i="5"/>
  <c r="I157" i="2"/>
  <c r="I160" i="8"/>
  <c r="AG173" i="1"/>
  <c r="D37" i="7"/>
  <c r="D38" i="3"/>
  <c r="M52" i="1"/>
  <c r="G167" i="5"/>
  <c r="B159" i="6"/>
  <c r="O208" i="5"/>
  <c r="P208" i="5"/>
  <c r="N52" i="1"/>
  <c r="E36" i="2"/>
  <c r="E37" i="3"/>
  <c r="E39" i="8"/>
  <c r="O52" i="1"/>
  <c r="I158" i="7"/>
  <c r="I159" i="3"/>
  <c r="AC174" i="1"/>
  <c r="AF174" i="1"/>
  <c r="I158" i="2"/>
  <c r="I161" i="8"/>
  <c r="A175" i="1"/>
  <c r="AA175" i="1"/>
  <c r="E37" i="7"/>
  <c r="Q52" i="1"/>
  <c r="L53" i="1"/>
  <c r="J209" i="5"/>
  <c r="K209" i="5"/>
  <c r="L209" i="5"/>
  <c r="AG174" i="1"/>
  <c r="H167" i="5"/>
  <c r="H158" i="2"/>
  <c r="H161" i="8"/>
  <c r="AD174" i="1"/>
  <c r="O209" i="5"/>
  <c r="P209" i="5"/>
  <c r="F36" i="2"/>
  <c r="F39" i="8"/>
  <c r="R52" i="1"/>
  <c r="H159" i="7"/>
  <c r="H160" i="3"/>
  <c r="F159" i="6"/>
  <c r="H160" i="6"/>
  <c r="B168" i="5"/>
  <c r="C168" i="5"/>
  <c r="D160" i="6"/>
  <c r="I159" i="7"/>
  <c r="I160" i="3"/>
  <c r="AC175" i="1"/>
  <c r="H159" i="2"/>
  <c r="H162" i="8"/>
  <c r="K210" i="5"/>
  <c r="J210" i="5"/>
  <c r="L210" i="5"/>
  <c r="U52" i="1"/>
  <c r="F37" i="7"/>
  <c r="D168" i="5"/>
  <c r="AF175" i="1"/>
  <c r="AD175" i="1"/>
  <c r="O210" i="5"/>
  <c r="P210" i="5"/>
  <c r="H160" i="7"/>
  <c r="H161" i="3"/>
  <c r="V52" i="1"/>
  <c r="G36" i="2"/>
  <c r="G37" i="3"/>
  <c r="G39" i="8"/>
  <c r="K37" i="3"/>
  <c r="L37" i="3"/>
  <c r="K36" i="2"/>
  <c r="I159" i="2"/>
  <c r="I162" i="8"/>
  <c r="AG175" i="1"/>
  <c r="G168" i="5"/>
  <c r="B160" i="6"/>
  <c r="H168" i="5"/>
  <c r="F38" i="3"/>
  <c r="A176" i="1"/>
  <c r="AA176" i="1"/>
  <c r="J211" i="5"/>
  <c r="K211" i="5"/>
  <c r="L211" i="5"/>
  <c r="I160" i="7"/>
  <c r="I161" i="3"/>
  <c r="W52" i="1"/>
  <c r="C169" i="5"/>
  <c r="D161" i="6"/>
  <c r="F160" i="6"/>
  <c r="H161" i="6"/>
  <c r="B169" i="5"/>
  <c r="D169" i="5"/>
  <c r="O211" i="5"/>
  <c r="P211" i="5"/>
  <c r="G169" i="5"/>
  <c r="H169" i="5"/>
  <c r="AC176" i="1"/>
  <c r="AF176" i="1"/>
  <c r="T53" i="1"/>
  <c r="G37" i="7"/>
  <c r="K37" i="7"/>
  <c r="L37" i="7"/>
  <c r="B161" i="6"/>
  <c r="AA177" i="1"/>
  <c r="A177" i="1"/>
  <c r="F161" i="6"/>
  <c r="H162" i="6"/>
  <c r="B170" i="5"/>
  <c r="C170" i="5"/>
  <c r="D170" i="5"/>
  <c r="D162" i="6"/>
  <c r="I160" i="2"/>
  <c r="I163" i="8"/>
  <c r="AG176" i="1"/>
  <c r="C53" i="1"/>
  <c r="J212" i="5"/>
  <c r="K212" i="5"/>
  <c r="L212" i="5"/>
  <c r="H160" i="2"/>
  <c r="H163" i="8"/>
  <c r="AD176" i="1"/>
  <c r="G170" i="5"/>
  <c r="H170" i="5"/>
  <c r="B162" i="6"/>
  <c r="O212" i="5"/>
  <c r="P212" i="5"/>
  <c r="B37" i="2"/>
  <c r="B40" i="8"/>
  <c r="D53" i="1"/>
  <c r="F53" i="1"/>
  <c r="I161" i="7"/>
  <c r="I162" i="3"/>
  <c r="H161" i="7"/>
  <c r="H162" i="3"/>
  <c r="AC177" i="1"/>
  <c r="AD177" i="1"/>
  <c r="H161" i="2"/>
  <c r="H164" i="8"/>
  <c r="AF177" i="1"/>
  <c r="I161" i="2"/>
  <c r="I164" i="8"/>
  <c r="J213" i="5"/>
  <c r="K213" i="5"/>
  <c r="L213" i="5"/>
  <c r="A178" i="1"/>
  <c r="AA178" i="1"/>
  <c r="H162" i="7"/>
  <c r="H163" i="3"/>
  <c r="AG177" i="1"/>
  <c r="B38" i="7"/>
  <c r="C171" i="5"/>
  <c r="D163" i="6"/>
  <c r="B171" i="5"/>
  <c r="D171" i="5"/>
  <c r="F162" i="6"/>
  <c r="H163" i="6"/>
  <c r="C37" i="2"/>
  <c r="C40" i="8"/>
  <c r="G53" i="1"/>
  <c r="I53" i="1"/>
  <c r="G171" i="5"/>
  <c r="B163" i="6"/>
  <c r="H171" i="5"/>
  <c r="O213" i="5"/>
  <c r="P213" i="5"/>
  <c r="C38" i="7"/>
  <c r="C39" i="3"/>
  <c r="D37" i="2"/>
  <c r="D40" i="8"/>
  <c r="J53" i="1"/>
  <c r="B39" i="3"/>
  <c r="AC178" i="1"/>
  <c r="AF178" i="1"/>
  <c r="I162" i="7"/>
  <c r="I163" i="3"/>
  <c r="I162" i="2"/>
  <c r="I165" i="8"/>
  <c r="AG178" i="1"/>
  <c r="J214" i="5"/>
  <c r="K214" i="5"/>
  <c r="L214" i="5"/>
  <c r="B172" i="5"/>
  <c r="C172" i="5"/>
  <c r="D172" i="5"/>
  <c r="F163" i="6"/>
  <c r="H164" i="6"/>
  <c r="D164" i="6"/>
  <c r="M53" i="1"/>
  <c r="D38" i="7"/>
  <c r="H162" i="2"/>
  <c r="H165" i="8"/>
  <c r="AD178" i="1"/>
  <c r="A179" i="1"/>
  <c r="AA179" i="1"/>
  <c r="O214" i="5"/>
  <c r="P214" i="5"/>
  <c r="G172" i="5"/>
  <c r="B164" i="6"/>
  <c r="H172" i="5"/>
  <c r="N53" i="1"/>
  <c r="E37" i="2"/>
  <c r="E38" i="3"/>
  <c r="E40" i="8"/>
  <c r="I163" i="7"/>
  <c r="I164" i="3"/>
  <c r="H163" i="7"/>
  <c r="H164" i="3"/>
  <c r="AC179" i="1"/>
  <c r="H163" i="2"/>
  <c r="H166" i="8"/>
  <c r="D39" i="3"/>
  <c r="J215" i="5"/>
  <c r="K215" i="5"/>
  <c r="L215" i="5"/>
  <c r="C173" i="5"/>
  <c r="D165" i="6"/>
  <c r="F164" i="6"/>
  <c r="H165" i="6"/>
  <c r="B173" i="5"/>
  <c r="D173" i="5"/>
  <c r="AF179" i="1"/>
  <c r="AA180" i="1"/>
  <c r="A180" i="1"/>
  <c r="AD179" i="1"/>
  <c r="O53" i="1"/>
  <c r="G173" i="5"/>
  <c r="B165" i="6"/>
  <c r="H173" i="5"/>
  <c r="O215" i="5"/>
  <c r="P215" i="5"/>
  <c r="I163" i="2"/>
  <c r="I166" i="8"/>
  <c r="AG179" i="1"/>
  <c r="L54" i="1"/>
  <c r="E38" i="7"/>
  <c r="Q53" i="1"/>
  <c r="AC180" i="1"/>
  <c r="AD180" i="1"/>
  <c r="H164" i="7"/>
  <c r="H165" i="3"/>
  <c r="AF180" i="1"/>
  <c r="I164" i="2"/>
  <c r="H164" i="2"/>
  <c r="K216" i="5"/>
  <c r="J216" i="5"/>
  <c r="L216" i="5"/>
  <c r="AA181" i="1"/>
  <c r="A181" i="1"/>
  <c r="F37" i="2"/>
  <c r="F40" i="8"/>
  <c r="R53" i="1"/>
  <c r="I164" i="7"/>
  <c r="I165" i="3"/>
  <c r="I167" i="8"/>
  <c r="AG180" i="1"/>
  <c r="H165" i="7"/>
  <c r="H166" i="3"/>
  <c r="B174" i="5"/>
  <c r="C174" i="5"/>
  <c r="D174" i="5"/>
  <c r="G174" i="5"/>
  <c r="D166" i="6"/>
  <c r="F165" i="6"/>
  <c r="H166" i="6"/>
  <c r="H167" i="8"/>
  <c r="O216" i="5"/>
  <c r="P216" i="5"/>
  <c r="B166" i="6"/>
  <c r="H174" i="5"/>
  <c r="I165" i="7"/>
  <c r="I166" i="3"/>
  <c r="AC181" i="1"/>
  <c r="AF181" i="1"/>
  <c r="I165" i="2"/>
  <c r="I168" i="8"/>
  <c r="U53" i="1"/>
  <c r="F38" i="7"/>
  <c r="F166" i="6"/>
  <c r="H167" i="6"/>
  <c r="B175" i="5"/>
  <c r="C175" i="5"/>
  <c r="D175" i="5"/>
  <c r="D167" i="6"/>
  <c r="V53" i="1"/>
  <c r="G37" i="2"/>
  <c r="G38" i="3"/>
  <c r="G40" i="8"/>
  <c r="W53" i="1"/>
  <c r="K38" i="3"/>
  <c r="L38" i="3"/>
  <c r="K37" i="2"/>
  <c r="A182" i="1"/>
  <c r="AA182" i="1"/>
  <c r="J217" i="5"/>
  <c r="K217" i="5"/>
  <c r="L217" i="5"/>
  <c r="F39" i="3"/>
  <c r="H165" i="2"/>
  <c r="H168" i="8"/>
  <c r="AD181" i="1"/>
  <c r="AG181" i="1"/>
  <c r="O217" i="5"/>
  <c r="P217" i="5"/>
  <c r="G175" i="5"/>
  <c r="H175" i="5"/>
  <c r="B167" i="6"/>
  <c r="H166" i="7"/>
  <c r="H167" i="3"/>
  <c r="AC182" i="1"/>
  <c r="H166" i="2"/>
  <c r="H169" i="8"/>
  <c r="G38" i="7"/>
  <c r="K38" i="7"/>
  <c r="L38" i="7"/>
  <c r="T54" i="1"/>
  <c r="I166" i="7"/>
  <c r="I167" i="3"/>
  <c r="AA183" i="1"/>
  <c r="A183" i="1"/>
  <c r="J218" i="5"/>
  <c r="K218" i="5"/>
  <c r="L218" i="5"/>
  <c r="AF182" i="1"/>
  <c r="F167" i="6"/>
  <c r="H168" i="6"/>
  <c r="C176" i="5"/>
  <c r="D168" i="6"/>
  <c r="B176" i="5"/>
  <c r="D176" i="5"/>
  <c r="C54" i="1"/>
  <c r="AD182" i="1"/>
  <c r="G176" i="5"/>
  <c r="B168" i="6"/>
  <c r="O218" i="5"/>
  <c r="P218" i="5"/>
  <c r="B38" i="2"/>
  <c r="B41" i="8"/>
  <c r="D54" i="1"/>
  <c r="I166" i="2"/>
  <c r="I169" i="8"/>
  <c r="AG182" i="1"/>
  <c r="H167" i="7"/>
  <c r="H168" i="3"/>
  <c r="AC183" i="1"/>
  <c r="AD183" i="1"/>
  <c r="F54" i="1"/>
  <c r="H167" i="2"/>
  <c r="H170" i="8"/>
  <c r="AF183" i="1"/>
  <c r="I167" i="2"/>
  <c r="J219" i="5"/>
  <c r="K219" i="5"/>
  <c r="L219" i="5"/>
  <c r="A184" i="1"/>
  <c r="AA184" i="1"/>
  <c r="H168" i="7"/>
  <c r="H169" i="3"/>
  <c r="AG183" i="1"/>
  <c r="I167" i="7"/>
  <c r="I168" i="3"/>
  <c r="I170" i="8"/>
  <c r="H176" i="5"/>
  <c r="B39" i="7"/>
  <c r="C38" i="2"/>
  <c r="C41" i="8"/>
  <c r="G54" i="1"/>
  <c r="I54" i="1"/>
  <c r="O219" i="5"/>
  <c r="P219" i="5"/>
  <c r="F168" i="6"/>
  <c r="H169" i="6"/>
  <c r="B177" i="5"/>
  <c r="C177" i="5"/>
  <c r="D177" i="5"/>
  <c r="D169" i="6"/>
  <c r="AC184" i="1"/>
  <c r="D38" i="2"/>
  <c r="D41" i="8"/>
  <c r="J54" i="1"/>
  <c r="B40" i="3"/>
  <c r="I168" i="7"/>
  <c r="I169" i="3"/>
  <c r="C39" i="7"/>
  <c r="C40" i="3"/>
  <c r="G177" i="5"/>
  <c r="H177" i="5"/>
  <c r="B169" i="6"/>
  <c r="K220" i="5"/>
  <c r="J220" i="5"/>
  <c r="L220" i="5"/>
  <c r="M54" i="1"/>
  <c r="D39" i="7"/>
  <c r="D40" i="3"/>
  <c r="H168" i="2"/>
  <c r="H171" i="8"/>
  <c r="AD184" i="1"/>
  <c r="AF184" i="1"/>
  <c r="O220" i="5"/>
  <c r="P220" i="5"/>
  <c r="A185" i="1"/>
  <c r="AA185" i="1"/>
  <c r="C178" i="5"/>
  <c r="D170" i="6"/>
  <c r="F169" i="6"/>
  <c r="H170" i="6"/>
  <c r="B178" i="5"/>
  <c r="H169" i="7"/>
  <c r="H170" i="3"/>
  <c r="N54" i="1"/>
  <c r="E38" i="2"/>
  <c r="E39" i="3"/>
  <c r="E41" i="8"/>
  <c r="O54" i="1"/>
  <c r="I168" i="2"/>
  <c r="I171" i="8"/>
  <c r="AG184" i="1"/>
  <c r="J221" i="5"/>
  <c r="K221" i="5"/>
  <c r="L221" i="5"/>
  <c r="L55" i="1"/>
  <c r="E39" i="7"/>
  <c r="Q54" i="1"/>
  <c r="AC185" i="1"/>
  <c r="D178" i="5"/>
  <c r="I169" i="7"/>
  <c r="I170" i="3"/>
  <c r="O221" i="5"/>
  <c r="P221" i="5"/>
  <c r="F38" i="2"/>
  <c r="F41" i="8"/>
  <c r="R54" i="1"/>
  <c r="H169" i="2"/>
  <c r="H172" i="8"/>
  <c r="AD185" i="1"/>
  <c r="AF185" i="1"/>
  <c r="G178" i="5"/>
  <c r="B170" i="6"/>
  <c r="H178" i="5"/>
  <c r="C179" i="5"/>
  <c r="D171" i="6"/>
  <c r="B179" i="5"/>
  <c r="D179" i="5"/>
  <c r="F170" i="6"/>
  <c r="H171" i="6"/>
  <c r="U54" i="1"/>
  <c r="F39" i="7"/>
  <c r="F40" i="3"/>
  <c r="K222" i="5"/>
  <c r="J222" i="5"/>
  <c r="L222" i="5"/>
  <c r="A186" i="1"/>
  <c r="AA186" i="1"/>
  <c r="I169" i="2"/>
  <c r="I172" i="8"/>
  <c r="AG185" i="1"/>
  <c r="H170" i="7"/>
  <c r="H171" i="3"/>
  <c r="O222" i="5"/>
  <c r="P222" i="5"/>
  <c r="G179" i="5"/>
  <c r="H179" i="5"/>
  <c r="V54" i="1"/>
  <c r="G38" i="2"/>
  <c r="G39" i="3"/>
  <c r="G41" i="8"/>
  <c r="W54" i="1"/>
  <c r="K39" i="3"/>
  <c r="L39" i="3"/>
  <c r="AC186" i="1"/>
  <c r="AF186" i="1"/>
  <c r="I170" i="2"/>
  <c r="I170" i="7"/>
  <c r="I171" i="3"/>
  <c r="I173" i="8"/>
  <c r="F171" i="6"/>
  <c r="H172" i="6"/>
  <c r="C180" i="5"/>
  <c r="D172" i="6"/>
  <c r="B180" i="5"/>
  <c r="D180" i="5"/>
  <c r="B171" i="6"/>
  <c r="J223" i="5"/>
  <c r="K223" i="5"/>
  <c r="L223" i="5"/>
  <c r="G39" i="7"/>
  <c r="K39" i="7"/>
  <c r="L39" i="7"/>
  <c r="T55" i="1"/>
  <c r="H170" i="2"/>
  <c r="H173" i="8"/>
  <c r="AD186" i="1"/>
  <c r="K38" i="2"/>
  <c r="AG186" i="1"/>
  <c r="G180" i="5"/>
  <c r="H180" i="5"/>
  <c r="B172" i="6"/>
  <c r="O223" i="5"/>
  <c r="P223" i="5"/>
  <c r="I171" i="7"/>
  <c r="I172" i="3"/>
  <c r="A187" i="1"/>
  <c r="AA187" i="1"/>
  <c r="C55" i="1"/>
  <c r="H171" i="7"/>
  <c r="H172" i="3"/>
  <c r="AA188" i="1"/>
  <c r="A188" i="1"/>
  <c r="B39" i="2"/>
  <c r="B42" i="8"/>
  <c r="D55" i="1"/>
  <c r="K224" i="5"/>
  <c r="J224" i="5"/>
  <c r="L224" i="5"/>
  <c r="B181" i="5"/>
  <c r="C181" i="5"/>
  <c r="D181" i="5"/>
  <c r="D173" i="6"/>
  <c r="F172" i="6"/>
  <c r="H173" i="6"/>
  <c r="F55" i="1"/>
  <c r="AC187" i="1"/>
  <c r="AF187" i="1"/>
  <c r="G181" i="5"/>
  <c r="B173" i="6"/>
  <c r="O224" i="5"/>
  <c r="P224" i="5"/>
  <c r="B40" i="7"/>
  <c r="I171" i="2"/>
  <c r="I174" i="8"/>
  <c r="AG187" i="1"/>
  <c r="H171" i="2"/>
  <c r="H174" i="8"/>
  <c r="AD187" i="1"/>
  <c r="C39" i="2"/>
  <c r="C42" i="8"/>
  <c r="G55" i="1"/>
  <c r="I55" i="1"/>
  <c r="AC188" i="1"/>
  <c r="H172" i="2"/>
  <c r="AF188" i="1"/>
  <c r="I172" i="2"/>
  <c r="A189" i="1"/>
  <c r="AA189" i="1"/>
  <c r="D39" i="2"/>
  <c r="D42" i="8"/>
  <c r="J55" i="1"/>
  <c r="K225" i="5"/>
  <c r="J225" i="5"/>
  <c r="L225" i="5"/>
  <c r="C40" i="7"/>
  <c r="C41" i="3"/>
  <c r="B41" i="3"/>
  <c r="H181" i="5"/>
  <c r="I172" i="7"/>
  <c r="I173" i="3"/>
  <c r="I175" i="8"/>
  <c r="AG188" i="1"/>
  <c r="H172" i="7"/>
  <c r="H173" i="3"/>
  <c r="H175" i="8"/>
  <c r="AD188" i="1"/>
  <c r="D40" i="7"/>
  <c r="D41" i="3"/>
  <c r="M55" i="1"/>
  <c r="H173" i="7"/>
  <c r="H174" i="3"/>
  <c r="B182" i="5"/>
  <c r="F173" i="6"/>
  <c r="H174" i="6"/>
  <c r="C182" i="5"/>
  <c r="D174" i="6"/>
  <c r="D182" i="5"/>
  <c r="O225" i="5"/>
  <c r="P225" i="5"/>
  <c r="AC189" i="1"/>
  <c r="AF189" i="1"/>
  <c r="I173" i="2"/>
  <c r="I173" i="7"/>
  <c r="I174" i="3"/>
  <c r="I176" i="8"/>
  <c r="H173" i="2"/>
  <c r="H176" i="8"/>
  <c r="J226" i="5"/>
  <c r="K226" i="5"/>
  <c r="L226" i="5"/>
  <c r="N55" i="1"/>
  <c r="E39" i="2"/>
  <c r="E40" i="3"/>
  <c r="E42" i="8"/>
  <c r="AD189" i="1"/>
  <c r="AG189" i="1"/>
  <c r="G182" i="5"/>
  <c r="B174" i="6"/>
  <c r="AA190" i="1"/>
  <c r="A190" i="1"/>
  <c r="O226" i="5"/>
  <c r="P226" i="5"/>
  <c r="H174" i="7"/>
  <c r="H175" i="3"/>
  <c r="H182" i="5"/>
  <c r="I174" i="7"/>
  <c r="I175" i="3"/>
  <c r="O55" i="1"/>
  <c r="K227" i="5"/>
  <c r="J227" i="5"/>
  <c r="L227" i="5"/>
  <c r="E40" i="7"/>
  <c r="L56" i="1"/>
  <c r="Q55" i="1"/>
  <c r="C183" i="5"/>
  <c r="D175" i="6"/>
  <c r="F174" i="6"/>
  <c r="H175" i="6"/>
  <c r="B183" i="5"/>
  <c r="D183" i="5"/>
  <c r="AC190" i="1"/>
  <c r="AF190" i="1"/>
  <c r="G183" i="5"/>
  <c r="B175" i="6"/>
  <c r="O227" i="5"/>
  <c r="P227" i="5"/>
  <c r="I174" i="2"/>
  <c r="I177" i="8"/>
  <c r="AG190" i="1"/>
  <c r="F39" i="2"/>
  <c r="F42" i="8"/>
  <c r="R55" i="1"/>
  <c r="H174" i="2"/>
  <c r="H177" i="8"/>
  <c r="AD190" i="1"/>
  <c r="K228" i="5"/>
  <c r="J228" i="5"/>
  <c r="L228" i="5"/>
  <c r="A191" i="1"/>
  <c r="AA191" i="1"/>
  <c r="H175" i="7"/>
  <c r="H176" i="3"/>
  <c r="U55" i="1"/>
  <c r="F40" i="7"/>
  <c r="H183" i="5"/>
  <c r="I175" i="7"/>
  <c r="I176" i="3"/>
  <c r="O228" i="5"/>
  <c r="P228" i="5"/>
  <c r="F41" i="3"/>
  <c r="AC191" i="1"/>
  <c r="AF191" i="1"/>
  <c r="V55" i="1"/>
  <c r="G39" i="2"/>
  <c r="G40" i="3"/>
  <c r="G42" i="8"/>
  <c r="K40" i="3"/>
  <c r="L40" i="3"/>
  <c r="K39" i="2"/>
  <c r="F175" i="6"/>
  <c r="H176" i="6"/>
  <c r="B184" i="5"/>
  <c r="C184" i="5"/>
  <c r="D184" i="5"/>
  <c r="D176" i="6"/>
  <c r="G184" i="5"/>
  <c r="B176" i="6"/>
  <c r="W55" i="1"/>
  <c r="K229" i="5"/>
  <c r="J229" i="5"/>
  <c r="L229" i="5"/>
  <c r="I175" i="2"/>
  <c r="I178" i="8"/>
  <c r="AG191" i="1"/>
  <c r="H175" i="2"/>
  <c r="H178" i="8"/>
  <c r="AD191" i="1"/>
  <c r="O229" i="5"/>
  <c r="P229" i="5"/>
  <c r="A192" i="1"/>
  <c r="AA192" i="1"/>
  <c r="T56" i="1"/>
  <c r="G40" i="7"/>
  <c r="K40" i="7"/>
  <c r="L40" i="7"/>
  <c r="H184" i="5"/>
  <c r="I176" i="7"/>
  <c r="I177" i="3"/>
  <c r="H176" i="7"/>
  <c r="H177" i="3"/>
  <c r="K230" i="5"/>
  <c r="J230" i="5"/>
  <c r="L230" i="5"/>
  <c r="AC192" i="1"/>
  <c r="C185" i="5"/>
  <c r="D177" i="6"/>
  <c r="F176" i="6"/>
  <c r="H177" i="6"/>
  <c r="B185" i="5"/>
  <c r="D185" i="5"/>
  <c r="C56" i="1"/>
  <c r="G185" i="5"/>
  <c r="B177" i="6"/>
  <c r="O230" i="5"/>
  <c r="P230" i="5"/>
  <c r="H176" i="2"/>
  <c r="H179" i="8"/>
  <c r="AD192" i="1"/>
  <c r="B40" i="2"/>
  <c r="B43" i="8"/>
  <c r="D56" i="1"/>
  <c r="AF192" i="1"/>
  <c r="F56" i="1"/>
  <c r="A193" i="1"/>
  <c r="AA193" i="1"/>
  <c r="C40" i="2"/>
  <c r="C43" i="8"/>
  <c r="G56" i="1"/>
  <c r="I56" i="1"/>
  <c r="I176" i="2"/>
  <c r="I179" i="8"/>
  <c r="AG192" i="1"/>
  <c r="H177" i="7"/>
  <c r="H178" i="3"/>
  <c r="H185" i="5"/>
  <c r="B41" i="7"/>
  <c r="J231" i="5"/>
  <c r="K231" i="5"/>
  <c r="L231" i="5"/>
  <c r="O231" i="5"/>
  <c r="P231" i="5"/>
  <c r="C41" i="7"/>
  <c r="C42" i="3"/>
  <c r="B42" i="3"/>
  <c r="F177" i="6"/>
  <c r="H178" i="6"/>
  <c r="B186" i="5"/>
  <c r="C186" i="5"/>
  <c r="D186" i="5"/>
  <c r="D178" i="6"/>
  <c r="AC193" i="1"/>
  <c r="AF193" i="1"/>
  <c r="I177" i="2"/>
  <c r="I177" i="7"/>
  <c r="I178" i="3"/>
  <c r="I180" i="8"/>
  <c r="AG193" i="1"/>
  <c r="D40" i="2"/>
  <c r="D43" i="8"/>
  <c r="J56" i="1"/>
  <c r="G186" i="5"/>
  <c r="B178" i="6"/>
  <c r="K232" i="5"/>
  <c r="J232" i="5"/>
  <c r="L232" i="5"/>
  <c r="M56" i="1"/>
  <c r="D41" i="7"/>
  <c r="I178" i="7"/>
  <c r="I179" i="3"/>
  <c r="H177" i="2"/>
  <c r="H180" i="8"/>
  <c r="AD193" i="1"/>
  <c r="O232" i="5"/>
  <c r="P232" i="5"/>
  <c r="AA194" i="1"/>
  <c r="A194" i="1"/>
  <c r="H178" i="7"/>
  <c r="H179" i="3"/>
  <c r="D42" i="3"/>
  <c r="H186" i="5"/>
  <c r="N56" i="1"/>
  <c r="E40" i="2"/>
  <c r="E41" i="3"/>
  <c r="E43" i="8"/>
  <c r="O56" i="1"/>
  <c r="J233" i="5"/>
  <c r="K233" i="5"/>
  <c r="L233" i="5"/>
  <c r="L57" i="1"/>
  <c r="Q56" i="1"/>
  <c r="E41" i="7"/>
  <c r="AC194" i="1"/>
  <c r="F178" i="6"/>
  <c r="H179" i="6"/>
  <c r="C187" i="5"/>
  <c r="D179" i="6"/>
  <c r="B187" i="5"/>
  <c r="D187" i="5"/>
  <c r="G187" i="5"/>
  <c r="B179" i="6"/>
  <c r="H187" i="5"/>
  <c r="O233" i="5"/>
  <c r="P233" i="5"/>
  <c r="H178" i="2"/>
  <c r="H181" i="8"/>
  <c r="AD194" i="1"/>
  <c r="F40" i="2"/>
  <c r="F43" i="8"/>
  <c r="R56" i="1"/>
  <c r="AF194" i="1"/>
  <c r="J234" i="5"/>
  <c r="K234" i="5"/>
  <c r="L234" i="5"/>
  <c r="AA195" i="1"/>
  <c r="A195" i="1"/>
  <c r="H179" i="7"/>
  <c r="H180" i="3"/>
  <c r="F179" i="6"/>
  <c r="H180" i="6"/>
  <c r="C188" i="5"/>
  <c r="D180" i="6"/>
  <c r="B188" i="5"/>
  <c r="D188" i="5"/>
  <c r="I178" i="2"/>
  <c r="I181" i="8"/>
  <c r="AG194" i="1"/>
  <c r="F41" i="7"/>
  <c r="U56" i="1"/>
  <c r="G188" i="5"/>
  <c r="B180" i="6"/>
  <c r="O234" i="5"/>
  <c r="P234" i="5"/>
  <c r="V56" i="1"/>
  <c r="G40" i="2"/>
  <c r="G41" i="3"/>
  <c r="K41" i="3"/>
  <c r="L41" i="3"/>
  <c r="F42" i="3"/>
  <c r="AC195" i="1"/>
  <c r="AF195" i="1"/>
  <c r="I179" i="7"/>
  <c r="I180" i="3"/>
  <c r="J235" i="5"/>
  <c r="K235" i="5"/>
  <c r="L235" i="5"/>
  <c r="I179" i="2"/>
  <c r="I182" i="8"/>
  <c r="AG195" i="1"/>
  <c r="AA196" i="1"/>
  <c r="A196" i="1"/>
  <c r="W56" i="1"/>
  <c r="H188" i="5"/>
  <c r="H179" i="2"/>
  <c r="H182" i="8"/>
  <c r="AD195" i="1"/>
  <c r="G43" i="8"/>
  <c r="K40" i="2"/>
  <c r="O235" i="5"/>
  <c r="P235" i="5"/>
  <c r="AC196" i="1"/>
  <c r="H180" i="2"/>
  <c r="AF196" i="1"/>
  <c r="I180" i="2"/>
  <c r="C189" i="5"/>
  <c r="D181" i="6"/>
  <c r="F180" i="6"/>
  <c r="H181" i="6"/>
  <c r="B189" i="5"/>
  <c r="D189" i="5"/>
  <c r="AG196" i="1"/>
  <c r="I180" i="7"/>
  <c r="I181" i="3"/>
  <c r="T57" i="1"/>
  <c r="G41" i="7"/>
  <c r="K41" i="7"/>
  <c r="L41" i="7"/>
  <c r="H180" i="7"/>
  <c r="H181" i="3"/>
  <c r="G189" i="5"/>
  <c r="B181" i="6"/>
  <c r="I183" i="8"/>
  <c r="I181" i="7"/>
  <c r="I182" i="3"/>
  <c r="H183" i="8"/>
  <c r="J236" i="5"/>
  <c r="K236" i="5"/>
  <c r="L236" i="5"/>
  <c r="AD196" i="1"/>
  <c r="C57" i="1"/>
  <c r="F57" i="1"/>
  <c r="A197" i="1"/>
  <c r="AA197" i="1"/>
  <c r="B41" i="2"/>
  <c r="B44" i="8"/>
  <c r="D57" i="1"/>
  <c r="H189" i="5"/>
  <c r="C41" i="2"/>
  <c r="C44" i="8"/>
  <c r="G57" i="1"/>
  <c r="O236" i="5"/>
  <c r="P236" i="5"/>
  <c r="I57" i="1"/>
  <c r="H181" i="7"/>
  <c r="H182" i="3"/>
  <c r="J237" i="5"/>
  <c r="K237" i="5"/>
  <c r="L237" i="5"/>
  <c r="C42" i="7"/>
  <c r="C43" i="3"/>
  <c r="AC197" i="1"/>
  <c r="F181" i="6"/>
  <c r="H182" i="6"/>
  <c r="B190" i="5"/>
  <c r="C190" i="5"/>
  <c r="D190" i="5"/>
  <c r="D182" i="6"/>
  <c r="D41" i="2"/>
  <c r="D44" i="8"/>
  <c r="J57" i="1"/>
  <c r="B42" i="7"/>
  <c r="O237" i="5"/>
  <c r="P237" i="5"/>
  <c r="H181" i="2"/>
  <c r="H184" i="8"/>
  <c r="AD197" i="1"/>
  <c r="B43" i="3"/>
  <c r="G190" i="5"/>
  <c r="B182" i="6"/>
  <c r="H190" i="5"/>
  <c r="M57" i="1"/>
  <c r="D42" i="7"/>
  <c r="D43" i="3"/>
  <c r="AF197" i="1"/>
  <c r="AA198" i="1"/>
  <c r="A198" i="1"/>
  <c r="J238" i="5"/>
  <c r="K238" i="5"/>
  <c r="L238" i="5"/>
  <c r="O238" i="5"/>
  <c r="H182" i="7"/>
  <c r="H183" i="3"/>
  <c r="N57" i="1"/>
  <c r="E41" i="2"/>
  <c r="E42" i="3"/>
  <c r="E44" i="8"/>
  <c r="I181" i="2"/>
  <c r="I184" i="8"/>
  <c r="AG197" i="1"/>
  <c r="B191" i="5"/>
  <c r="C191" i="5"/>
  <c r="D183" i="6"/>
  <c r="D191" i="5"/>
  <c r="F182" i="6"/>
  <c r="H183" i="6"/>
  <c r="I182" i="7"/>
  <c r="I183" i="3"/>
  <c r="P238" i="5"/>
  <c r="G191" i="5"/>
  <c r="B183" i="6"/>
  <c r="H191" i="5"/>
  <c r="O57" i="1"/>
  <c r="AC198" i="1"/>
  <c r="AA199" i="1"/>
  <c r="A199" i="1"/>
  <c r="H182" i="2"/>
  <c r="H185" i="8"/>
  <c r="AD198" i="1"/>
  <c r="C192" i="5"/>
  <c r="D184" i="6"/>
  <c r="B192" i="5"/>
  <c r="D192" i="5"/>
  <c r="F183" i="6"/>
  <c r="H184" i="6"/>
  <c r="AF198" i="1"/>
  <c r="E42" i="7"/>
  <c r="L58" i="1"/>
  <c r="Q57" i="1"/>
  <c r="K239" i="5"/>
  <c r="J239" i="5"/>
  <c r="L239" i="5"/>
  <c r="O239" i="5"/>
  <c r="P239" i="5"/>
  <c r="G192" i="5"/>
  <c r="B184" i="6"/>
  <c r="H183" i="7"/>
  <c r="H184" i="3"/>
  <c r="I182" i="2"/>
  <c r="I185" i="8"/>
  <c r="AG198" i="1"/>
  <c r="F41" i="2"/>
  <c r="F44" i="8"/>
  <c r="R57" i="1"/>
  <c r="H192" i="5"/>
  <c r="AC199" i="1"/>
  <c r="H183" i="2"/>
  <c r="H186" i="8"/>
  <c r="K240" i="5"/>
  <c r="J240" i="5"/>
  <c r="L240" i="5"/>
  <c r="A200" i="1"/>
  <c r="AA200" i="1"/>
  <c r="U57" i="1"/>
  <c r="F42" i="7"/>
  <c r="AF199" i="1"/>
  <c r="AG199" i="1"/>
  <c r="I183" i="7"/>
  <c r="I184" i="3"/>
  <c r="I183" i="2"/>
  <c r="AD199" i="1"/>
  <c r="C193" i="5"/>
  <c r="D185" i="6"/>
  <c r="B193" i="5"/>
  <c r="D193" i="5"/>
  <c r="F184" i="6"/>
  <c r="H185" i="6"/>
  <c r="G193" i="5"/>
  <c r="B185" i="6"/>
  <c r="O240" i="5"/>
  <c r="P240" i="5"/>
  <c r="V57" i="1"/>
  <c r="G41" i="2"/>
  <c r="G42" i="3"/>
  <c r="G44" i="8"/>
  <c r="K42" i="3"/>
  <c r="L42" i="3"/>
  <c r="AC200" i="1"/>
  <c r="H184" i="2"/>
  <c r="H184" i="7"/>
  <c r="H185" i="3"/>
  <c r="H187" i="8"/>
  <c r="I184" i="7"/>
  <c r="I185" i="3"/>
  <c r="I186" i="8"/>
  <c r="F43" i="3"/>
  <c r="J241" i="5"/>
  <c r="K241" i="5"/>
  <c r="L241" i="5"/>
  <c r="AA201" i="1"/>
  <c r="A201" i="1"/>
  <c r="AF200" i="1"/>
  <c r="W57" i="1"/>
  <c r="H193" i="5"/>
  <c r="K41" i="2"/>
  <c r="AD200" i="1"/>
  <c r="O241" i="5"/>
  <c r="P241" i="5"/>
  <c r="H185" i="7"/>
  <c r="H186" i="3"/>
  <c r="AC201" i="1"/>
  <c r="AD201" i="1"/>
  <c r="H185" i="2"/>
  <c r="H188" i="8"/>
  <c r="I184" i="2"/>
  <c r="I187" i="8"/>
  <c r="AG200" i="1"/>
  <c r="C194" i="5"/>
  <c r="D186" i="6"/>
  <c r="F185" i="6"/>
  <c r="H186" i="6"/>
  <c r="B194" i="5"/>
  <c r="D194" i="5"/>
  <c r="T58" i="1"/>
  <c r="G42" i="7"/>
  <c r="K42" i="7"/>
  <c r="L42" i="7"/>
  <c r="G194" i="5"/>
  <c r="B186" i="6"/>
  <c r="H186" i="7"/>
  <c r="H187" i="3"/>
  <c r="K242" i="5"/>
  <c r="J242" i="5"/>
  <c r="L242" i="5"/>
  <c r="O242" i="5"/>
  <c r="P242" i="5"/>
  <c r="AF201" i="1"/>
  <c r="I185" i="2"/>
  <c r="I185" i="7"/>
  <c r="I186" i="3"/>
  <c r="I188" i="8"/>
  <c r="C58" i="1"/>
  <c r="F58" i="1"/>
  <c r="AG201" i="1"/>
  <c r="K243" i="5"/>
  <c r="J243" i="5"/>
  <c r="L243" i="5"/>
  <c r="C42" i="2"/>
  <c r="C45" i="8"/>
  <c r="G58" i="1"/>
  <c r="I58" i="1"/>
  <c r="A202" i="1"/>
  <c r="AA202" i="1"/>
  <c r="H194" i="5"/>
  <c r="I186" i="7"/>
  <c r="I187" i="3"/>
  <c r="B42" i="2"/>
  <c r="B45" i="8"/>
  <c r="D58" i="1"/>
  <c r="O243" i="5"/>
  <c r="P243" i="5"/>
  <c r="D42" i="2"/>
  <c r="D45" i="8"/>
  <c r="J58" i="1"/>
  <c r="B43" i="7"/>
  <c r="C195" i="5"/>
  <c r="D187" i="6"/>
  <c r="F186" i="6"/>
  <c r="H187" i="6"/>
  <c r="B195" i="5"/>
  <c r="D195" i="5"/>
  <c r="C43" i="7"/>
  <c r="C44" i="3"/>
  <c r="AC202" i="1"/>
  <c r="G195" i="5"/>
  <c r="B187" i="6"/>
  <c r="H186" i="2"/>
  <c r="H189" i="8"/>
  <c r="AD202" i="1"/>
  <c r="M58" i="1"/>
  <c r="D43" i="7"/>
  <c r="D44" i="3"/>
  <c r="AF202" i="1"/>
  <c r="K244" i="5"/>
  <c r="J244" i="5"/>
  <c r="L244" i="5"/>
  <c r="B44" i="3"/>
  <c r="O244" i="5"/>
  <c r="P244" i="5"/>
  <c r="A203" i="1"/>
  <c r="AA203" i="1"/>
  <c r="H195" i="5"/>
  <c r="I186" i="2"/>
  <c r="I189" i="8"/>
  <c r="AG202" i="1"/>
  <c r="N58" i="1"/>
  <c r="E42" i="2"/>
  <c r="O58" i="1"/>
  <c r="E43" i="3"/>
  <c r="H187" i="7"/>
  <c r="H188" i="3"/>
  <c r="K245" i="5"/>
  <c r="J245" i="5"/>
  <c r="L245" i="5"/>
  <c r="I187" i="7"/>
  <c r="I188" i="3"/>
  <c r="AC203" i="1"/>
  <c r="E45" i="8"/>
  <c r="F187" i="6"/>
  <c r="H188" i="6"/>
  <c r="B196" i="5"/>
  <c r="C196" i="5"/>
  <c r="D196" i="5"/>
  <c r="D188" i="6"/>
  <c r="L59" i="1"/>
  <c r="Q58" i="1"/>
  <c r="E43" i="7"/>
  <c r="G196" i="5"/>
  <c r="B188" i="6"/>
  <c r="O245" i="5"/>
  <c r="P245" i="5"/>
  <c r="H187" i="2"/>
  <c r="H190" i="8"/>
  <c r="AD203" i="1"/>
  <c r="F42" i="2"/>
  <c r="F45" i="8"/>
  <c r="R58" i="1"/>
  <c r="AF203" i="1"/>
  <c r="K246" i="5"/>
  <c r="J246" i="5"/>
  <c r="L246" i="5"/>
  <c r="AA204" i="1"/>
  <c r="A204" i="1"/>
  <c r="H188" i="7"/>
  <c r="H189" i="3"/>
  <c r="I187" i="2"/>
  <c r="I190" i="8"/>
  <c r="AG203" i="1"/>
  <c r="H196" i="5"/>
  <c r="F43" i="7"/>
  <c r="U58" i="1"/>
  <c r="I188" i="7"/>
  <c r="I189" i="3"/>
  <c r="V58" i="1"/>
  <c r="G42" i="2"/>
  <c r="G43" i="3"/>
  <c r="G45" i="8"/>
  <c r="K43" i="3"/>
  <c r="L43" i="3"/>
  <c r="AC204" i="1"/>
  <c r="C197" i="5"/>
  <c r="D189" i="6"/>
  <c r="F188" i="6"/>
  <c r="H189" i="6"/>
  <c r="B197" i="5"/>
  <c r="D197" i="5"/>
  <c r="F44" i="3"/>
  <c r="O246" i="5"/>
  <c r="P246" i="5"/>
  <c r="G197" i="5"/>
  <c r="B189" i="6"/>
  <c r="J247" i="5"/>
  <c r="K247" i="5"/>
  <c r="L247" i="5"/>
  <c r="K42" i="2"/>
  <c r="H188" i="2"/>
  <c r="H191" i="8"/>
  <c r="AD204" i="1"/>
  <c r="AF204" i="1"/>
  <c r="W58" i="1"/>
  <c r="AA205" i="1"/>
  <c r="A205" i="1"/>
  <c r="O247" i="5"/>
  <c r="P247" i="5"/>
  <c r="H189" i="7"/>
  <c r="H190" i="3"/>
  <c r="H197" i="5"/>
  <c r="T59" i="1"/>
  <c r="G43" i="7"/>
  <c r="K43" i="7"/>
  <c r="L43" i="7"/>
  <c r="I188" i="2"/>
  <c r="I191" i="8"/>
  <c r="AG204" i="1"/>
  <c r="K248" i="5"/>
  <c r="J248" i="5"/>
  <c r="L248" i="5"/>
  <c r="F189" i="6"/>
  <c r="H190" i="6"/>
  <c r="C198" i="5"/>
  <c r="D190" i="6"/>
  <c r="B198" i="5"/>
  <c r="D198" i="5"/>
  <c r="AC205" i="1"/>
  <c r="I189" i="7"/>
  <c r="I190" i="3"/>
  <c r="C59" i="1"/>
  <c r="F59" i="1"/>
  <c r="O248" i="5"/>
  <c r="P248" i="5"/>
  <c r="C43" i="2"/>
  <c r="C46" i="8"/>
  <c r="G59" i="1"/>
  <c r="I59" i="1"/>
  <c r="G198" i="5"/>
  <c r="B190" i="6"/>
  <c r="B43" i="2"/>
  <c r="B46" i="8"/>
  <c r="D59" i="1"/>
  <c r="H189" i="2"/>
  <c r="H192" i="8"/>
  <c r="AD205" i="1"/>
  <c r="AF205" i="1"/>
  <c r="AA206" i="1"/>
  <c r="A206" i="1"/>
  <c r="J249" i="5"/>
  <c r="K249" i="5"/>
  <c r="L249" i="5"/>
  <c r="H198" i="5"/>
  <c r="C44" i="7"/>
  <c r="C45" i="3"/>
  <c r="B44" i="7"/>
  <c r="I189" i="2"/>
  <c r="I192" i="8"/>
  <c r="AG205" i="1"/>
  <c r="H190" i="7"/>
  <c r="H191" i="3"/>
  <c r="D43" i="2"/>
  <c r="D46" i="8"/>
  <c r="J59" i="1"/>
  <c r="O249" i="5"/>
  <c r="P249" i="5"/>
  <c r="C199" i="5"/>
  <c r="D191" i="6"/>
  <c r="F190" i="6"/>
  <c r="H191" i="6"/>
  <c r="B199" i="5"/>
  <c r="D199" i="5"/>
  <c r="B45" i="3"/>
  <c r="M59" i="1"/>
  <c r="D44" i="7"/>
  <c r="D45" i="3"/>
  <c r="I190" i="7"/>
  <c r="I191" i="3"/>
  <c r="AC206" i="1"/>
  <c r="AF206" i="1"/>
  <c r="I190" i="2"/>
  <c r="I193" i="8"/>
  <c r="G199" i="5"/>
  <c r="B191" i="6"/>
  <c r="N59" i="1"/>
  <c r="E43" i="2"/>
  <c r="O59" i="1"/>
  <c r="E44" i="3"/>
  <c r="K250" i="5"/>
  <c r="J250" i="5"/>
  <c r="L250" i="5"/>
  <c r="AG206" i="1"/>
  <c r="H190" i="2"/>
  <c r="H193" i="8"/>
  <c r="AD206" i="1"/>
  <c r="O250" i="5"/>
  <c r="P250" i="5"/>
  <c r="AA207" i="1"/>
  <c r="A207" i="1"/>
  <c r="H191" i="7"/>
  <c r="H192" i="3"/>
  <c r="H199" i="5"/>
  <c r="L60" i="1"/>
  <c r="E44" i="7"/>
  <c r="Q59" i="1"/>
  <c r="I191" i="7"/>
  <c r="I192" i="3"/>
  <c r="E46" i="8"/>
  <c r="F43" i="2"/>
  <c r="F46" i="8"/>
  <c r="R59" i="1"/>
  <c r="AC207" i="1"/>
  <c r="F191" i="6"/>
  <c r="H192" i="6"/>
  <c r="C200" i="5"/>
  <c r="D192" i="6"/>
  <c r="B200" i="5"/>
  <c r="D200" i="5"/>
  <c r="G200" i="5"/>
  <c r="B192" i="6"/>
  <c r="H200" i="5"/>
  <c r="H191" i="2"/>
  <c r="H194" i="8"/>
  <c r="AD207" i="1"/>
  <c r="AF207" i="1"/>
  <c r="F44" i="7"/>
  <c r="U59" i="1"/>
  <c r="AA208" i="1"/>
  <c r="A208" i="1"/>
  <c r="I191" i="2"/>
  <c r="I194" i="8"/>
  <c r="AG207" i="1"/>
  <c r="C201" i="5"/>
  <c r="D193" i="6"/>
  <c r="B201" i="5"/>
  <c r="D201" i="5"/>
  <c r="F192" i="6"/>
  <c r="H193" i="6"/>
  <c r="H192" i="7"/>
  <c r="H193" i="3"/>
  <c r="F45" i="3"/>
  <c r="V59" i="1"/>
  <c r="G43" i="2"/>
  <c r="G44" i="3"/>
  <c r="G46" i="8"/>
  <c r="K44" i="3"/>
  <c r="L44" i="3"/>
  <c r="K43" i="2"/>
  <c r="G201" i="5"/>
  <c r="H201" i="5"/>
  <c r="B193" i="6"/>
  <c r="I192" i="7"/>
  <c r="I193" i="3"/>
  <c r="W59" i="1"/>
  <c r="AC208" i="1"/>
  <c r="AF208" i="1"/>
  <c r="I192" i="2"/>
  <c r="I195" i="8"/>
  <c r="A209" i="1"/>
  <c r="AA209" i="1"/>
  <c r="F193" i="6"/>
  <c r="H194" i="6"/>
  <c r="C202" i="5"/>
  <c r="D194" i="6"/>
  <c r="B202" i="5"/>
  <c r="D202" i="5"/>
  <c r="G44" i="7"/>
  <c r="K44" i="7"/>
  <c r="L44" i="7"/>
  <c r="T60" i="1"/>
  <c r="AG208" i="1"/>
  <c r="H192" i="2"/>
  <c r="H195" i="8"/>
  <c r="AD208" i="1"/>
  <c r="G202" i="5"/>
  <c r="B194" i="6"/>
  <c r="H193" i="7"/>
  <c r="H194" i="3"/>
  <c r="I193" i="7"/>
  <c r="I194" i="3"/>
  <c r="AC209" i="1"/>
  <c r="AF209" i="1"/>
  <c r="AG209" i="1"/>
  <c r="C60" i="1"/>
  <c r="F60" i="1"/>
  <c r="I60" i="1"/>
  <c r="H193" i="2"/>
  <c r="I193" i="2"/>
  <c r="I196" i="8"/>
  <c r="A210" i="1"/>
  <c r="AA210" i="1"/>
  <c r="D44" i="2"/>
  <c r="D47" i="8"/>
  <c r="J60" i="1"/>
  <c r="I194" i="7"/>
  <c r="I195" i="3"/>
  <c r="C44" i="2"/>
  <c r="C47" i="8"/>
  <c r="G60" i="1"/>
  <c r="H202" i="5"/>
  <c r="H196" i="8"/>
  <c r="B44" i="2"/>
  <c r="B47" i="8"/>
  <c r="D60" i="1"/>
  <c r="AD209" i="1"/>
  <c r="C203" i="5"/>
  <c r="D195" i="6"/>
  <c r="F194" i="6"/>
  <c r="H195" i="6"/>
  <c r="B203" i="5"/>
  <c r="D203" i="5"/>
  <c r="B45" i="7"/>
  <c r="C45" i="7"/>
  <c r="C46" i="3"/>
  <c r="D45" i="7"/>
  <c r="D46" i="3"/>
  <c r="M60" i="1"/>
  <c r="AC210" i="1"/>
  <c r="H194" i="2"/>
  <c r="AF210" i="1"/>
  <c r="AD210" i="1"/>
  <c r="H194" i="7"/>
  <c r="H195" i="3"/>
  <c r="H195" i="7"/>
  <c r="H196" i="3"/>
  <c r="B46" i="3"/>
  <c r="G203" i="5"/>
  <c r="B195" i="6"/>
  <c r="H197" i="8"/>
  <c r="H203" i="5"/>
  <c r="I194" i="2"/>
  <c r="I197" i="8"/>
  <c r="AG210" i="1"/>
  <c r="N60" i="1"/>
  <c r="E44" i="2"/>
  <c r="O60" i="1"/>
  <c r="E45" i="3"/>
  <c r="C204" i="5"/>
  <c r="D196" i="6"/>
  <c r="B204" i="5"/>
  <c r="D204" i="5"/>
  <c r="F195" i="6"/>
  <c r="H196" i="6"/>
  <c r="I195" i="7"/>
  <c r="I196" i="3"/>
  <c r="AA211" i="1"/>
  <c r="A211" i="1"/>
  <c r="L61" i="1"/>
  <c r="E45" i="7"/>
  <c r="Q60" i="1"/>
  <c r="E47" i="8"/>
  <c r="G204" i="5"/>
  <c r="B196" i="6"/>
  <c r="H204" i="5"/>
  <c r="F44" i="2"/>
  <c r="F47" i="8"/>
  <c r="R60" i="1"/>
  <c r="AC211" i="1"/>
  <c r="AA212" i="1"/>
  <c r="A212" i="1"/>
  <c r="B205" i="5"/>
  <c r="C205" i="5"/>
  <c r="D197" i="6"/>
  <c r="F196" i="6"/>
  <c r="H197" i="6"/>
  <c r="D205" i="5"/>
  <c r="H195" i="2"/>
  <c r="H198" i="8"/>
  <c r="AD211" i="1"/>
  <c r="AF211" i="1"/>
  <c r="F45" i="7"/>
  <c r="U60" i="1"/>
  <c r="F46" i="3"/>
  <c r="G205" i="5"/>
  <c r="B197" i="6"/>
  <c r="I195" i="2"/>
  <c r="I198" i="8"/>
  <c r="AG211" i="1"/>
  <c r="H196" i="7"/>
  <c r="H197" i="3"/>
  <c r="AC212" i="1"/>
  <c r="AD212" i="1"/>
  <c r="H205" i="5"/>
  <c r="V60" i="1"/>
  <c r="G44" i="2"/>
  <c r="G45" i="3"/>
  <c r="G47" i="8"/>
  <c r="K45" i="3"/>
  <c r="L45" i="3"/>
  <c r="AF212" i="1"/>
  <c r="I196" i="2"/>
  <c r="H196" i="2"/>
  <c r="H199" i="8"/>
  <c r="A213" i="1"/>
  <c r="AA213" i="1"/>
  <c r="I196" i="7"/>
  <c r="I197" i="3"/>
  <c r="AG212" i="1"/>
  <c r="K44" i="2"/>
  <c r="C206" i="5"/>
  <c r="D198" i="6"/>
  <c r="B206" i="5"/>
  <c r="D206" i="5"/>
  <c r="F197" i="6"/>
  <c r="H198" i="6"/>
  <c r="I199" i="8"/>
  <c r="H197" i="7"/>
  <c r="H198" i="3"/>
  <c r="W60" i="1"/>
  <c r="G206" i="5"/>
  <c r="B198" i="6"/>
  <c r="AC213" i="1"/>
  <c r="AF213" i="1"/>
  <c r="AG213" i="1"/>
  <c r="I197" i="7"/>
  <c r="I198" i="3"/>
  <c r="I197" i="2"/>
  <c r="I200" i="8"/>
  <c r="T61" i="1"/>
  <c r="G45" i="7"/>
  <c r="K45" i="7"/>
  <c r="L45" i="7"/>
  <c r="AA214" i="1"/>
  <c r="A214" i="1"/>
  <c r="I198" i="7"/>
  <c r="I199" i="3"/>
  <c r="H206" i="5"/>
  <c r="H197" i="2"/>
  <c r="H200" i="8"/>
  <c r="AD213" i="1"/>
  <c r="C61" i="1"/>
  <c r="F61" i="1"/>
  <c r="C45" i="2"/>
  <c r="C48" i="8"/>
  <c r="G61" i="1"/>
  <c r="H198" i="7"/>
  <c r="H199" i="3"/>
  <c r="I61" i="1"/>
  <c r="B45" i="2"/>
  <c r="B48" i="8"/>
  <c r="D61" i="1"/>
  <c r="F198" i="6"/>
  <c r="H199" i="6"/>
  <c r="B207" i="5"/>
  <c r="C207" i="5"/>
  <c r="D207" i="5"/>
  <c r="D199" i="6"/>
  <c r="AC214" i="1"/>
  <c r="H198" i="2"/>
  <c r="H201" i="8"/>
  <c r="G207" i="5"/>
  <c r="H207" i="5"/>
  <c r="B199" i="6"/>
  <c r="B46" i="7"/>
  <c r="AF214" i="1"/>
  <c r="C46" i="7"/>
  <c r="C47" i="3"/>
  <c r="D45" i="2"/>
  <c r="D48" i="8"/>
  <c r="J61" i="1"/>
  <c r="AD214" i="1"/>
  <c r="AA215" i="1"/>
  <c r="A215" i="1"/>
  <c r="H199" i="7"/>
  <c r="H200" i="3"/>
  <c r="C208" i="5"/>
  <c r="D200" i="6"/>
  <c r="F199" i="6"/>
  <c r="H200" i="6"/>
  <c r="B208" i="5"/>
  <c r="D208" i="5"/>
  <c r="D46" i="7"/>
  <c r="D47" i="3"/>
  <c r="M61" i="1"/>
  <c r="I198" i="2"/>
  <c r="I201" i="8"/>
  <c r="AG214" i="1"/>
  <c r="B47" i="3"/>
  <c r="G208" i="5"/>
  <c r="B200" i="6"/>
  <c r="N61" i="1"/>
  <c r="E45" i="2"/>
  <c r="E46" i="3"/>
  <c r="I199" i="7"/>
  <c r="I200" i="3"/>
  <c r="AC215" i="1"/>
  <c r="AA216" i="1"/>
  <c r="A216" i="1"/>
  <c r="H199" i="2"/>
  <c r="H202" i="8"/>
  <c r="AD215" i="1"/>
  <c r="O61" i="1"/>
  <c r="H208" i="5"/>
  <c r="E48" i="8"/>
  <c r="AF215" i="1"/>
  <c r="C209" i="5"/>
  <c r="D201" i="6"/>
  <c r="F200" i="6"/>
  <c r="H201" i="6"/>
  <c r="B209" i="5"/>
  <c r="D209" i="5"/>
  <c r="G209" i="5"/>
  <c r="H209" i="5"/>
  <c r="L62" i="1"/>
  <c r="E46" i="7"/>
  <c r="Q61" i="1"/>
  <c r="I199" i="2"/>
  <c r="I202" i="8"/>
  <c r="AG215" i="1"/>
  <c r="H200" i="7"/>
  <c r="H201" i="3"/>
  <c r="AC216" i="1"/>
  <c r="H200" i="2"/>
  <c r="H203" i="8"/>
  <c r="B210" i="5"/>
  <c r="C210" i="5"/>
  <c r="D210" i="5"/>
  <c r="D202" i="6"/>
  <c r="F201" i="6"/>
  <c r="H202" i="6"/>
  <c r="B201" i="6"/>
  <c r="AD216" i="1"/>
  <c r="F45" i="2"/>
  <c r="F48" i="8"/>
  <c r="R61" i="1"/>
  <c r="AF216" i="1"/>
  <c r="I200" i="2"/>
  <c r="I200" i="7"/>
  <c r="I201" i="3"/>
  <c r="I203" i="8"/>
  <c r="AG216" i="1"/>
  <c r="G210" i="5"/>
  <c r="B202" i="6"/>
  <c r="H201" i="7"/>
  <c r="H202" i="3"/>
  <c r="I201" i="7"/>
  <c r="I202" i="3"/>
  <c r="F46" i="7"/>
  <c r="U61" i="1"/>
  <c r="A217" i="1"/>
  <c r="AA217" i="1"/>
  <c r="A218" i="1"/>
  <c r="AA218" i="1"/>
  <c r="AC217" i="1"/>
  <c r="AF217" i="1"/>
  <c r="F47" i="3"/>
  <c r="H210" i="5"/>
  <c r="V61" i="1"/>
  <c r="G45" i="2"/>
  <c r="W61" i="1"/>
  <c r="G46" i="3"/>
  <c r="K46" i="3"/>
  <c r="L46" i="3"/>
  <c r="K45" i="2"/>
  <c r="C211" i="5"/>
  <c r="D203" i="6"/>
  <c r="B211" i="5"/>
  <c r="D211" i="5"/>
  <c r="F202" i="6"/>
  <c r="H203" i="6"/>
  <c r="I201" i="2"/>
  <c r="I204" i="8"/>
  <c r="AG217" i="1"/>
  <c r="H201" i="2"/>
  <c r="H204" i="8"/>
  <c r="AD217" i="1"/>
  <c r="AC218" i="1"/>
  <c r="H202" i="2"/>
  <c r="T62" i="1"/>
  <c r="G46" i="7"/>
  <c r="K46" i="7"/>
  <c r="L46" i="7"/>
  <c r="G48" i="8"/>
  <c r="G211" i="5"/>
  <c r="B203" i="6"/>
  <c r="AF218" i="1"/>
  <c r="I202" i="2"/>
  <c r="I202" i="7"/>
  <c r="I203" i="3"/>
  <c r="I205" i="8"/>
  <c r="H202" i="7"/>
  <c r="H203" i="3"/>
  <c r="H205" i="8"/>
  <c r="AD218" i="1"/>
  <c r="C62" i="1"/>
  <c r="AA219" i="1"/>
  <c r="A219" i="1"/>
  <c r="AG218" i="1"/>
  <c r="H211" i="5"/>
  <c r="B46" i="2"/>
  <c r="B49" i="8"/>
  <c r="D62" i="1"/>
  <c r="F62" i="1"/>
  <c r="H203" i="7"/>
  <c r="H204" i="3"/>
  <c r="C212" i="5"/>
  <c r="D204" i="6"/>
  <c r="F203" i="6"/>
  <c r="H204" i="6"/>
  <c r="B212" i="5"/>
  <c r="D212" i="5"/>
  <c r="I203" i="7"/>
  <c r="I204" i="3"/>
  <c r="C46" i="2"/>
  <c r="C49" i="8"/>
  <c r="G62" i="1"/>
  <c r="I62" i="1"/>
  <c r="B47" i="7"/>
  <c r="AC219" i="1"/>
  <c r="AF219" i="1"/>
  <c r="I203" i="2"/>
  <c r="I206" i="8"/>
  <c r="AG219" i="1"/>
  <c r="B48" i="3"/>
  <c r="D46" i="2"/>
  <c r="D49" i="8"/>
  <c r="J62" i="1"/>
  <c r="H203" i="2"/>
  <c r="H206" i="8"/>
  <c r="AD219" i="1"/>
  <c r="C47" i="7"/>
  <c r="C48" i="3"/>
  <c r="G212" i="5"/>
  <c r="H212" i="5"/>
  <c r="B213" i="5"/>
  <c r="F204" i="6"/>
  <c r="H205" i="6"/>
  <c r="C213" i="5"/>
  <c r="D213" i="5"/>
  <c r="D205" i="6"/>
  <c r="H204" i="7"/>
  <c r="H205" i="3"/>
  <c r="B204" i="6"/>
  <c r="D47" i="7"/>
  <c r="M62" i="1"/>
  <c r="I204" i="7"/>
  <c r="I205" i="3"/>
  <c r="N62" i="1"/>
  <c r="E46" i="2"/>
  <c r="E47" i="3"/>
  <c r="E49" i="8"/>
  <c r="D48" i="3"/>
  <c r="A220" i="1"/>
  <c r="AA220" i="1"/>
  <c r="G213" i="5"/>
  <c r="H213" i="5"/>
  <c r="AC220" i="1"/>
  <c r="AF220" i="1"/>
  <c r="F205" i="6"/>
  <c r="H206" i="6"/>
  <c r="B214" i="5"/>
  <c r="C214" i="5"/>
  <c r="D214" i="5"/>
  <c r="D206" i="6"/>
  <c r="O62" i="1"/>
  <c r="B205" i="6"/>
  <c r="G214" i="5"/>
  <c r="B206" i="6"/>
  <c r="H214" i="5"/>
  <c r="I204" i="2"/>
  <c r="I207" i="8"/>
  <c r="AG220" i="1"/>
  <c r="Q62" i="1"/>
  <c r="L63" i="1"/>
  <c r="E47" i="7"/>
  <c r="H204" i="2"/>
  <c r="H207" i="8"/>
  <c r="AD220" i="1"/>
  <c r="A221" i="1"/>
  <c r="AA221" i="1"/>
  <c r="B215" i="5"/>
  <c r="F206" i="6"/>
  <c r="H207" i="6"/>
  <c r="C215" i="5"/>
  <c r="D207" i="6"/>
  <c r="D215" i="5"/>
  <c r="G215" i="5"/>
  <c r="H215" i="5"/>
  <c r="AC221" i="1"/>
  <c r="H205" i="2"/>
  <c r="AF221" i="1"/>
  <c r="I205" i="2"/>
  <c r="H205" i="7"/>
  <c r="H206" i="3"/>
  <c r="AD221" i="1"/>
  <c r="F46" i="2"/>
  <c r="F49" i="8"/>
  <c r="R62" i="1"/>
  <c r="I205" i="7"/>
  <c r="I206" i="3"/>
  <c r="AG221" i="1"/>
  <c r="AA222" i="1"/>
  <c r="A222" i="1"/>
  <c r="B216" i="5"/>
  <c r="C216" i="5"/>
  <c r="D216" i="5"/>
  <c r="F207" i="6"/>
  <c r="H208" i="6"/>
  <c r="D208" i="6"/>
  <c r="I206" i="7"/>
  <c r="I207" i="3"/>
  <c r="AC222" i="1"/>
  <c r="AF222" i="1"/>
  <c r="AG222" i="1"/>
  <c r="H206" i="2"/>
  <c r="I206" i="2"/>
  <c r="F47" i="7"/>
  <c r="U62" i="1"/>
  <c r="H208" i="8"/>
  <c r="H206" i="7"/>
  <c r="H207" i="3"/>
  <c r="AD222" i="1"/>
  <c r="I208" i="8"/>
  <c r="B207" i="6"/>
  <c r="G216" i="5"/>
  <c r="H216" i="5"/>
  <c r="B208" i="6"/>
  <c r="A223" i="1"/>
  <c r="AA223" i="1"/>
  <c r="I207" i="7"/>
  <c r="I208" i="3"/>
  <c r="F48" i="3"/>
  <c r="I209" i="8"/>
  <c r="H207" i="7"/>
  <c r="H208" i="3"/>
  <c r="V62" i="1"/>
  <c r="G46" i="2"/>
  <c r="G47" i="3"/>
  <c r="G49" i="8"/>
  <c r="K47" i="3"/>
  <c r="L47" i="3"/>
  <c r="H209" i="8"/>
  <c r="A224" i="1"/>
  <c r="AA224" i="1"/>
  <c r="W62" i="1"/>
  <c r="C217" i="5"/>
  <c r="D209" i="6"/>
  <c r="F208" i="6"/>
  <c r="H209" i="6"/>
  <c r="B217" i="5"/>
  <c r="D217" i="5"/>
  <c r="K46" i="2"/>
  <c r="AC223" i="1"/>
  <c r="H207" i="2"/>
  <c r="H210" i="8"/>
  <c r="AD223" i="1"/>
  <c r="AC224" i="1"/>
  <c r="T63" i="1"/>
  <c r="G47" i="7"/>
  <c r="K47" i="7"/>
  <c r="L47" i="7"/>
  <c r="G217" i="5"/>
  <c r="H217" i="5"/>
  <c r="AF223" i="1"/>
  <c r="H208" i="2"/>
  <c r="AG223" i="1"/>
  <c r="AF224" i="1"/>
  <c r="I208" i="2"/>
  <c r="C63" i="1"/>
  <c r="H208" i="7"/>
  <c r="H209" i="3"/>
  <c r="AD224" i="1"/>
  <c r="I207" i="2"/>
  <c r="I210" i="8"/>
  <c r="F209" i="6"/>
  <c r="H210" i="6"/>
  <c r="B218" i="5"/>
  <c r="C218" i="5"/>
  <c r="D218" i="5"/>
  <c r="D210" i="6"/>
  <c r="B209" i="6"/>
  <c r="G218" i="5"/>
  <c r="B210" i="6"/>
  <c r="B47" i="2"/>
  <c r="B50" i="8"/>
  <c r="D63" i="1"/>
  <c r="H209" i="7"/>
  <c r="H210" i="3"/>
  <c r="I208" i="7"/>
  <c r="I209" i="3"/>
  <c r="I211" i="8"/>
  <c r="AG224" i="1"/>
  <c r="F63" i="1"/>
  <c r="AA225" i="1"/>
  <c r="A225" i="1"/>
  <c r="H211" i="8"/>
  <c r="A226" i="1"/>
  <c r="AA226" i="1"/>
  <c r="H218" i="5"/>
  <c r="C47" i="2"/>
  <c r="C50" i="8"/>
  <c r="G63" i="1"/>
  <c r="I63" i="1"/>
  <c r="I209" i="7"/>
  <c r="I210" i="3"/>
  <c r="AC225" i="1"/>
  <c r="AF225" i="1"/>
  <c r="I209" i="2"/>
  <c r="I212" i="8"/>
  <c r="B48" i="7"/>
  <c r="F210" i="6"/>
  <c r="H211" i="6"/>
  <c r="B219" i="5"/>
  <c r="C219" i="5"/>
  <c r="D219" i="5"/>
  <c r="D211" i="6"/>
  <c r="H209" i="2"/>
  <c r="H212" i="8"/>
  <c r="AD225" i="1"/>
  <c r="AC226" i="1"/>
  <c r="D47" i="2"/>
  <c r="D50" i="8"/>
  <c r="J63" i="1"/>
  <c r="B49" i="3"/>
  <c r="AG225" i="1"/>
  <c r="C48" i="7"/>
  <c r="C49" i="3"/>
  <c r="G219" i="5"/>
  <c r="B211" i="6"/>
  <c r="H210" i="2"/>
  <c r="H210" i="7"/>
  <c r="H211" i="3"/>
  <c r="H213" i="8"/>
  <c r="AF226" i="1"/>
  <c r="I210" i="2"/>
  <c r="M63" i="1"/>
  <c r="D48" i="7"/>
  <c r="D49" i="3"/>
  <c r="AG226" i="1"/>
  <c r="I210" i="7"/>
  <c r="I211" i="3"/>
  <c r="AD226" i="1"/>
  <c r="AA227" i="1"/>
  <c r="A227" i="1"/>
  <c r="H211" i="7"/>
  <c r="H212" i="3"/>
  <c r="N63" i="1"/>
  <c r="E47" i="2"/>
  <c r="E48" i="3"/>
  <c r="E50" i="8"/>
  <c r="H219" i="5"/>
  <c r="I211" i="7"/>
  <c r="I212" i="3"/>
  <c r="I213" i="8"/>
  <c r="O63" i="1"/>
  <c r="C220" i="5"/>
  <c r="D212" i="6"/>
  <c r="F211" i="6"/>
  <c r="H212" i="6"/>
  <c r="B220" i="5"/>
  <c r="AC227" i="1"/>
  <c r="H211" i="2"/>
  <c r="H214" i="8"/>
  <c r="AD227" i="1"/>
  <c r="D220" i="5"/>
  <c r="AF227" i="1"/>
  <c r="L64" i="1"/>
  <c r="E48" i="7"/>
  <c r="Q63" i="1"/>
  <c r="F47" i="2"/>
  <c r="F50" i="8"/>
  <c r="R63" i="1"/>
  <c r="G220" i="5"/>
  <c r="H220" i="5"/>
  <c r="H212" i="7"/>
  <c r="H213" i="3"/>
  <c r="I211" i="2"/>
  <c r="I214" i="8"/>
  <c r="AG227" i="1"/>
  <c r="C221" i="5"/>
  <c r="D213" i="6"/>
  <c r="F212" i="6"/>
  <c r="H213" i="6"/>
  <c r="B221" i="5"/>
  <c r="D221" i="5"/>
  <c r="B212" i="6"/>
  <c r="F48" i="7"/>
  <c r="U63" i="1"/>
  <c r="I212" i="7"/>
  <c r="I213" i="3"/>
  <c r="G221" i="5"/>
  <c r="B213" i="6"/>
  <c r="A228" i="1"/>
  <c r="AA228" i="1"/>
  <c r="V63" i="1"/>
  <c r="G47" i="2"/>
  <c r="G48" i="3"/>
  <c r="G50" i="8"/>
  <c r="K48" i="3"/>
  <c r="L48" i="3"/>
  <c r="F49" i="3"/>
  <c r="AA229" i="1"/>
  <c r="A229" i="1"/>
  <c r="H221" i="5"/>
  <c r="K47" i="2"/>
  <c r="W63" i="1"/>
  <c r="AC228" i="1"/>
  <c r="AF228" i="1"/>
  <c r="F213" i="6"/>
  <c r="H214" i="6"/>
  <c r="B222" i="5"/>
  <c r="C222" i="5"/>
  <c r="D222" i="5"/>
  <c r="D214" i="6"/>
  <c r="I212" i="2"/>
  <c r="I215" i="8"/>
  <c r="AG228" i="1"/>
  <c r="H212" i="2"/>
  <c r="H215" i="8"/>
  <c r="AD228" i="1"/>
  <c r="T64" i="1"/>
  <c r="G48" i="7"/>
  <c r="K48" i="7"/>
  <c r="L48" i="7"/>
  <c r="AC229" i="1"/>
  <c r="H213" i="2"/>
  <c r="G222" i="5"/>
  <c r="B214" i="6"/>
  <c r="H213" i="7"/>
  <c r="H214" i="3"/>
  <c r="H216" i="8"/>
  <c r="C64" i="1"/>
  <c r="F64" i="1"/>
  <c r="AF229" i="1"/>
  <c r="I213" i="2"/>
  <c r="AD229" i="1"/>
  <c r="I213" i="7"/>
  <c r="I214" i="3"/>
  <c r="AG229" i="1"/>
  <c r="A230" i="1"/>
  <c r="AA230" i="1"/>
  <c r="C48" i="2"/>
  <c r="C51" i="8"/>
  <c r="G64" i="1"/>
  <c r="I64" i="1"/>
  <c r="H214" i="7"/>
  <c r="H215" i="3"/>
  <c r="B48" i="2"/>
  <c r="B51" i="8"/>
  <c r="D64" i="1"/>
  <c r="H222" i="5"/>
  <c r="I214" i="7"/>
  <c r="I215" i="3"/>
  <c r="I216" i="8"/>
  <c r="C49" i="7"/>
  <c r="C50" i="3"/>
  <c r="C223" i="5"/>
  <c r="D215" i="6"/>
  <c r="B223" i="5"/>
  <c r="D223" i="5"/>
  <c r="F214" i="6"/>
  <c r="H215" i="6"/>
  <c r="AC230" i="1"/>
  <c r="B49" i="7"/>
  <c r="D48" i="2"/>
  <c r="D51" i="8"/>
  <c r="J64" i="1"/>
  <c r="G223" i="5"/>
  <c r="H223" i="5"/>
  <c r="B215" i="6"/>
  <c r="B50" i="3"/>
  <c r="D49" i="7"/>
  <c r="D50" i="3"/>
  <c r="M64" i="1"/>
  <c r="H214" i="2"/>
  <c r="H217" i="8"/>
  <c r="AD230" i="1"/>
  <c r="AF230" i="1"/>
  <c r="A231" i="1"/>
  <c r="AA231" i="1"/>
  <c r="I214" i="2"/>
  <c r="I217" i="8"/>
  <c r="AG230" i="1"/>
  <c r="H215" i="7"/>
  <c r="H216" i="3"/>
  <c r="C224" i="5"/>
  <c r="D216" i="6"/>
  <c r="B224" i="5"/>
  <c r="D224" i="5"/>
  <c r="F215" i="6"/>
  <c r="H216" i="6"/>
  <c r="N64" i="1"/>
  <c r="E48" i="2"/>
  <c r="E49" i="3"/>
  <c r="E51" i="8"/>
  <c r="G224" i="5"/>
  <c r="B216" i="6"/>
  <c r="O64" i="1"/>
  <c r="I215" i="7"/>
  <c r="I216" i="3"/>
  <c r="AC231" i="1"/>
  <c r="AA232" i="1"/>
  <c r="A232" i="1"/>
  <c r="H224" i="5"/>
  <c r="H215" i="2"/>
  <c r="H218" i="8"/>
  <c r="AD231" i="1"/>
  <c r="AF231" i="1"/>
  <c r="Q64" i="1"/>
  <c r="L65" i="1"/>
  <c r="E49" i="7"/>
  <c r="C225" i="5"/>
  <c r="D217" i="6"/>
  <c r="B225" i="5"/>
  <c r="D225" i="5"/>
  <c r="F216" i="6"/>
  <c r="H217" i="6"/>
  <c r="F48" i="2"/>
  <c r="F51" i="8"/>
  <c r="R64" i="1"/>
  <c r="I215" i="2"/>
  <c r="I218" i="8"/>
  <c r="AG231" i="1"/>
  <c r="H216" i="7"/>
  <c r="H217" i="3"/>
  <c r="AC232" i="1"/>
  <c r="H216" i="2"/>
  <c r="AF232" i="1"/>
  <c r="I216" i="2"/>
  <c r="G225" i="5"/>
  <c r="B217" i="6"/>
  <c r="H225" i="5"/>
  <c r="U64" i="1"/>
  <c r="F49" i="7"/>
  <c r="I216" i="7"/>
  <c r="I217" i="3"/>
  <c r="I219" i="8"/>
  <c r="H219" i="8"/>
  <c r="AG232" i="1"/>
  <c r="AD232" i="1"/>
  <c r="C226" i="5"/>
  <c r="D218" i="6"/>
  <c r="B226" i="5"/>
  <c r="D226" i="5"/>
  <c r="F217" i="6"/>
  <c r="H218" i="6"/>
  <c r="H217" i="7"/>
  <c r="H218" i="3"/>
  <c r="V64" i="1"/>
  <c r="G48" i="2"/>
  <c r="W64" i="1"/>
  <c r="G49" i="3"/>
  <c r="K49" i="3"/>
  <c r="L49" i="3"/>
  <c r="K48" i="2"/>
  <c r="I217" i="7"/>
  <c r="I218" i="3"/>
  <c r="F50" i="3"/>
  <c r="A233" i="1"/>
  <c r="AA233" i="1"/>
  <c r="G226" i="5"/>
  <c r="B218" i="6"/>
  <c r="H226" i="5"/>
  <c r="AC233" i="1"/>
  <c r="AF233" i="1"/>
  <c r="T65" i="1"/>
  <c r="G49" i="7"/>
  <c r="K49" i="7"/>
  <c r="L49" i="7"/>
  <c r="G51" i="8"/>
  <c r="AA234" i="1"/>
  <c r="A234" i="1"/>
  <c r="C65" i="1"/>
  <c r="C227" i="5"/>
  <c r="D219" i="6"/>
  <c r="F218" i="6"/>
  <c r="H219" i="6"/>
  <c r="B227" i="5"/>
  <c r="D227" i="5"/>
  <c r="I217" i="2"/>
  <c r="I220" i="8"/>
  <c r="AG233" i="1"/>
  <c r="H217" i="2"/>
  <c r="H220" i="8"/>
  <c r="AD233" i="1"/>
  <c r="G227" i="5"/>
  <c r="H227" i="5"/>
  <c r="B219" i="6"/>
  <c r="B49" i="2"/>
  <c r="B52" i="8"/>
  <c r="D65" i="1"/>
  <c r="H218" i="7"/>
  <c r="H219" i="3"/>
  <c r="I218" i="7"/>
  <c r="I219" i="3"/>
  <c r="F65" i="1"/>
  <c r="AC234" i="1"/>
  <c r="H218" i="2"/>
  <c r="AA235" i="1"/>
  <c r="A235" i="1"/>
  <c r="F219" i="6"/>
  <c r="H220" i="6"/>
  <c r="C228" i="5"/>
  <c r="D220" i="6"/>
  <c r="B228" i="5"/>
  <c r="D228" i="5"/>
  <c r="C49" i="2"/>
  <c r="C52" i="8"/>
  <c r="G65" i="1"/>
  <c r="I65" i="1"/>
  <c r="H221" i="8"/>
  <c r="AF234" i="1"/>
  <c r="AD234" i="1"/>
  <c r="B50" i="7"/>
  <c r="G228" i="5"/>
  <c r="B220" i="6"/>
  <c r="B51" i="3"/>
  <c r="D49" i="2"/>
  <c r="D52" i="8"/>
  <c r="J65" i="1"/>
  <c r="H219" i="7"/>
  <c r="H220" i="3"/>
  <c r="AC235" i="1"/>
  <c r="AD235" i="1"/>
  <c r="C50" i="7"/>
  <c r="C51" i="3"/>
  <c r="I218" i="2"/>
  <c r="I221" i="8"/>
  <c r="AG234" i="1"/>
  <c r="AF235" i="1"/>
  <c r="I219" i="2"/>
  <c r="H219" i="2"/>
  <c r="A236" i="1"/>
  <c r="AA236" i="1"/>
  <c r="AG235" i="1"/>
  <c r="I219" i="7"/>
  <c r="I220" i="3"/>
  <c r="I222" i="8"/>
  <c r="H220" i="7"/>
  <c r="H221" i="3"/>
  <c r="H228" i="5"/>
  <c r="H222" i="8"/>
  <c r="D50" i="7"/>
  <c r="D51" i="3"/>
  <c r="M65" i="1"/>
  <c r="N65" i="1"/>
  <c r="E49" i="2"/>
  <c r="E50" i="3"/>
  <c r="E52" i="8"/>
  <c r="C229" i="5"/>
  <c r="D221" i="6"/>
  <c r="B229" i="5"/>
  <c r="D229" i="5"/>
  <c r="F220" i="6"/>
  <c r="H221" i="6"/>
  <c r="I220" i="7"/>
  <c r="I221" i="3"/>
  <c r="AC236" i="1"/>
  <c r="G229" i="5"/>
  <c r="B221" i="6"/>
  <c r="O65" i="1"/>
  <c r="H220" i="2"/>
  <c r="H223" i="8"/>
  <c r="AD236" i="1"/>
  <c r="AF236" i="1"/>
  <c r="A237" i="1"/>
  <c r="AA237" i="1"/>
  <c r="H221" i="7"/>
  <c r="H222" i="3"/>
  <c r="H229" i="5"/>
  <c r="I220" i="2"/>
  <c r="I223" i="8"/>
  <c r="AG236" i="1"/>
  <c r="Q65" i="1"/>
  <c r="L66" i="1"/>
  <c r="E50" i="7"/>
  <c r="F49" i="2"/>
  <c r="F52" i="8"/>
  <c r="R65" i="1"/>
  <c r="AC237" i="1"/>
  <c r="AF237" i="1"/>
  <c r="I221" i="2"/>
  <c r="I221" i="7"/>
  <c r="I222" i="3"/>
  <c r="I224" i="8"/>
  <c r="AG237" i="1"/>
  <c r="F221" i="6"/>
  <c r="H222" i="6"/>
  <c r="C230" i="5"/>
  <c r="D222" i="6"/>
  <c r="B230" i="5"/>
  <c r="D230" i="5"/>
  <c r="G230" i="5"/>
  <c r="B222" i="6"/>
  <c r="H230" i="5"/>
  <c r="H221" i="2"/>
  <c r="H224" i="8"/>
  <c r="AD237" i="1"/>
  <c r="I222" i="7"/>
  <c r="I223" i="3"/>
  <c r="U65" i="1"/>
  <c r="F50" i="7"/>
  <c r="A238" i="1"/>
  <c r="AA238" i="1"/>
  <c r="B231" i="5"/>
  <c r="C231" i="5"/>
  <c r="D231" i="5"/>
  <c r="F222" i="6"/>
  <c r="H223" i="6"/>
  <c r="D223" i="6"/>
  <c r="F51" i="3"/>
  <c r="H222" i="7"/>
  <c r="H223" i="3"/>
  <c r="V65" i="1"/>
  <c r="G49" i="2"/>
  <c r="G50" i="3"/>
  <c r="K50" i="3"/>
  <c r="L50" i="3"/>
  <c r="K49" i="2"/>
  <c r="G231" i="5"/>
  <c r="B223" i="6"/>
  <c r="H231" i="5"/>
  <c r="W65" i="1"/>
  <c r="AC238" i="1"/>
  <c r="AF238" i="1"/>
  <c r="G52" i="8"/>
  <c r="I222" i="2"/>
  <c r="I225" i="8"/>
  <c r="AG238" i="1"/>
  <c r="F223" i="6"/>
  <c r="H224" i="6"/>
  <c r="B232" i="5"/>
  <c r="C232" i="5"/>
  <c r="D232" i="5"/>
  <c r="D224" i="6"/>
  <c r="H222" i="2"/>
  <c r="H225" i="8"/>
  <c r="AD238" i="1"/>
  <c r="T66" i="1"/>
  <c r="G50" i="7"/>
  <c r="K50" i="7"/>
  <c r="L50" i="7"/>
  <c r="AA239" i="1"/>
  <c r="A239" i="1"/>
  <c r="G232" i="5"/>
  <c r="B224" i="6"/>
  <c r="H232" i="5"/>
  <c r="C66" i="1"/>
  <c r="F66" i="1"/>
  <c r="AC239" i="1"/>
  <c r="H223" i="2"/>
  <c r="AF239" i="1"/>
  <c r="I223" i="2"/>
  <c r="I223" i="7"/>
  <c r="I224" i="3"/>
  <c r="I226" i="8"/>
  <c r="AD239" i="1"/>
  <c r="H223" i="7"/>
  <c r="H224" i="3"/>
  <c r="AG239" i="1"/>
  <c r="C50" i="2"/>
  <c r="C53" i="8"/>
  <c r="G66" i="1"/>
  <c r="I66" i="1"/>
  <c r="F224" i="6"/>
  <c r="H225" i="6"/>
  <c r="B233" i="5"/>
  <c r="C233" i="5"/>
  <c r="D233" i="5"/>
  <c r="D225" i="6"/>
  <c r="H226" i="8"/>
  <c r="H224" i="7"/>
  <c r="H225" i="3"/>
  <c r="I224" i="7"/>
  <c r="I225" i="3"/>
  <c r="B50" i="2"/>
  <c r="B53" i="8"/>
  <c r="D66" i="1"/>
  <c r="A240" i="1"/>
  <c r="AA240" i="1"/>
  <c r="G233" i="5"/>
  <c r="B225" i="6"/>
  <c r="H233" i="5"/>
  <c r="B51" i="7"/>
  <c r="D50" i="2"/>
  <c r="D53" i="8"/>
  <c r="J66" i="1"/>
  <c r="AC240" i="1"/>
  <c r="C51" i="7"/>
  <c r="C52" i="3"/>
  <c r="AA241" i="1"/>
  <c r="A241" i="1"/>
  <c r="C234" i="5"/>
  <c r="D226" i="6"/>
  <c r="B234" i="5"/>
  <c r="D234" i="5"/>
  <c r="F225" i="6"/>
  <c r="H226" i="6"/>
  <c r="H224" i="2"/>
  <c r="H227" i="8"/>
  <c r="AD240" i="1"/>
  <c r="M66" i="1"/>
  <c r="D51" i="7"/>
  <c r="D52" i="3"/>
  <c r="AF240" i="1"/>
  <c r="B52" i="3"/>
  <c r="G234" i="5"/>
  <c r="B226" i="6"/>
  <c r="N66" i="1"/>
  <c r="E50" i="2"/>
  <c r="O66" i="1"/>
  <c r="E51" i="3"/>
  <c r="I224" i="2"/>
  <c r="I227" i="8"/>
  <c r="AG240" i="1"/>
  <c r="H225" i="7"/>
  <c r="H226" i="3"/>
  <c r="AC241" i="1"/>
  <c r="H225" i="2"/>
  <c r="H228" i="8"/>
  <c r="AA242" i="1"/>
  <c r="A242" i="1"/>
  <c r="AF241" i="1"/>
  <c r="I225" i="2"/>
  <c r="Q66" i="1"/>
  <c r="L67" i="1"/>
  <c r="E51" i="7"/>
  <c r="AD241" i="1"/>
  <c r="I225" i="7"/>
  <c r="I226" i="3"/>
  <c r="E53" i="8"/>
  <c r="H234" i="5"/>
  <c r="F50" i="2"/>
  <c r="F53" i="8"/>
  <c r="R66" i="1"/>
  <c r="I228" i="8"/>
  <c r="AG241" i="1"/>
  <c r="F226" i="6"/>
  <c r="H227" i="6"/>
  <c r="B235" i="5"/>
  <c r="C235" i="5"/>
  <c r="D235" i="5"/>
  <c r="D227" i="6"/>
  <c r="H226" i="7"/>
  <c r="H227" i="3"/>
  <c r="AC242" i="1"/>
  <c r="H226" i="2"/>
  <c r="AF242" i="1"/>
  <c r="I226" i="2"/>
  <c r="G235" i="5"/>
  <c r="B227" i="6"/>
  <c r="H229" i="8"/>
  <c r="F51" i="7"/>
  <c r="U66" i="1"/>
  <c r="AD242" i="1"/>
  <c r="I226" i="7"/>
  <c r="I227" i="3"/>
  <c r="I229" i="8"/>
  <c r="AG242" i="1"/>
  <c r="A243" i="1"/>
  <c r="AA243" i="1"/>
  <c r="H235" i="5"/>
  <c r="I227" i="7"/>
  <c r="I228" i="3"/>
  <c r="F52" i="3"/>
  <c r="H227" i="7"/>
  <c r="H228" i="3"/>
  <c r="V66" i="1"/>
  <c r="G50" i="2"/>
  <c r="G51" i="3"/>
  <c r="G53" i="8"/>
  <c r="K51" i="3"/>
  <c r="L51" i="3"/>
  <c r="W66" i="1"/>
  <c r="C236" i="5"/>
  <c r="D228" i="6"/>
  <c r="F227" i="6"/>
  <c r="H228" i="6"/>
  <c r="B236" i="5"/>
  <c r="D236" i="5"/>
  <c r="AC243" i="1"/>
  <c r="K50" i="2"/>
  <c r="H227" i="2"/>
  <c r="H230" i="8"/>
  <c r="AD243" i="1"/>
  <c r="AF243" i="1"/>
  <c r="G236" i="5"/>
  <c r="H236" i="5"/>
  <c r="T67" i="1"/>
  <c r="G51" i="7"/>
  <c r="K51" i="7"/>
  <c r="L51" i="7"/>
  <c r="F228" i="6"/>
  <c r="H229" i="6"/>
  <c r="C237" i="5"/>
  <c r="D229" i="6"/>
  <c r="B237" i="5"/>
  <c r="D237" i="5"/>
  <c r="I227" i="2"/>
  <c r="I230" i="8"/>
  <c r="AG243" i="1"/>
  <c r="C67" i="1"/>
  <c r="F67" i="1"/>
  <c r="I67" i="1"/>
  <c r="H228" i="7"/>
  <c r="H229" i="3"/>
  <c r="B228" i="6"/>
  <c r="G237" i="5"/>
  <c r="B229" i="6"/>
  <c r="D51" i="2"/>
  <c r="D54" i="8"/>
  <c r="J67" i="1"/>
  <c r="I228" i="7"/>
  <c r="I229" i="3"/>
  <c r="AA244" i="1"/>
  <c r="A244" i="1"/>
  <c r="B51" i="2"/>
  <c r="B54" i="8"/>
  <c r="D67" i="1"/>
  <c r="C51" i="2"/>
  <c r="C54" i="8"/>
  <c r="G67" i="1"/>
  <c r="AA245" i="1"/>
  <c r="A245" i="1"/>
  <c r="AC244" i="1"/>
  <c r="AF244" i="1"/>
  <c r="B52" i="7"/>
  <c r="H237" i="5"/>
  <c r="C52" i="7"/>
  <c r="C53" i="3"/>
  <c r="M67" i="1"/>
  <c r="D52" i="7"/>
  <c r="D53" i="3"/>
  <c r="N67" i="1"/>
  <c r="E51" i="2"/>
  <c r="E52" i="3"/>
  <c r="E54" i="8"/>
  <c r="I228" i="2"/>
  <c r="I231" i="8"/>
  <c r="AG244" i="1"/>
  <c r="F229" i="6"/>
  <c r="H230" i="6"/>
  <c r="B238" i="5"/>
  <c r="C238" i="5"/>
  <c r="D238" i="5"/>
  <c r="D230" i="6"/>
  <c r="H228" i="2"/>
  <c r="H231" i="8"/>
  <c r="AD244" i="1"/>
  <c r="AC245" i="1"/>
  <c r="B53" i="3"/>
  <c r="G238" i="5"/>
  <c r="H238" i="5"/>
  <c r="B230" i="6"/>
  <c r="H229" i="2"/>
  <c r="H229" i="7"/>
  <c r="H230" i="3"/>
  <c r="H232" i="8"/>
  <c r="AF245" i="1"/>
  <c r="I229" i="2"/>
  <c r="O67" i="1"/>
  <c r="AD245" i="1"/>
  <c r="AG245" i="1"/>
  <c r="I229" i="7"/>
  <c r="I230" i="3"/>
  <c r="A246" i="1"/>
  <c r="AA246" i="1"/>
  <c r="I230" i="7"/>
  <c r="I231" i="3"/>
  <c r="C239" i="5"/>
  <c r="D231" i="6"/>
  <c r="B239" i="5"/>
  <c r="D239" i="5"/>
  <c r="F230" i="6"/>
  <c r="H231" i="6"/>
  <c r="L68" i="1"/>
  <c r="E52" i="7"/>
  <c r="Q67" i="1"/>
  <c r="H230" i="7"/>
  <c r="H231" i="3"/>
  <c r="I232" i="8"/>
  <c r="G239" i="5"/>
  <c r="B231" i="6"/>
  <c r="AC246" i="1"/>
  <c r="AF246" i="1"/>
  <c r="F51" i="2"/>
  <c r="F54" i="8"/>
  <c r="R67" i="1"/>
  <c r="A247" i="1"/>
  <c r="AA247" i="1"/>
  <c r="I230" i="2"/>
  <c r="I233" i="8"/>
  <c r="AG246" i="1"/>
  <c r="U67" i="1"/>
  <c r="F52" i="7"/>
  <c r="H239" i="5"/>
  <c r="H230" i="2"/>
  <c r="H233" i="8"/>
  <c r="AD246" i="1"/>
  <c r="F231" i="6"/>
  <c r="H232" i="6"/>
  <c r="C240" i="5"/>
  <c r="D232" i="6"/>
  <c r="B240" i="5"/>
  <c r="D240" i="5"/>
  <c r="I231" i="7"/>
  <c r="I232" i="3"/>
  <c r="F53" i="3"/>
  <c r="AC247" i="1"/>
  <c r="AD247" i="1"/>
  <c r="H231" i="7"/>
  <c r="H232" i="3"/>
  <c r="H231" i="2"/>
  <c r="AF247" i="1"/>
  <c r="I231" i="2"/>
  <c r="I234" i="8"/>
  <c r="V67" i="1"/>
  <c r="G51" i="2"/>
  <c r="G52" i="3"/>
  <c r="G54" i="8"/>
  <c r="W67" i="1"/>
  <c r="K52" i="3"/>
  <c r="L52" i="3"/>
  <c r="K51" i="2"/>
  <c r="G240" i="5"/>
  <c r="B232" i="6"/>
  <c r="T68" i="1"/>
  <c r="G52" i="7"/>
  <c r="K52" i="7"/>
  <c r="L52" i="7"/>
  <c r="H232" i="7"/>
  <c r="H233" i="3"/>
  <c r="AG247" i="1"/>
  <c r="H234" i="8"/>
  <c r="AA248" i="1"/>
  <c r="A248" i="1"/>
  <c r="C68" i="1"/>
  <c r="H240" i="5"/>
  <c r="I232" i="7"/>
  <c r="I233" i="3"/>
  <c r="B52" i="2"/>
  <c r="B55" i="8"/>
  <c r="D68" i="1"/>
  <c r="F232" i="6"/>
  <c r="H233" i="6"/>
  <c r="B241" i="5"/>
  <c r="C241" i="5"/>
  <c r="D241" i="5"/>
  <c r="D233" i="6"/>
  <c r="F68" i="1"/>
  <c r="AC248" i="1"/>
  <c r="AF248" i="1"/>
  <c r="G241" i="5"/>
  <c r="B233" i="6"/>
  <c r="I232" i="2"/>
  <c r="I235" i="8"/>
  <c r="AG248" i="1"/>
  <c r="B53" i="7"/>
  <c r="H232" i="2"/>
  <c r="H235" i="8"/>
  <c r="AD248" i="1"/>
  <c r="C52" i="2"/>
  <c r="C55" i="8"/>
  <c r="G68" i="1"/>
  <c r="I68" i="1"/>
  <c r="A249" i="1"/>
  <c r="AA249" i="1"/>
  <c r="B54" i="3"/>
  <c r="H241" i="5"/>
  <c r="C53" i="7"/>
  <c r="C54" i="3"/>
  <c r="H233" i="7"/>
  <c r="H234" i="3"/>
  <c r="D52" i="2"/>
  <c r="D55" i="8"/>
  <c r="J68" i="1"/>
  <c r="I233" i="7"/>
  <c r="I234" i="3"/>
  <c r="AC249" i="1"/>
  <c r="M68" i="1"/>
  <c r="D53" i="7"/>
  <c r="C242" i="5"/>
  <c r="D234" i="6"/>
  <c r="F233" i="6"/>
  <c r="H234" i="6"/>
  <c r="B242" i="5"/>
  <c r="D242" i="5"/>
  <c r="G242" i="5"/>
  <c r="H242" i="5"/>
  <c r="B234" i="6"/>
  <c r="H233" i="2"/>
  <c r="H236" i="8"/>
  <c r="AD249" i="1"/>
  <c r="N68" i="1"/>
  <c r="E52" i="2"/>
  <c r="E53" i="3"/>
  <c r="E55" i="8"/>
  <c r="AF249" i="1"/>
  <c r="D54" i="3"/>
  <c r="AA250" i="1"/>
  <c r="A250" i="1"/>
  <c r="C243" i="5"/>
  <c r="D235" i="6"/>
  <c r="B243" i="5"/>
  <c r="D243" i="5"/>
  <c r="F234" i="6"/>
  <c r="H235" i="6"/>
  <c r="O68" i="1"/>
  <c r="I233" i="2"/>
  <c r="I236" i="8"/>
  <c r="AG249" i="1"/>
  <c r="H234" i="7"/>
  <c r="H235" i="3"/>
  <c r="G243" i="5"/>
  <c r="B235" i="6"/>
  <c r="I234" i="7"/>
  <c r="I235" i="3"/>
  <c r="Q68" i="1"/>
  <c r="E53" i="7"/>
  <c r="L69" i="1"/>
  <c r="AC250" i="1"/>
  <c r="A251" i="1"/>
  <c r="AA251" i="1"/>
  <c r="H234" i="2"/>
  <c r="H237" i="8"/>
  <c r="AD250" i="1"/>
  <c r="H243" i="5"/>
  <c r="F52" i="2"/>
  <c r="F55" i="8"/>
  <c r="R68" i="1"/>
  <c r="AF250" i="1"/>
  <c r="U68" i="1"/>
  <c r="F53" i="7"/>
  <c r="I234" i="2"/>
  <c r="I237" i="8"/>
  <c r="AG250" i="1"/>
  <c r="H235" i="7"/>
  <c r="H236" i="3"/>
  <c r="AC251" i="1"/>
  <c r="H235" i="2"/>
  <c r="H238" i="8"/>
  <c r="C244" i="5"/>
  <c r="D236" i="6"/>
  <c r="F235" i="6"/>
  <c r="H236" i="6"/>
  <c r="B244" i="5"/>
  <c r="D244" i="5"/>
  <c r="AD251" i="1"/>
  <c r="F54" i="3"/>
  <c r="V68" i="1"/>
  <c r="G52" i="2"/>
  <c r="W68" i="1"/>
  <c r="G53" i="3"/>
  <c r="K53" i="3"/>
  <c r="L53" i="3"/>
  <c r="AF251" i="1"/>
  <c r="I235" i="2"/>
  <c r="I235" i="7"/>
  <c r="I236" i="3"/>
  <c r="I238" i="8"/>
  <c r="T69" i="1"/>
  <c r="G53" i="7"/>
  <c r="K53" i="7"/>
  <c r="L53" i="7"/>
  <c r="AG251" i="1"/>
  <c r="H236" i="7"/>
  <c r="H237" i="3"/>
  <c r="G55" i="8"/>
  <c r="G244" i="5"/>
  <c r="B236" i="6"/>
  <c r="H244" i="5"/>
  <c r="K52" i="2"/>
  <c r="F236" i="6"/>
  <c r="H237" i="6"/>
  <c r="B245" i="5"/>
  <c r="C245" i="5"/>
  <c r="D245" i="5"/>
  <c r="D237" i="6"/>
  <c r="I236" i="7"/>
  <c r="I237" i="3"/>
  <c r="A252" i="1"/>
  <c r="AA252" i="1"/>
  <c r="C69" i="1"/>
  <c r="G245" i="5"/>
  <c r="B237" i="6"/>
  <c r="B53" i="2"/>
  <c r="B56" i="8"/>
  <c r="D69" i="1"/>
  <c r="AC252" i="1"/>
  <c r="F69" i="1"/>
  <c r="A253" i="1"/>
  <c r="AA253" i="1"/>
  <c r="H236" i="2"/>
  <c r="H239" i="8"/>
  <c r="AD252" i="1"/>
  <c r="AF252" i="1"/>
  <c r="H245" i="5"/>
  <c r="C53" i="2"/>
  <c r="C56" i="8"/>
  <c r="G69" i="1"/>
  <c r="I69" i="1"/>
  <c r="B54" i="7"/>
  <c r="C54" i="7"/>
  <c r="C55" i="3"/>
  <c r="H237" i="7"/>
  <c r="H238" i="3"/>
  <c r="AC253" i="1"/>
  <c r="AD253" i="1"/>
  <c r="H237" i="2"/>
  <c r="B55" i="3"/>
  <c r="C246" i="5"/>
  <c r="D238" i="6"/>
  <c r="B246" i="5"/>
  <c r="D246" i="5"/>
  <c r="G246" i="5"/>
  <c r="H246" i="5"/>
  <c r="F237" i="6"/>
  <c r="H238" i="6"/>
  <c r="D53" i="2"/>
  <c r="D56" i="8"/>
  <c r="J69" i="1"/>
  <c r="I236" i="2"/>
  <c r="I239" i="8"/>
  <c r="AG252" i="1"/>
  <c r="F238" i="6"/>
  <c r="H239" i="6"/>
  <c r="B247" i="5"/>
  <c r="C247" i="5"/>
  <c r="D247" i="5"/>
  <c r="G247" i="5"/>
  <c r="D239" i="6"/>
  <c r="H238" i="7"/>
  <c r="H239" i="3"/>
  <c r="M69" i="1"/>
  <c r="D54" i="7"/>
  <c r="I237" i="7"/>
  <c r="I238" i="3"/>
  <c r="AF253" i="1"/>
  <c r="I237" i="2"/>
  <c r="I240" i="8"/>
  <c r="B238" i="6"/>
  <c r="H240" i="8"/>
  <c r="D55" i="3"/>
  <c r="A254" i="1"/>
  <c r="AA254" i="1"/>
  <c r="B239" i="6"/>
  <c r="N69" i="1"/>
  <c r="E53" i="2"/>
  <c r="E54" i="3"/>
  <c r="E56" i="8"/>
  <c r="H247" i="5"/>
  <c r="AG253" i="1"/>
  <c r="AC254" i="1"/>
  <c r="O69" i="1"/>
  <c r="I238" i="7"/>
  <c r="I239" i="3"/>
  <c r="C248" i="5"/>
  <c r="D240" i="6"/>
  <c r="F239" i="6"/>
  <c r="H240" i="6"/>
  <c r="B248" i="5"/>
  <c r="D248" i="5"/>
  <c r="G248" i="5"/>
  <c r="A255" i="1"/>
  <c r="AA255" i="1"/>
  <c r="B240" i="6"/>
  <c r="E54" i="7"/>
  <c r="L70" i="1"/>
  <c r="Q69" i="1"/>
  <c r="H238" i="2"/>
  <c r="H241" i="8"/>
  <c r="AD254" i="1"/>
  <c r="H248" i="5"/>
  <c r="AF254" i="1"/>
  <c r="AA256" i="1"/>
  <c r="A256" i="1"/>
  <c r="F53" i="2"/>
  <c r="F56" i="8"/>
  <c r="R69" i="1"/>
  <c r="I238" i="2"/>
  <c r="I241" i="8"/>
  <c r="AG254" i="1"/>
  <c r="B249" i="5"/>
  <c r="C249" i="5"/>
  <c r="D241" i="6"/>
  <c r="F240" i="6"/>
  <c r="H241" i="6"/>
  <c r="H239" i="7"/>
  <c r="H240" i="3"/>
  <c r="AC255" i="1"/>
  <c r="F54" i="7"/>
  <c r="U69" i="1"/>
  <c r="H239" i="2"/>
  <c r="H242" i="8"/>
  <c r="AF255" i="1"/>
  <c r="I239" i="2"/>
  <c r="I239" i="7"/>
  <c r="I240" i="3"/>
  <c r="I242" i="8"/>
  <c r="D249" i="5"/>
  <c r="AD255" i="1"/>
  <c r="AC256" i="1"/>
  <c r="H240" i="2"/>
  <c r="G249" i="5"/>
  <c r="H249" i="5"/>
  <c r="V69" i="1"/>
  <c r="G53" i="2"/>
  <c r="G54" i="3"/>
  <c r="K54" i="3"/>
  <c r="L54" i="3"/>
  <c r="AG255" i="1"/>
  <c r="F55" i="3"/>
  <c r="AD256" i="1"/>
  <c r="H240" i="7"/>
  <c r="H241" i="3"/>
  <c r="H243" i="8"/>
  <c r="F241" i="6"/>
  <c r="H242" i="6"/>
  <c r="B250" i="5"/>
  <c r="C250" i="5"/>
  <c r="D250" i="5"/>
  <c r="D242" i="6"/>
  <c r="G56" i="8"/>
  <c r="W69" i="1"/>
  <c r="B241" i="6"/>
  <c r="I240" i="7"/>
  <c r="I241" i="3"/>
  <c r="H241" i="7"/>
  <c r="H242" i="3"/>
  <c r="K53" i="2"/>
  <c r="AF256" i="1"/>
  <c r="I240" i="2"/>
  <c r="I243" i="8"/>
  <c r="G250" i="5"/>
  <c r="H250" i="5"/>
  <c r="F242" i="6"/>
  <c r="B242" i="6"/>
  <c r="AG256" i="1"/>
  <c r="G54" i="7"/>
  <c r="K54" i="7"/>
  <c r="L54" i="7"/>
  <c r="T70" i="1"/>
  <c r="AA257" i="1"/>
  <c r="A257" i="1"/>
  <c r="AA258" i="1"/>
  <c r="A258" i="1"/>
  <c r="AC257" i="1"/>
  <c r="AF257" i="1"/>
  <c r="I241" i="2"/>
  <c r="I241" i="7"/>
  <c r="I242" i="3"/>
  <c r="I244" i="8"/>
  <c r="C70" i="1"/>
  <c r="F70" i="1"/>
  <c r="C54" i="2"/>
  <c r="C57" i="8"/>
  <c r="G70" i="1"/>
  <c r="I70" i="1"/>
  <c r="H241" i="2"/>
  <c r="H244" i="8"/>
  <c r="AD257" i="1"/>
  <c r="AG257" i="1"/>
  <c r="B54" i="2"/>
  <c r="B57" i="8"/>
  <c r="D70" i="1"/>
  <c r="AC258" i="1"/>
  <c r="H242" i="2"/>
  <c r="I242" i="7"/>
  <c r="I243" i="3"/>
  <c r="D54" i="2"/>
  <c r="D57" i="8"/>
  <c r="J70" i="1"/>
  <c r="AF258" i="1"/>
  <c r="I242" i="2"/>
  <c r="I245" i="8"/>
  <c r="I2" i="8"/>
  <c r="C55" i="7"/>
  <c r="C56" i="3"/>
  <c r="B55" i="7"/>
  <c r="AD258" i="1"/>
  <c r="H243" i="7"/>
  <c r="H242" i="7"/>
  <c r="H243" i="3"/>
  <c r="H245" i="8"/>
  <c r="H2" i="8"/>
  <c r="D55" i="7"/>
  <c r="D56" i="3"/>
  <c r="M70" i="1"/>
  <c r="AG258" i="1"/>
  <c r="I243" i="7"/>
  <c r="B56" i="3"/>
  <c r="N70" i="1"/>
  <c r="E54" i="2"/>
  <c r="E55" i="3"/>
  <c r="E57" i="8"/>
  <c r="O70" i="1"/>
  <c r="E55" i="7"/>
  <c r="L71" i="1"/>
  <c r="Q70" i="1"/>
  <c r="F54" i="2"/>
  <c r="F57" i="8"/>
  <c r="R70" i="1"/>
  <c r="U70" i="1"/>
  <c r="F55" i="7"/>
  <c r="F56" i="3"/>
  <c r="V70" i="1"/>
  <c r="G54" i="2"/>
  <c r="G55" i="3"/>
  <c r="G57" i="8"/>
  <c r="K55" i="3"/>
  <c r="L55" i="3"/>
  <c r="W70" i="1"/>
  <c r="K54" i="2"/>
  <c r="G55" i="7"/>
  <c r="K55" i="7"/>
  <c r="L55" i="7"/>
  <c r="T71" i="1"/>
  <c r="C71" i="1"/>
  <c r="F71" i="1"/>
  <c r="C55" i="2"/>
  <c r="C58" i="8"/>
  <c r="G71" i="1"/>
  <c r="I71" i="1"/>
  <c r="B55" i="2"/>
  <c r="B58" i="8"/>
  <c r="D71" i="1"/>
  <c r="D55" i="2"/>
  <c r="D58" i="8"/>
  <c r="J71" i="1"/>
  <c r="C56" i="7"/>
  <c r="C57" i="3"/>
  <c r="B56" i="7"/>
  <c r="D56" i="7"/>
  <c r="D57" i="3"/>
  <c r="M71" i="1"/>
  <c r="B57" i="3"/>
  <c r="N71" i="1"/>
  <c r="E55" i="2"/>
  <c r="E56" i="3"/>
  <c r="E58" i="8"/>
  <c r="O71" i="1"/>
  <c r="E56" i="7"/>
  <c r="L72" i="1"/>
  <c r="Q71" i="1"/>
  <c r="F55" i="2"/>
  <c r="F58" i="8"/>
  <c r="R71" i="1"/>
  <c r="F56" i="7"/>
  <c r="U71" i="1"/>
  <c r="V71" i="1"/>
  <c r="G55" i="2"/>
  <c r="W71" i="1"/>
  <c r="G56" i="3"/>
  <c r="K56" i="3"/>
  <c r="L56" i="3"/>
  <c r="K55" i="2"/>
  <c r="F57" i="3"/>
  <c r="T72" i="1"/>
  <c r="G56" i="7"/>
  <c r="K56" i="7"/>
  <c r="L56" i="7"/>
  <c r="G58" i="8"/>
  <c r="C72" i="1"/>
  <c r="F72" i="1"/>
  <c r="C56" i="2"/>
  <c r="C59" i="8"/>
  <c r="G72" i="1"/>
  <c r="I72" i="1"/>
  <c r="B56" i="2"/>
  <c r="B59" i="8"/>
  <c r="D72" i="1"/>
  <c r="D56" i="2"/>
  <c r="D59" i="8"/>
  <c r="J72" i="1"/>
  <c r="B57" i="7"/>
  <c r="C57" i="7"/>
  <c r="C58" i="3"/>
  <c r="B58" i="3"/>
  <c r="M72" i="1"/>
  <c r="D57" i="7"/>
  <c r="D58" i="3"/>
  <c r="N72" i="1"/>
  <c r="E56" i="2"/>
  <c r="E57" i="3"/>
  <c r="E59" i="8"/>
  <c r="O72" i="1"/>
  <c r="E57" i="7"/>
  <c r="L73" i="1"/>
  <c r="Q72" i="1"/>
  <c r="F56" i="2"/>
  <c r="F59" i="8"/>
  <c r="R72" i="1"/>
  <c r="U72" i="1"/>
  <c r="F57" i="7"/>
  <c r="F58" i="3"/>
  <c r="V72" i="1"/>
  <c r="G56" i="2"/>
  <c r="G57" i="3"/>
  <c r="G59" i="8"/>
  <c r="K57" i="3"/>
  <c r="L57" i="3"/>
  <c r="K56" i="2"/>
  <c r="W72" i="1"/>
  <c r="G57" i="7"/>
  <c r="K57" i="7"/>
  <c r="L57" i="7"/>
  <c r="T73" i="1"/>
  <c r="C73" i="1"/>
  <c r="F73" i="1"/>
  <c r="C57" i="2"/>
  <c r="C60" i="8"/>
  <c r="G73" i="1"/>
  <c r="I73" i="1"/>
  <c r="B57" i="2"/>
  <c r="B60" i="8"/>
  <c r="D73" i="1"/>
  <c r="D57" i="2"/>
  <c r="D60" i="8"/>
  <c r="J73" i="1"/>
  <c r="C58" i="7"/>
  <c r="C59" i="3"/>
  <c r="B58" i="7"/>
  <c r="M73" i="1"/>
  <c r="D58" i="7"/>
  <c r="D59" i="3"/>
  <c r="B59" i="3"/>
  <c r="N73" i="1"/>
  <c r="E57" i="2"/>
  <c r="E58" i="3"/>
  <c r="E60" i="8"/>
  <c r="O73" i="1"/>
  <c r="Q73" i="1"/>
  <c r="E58" i="7"/>
  <c r="L74" i="1"/>
  <c r="F57" i="2"/>
  <c r="F60" i="8"/>
  <c r="R73" i="1"/>
  <c r="F58" i="7"/>
  <c r="U73" i="1"/>
  <c r="V73" i="1"/>
  <c r="G57" i="2"/>
  <c r="G58" i="3"/>
  <c r="G60" i="8"/>
  <c r="K58" i="3"/>
  <c r="L58" i="3"/>
  <c r="F59" i="3"/>
  <c r="K57" i="2"/>
  <c r="W73" i="1"/>
  <c r="T74" i="1"/>
  <c r="G58" i="7"/>
  <c r="K58" i="7"/>
  <c r="L58" i="7"/>
  <c r="C74" i="1"/>
  <c r="F74" i="1"/>
  <c r="C58" i="2"/>
  <c r="C61" i="8"/>
  <c r="G74" i="1"/>
  <c r="I74" i="1"/>
  <c r="B58" i="2"/>
  <c r="B61" i="8"/>
  <c r="D74" i="1"/>
  <c r="B59" i="7"/>
  <c r="D58" i="2"/>
  <c r="D61" i="8"/>
  <c r="J74" i="1"/>
  <c r="C59" i="7"/>
  <c r="C60" i="3"/>
  <c r="D59" i="7"/>
  <c r="D60" i="3"/>
  <c r="M74" i="1"/>
  <c r="B60" i="3"/>
  <c r="N74" i="1"/>
  <c r="E58" i="2"/>
  <c r="E59" i="3"/>
  <c r="E61" i="8"/>
  <c r="O74" i="1"/>
  <c r="L75" i="1"/>
  <c r="Q74" i="1"/>
  <c r="E59" i="7"/>
  <c r="F58" i="2"/>
  <c r="F61" i="8"/>
  <c r="R74" i="1"/>
  <c r="U74" i="1"/>
  <c r="F59" i="7"/>
  <c r="F60" i="3"/>
  <c r="V74" i="1"/>
  <c r="G58" i="2"/>
  <c r="G59" i="3"/>
  <c r="G61" i="8"/>
  <c r="W74" i="1"/>
  <c r="K59" i="3"/>
  <c r="L59" i="3"/>
  <c r="K58" i="2"/>
  <c r="T75" i="1"/>
  <c r="G59" i="7"/>
  <c r="K59" i="7"/>
  <c r="L59" i="7"/>
  <c r="C75" i="1"/>
  <c r="F75" i="1"/>
  <c r="C59" i="2"/>
  <c r="C62" i="8"/>
  <c r="G75" i="1"/>
  <c r="I75" i="1"/>
  <c r="B59" i="2"/>
  <c r="B62" i="8"/>
  <c r="D75" i="1"/>
  <c r="B60" i="7"/>
  <c r="D59" i="2"/>
  <c r="D62" i="8"/>
  <c r="J75" i="1"/>
  <c r="C60" i="7"/>
  <c r="C61" i="3"/>
  <c r="M75" i="1"/>
  <c r="D60" i="7"/>
  <c r="D61" i="3"/>
  <c r="B61" i="3"/>
  <c r="N75" i="1"/>
  <c r="E59" i="2"/>
  <c r="E60" i="3"/>
  <c r="E62" i="8"/>
  <c r="O75" i="1"/>
  <c r="L76" i="1"/>
  <c r="E60" i="7"/>
  <c r="Q75" i="1"/>
  <c r="F59" i="2"/>
  <c r="F62" i="8"/>
  <c r="R75" i="1"/>
  <c r="F60" i="7"/>
  <c r="U75" i="1"/>
  <c r="V75" i="1"/>
  <c r="G59" i="2"/>
  <c r="G60" i="3"/>
  <c r="G62" i="8"/>
  <c r="K60" i="3"/>
  <c r="L60" i="3"/>
  <c r="F61" i="3"/>
  <c r="K59" i="2"/>
  <c r="W75" i="1"/>
  <c r="G60" i="7"/>
  <c r="K60" i="7"/>
  <c r="L60" i="7"/>
  <c r="T76" i="1"/>
  <c r="C76" i="1"/>
  <c r="F76" i="1"/>
  <c r="C60" i="2"/>
  <c r="C63" i="8"/>
  <c r="G76" i="1"/>
  <c r="I76" i="1"/>
  <c r="B60" i="2"/>
  <c r="B63" i="8"/>
  <c r="D76" i="1"/>
  <c r="D60" i="2"/>
  <c r="D63" i="8"/>
  <c r="J76" i="1"/>
  <c r="C61" i="7"/>
  <c r="C62" i="3"/>
  <c r="B61" i="7"/>
  <c r="M76" i="1"/>
  <c r="D61" i="7"/>
  <c r="D62" i="3"/>
  <c r="B62" i="3"/>
  <c r="N76" i="1"/>
  <c r="E60" i="2"/>
  <c r="E61" i="3"/>
  <c r="E63" i="8"/>
  <c r="O76" i="1"/>
  <c r="L77" i="1"/>
  <c r="E61" i="7"/>
  <c r="Q76" i="1"/>
  <c r="F60" i="2"/>
  <c r="F63" i="8"/>
  <c r="R76" i="1"/>
  <c r="U76" i="1"/>
  <c r="F61" i="7"/>
  <c r="F62" i="3"/>
  <c r="V76" i="1"/>
  <c r="G60" i="2"/>
  <c r="G61" i="3"/>
  <c r="G63" i="8"/>
  <c r="W76" i="1"/>
  <c r="K61" i="3"/>
  <c r="L61" i="3"/>
  <c r="K60" i="2"/>
  <c r="G61" i="7"/>
  <c r="K61" i="7"/>
  <c r="L61" i="7"/>
  <c r="T77" i="1"/>
  <c r="C77" i="1"/>
  <c r="F77" i="1"/>
  <c r="C61" i="2"/>
  <c r="C64" i="8"/>
  <c r="G77" i="1"/>
  <c r="I77" i="1"/>
  <c r="B61" i="2"/>
  <c r="B64" i="8"/>
  <c r="D77" i="1"/>
  <c r="D61" i="2"/>
  <c r="D64" i="8"/>
  <c r="J77" i="1"/>
  <c r="C62" i="7"/>
  <c r="C63" i="3"/>
  <c r="B62" i="7"/>
  <c r="B63" i="3"/>
  <c r="D62" i="7"/>
  <c r="D63" i="3"/>
  <c r="M77" i="1"/>
  <c r="N77" i="1"/>
  <c r="E61" i="2"/>
  <c r="E62" i="3"/>
  <c r="E64" i="8"/>
  <c r="O77" i="1"/>
  <c r="Q77" i="1"/>
  <c r="L78" i="1"/>
  <c r="E62" i="7"/>
  <c r="F61" i="2"/>
  <c r="F64" i="8"/>
  <c r="R77" i="1"/>
  <c r="F62" i="7"/>
  <c r="U77" i="1"/>
  <c r="V77" i="1"/>
  <c r="G61" i="2"/>
  <c r="G62" i="3"/>
  <c r="G64" i="8"/>
  <c r="K62" i="3"/>
  <c r="L62" i="3"/>
  <c r="F63" i="3"/>
  <c r="K61" i="2"/>
  <c r="W77" i="1"/>
  <c r="T78" i="1"/>
  <c r="G62" i="7"/>
  <c r="K62" i="7"/>
  <c r="L62" i="7"/>
  <c r="C78" i="1"/>
  <c r="F78" i="1"/>
  <c r="I78" i="1"/>
  <c r="D62" i="2"/>
  <c r="D65" i="8"/>
  <c r="J78" i="1"/>
  <c r="C62" i="2"/>
  <c r="C65" i="8"/>
  <c r="G78" i="1"/>
  <c r="B62" i="2"/>
  <c r="B65" i="8"/>
  <c r="D78" i="1"/>
  <c r="C63" i="7"/>
  <c r="C64" i="3"/>
  <c r="D63" i="7"/>
  <c r="D64" i="3"/>
  <c r="M78" i="1"/>
  <c r="B63" i="7"/>
  <c r="B64" i="3"/>
  <c r="N78" i="1"/>
  <c r="E62" i="2"/>
  <c r="E63" i="3"/>
  <c r="E65" i="8"/>
  <c r="O78" i="1"/>
  <c r="L79" i="1"/>
  <c r="Q78" i="1"/>
  <c r="E63" i="7"/>
  <c r="F62" i="2"/>
  <c r="F65" i="8"/>
  <c r="R78" i="1"/>
  <c r="U78" i="1"/>
  <c r="F63" i="7"/>
  <c r="F64" i="3"/>
  <c r="V78" i="1"/>
  <c r="G62" i="2"/>
  <c r="G63" i="3"/>
  <c r="G65" i="8"/>
  <c r="K63" i="3"/>
  <c r="L63" i="3"/>
  <c r="W78" i="1"/>
  <c r="K62" i="2"/>
  <c r="T79" i="1"/>
  <c r="G63" i="7"/>
  <c r="K63" i="7"/>
  <c r="L63" i="7"/>
  <c r="C79" i="1"/>
  <c r="F79" i="1"/>
  <c r="C63" i="2"/>
  <c r="C66" i="8"/>
  <c r="G79" i="1"/>
  <c r="I79" i="1"/>
  <c r="B63" i="2"/>
  <c r="B66" i="8"/>
  <c r="D79" i="1"/>
  <c r="B64" i="7"/>
  <c r="D63" i="2"/>
  <c r="D66" i="8"/>
  <c r="J79" i="1"/>
  <c r="C64" i="7"/>
  <c r="C65" i="3"/>
  <c r="M79" i="1"/>
  <c r="D64" i="7"/>
  <c r="D65" i="3"/>
  <c r="B65" i="3"/>
  <c r="N79" i="1"/>
  <c r="E63" i="2"/>
  <c r="E64" i="3"/>
  <c r="E66" i="8"/>
  <c r="O79" i="1"/>
  <c r="L80" i="1"/>
  <c r="E64" i="7"/>
  <c r="Q79" i="1"/>
  <c r="F63" i="2"/>
  <c r="F66" i="8"/>
  <c r="R79" i="1"/>
  <c r="U79" i="1"/>
  <c r="F64" i="7"/>
  <c r="F65" i="3"/>
  <c r="V79" i="1"/>
  <c r="G63" i="2"/>
  <c r="G64" i="3"/>
  <c r="G66" i="8"/>
  <c r="K64" i="3"/>
  <c r="L64" i="3"/>
  <c r="K63" i="2"/>
  <c r="W79" i="1"/>
  <c r="T80" i="1"/>
  <c r="G64" i="7"/>
  <c r="K64" i="7"/>
  <c r="L64" i="7"/>
  <c r="C80" i="1"/>
  <c r="B64" i="2"/>
  <c r="B67" i="8"/>
  <c r="D80" i="1"/>
  <c r="F80" i="1"/>
  <c r="C64" i="2"/>
  <c r="C67" i="8"/>
  <c r="G80" i="1"/>
  <c r="I80" i="1"/>
  <c r="B65" i="7"/>
  <c r="D64" i="2"/>
  <c r="D67" i="8"/>
  <c r="J80" i="1"/>
  <c r="B66" i="3"/>
  <c r="C65" i="7"/>
  <c r="C66" i="3"/>
  <c r="M80" i="1"/>
  <c r="D65" i="7"/>
  <c r="D66" i="3"/>
  <c r="N80" i="1"/>
  <c r="E64" i="2"/>
  <c r="E65" i="3"/>
  <c r="E67" i="8"/>
  <c r="O80" i="1"/>
  <c r="E65" i="7"/>
  <c r="L81" i="1"/>
  <c r="Q80" i="1"/>
  <c r="F64" i="2"/>
  <c r="F67" i="8"/>
  <c r="R80" i="1"/>
  <c r="U80" i="1"/>
  <c r="F65" i="7"/>
  <c r="F66" i="3"/>
  <c r="V80" i="1"/>
  <c r="G64" i="2"/>
  <c r="G65" i="3"/>
  <c r="G67" i="8"/>
  <c r="K65" i="3"/>
  <c r="L65" i="3"/>
  <c r="W80" i="1"/>
  <c r="K64" i="2"/>
  <c r="G65" i="7"/>
  <c r="K65" i="7"/>
  <c r="L65" i="7"/>
  <c r="T81" i="1"/>
  <c r="C81" i="1"/>
  <c r="F81" i="1"/>
  <c r="C65" i="2"/>
  <c r="C68" i="8"/>
  <c r="G81" i="1"/>
  <c r="I81" i="1"/>
  <c r="B65" i="2"/>
  <c r="B68" i="8"/>
  <c r="D81" i="1"/>
  <c r="B66" i="7"/>
  <c r="D65" i="2"/>
  <c r="D68" i="8"/>
  <c r="J81" i="1"/>
  <c r="C66" i="7"/>
  <c r="C67" i="3"/>
  <c r="M81" i="1"/>
  <c r="D66" i="7"/>
  <c r="D67" i="3"/>
  <c r="B67" i="3"/>
  <c r="N81" i="1"/>
  <c r="E65" i="2"/>
  <c r="O81" i="1"/>
  <c r="E66" i="3"/>
  <c r="E68" i="8"/>
  <c r="E66" i="7"/>
  <c r="Q81" i="1"/>
  <c r="L82" i="1"/>
  <c r="F65" i="2"/>
  <c r="F68" i="8"/>
  <c r="R81" i="1"/>
  <c r="F66" i="7"/>
  <c r="U81" i="1"/>
  <c r="V81" i="1"/>
  <c r="G65" i="2"/>
  <c r="W81" i="1"/>
  <c r="G66" i="3"/>
  <c r="K66" i="3"/>
  <c r="L66" i="3"/>
  <c r="K65" i="2"/>
  <c r="F67" i="3"/>
  <c r="T82" i="1"/>
  <c r="G66" i="7"/>
  <c r="K66" i="7"/>
  <c r="L66" i="7"/>
  <c r="G68" i="8"/>
  <c r="C82" i="1"/>
  <c r="F82" i="1"/>
  <c r="C66" i="2"/>
  <c r="C69" i="8"/>
  <c r="G82" i="1"/>
  <c r="I82" i="1"/>
  <c r="B66" i="2"/>
  <c r="B69" i="8"/>
  <c r="D82" i="1"/>
  <c r="D66" i="2"/>
  <c r="D69" i="8"/>
  <c r="J82" i="1"/>
  <c r="C67" i="7"/>
  <c r="C68" i="3"/>
  <c r="B67" i="7"/>
  <c r="D67" i="7"/>
  <c r="D68" i="3"/>
  <c r="M82" i="1"/>
  <c r="B68" i="3"/>
  <c r="N82" i="1"/>
  <c r="E66" i="2"/>
  <c r="E67" i="3"/>
  <c r="E69" i="8"/>
  <c r="O82" i="1"/>
  <c r="L83" i="1"/>
  <c r="Q82" i="1"/>
  <c r="E67" i="7"/>
  <c r="F66" i="2"/>
  <c r="F69" i="8"/>
  <c r="R82" i="1"/>
  <c r="U82" i="1"/>
  <c r="F67" i="7"/>
  <c r="F68" i="3"/>
  <c r="V82" i="1"/>
  <c r="G66" i="2"/>
  <c r="G67" i="3"/>
  <c r="G69" i="8"/>
  <c r="W82" i="1"/>
  <c r="K67" i="3"/>
  <c r="L67" i="3"/>
  <c r="K66" i="2"/>
  <c r="T83" i="1"/>
  <c r="G67" i="7"/>
  <c r="K67" i="7"/>
  <c r="L67" i="7"/>
  <c r="C83" i="1"/>
  <c r="F83" i="1"/>
  <c r="C67" i="2"/>
  <c r="C70" i="8"/>
  <c r="G83" i="1"/>
  <c r="I83" i="1"/>
  <c r="B67" i="2"/>
  <c r="B70" i="8"/>
  <c r="D83" i="1"/>
  <c r="D67" i="2"/>
  <c r="D70" i="8"/>
  <c r="J83" i="1"/>
  <c r="B68" i="7"/>
  <c r="C68" i="7"/>
  <c r="C69" i="3"/>
  <c r="D68" i="7"/>
  <c r="D69" i="3"/>
  <c r="M83" i="1"/>
  <c r="B69" i="3"/>
  <c r="N83" i="1"/>
  <c r="E67" i="2"/>
  <c r="E68" i="3"/>
  <c r="E70" i="8"/>
  <c r="O83" i="1"/>
  <c r="E68" i="7"/>
  <c r="Q83" i="1"/>
  <c r="L84" i="1"/>
  <c r="F67" i="2"/>
  <c r="F70" i="8"/>
  <c r="R83" i="1"/>
  <c r="U83" i="1"/>
  <c r="F68" i="7"/>
  <c r="V83" i="1"/>
  <c r="G67" i="2"/>
  <c r="G68" i="3"/>
  <c r="K68" i="3"/>
  <c r="L68" i="3"/>
  <c r="K67" i="2"/>
  <c r="F69" i="3"/>
  <c r="W83" i="1"/>
  <c r="G70" i="8"/>
  <c r="T84" i="1"/>
  <c r="G68" i="7"/>
  <c r="K68" i="7"/>
  <c r="L68" i="7"/>
  <c r="C84" i="1"/>
  <c r="F84" i="1"/>
  <c r="C68" i="2"/>
  <c r="C71" i="8"/>
  <c r="G84" i="1"/>
  <c r="I84" i="1"/>
  <c r="B68" i="2"/>
  <c r="B71" i="8"/>
  <c r="D84" i="1"/>
  <c r="B69" i="7"/>
  <c r="D68" i="2"/>
  <c r="D71" i="8"/>
  <c r="J84" i="1"/>
  <c r="C69" i="7"/>
  <c r="C70" i="3"/>
  <c r="M84" i="1"/>
  <c r="D69" i="7"/>
  <c r="D70" i="3"/>
  <c r="B70" i="3"/>
  <c r="N84" i="1"/>
  <c r="E68" i="2"/>
  <c r="E69" i="3"/>
  <c r="O84" i="1"/>
  <c r="E71" i="8"/>
  <c r="Q84" i="1"/>
  <c r="L85" i="1"/>
  <c r="E69" i="7"/>
  <c r="F68" i="2"/>
  <c r="F71" i="8"/>
  <c r="R84" i="1"/>
  <c r="U84" i="1"/>
  <c r="F69" i="7"/>
  <c r="F70" i="3"/>
  <c r="V84" i="1"/>
  <c r="G68" i="2"/>
  <c r="G69" i="3"/>
  <c r="G71" i="8"/>
  <c r="K69" i="3"/>
  <c r="L69" i="3"/>
  <c r="K68" i="2"/>
  <c r="W84" i="1"/>
  <c r="T85" i="1"/>
  <c r="G69" i="7"/>
  <c r="K69" i="7"/>
  <c r="L69" i="7"/>
  <c r="C85" i="1"/>
  <c r="F85" i="1"/>
  <c r="C69" i="2"/>
  <c r="C72" i="8"/>
  <c r="G85" i="1"/>
  <c r="I85" i="1"/>
  <c r="B69" i="2"/>
  <c r="B72" i="8"/>
  <c r="D85" i="1"/>
  <c r="D69" i="2"/>
  <c r="D72" i="8"/>
  <c r="J85" i="1"/>
  <c r="C70" i="7"/>
  <c r="C71" i="3"/>
  <c r="B70" i="7"/>
  <c r="B71" i="3"/>
  <c r="D70" i="7"/>
  <c r="D71" i="3"/>
  <c r="M85" i="1"/>
  <c r="N85" i="1"/>
  <c r="E69" i="2"/>
  <c r="E70" i="3"/>
  <c r="E72" i="8"/>
  <c r="O85" i="1"/>
  <c r="L86" i="1"/>
  <c r="Q85" i="1"/>
  <c r="E70" i="7"/>
  <c r="F69" i="2"/>
  <c r="F72" i="8"/>
  <c r="R85" i="1"/>
  <c r="U85" i="1"/>
  <c r="F70" i="7"/>
  <c r="F71" i="3"/>
  <c r="V85" i="1"/>
  <c r="G69" i="2"/>
  <c r="G70" i="3"/>
  <c r="G72" i="8"/>
  <c r="K70" i="3"/>
  <c r="L70" i="3"/>
  <c r="W85" i="1"/>
  <c r="K69" i="2"/>
  <c r="T86" i="1"/>
  <c r="G70" i="7"/>
  <c r="K70" i="7"/>
  <c r="L70" i="7"/>
  <c r="C86" i="1"/>
  <c r="F86" i="1"/>
  <c r="C70" i="2"/>
  <c r="C73" i="8"/>
  <c r="G86" i="1"/>
  <c r="I86" i="1"/>
  <c r="B70" i="2"/>
  <c r="B73" i="8"/>
  <c r="D86" i="1"/>
  <c r="D70" i="2"/>
  <c r="D73" i="8"/>
  <c r="J86" i="1"/>
  <c r="C71" i="7"/>
  <c r="C72" i="3"/>
  <c r="B71" i="7"/>
  <c r="M86" i="1"/>
  <c r="D71" i="7"/>
  <c r="D72" i="3"/>
  <c r="B72" i="3"/>
  <c r="N86" i="1"/>
  <c r="E70" i="2"/>
  <c r="E71" i="3"/>
  <c r="E73" i="8"/>
  <c r="O86" i="1"/>
  <c r="Q86" i="1"/>
  <c r="E71" i="7"/>
  <c r="L87" i="1"/>
  <c r="F70" i="2"/>
  <c r="F73" i="8"/>
  <c r="R86" i="1"/>
  <c r="F71" i="7"/>
  <c r="U86" i="1"/>
  <c r="V86" i="1"/>
  <c r="G70" i="2"/>
  <c r="G71" i="3"/>
  <c r="K71" i="3"/>
  <c r="L71" i="3"/>
  <c r="K70" i="2"/>
  <c r="F72" i="3"/>
  <c r="W86" i="1"/>
  <c r="G73" i="8"/>
  <c r="T87" i="1"/>
  <c r="G71" i="7"/>
  <c r="K71" i="7"/>
  <c r="L71" i="7"/>
  <c r="C87" i="1"/>
  <c r="F87" i="1"/>
  <c r="C71" i="2"/>
  <c r="C74" i="8"/>
  <c r="G87" i="1"/>
  <c r="I87" i="1"/>
  <c r="B71" i="2"/>
  <c r="B74" i="8"/>
  <c r="D87" i="1"/>
  <c r="D71" i="2"/>
  <c r="D74" i="8"/>
  <c r="J87" i="1"/>
  <c r="B72" i="7"/>
  <c r="C72" i="7"/>
  <c r="C73" i="3"/>
  <c r="B73" i="3"/>
  <c r="D72" i="7"/>
  <c r="D73" i="3"/>
  <c r="M87" i="1"/>
  <c r="N87" i="1"/>
  <c r="E71" i="2"/>
  <c r="E72" i="3"/>
  <c r="E74" i="8"/>
  <c r="O87" i="1"/>
  <c r="Q87" i="1"/>
  <c r="L88" i="1"/>
  <c r="E72" i="7"/>
  <c r="F71" i="2"/>
  <c r="F74" i="8"/>
  <c r="R87" i="1"/>
  <c r="U87" i="1"/>
  <c r="F72" i="7"/>
  <c r="F73" i="3"/>
  <c r="V87" i="1"/>
  <c r="G71" i="2"/>
  <c r="G72" i="3"/>
  <c r="G74" i="8"/>
  <c r="K72" i="3"/>
  <c r="L72" i="3"/>
  <c r="W87" i="1"/>
  <c r="K71" i="2"/>
  <c r="T88" i="1"/>
  <c r="G72" i="7"/>
  <c r="K72" i="7"/>
  <c r="L72" i="7"/>
  <c r="C88" i="1"/>
  <c r="B72" i="2"/>
  <c r="B75" i="8"/>
  <c r="D88" i="1"/>
  <c r="F88" i="1"/>
  <c r="C72" i="2"/>
  <c r="C75" i="8"/>
  <c r="G88" i="1"/>
  <c r="I88" i="1"/>
  <c r="B73" i="7"/>
  <c r="D72" i="2"/>
  <c r="D75" i="8"/>
  <c r="J88" i="1"/>
  <c r="B74" i="3"/>
  <c r="C73" i="7"/>
  <c r="C74" i="3"/>
  <c r="M88" i="1"/>
  <c r="D73" i="7"/>
  <c r="D74" i="3"/>
  <c r="N88" i="1"/>
  <c r="E72" i="2"/>
  <c r="E73" i="3"/>
  <c r="E75" i="8"/>
  <c r="O88" i="1"/>
  <c r="E73" i="7"/>
  <c r="L89" i="1"/>
  <c r="Q88" i="1"/>
  <c r="F72" i="2"/>
  <c r="F75" i="8"/>
  <c r="R88" i="1"/>
  <c r="U88" i="1"/>
  <c r="F73" i="7"/>
  <c r="F74" i="3"/>
  <c r="V88" i="1"/>
  <c r="G72" i="2"/>
  <c r="G73" i="3"/>
  <c r="G75" i="8"/>
  <c r="W88" i="1"/>
  <c r="K73" i="3"/>
  <c r="L73" i="3"/>
  <c r="G73" i="7"/>
  <c r="K73" i="7"/>
  <c r="L73" i="7"/>
  <c r="T89" i="1"/>
  <c r="K72" i="2"/>
  <c r="C89" i="1"/>
  <c r="B73" i="2"/>
  <c r="B76" i="8"/>
  <c r="D89" i="1"/>
  <c r="F89" i="1"/>
  <c r="C73" i="2"/>
  <c r="C76" i="8"/>
  <c r="G89" i="1"/>
  <c r="I89" i="1"/>
  <c r="B74" i="7"/>
  <c r="B75" i="3"/>
  <c r="D73" i="2"/>
  <c r="D76" i="8"/>
  <c r="J89" i="1"/>
  <c r="C74" i="7"/>
  <c r="C75" i="3"/>
  <c r="M89" i="1"/>
  <c r="D74" i="7"/>
  <c r="D75" i="3"/>
  <c r="N89" i="1"/>
  <c r="E73" i="2"/>
  <c r="E74" i="3"/>
  <c r="E76" i="8"/>
  <c r="O89" i="1"/>
  <c r="E74" i="7"/>
  <c r="Q89" i="1"/>
  <c r="L90" i="1"/>
  <c r="F73" i="2"/>
  <c r="F76" i="8"/>
  <c r="R89" i="1"/>
  <c r="U89" i="1"/>
  <c r="F74" i="7"/>
  <c r="F75" i="3"/>
  <c r="V89" i="1"/>
  <c r="G73" i="2"/>
  <c r="W89" i="1"/>
  <c r="G74" i="3"/>
  <c r="K74" i="3"/>
  <c r="L74" i="3"/>
  <c r="K73" i="2"/>
  <c r="T90" i="1"/>
  <c r="G74" i="7"/>
  <c r="K74" i="7"/>
  <c r="L74" i="7"/>
  <c r="G76" i="8"/>
  <c r="C90" i="1"/>
  <c r="F90" i="1"/>
  <c r="C74" i="2"/>
  <c r="C77" i="8"/>
  <c r="G90" i="1"/>
  <c r="I90" i="1"/>
  <c r="B74" i="2"/>
  <c r="B77" i="8"/>
  <c r="D90" i="1"/>
  <c r="B75" i="7"/>
  <c r="D74" i="2"/>
  <c r="D77" i="8"/>
  <c r="J90" i="1"/>
  <c r="C75" i="7"/>
  <c r="C76" i="3"/>
  <c r="B76" i="3"/>
  <c r="D75" i="7"/>
  <c r="D76" i="3"/>
  <c r="M90" i="1"/>
  <c r="N90" i="1"/>
  <c r="E74" i="2"/>
  <c r="E75" i="3"/>
  <c r="E77" i="8"/>
  <c r="O90" i="1"/>
  <c r="E75" i="7"/>
  <c r="Q90" i="1"/>
  <c r="L91" i="1"/>
  <c r="F74" i="2"/>
  <c r="F77" i="8"/>
  <c r="R90" i="1"/>
  <c r="U90" i="1"/>
  <c r="F75" i="7"/>
  <c r="F76" i="3"/>
  <c r="V90" i="1"/>
  <c r="G74" i="2"/>
  <c r="G75" i="3"/>
  <c r="G77" i="8"/>
  <c r="K75" i="3"/>
  <c r="L75" i="3"/>
  <c r="W90" i="1"/>
  <c r="K74" i="2"/>
  <c r="T91" i="1"/>
  <c r="G75" i="7"/>
  <c r="K75" i="7"/>
  <c r="L75" i="7"/>
  <c r="C91" i="1"/>
  <c r="F91" i="1"/>
  <c r="C75" i="2"/>
  <c r="C78" i="8"/>
  <c r="G91" i="1"/>
  <c r="I91" i="1"/>
  <c r="B75" i="2"/>
  <c r="B78" i="8"/>
  <c r="D91" i="1"/>
  <c r="D75" i="2"/>
  <c r="D78" i="8"/>
  <c r="J91" i="1"/>
  <c r="C76" i="7"/>
  <c r="C77" i="3"/>
  <c r="B76" i="7"/>
  <c r="B77" i="3"/>
  <c r="D76" i="7"/>
  <c r="D77" i="3"/>
  <c r="M91" i="1"/>
  <c r="N91" i="1"/>
  <c r="E75" i="2"/>
  <c r="E76" i="3"/>
  <c r="E78" i="8"/>
  <c r="O91" i="1"/>
  <c r="L92" i="1"/>
  <c r="E76" i="7"/>
  <c r="Q91" i="1"/>
  <c r="F75" i="2"/>
  <c r="F78" i="8"/>
  <c r="R91" i="1"/>
  <c r="U91" i="1"/>
  <c r="F76" i="7"/>
  <c r="F77" i="3"/>
  <c r="V91" i="1"/>
  <c r="G75" i="2"/>
  <c r="G76" i="3"/>
  <c r="G78" i="8"/>
  <c r="W91" i="1"/>
  <c r="K76" i="3"/>
  <c r="L76" i="3"/>
  <c r="K75" i="2"/>
  <c r="T92" i="1"/>
  <c r="G76" i="7"/>
  <c r="K76" i="7"/>
  <c r="L76" i="7"/>
  <c r="C92" i="1"/>
  <c r="F92" i="1"/>
  <c r="I92" i="1"/>
  <c r="D76" i="2"/>
  <c r="D79" i="8"/>
  <c r="J92" i="1"/>
  <c r="C76" i="2"/>
  <c r="C79" i="8"/>
  <c r="G92" i="1"/>
  <c r="B76" i="2"/>
  <c r="B79" i="8"/>
  <c r="D92" i="1"/>
  <c r="C77" i="7"/>
  <c r="C78" i="3"/>
  <c r="B77" i="7"/>
  <c r="M92" i="1"/>
  <c r="D77" i="7"/>
  <c r="D78" i="3"/>
  <c r="B78" i="3"/>
  <c r="N92" i="1"/>
  <c r="E76" i="2"/>
  <c r="E77" i="3"/>
  <c r="E79" i="8"/>
  <c r="O92" i="1"/>
  <c r="Q92" i="1"/>
  <c r="E77" i="7"/>
  <c r="L93" i="1"/>
  <c r="F76" i="2"/>
  <c r="F79" i="8"/>
  <c r="R92" i="1"/>
  <c r="U92" i="1"/>
  <c r="F77" i="7"/>
  <c r="F78" i="3"/>
  <c r="V92" i="1"/>
  <c r="G76" i="2"/>
  <c r="G77" i="3"/>
  <c r="G79" i="8"/>
  <c r="W92" i="1"/>
  <c r="K77" i="3"/>
  <c r="L77" i="3"/>
  <c r="T93" i="1"/>
  <c r="G77" i="7"/>
  <c r="K77" i="7"/>
  <c r="L77" i="7"/>
  <c r="K76" i="2"/>
  <c r="C93" i="1"/>
  <c r="B77" i="2"/>
  <c r="B80" i="8"/>
  <c r="D93" i="1"/>
  <c r="F93" i="1"/>
  <c r="B78" i="7"/>
  <c r="C77" i="2"/>
  <c r="C80" i="8"/>
  <c r="G93" i="1"/>
  <c r="I93" i="1"/>
  <c r="C78" i="7"/>
  <c r="C79" i="3"/>
  <c r="B79" i="3"/>
  <c r="D77" i="2"/>
  <c r="D80" i="8"/>
  <c r="J93" i="1"/>
  <c r="D78" i="7"/>
  <c r="D79" i="3"/>
  <c r="M93" i="1"/>
  <c r="N93" i="1"/>
  <c r="E77" i="2"/>
  <c r="E78" i="3"/>
  <c r="E80" i="8"/>
  <c r="O93" i="1"/>
  <c r="Q93" i="1"/>
  <c r="L94" i="1"/>
  <c r="E78" i="7"/>
  <c r="F77" i="2"/>
  <c r="F80" i="8"/>
  <c r="R93" i="1"/>
  <c r="U93" i="1"/>
  <c r="F78" i="7"/>
  <c r="F79" i="3"/>
  <c r="V93" i="1"/>
  <c r="G77" i="2"/>
  <c r="G78" i="3"/>
  <c r="G80" i="8"/>
  <c r="K78" i="3"/>
  <c r="L78" i="3"/>
  <c r="W93" i="1"/>
  <c r="K77" i="2"/>
  <c r="T94" i="1"/>
  <c r="G78" i="7"/>
  <c r="K78" i="7"/>
  <c r="L78" i="7"/>
  <c r="C94" i="1"/>
  <c r="B78" i="2"/>
  <c r="B81" i="8"/>
  <c r="D94" i="1"/>
  <c r="F94" i="1"/>
  <c r="C78" i="2"/>
  <c r="C81" i="8"/>
  <c r="G94" i="1"/>
  <c r="I94" i="1"/>
  <c r="B79" i="7"/>
  <c r="B80" i="3"/>
  <c r="D78" i="2"/>
  <c r="D81" i="8"/>
  <c r="J94" i="1"/>
  <c r="C79" i="7"/>
  <c r="C80" i="3"/>
  <c r="D79" i="7"/>
  <c r="D80" i="3"/>
  <c r="M94" i="1"/>
  <c r="N94" i="1"/>
  <c r="E78" i="2"/>
  <c r="E79" i="3"/>
  <c r="E81" i="8"/>
  <c r="O94" i="1"/>
  <c r="L95" i="1"/>
  <c r="Q94" i="1"/>
  <c r="E79" i="7"/>
  <c r="F78" i="2"/>
  <c r="F81" i="8"/>
  <c r="R94" i="1"/>
  <c r="U94" i="1"/>
  <c r="F79" i="7"/>
  <c r="F80" i="3"/>
  <c r="V94" i="1"/>
  <c r="G78" i="2"/>
  <c r="G79" i="3"/>
  <c r="G81" i="8"/>
  <c r="K79" i="3"/>
  <c r="L79" i="3"/>
  <c r="W94" i="1"/>
  <c r="K78" i="2"/>
  <c r="T95" i="1"/>
  <c r="G79" i="7"/>
  <c r="K79" i="7"/>
  <c r="L79" i="7"/>
  <c r="C95" i="1"/>
  <c r="F95" i="1"/>
  <c r="C79" i="2"/>
  <c r="C82" i="8"/>
  <c r="G95" i="1"/>
  <c r="I95" i="1"/>
  <c r="B79" i="2"/>
  <c r="B82" i="8"/>
  <c r="D95" i="1"/>
  <c r="D79" i="2"/>
  <c r="D82" i="8"/>
  <c r="J95" i="1"/>
  <c r="B80" i="7"/>
  <c r="C80" i="7"/>
  <c r="C81" i="3"/>
  <c r="B81" i="3"/>
  <c r="D80" i="7"/>
  <c r="D81" i="3"/>
  <c r="M95" i="1"/>
  <c r="N95" i="1"/>
  <c r="E79" i="2"/>
  <c r="E80" i="3"/>
  <c r="E82" i="8"/>
  <c r="O95" i="1"/>
  <c r="Q95" i="1"/>
  <c r="L96" i="1"/>
  <c r="E80" i="7"/>
  <c r="F79" i="2"/>
  <c r="F82" i="8"/>
  <c r="R95" i="1"/>
  <c r="U95" i="1"/>
  <c r="F80" i="7"/>
  <c r="F81" i="3"/>
  <c r="V95" i="1"/>
  <c r="G79" i="2"/>
  <c r="G80" i="3"/>
  <c r="G82" i="8"/>
  <c r="K80" i="3"/>
  <c r="L80" i="3"/>
  <c r="W95" i="1"/>
  <c r="K79" i="2"/>
  <c r="G80" i="7"/>
  <c r="K80" i="7"/>
  <c r="L80" i="7"/>
  <c r="T96" i="1"/>
  <c r="C96" i="1"/>
  <c r="F96" i="1"/>
  <c r="C80" i="2"/>
  <c r="C83" i="8"/>
  <c r="G96" i="1"/>
  <c r="I96" i="1"/>
  <c r="B80" i="2"/>
  <c r="B83" i="8"/>
  <c r="D96" i="1"/>
  <c r="B81" i="7"/>
  <c r="D80" i="2"/>
  <c r="D83" i="8"/>
  <c r="J96" i="1"/>
  <c r="C81" i="7"/>
  <c r="C82" i="3"/>
  <c r="D81" i="7"/>
  <c r="D82" i="3"/>
  <c r="M96" i="1"/>
  <c r="B82" i="3"/>
  <c r="N96" i="1"/>
  <c r="E80" i="2"/>
  <c r="E81" i="3"/>
  <c r="E83" i="8"/>
  <c r="O96" i="1"/>
  <c r="L97" i="1"/>
  <c r="E81" i="7"/>
  <c r="Q96" i="1"/>
  <c r="F80" i="2"/>
  <c r="F83" i="8"/>
  <c r="R96" i="1"/>
  <c r="U96" i="1"/>
  <c r="F81" i="7"/>
  <c r="F82" i="3"/>
  <c r="V96" i="1"/>
  <c r="G80" i="2"/>
  <c r="G81" i="3"/>
  <c r="G83" i="8"/>
  <c r="K81" i="3"/>
  <c r="L81" i="3"/>
  <c r="K80" i="2"/>
  <c r="W96" i="1"/>
  <c r="T97" i="1"/>
  <c r="G81" i="7"/>
  <c r="K81" i="7"/>
  <c r="L81" i="7"/>
  <c r="C97" i="1"/>
  <c r="F97" i="1"/>
  <c r="I97" i="1"/>
  <c r="D81" i="2"/>
  <c r="D84" i="8"/>
  <c r="J97" i="1"/>
  <c r="C81" i="2"/>
  <c r="C84" i="8"/>
  <c r="G97" i="1"/>
  <c r="B81" i="2"/>
  <c r="B84" i="8"/>
  <c r="D97" i="1"/>
  <c r="C82" i="7"/>
  <c r="C83" i="3"/>
  <c r="D82" i="7"/>
  <c r="D83" i="3"/>
  <c r="M97" i="1"/>
  <c r="B82" i="7"/>
  <c r="B83" i="3"/>
  <c r="N97" i="1"/>
  <c r="E81" i="2"/>
  <c r="E82" i="3"/>
  <c r="E84" i="8"/>
  <c r="O97" i="1"/>
  <c r="L98" i="1"/>
  <c r="Q97" i="1"/>
  <c r="E82" i="7"/>
  <c r="F81" i="2"/>
  <c r="F84" i="8"/>
  <c r="R97" i="1"/>
  <c r="U97" i="1"/>
  <c r="F82" i="7"/>
  <c r="F83" i="3"/>
  <c r="V97" i="1"/>
  <c r="G81" i="2"/>
  <c r="G82" i="3"/>
  <c r="G84" i="8"/>
  <c r="W97" i="1"/>
  <c r="K82" i="3"/>
  <c r="L82" i="3"/>
  <c r="K81" i="2"/>
  <c r="T98" i="1"/>
  <c r="G82" i="7"/>
  <c r="K82" i="7"/>
  <c r="L82" i="7"/>
  <c r="C98" i="1"/>
  <c r="B82" i="2"/>
  <c r="B85" i="8"/>
  <c r="D98" i="1"/>
  <c r="F98" i="1"/>
  <c r="B83" i="7"/>
  <c r="C82" i="2"/>
  <c r="C85" i="8"/>
  <c r="G98" i="1"/>
  <c r="I98" i="1"/>
  <c r="C83" i="7"/>
  <c r="C84" i="3"/>
  <c r="D82" i="2"/>
  <c r="D85" i="8"/>
  <c r="J98" i="1"/>
  <c r="B84" i="3"/>
  <c r="M98" i="1"/>
  <c r="D83" i="7"/>
  <c r="D84" i="3"/>
  <c r="N98" i="1"/>
  <c r="E82" i="2"/>
  <c r="E83" i="3"/>
  <c r="E85" i="8"/>
  <c r="O98" i="1"/>
  <c r="Q98" i="1"/>
  <c r="E83" i="7"/>
  <c r="L99" i="1"/>
  <c r="F82" i="2"/>
  <c r="F85" i="8"/>
  <c r="R98" i="1"/>
  <c r="U98" i="1"/>
  <c r="F83" i="7"/>
  <c r="F84" i="3"/>
  <c r="V98" i="1"/>
  <c r="G82" i="2"/>
  <c r="G83" i="3"/>
  <c r="G85" i="8"/>
  <c r="K83" i="3"/>
  <c r="L83" i="3"/>
  <c r="W98" i="1"/>
  <c r="K82" i="2"/>
  <c r="G83" i="7"/>
  <c r="K83" i="7"/>
  <c r="L83" i="7"/>
  <c r="T99" i="1"/>
  <c r="C99" i="1"/>
  <c r="F99" i="1"/>
  <c r="B83" i="2"/>
  <c r="B86" i="8"/>
  <c r="D99" i="1"/>
  <c r="C83" i="2"/>
  <c r="C86" i="8"/>
  <c r="G99" i="1"/>
  <c r="I99" i="1"/>
  <c r="B84" i="7"/>
  <c r="C84" i="7"/>
  <c r="C85" i="3"/>
  <c r="D83" i="2"/>
  <c r="D86" i="8"/>
  <c r="J99" i="1"/>
  <c r="M99" i="1"/>
  <c r="D84" i="7"/>
  <c r="D85" i="3"/>
  <c r="B85" i="3"/>
  <c r="N99" i="1"/>
  <c r="E83" i="2"/>
  <c r="E84" i="3"/>
  <c r="E86" i="8"/>
  <c r="O99" i="1"/>
  <c r="Q99" i="1"/>
  <c r="E84" i="7"/>
  <c r="L100" i="1"/>
  <c r="F83" i="2"/>
  <c r="F86" i="8"/>
  <c r="R99" i="1"/>
  <c r="U99" i="1"/>
  <c r="F84" i="7"/>
  <c r="V99" i="1"/>
  <c r="G83" i="2"/>
  <c r="G84" i="3"/>
  <c r="G86" i="8"/>
  <c r="K84" i="3"/>
  <c r="L84" i="3"/>
  <c r="F85" i="3"/>
  <c r="K83" i="2"/>
  <c r="W99" i="1"/>
  <c r="T100" i="1"/>
  <c r="G84" i="7"/>
  <c r="K84" i="7"/>
  <c r="L84" i="7"/>
  <c r="C100" i="1"/>
  <c r="B84" i="2"/>
  <c r="B87" i="8"/>
  <c r="D100" i="1"/>
  <c r="F100" i="1"/>
  <c r="C84" i="2"/>
  <c r="C87" i="8"/>
  <c r="G100" i="1"/>
  <c r="I100" i="1"/>
  <c r="B85" i="7"/>
  <c r="B86" i="3"/>
  <c r="D84" i="2"/>
  <c r="D87" i="8"/>
  <c r="J100" i="1"/>
  <c r="C85" i="7"/>
  <c r="C86" i="3"/>
  <c r="M100" i="1"/>
  <c r="D85" i="7"/>
  <c r="D86" i="3"/>
  <c r="N100" i="1"/>
  <c r="E84" i="2"/>
  <c r="E85" i="3"/>
  <c r="E87" i="8"/>
  <c r="O100" i="1"/>
  <c r="Q100" i="1"/>
  <c r="E85" i="7"/>
  <c r="L101" i="1"/>
  <c r="F84" i="2"/>
  <c r="F87" i="8"/>
  <c r="R100" i="1"/>
  <c r="U100" i="1"/>
  <c r="F85" i="7"/>
  <c r="V100" i="1"/>
  <c r="G84" i="2"/>
  <c r="G85" i="3"/>
  <c r="G87" i="8"/>
  <c r="W100" i="1"/>
  <c r="K85" i="3"/>
  <c r="L85" i="3"/>
  <c r="K84" i="2"/>
  <c r="F86" i="3"/>
  <c r="T101" i="1"/>
  <c r="G85" i="7"/>
  <c r="K85" i="7"/>
  <c r="L85" i="7"/>
  <c r="C101" i="1"/>
  <c r="F101" i="1"/>
  <c r="I101" i="1"/>
  <c r="D85" i="2"/>
  <c r="D88" i="8"/>
  <c r="J101" i="1"/>
  <c r="C85" i="2"/>
  <c r="C88" i="8"/>
  <c r="G101" i="1"/>
  <c r="B85" i="2"/>
  <c r="B88" i="8"/>
  <c r="D101" i="1"/>
  <c r="M101" i="1"/>
  <c r="D86" i="7"/>
  <c r="D87" i="3"/>
  <c r="C86" i="7"/>
  <c r="C87" i="3"/>
  <c r="B86" i="7"/>
  <c r="B87" i="3"/>
  <c r="N101" i="1"/>
  <c r="E85" i="2"/>
  <c r="E86" i="3"/>
  <c r="E88" i="8"/>
  <c r="O101" i="1"/>
  <c r="L102" i="1"/>
  <c r="Q101" i="1"/>
  <c r="E86" i="7"/>
  <c r="F85" i="2"/>
  <c r="F88" i="8"/>
  <c r="R101" i="1"/>
  <c r="F86" i="7"/>
  <c r="U101" i="1"/>
  <c r="V101" i="1"/>
  <c r="G85" i="2"/>
  <c r="G86" i="3"/>
  <c r="K86" i="3"/>
  <c r="L86" i="3"/>
  <c r="K85" i="2"/>
  <c r="F87" i="3"/>
  <c r="W101" i="1"/>
  <c r="G88" i="8"/>
  <c r="T102" i="1"/>
  <c r="G86" i="7"/>
  <c r="K86" i="7"/>
  <c r="L86" i="7"/>
  <c r="C102" i="1"/>
  <c r="B86" i="2"/>
  <c r="B89" i="8"/>
  <c r="D102" i="1"/>
  <c r="F102" i="1"/>
  <c r="C86" i="2"/>
  <c r="C89" i="8"/>
  <c r="G102" i="1"/>
  <c r="I102" i="1"/>
  <c r="B87" i="7"/>
  <c r="B88" i="3"/>
  <c r="C87" i="7"/>
  <c r="C88" i="3"/>
  <c r="D86" i="2"/>
  <c r="D89" i="8"/>
  <c r="J102" i="1"/>
  <c r="M102" i="1"/>
  <c r="D87" i="7"/>
  <c r="D88" i="3"/>
  <c r="N102" i="1"/>
  <c r="E86" i="2"/>
  <c r="E87" i="3"/>
  <c r="E89" i="8"/>
  <c r="O102" i="1"/>
  <c r="E87" i="7"/>
  <c r="Q102" i="1"/>
  <c r="L103" i="1"/>
  <c r="F86" i="2"/>
  <c r="F89" i="8"/>
  <c r="R102" i="1"/>
  <c r="F87" i="7"/>
  <c r="U102" i="1"/>
  <c r="V102" i="1"/>
  <c r="G86" i="2"/>
  <c r="G87" i="3"/>
  <c r="K87" i="3"/>
  <c r="L87" i="3"/>
  <c r="K86" i="2"/>
  <c r="F88" i="3"/>
  <c r="W102" i="1"/>
  <c r="G89" i="8"/>
  <c r="G87" i="7"/>
  <c r="K87" i="7"/>
  <c r="L87" i="7"/>
  <c r="T103" i="1"/>
  <c r="C103" i="1"/>
  <c r="F103" i="1"/>
  <c r="C87" i="2"/>
  <c r="C90" i="8"/>
  <c r="G103" i="1"/>
  <c r="I103" i="1"/>
  <c r="B87" i="2"/>
  <c r="B90" i="8"/>
  <c r="D103" i="1"/>
  <c r="D87" i="2"/>
  <c r="D90" i="8"/>
  <c r="J103" i="1"/>
  <c r="C88" i="7"/>
  <c r="C89" i="3"/>
  <c r="B88" i="7"/>
  <c r="M103" i="1"/>
  <c r="D88" i="7"/>
  <c r="D89" i="3"/>
  <c r="B89" i="3"/>
  <c r="N103" i="1"/>
  <c r="E87" i="2"/>
  <c r="E88" i="3"/>
  <c r="E90" i="8"/>
  <c r="O103" i="1"/>
  <c r="L104" i="1"/>
  <c r="Q103" i="1"/>
  <c r="E88" i="7"/>
  <c r="F87" i="2"/>
  <c r="F90" i="8"/>
  <c r="R103" i="1"/>
  <c r="U103" i="1"/>
  <c r="F88" i="7"/>
  <c r="V103" i="1"/>
  <c r="G87" i="2"/>
  <c r="G88" i="3"/>
  <c r="G90" i="8"/>
  <c r="K88" i="3"/>
  <c r="L88" i="3"/>
  <c r="F89" i="3"/>
  <c r="K87" i="2"/>
  <c r="W103" i="1"/>
  <c r="T104" i="1"/>
  <c r="G88" i="7"/>
  <c r="K88" i="7"/>
  <c r="L88" i="7"/>
  <c r="C104" i="1"/>
  <c r="F104" i="1"/>
  <c r="C88" i="2"/>
  <c r="C91" i="8"/>
  <c r="G104" i="1"/>
  <c r="I104" i="1"/>
  <c r="B88" i="2"/>
  <c r="B91" i="8"/>
  <c r="D104" i="1"/>
  <c r="B89" i="7"/>
  <c r="D88" i="2"/>
  <c r="D91" i="8"/>
  <c r="J104" i="1"/>
  <c r="C89" i="7"/>
  <c r="C90" i="3"/>
  <c r="M104" i="1"/>
  <c r="D89" i="7"/>
  <c r="D90" i="3"/>
  <c r="B90" i="3"/>
  <c r="N104" i="1"/>
  <c r="E88" i="2"/>
  <c r="E89" i="3"/>
  <c r="E91" i="8"/>
  <c r="O104" i="1"/>
  <c r="Q104" i="1"/>
  <c r="E89" i="7"/>
  <c r="L105" i="1"/>
  <c r="F88" i="2"/>
  <c r="F91" i="8"/>
  <c r="R104" i="1"/>
  <c r="U104" i="1"/>
  <c r="F89" i="7"/>
  <c r="V104" i="1"/>
  <c r="G88" i="2"/>
  <c r="G89" i="3"/>
  <c r="K89" i="3"/>
  <c r="L89" i="3"/>
  <c r="K88" i="2"/>
  <c r="F90" i="3"/>
  <c r="W104" i="1"/>
  <c r="G91" i="8"/>
  <c r="G89" i="7"/>
  <c r="K89" i="7"/>
  <c r="L89" i="7"/>
  <c r="T105" i="1"/>
  <c r="C105" i="1"/>
  <c r="F105" i="1"/>
  <c r="C89" i="2"/>
  <c r="C92" i="8"/>
  <c r="G105" i="1"/>
  <c r="I105" i="1"/>
  <c r="B89" i="2"/>
  <c r="B92" i="8"/>
  <c r="D105" i="1"/>
  <c r="C90" i="7"/>
  <c r="C91" i="3"/>
  <c r="D89" i="2"/>
  <c r="D92" i="8"/>
  <c r="J105" i="1"/>
  <c r="B90" i="7"/>
  <c r="D90" i="7"/>
  <c r="D91" i="3"/>
  <c r="M105" i="1"/>
  <c r="B91" i="3"/>
  <c r="N105" i="1"/>
  <c r="E89" i="2"/>
  <c r="E90" i="3"/>
  <c r="E92" i="8"/>
  <c r="O105" i="1"/>
  <c r="E90" i="7"/>
  <c r="Q105" i="1"/>
  <c r="L106" i="1"/>
  <c r="F89" i="2"/>
  <c r="F92" i="8"/>
  <c r="R105" i="1"/>
  <c r="U105" i="1"/>
  <c r="F90" i="7"/>
  <c r="F91" i="3"/>
  <c r="V105" i="1"/>
  <c r="G89" i="2"/>
  <c r="G90" i="3"/>
  <c r="G92" i="8"/>
  <c r="K90" i="3"/>
  <c r="L90" i="3"/>
  <c r="W105" i="1"/>
  <c r="K89" i="2"/>
  <c r="T106" i="1"/>
  <c r="G90" i="7"/>
  <c r="K90" i="7"/>
  <c r="L90" i="7"/>
  <c r="C106" i="1"/>
  <c r="B90" i="2"/>
  <c r="B93" i="8"/>
  <c r="D106" i="1"/>
  <c r="F106" i="1"/>
  <c r="C90" i="2"/>
  <c r="C93" i="8"/>
  <c r="G106" i="1"/>
  <c r="I106" i="1"/>
  <c r="B91" i="7"/>
  <c r="B92" i="3"/>
  <c r="D90" i="2"/>
  <c r="D93" i="8"/>
  <c r="J106" i="1"/>
  <c r="C91" i="7"/>
  <c r="C92" i="3"/>
  <c r="D91" i="7"/>
  <c r="M106" i="1"/>
  <c r="N106" i="1"/>
  <c r="E90" i="2"/>
  <c r="E91" i="3"/>
  <c r="E93" i="8"/>
  <c r="D92" i="3"/>
  <c r="O106" i="1"/>
  <c r="L107" i="1"/>
  <c r="Q106" i="1"/>
  <c r="E91" i="7"/>
  <c r="F90" i="2"/>
  <c r="F93" i="8"/>
  <c r="R106" i="1"/>
  <c r="U106" i="1"/>
  <c r="F91" i="7"/>
  <c r="F92" i="3"/>
  <c r="V106" i="1"/>
  <c r="G90" i="2"/>
  <c r="G91" i="3"/>
  <c r="G93" i="8"/>
  <c r="W106" i="1"/>
  <c r="K91" i="3"/>
  <c r="L91" i="3"/>
  <c r="K90" i="2"/>
  <c r="G91" i="7"/>
  <c r="K91" i="7"/>
  <c r="L91" i="7"/>
  <c r="T107" i="1"/>
  <c r="C107" i="1"/>
  <c r="F107" i="1"/>
  <c r="C91" i="2"/>
  <c r="C94" i="8"/>
  <c r="G107" i="1"/>
  <c r="I107" i="1"/>
  <c r="B91" i="2"/>
  <c r="B94" i="8"/>
  <c r="D107" i="1"/>
  <c r="C92" i="7"/>
  <c r="C93" i="3"/>
  <c r="D91" i="2"/>
  <c r="D94" i="8"/>
  <c r="J107" i="1"/>
  <c r="B92" i="7"/>
  <c r="M107" i="1"/>
  <c r="D92" i="7"/>
  <c r="D93" i="3"/>
  <c r="B93" i="3"/>
  <c r="N107" i="1"/>
  <c r="E91" i="2"/>
  <c r="E92" i="3"/>
  <c r="E94" i="8"/>
  <c r="O107" i="1"/>
  <c r="Q107" i="1"/>
  <c r="E92" i="7"/>
  <c r="L108" i="1"/>
  <c r="F91" i="2"/>
  <c r="F94" i="8"/>
  <c r="R107" i="1"/>
  <c r="U107" i="1"/>
  <c r="F92" i="7"/>
  <c r="F93" i="3"/>
  <c r="V107" i="1"/>
  <c r="G91" i="2"/>
  <c r="G92" i="3"/>
  <c r="G94" i="8"/>
  <c r="K92" i="3"/>
  <c r="L92" i="3"/>
  <c r="W107" i="1"/>
  <c r="K91" i="2"/>
  <c r="T108" i="1"/>
  <c r="G92" i="7"/>
  <c r="K92" i="7"/>
  <c r="L92" i="7"/>
  <c r="C108" i="1"/>
  <c r="F108" i="1"/>
  <c r="C92" i="2"/>
  <c r="C95" i="8"/>
  <c r="G108" i="1"/>
  <c r="I108" i="1"/>
  <c r="B92" i="2"/>
  <c r="B95" i="8"/>
  <c r="D108" i="1"/>
  <c r="C93" i="7"/>
  <c r="C94" i="3"/>
  <c r="D92" i="2"/>
  <c r="D95" i="8"/>
  <c r="J108" i="1"/>
  <c r="B93" i="7"/>
  <c r="M108" i="1"/>
  <c r="D93" i="7"/>
  <c r="D94" i="3"/>
  <c r="B94" i="3"/>
  <c r="N108" i="1"/>
  <c r="E92" i="2"/>
  <c r="E93" i="3"/>
  <c r="E95" i="8"/>
  <c r="O108" i="1"/>
  <c r="L109" i="1"/>
  <c r="E93" i="7"/>
  <c r="Q108" i="1"/>
  <c r="F92" i="2"/>
  <c r="F95" i="8"/>
  <c r="R108" i="1"/>
  <c r="U108" i="1"/>
  <c r="F93" i="7"/>
  <c r="F94" i="3"/>
  <c r="V108" i="1"/>
  <c r="G92" i="2"/>
  <c r="G93" i="3"/>
  <c r="G95" i="8"/>
  <c r="K93" i="3"/>
  <c r="L93" i="3"/>
  <c r="W108" i="1"/>
  <c r="K92" i="2"/>
  <c r="T109" i="1"/>
  <c r="G93" i="7"/>
  <c r="K93" i="7"/>
  <c r="L93" i="7"/>
  <c r="C109" i="1"/>
  <c r="F109" i="1"/>
  <c r="C93" i="2"/>
  <c r="C96" i="8"/>
  <c r="G109" i="1"/>
  <c r="I109" i="1"/>
  <c r="B93" i="2"/>
  <c r="B96" i="8"/>
  <c r="D109" i="1"/>
  <c r="C94" i="7"/>
  <c r="C95" i="3"/>
  <c r="D93" i="2"/>
  <c r="D96" i="8"/>
  <c r="J109" i="1"/>
  <c r="B94" i="7"/>
  <c r="D94" i="7"/>
  <c r="D95" i="3"/>
  <c r="M109" i="1"/>
  <c r="B95" i="3"/>
  <c r="N109" i="1"/>
  <c r="E93" i="2"/>
  <c r="E94" i="3"/>
  <c r="E96" i="8"/>
  <c r="O109" i="1"/>
  <c r="L110" i="1"/>
  <c r="Q109" i="1"/>
  <c r="E94" i="7"/>
  <c r="F93" i="2"/>
  <c r="F96" i="8"/>
  <c r="R109" i="1"/>
  <c r="F94" i="7"/>
  <c r="U109" i="1"/>
  <c r="V109" i="1"/>
  <c r="G93" i="2"/>
  <c r="G94" i="3"/>
  <c r="G96" i="8"/>
  <c r="K94" i="3"/>
  <c r="L94" i="3"/>
  <c r="F95" i="3"/>
  <c r="K93" i="2"/>
  <c r="W109" i="1"/>
  <c r="G94" i="7"/>
  <c r="K94" i="7"/>
  <c r="L94" i="7"/>
  <c r="T110" i="1"/>
  <c r="C110" i="1"/>
  <c r="F110" i="1"/>
  <c r="C94" i="2"/>
  <c r="C97" i="8"/>
  <c r="G110" i="1"/>
  <c r="I110" i="1"/>
  <c r="B94" i="2"/>
  <c r="B97" i="8"/>
  <c r="D110" i="1"/>
  <c r="C95" i="7"/>
  <c r="C96" i="3"/>
  <c r="D94" i="2"/>
  <c r="D97" i="8"/>
  <c r="J110" i="1"/>
  <c r="B95" i="7"/>
  <c r="M110" i="1"/>
  <c r="D95" i="7"/>
  <c r="D96" i="3"/>
  <c r="B96" i="3"/>
  <c r="N110" i="1"/>
  <c r="E94" i="2"/>
  <c r="E95" i="3"/>
  <c r="E97" i="8"/>
  <c r="O110" i="1"/>
  <c r="E95" i="7"/>
  <c r="Q110" i="1"/>
  <c r="L111" i="1"/>
  <c r="F94" i="2"/>
  <c r="F97" i="8"/>
  <c r="R110" i="1"/>
  <c r="F95" i="7"/>
  <c r="U110" i="1"/>
  <c r="V110" i="1"/>
  <c r="G94" i="2"/>
  <c r="G95" i="3"/>
  <c r="K95" i="3"/>
  <c r="L95" i="3"/>
  <c r="K94" i="2"/>
  <c r="F96" i="3"/>
  <c r="W110" i="1"/>
  <c r="G97" i="8"/>
  <c r="T111" i="1"/>
  <c r="G95" i="7"/>
  <c r="K95" i="7"/>
  <c r="L95" i="7"/>
  <c r="C111" i="1"/>
  <c r="F111" i="1"/>
  <c r="I111" i="1"/>
  <c r="D95" i="2"/>
  <c r="D98" i="8"/>
  <c r="J111" i="1"/>
  <c r="B95" i="2"/>
  <c r="B98" i="8"/>
  <c r="D111" i="1"/>
  <c r="C95" i="2"/>
  <c r="C98" i="8"/>
  <c r="G111" i="1"/>
  <c r="M111" i="1"/>
  <c r="D96" i="7"/>
  <c r="D97" i="3"/>
  <c r="B96" i="7"/>
  <c r="C96" i="7"/>
  <c r="C97" i="3"/>
  <c r="B97" i="3"/>
  <c r="N111" i="1"/>
  <c r="E95" i="2"/>
  <c r="E96" i="3"/>
  <c r="E98" i="8"/>
  <c r="O111" i="1"/>
  <c r="Q111" i="1"/>
  <c r="L112" i="1"/>
  <c r="E96" i="7"/>
  <c r="F95" i="2"/>
  <c r="F98" i="8"/>
  <c r="R111" i="1"/>
  <c r="U111" i="1"/>
  <c r="F96" i="7"/>
  <c r="F97" i="3"/>
  <c r="V111" i="1"/>
  <c r="G95" i="2"/>
  <c r="G96" i="3"/>
  <c r="G98" i="8"/>
  <c r="W111" i="1"/>
  <c r="K96" i="3"/>
  <c r="L96" i="3"/>
  <c r="T112" i="1"/>
  <c r="G96" i="7"/>
  <c r="K96" i="7"/>
  <c r="L96" i="7"/>
  <c r="K95" i="2"/>
  <c r="C112" i="1"/>
  <c r="F112" i="1"/>
  <c r="C96" i="2"/>
  <c r="C99" i="8"/>
  <c r="G112" i="1"/>
  <c r="I112" i="1"/>
  <c r="B96" i="2"/>
  <c r="B99" i="8"/>
  <c r="D112" i="1"/>
  <c r="D96" i="2"/>
  <c r="D99" i="8"/>
  <c r="J112" i="1"/>
  <c r="C97" i="7"/>
  <c r="C98" i="3"/>
  <c r="B97" i="7"/>
  <c r="M112" i="1"/>
  <c r="D97" i="7"/>
  <c r="D98" i="3"/>
  <c r="B98" i="3"/>
  <c r="N112" i="1"/>
  <c r="E96" i="2"/>
  <c r="E97" i="3"/>
  <c r="E99" i="8"/>
  <c r="O112" i="1"/>
  <c r="Q112" i="1"/>
  <c r="E97" i="7"/>
  <c r="L113" i="1"/>
  <c r="F96" i="2"/>
  <c r="F99" i="8"/>
  <c r="R112" i="1"/>
  <c r="U112" i="1"/>
  <c r="F97" i="7"/>
  <c r="F98" i="3"/>
  <c r="V112" i="1"/>
  <c r="G96" i="2"/>
  <c r="G97" i="3"/>
  <c r="G99" i="8"/>
  <c r="K97" i="3"/>
  <c r="L97" i="3"/>
  <c r="W112" i="1"/>
  <c r="K96" i="2"/>
  <c r="T113" i="1"/>
  <c r="G97" i="7"/>
  <c r="K97" i="7"/>
  <c r="L97" i="7"/>
  <c r="C113" i="1"/>
  <c r="B97" i="2"/>
  <c r="B100" i="8"/>
  <c r="D113" i="1"/>
  <c r="F113" i="1"/>
  <c r="C97" i="2"/>
  <c r="C100" i="8"/>
  <c r="G113" i="1"/>
  <c r="I113" i="1"/>
  <c r="B98" i="7"/>
  <c r="C98" i="7"/>
  <c r="C99" i="3"/>
  <c r="D97" i="2"/>
  <c r="D100" i="8"/>
  <c r="J113" i="1"/>
  <c r="B99" i="3"/>
  <c r="D98" i="7"/>
  <c r="D99" i="3"/>
  <c r="M113" i="1"/>
  <c r="N113" i="1"/>
  <c r="E97" i="2"/>
  <c r="E98" i="3"/>
  <c r="E100" i="8"/>
  <c r="O113" i="1"/>
  <c r="E98" i="7"/>
  <c r="Q113" i="1"/>
  <c r="L114" i="1"/>
  <c r="F97" i="2"/>
  <c r="F100" i="8"/>
  <c r="R113" i="1"/>
  <c r="U113" i="1"/>
  <c r="F98" i="7"/>
  <c r="F99" i="3"/>
  <c r="V113" i="1"/>
  <c r="G97" i="2"/>
  <c r="G98" i="3"/>
  <c r="K98" i="3"/>
  <c r="L98" i="3"/>
  <c r="K97" i="2"/>
  <c r="W113" i="1"/>
  <c r="G100" i="8"/>
  <c r="T114" i="1"/>
  <c r="G98" i="7"/>
  <c r="K98" i="7"/>
  <c r="L98" i="7"/>
  <c r="C114" i="1"/>
  <c r="F114" i="1"/>
  <c r="C98" i="2"/>
  <c r="C101" i="8"/>
  <c r="G114" i="1"/>
  <c r="I114" i="1"/>
  <c r="B98" i="2"/>
  <c r="B101" i="8"/>
  <c r="D114" i="1"/>
  <c r="B99" i="7"/>
  <c r="D98" i="2"/>
  <c r="D101" i="8"/>
  <c r="J114" i="1"/>
  <c r="C99" i="7"/>
  <c r="C100" i="3"/>
  <c r="D99" i="7"/>
  <c r="D100" i="3"/>
  <c r="M114" i="1"/>
  <c r="B100" i="3"/>
  <c r="N114" i="1"/>
  <c r="E98" i="2"/>
  <c r="E99" i="3"/>
  <c r="E101" i="8"/>
  <c r="O114" i="1"/>
  <c r="L115" i="1"/>
  <c r="E99" i="7"/>
  <c r="Q114" i="1"/>
  <c r="F98" i="2"/>
  <c r="F101" i="8"/>
  <c r="R114" i="1"/>
  <c r="F99" i="7"/>
  <c r="U114" i="1"/>
  <c r="V114" i="1"/>
  <c r="G98" i="2"/>
  <c r="G99" i="3"/>
  <c r="G101" i="8"/>
  <c r="K99" i="3"/>
  <c r="L99" i="3"/>
  <c r="K98" i="2"/>
  <c r="F100" i="3"/>
  <c r="W114" i="1"/>
  <c r="G99" i="7"/>
  <c r="K99" i="7"/>
  <c r="L99" i="7"/>
  <c r="T115" i="1"/>
  <c r="C115" i="1"/>
  <c r="F115" i="1"/>
  <c r="C99" i="2"/>
  <c r="C102" i="8"/>
  <c r="G115" i="1"/>
  <c r="I115" i="1"/>
  <c r="B99" i="2"/>
  <c r="B102" i="8"/>
  <c r="D115" i="1"/>
  <c r="C100" i="7"/>
  <c r="C101" i="3"/>
  <c r="D99" i="2"/>
  <c r="D102" i="8"/>
  <c r="J115" i="1"/>
  <c r="B100" i="7"/>
  <c r="M115" i="1"/>
  <c r="D100" i="7"/>
  <c r="D101" i="3"/>
  <c r="B101" i="3"/>
  <c r="N115" i="1"/>
  <c r="E99" i="2"/>
  <c r="E100" i="3"/>
  <c r="E102" i="8"/>
  <c r="O115" i="1"/>
  <c r="Q115" i="1"/>
  <c r="E100" i="7"/>
  <c r="L116" i="1"/>
  <c r="F99" i="2"/>
  <c r="F102" i="8"/>
  <c r="R115" i="1"/>
  <c r="U115" i="1"/>
  <c r="F100" i="7"/>
  <c r="F101" i="3"/>
  <c r="V115" i="1"/>
  <c r="G99" i="2"/>
  <c r="G100" i="3"/>
  <c r="G102" i="8"/>
  <c r="K100" i="3"/>
  <c r="L100" i="3"/>
  <c r="W115" i="1"/>
  <c r="K99" i="2"/>
  <c r="G100" i="7"/>
  <c r="K100" i="7"/>
  <c r="L100" i="7"/>
  <c r="T116" i="1"/>
  <c r="C116" i="1"/>
  <c r="B100" i="2"/>
  <c r="B103" i="8"/>
  <c r="D116" i="1"/>
  <c r="F116" i="1"/>
  <c r="C100" i="2"/>
  <c r="C103" i="8"/>
  <c r="G116" i="1"/>
  <c r="I116" i="1"/>
  <c r="B101" i="7"/>
  <c r="D100" i="2"/>
  <c r="D103" i="8"/>
  <c r="J116" i="1"/>
  <c r="C101" i="7"/>
  <c r="C102" i="3"/>
  <c r="B102" i="3"/>
  <c r="D101" i="7"/>
  <c r="M116" i="1"/>
  <c r="N116" i="1"/>
  <c r="E100" i="2"/>
  <c r="E101" i="3"/>
  <c r="E103" i="8"/>
  <c r="D102" i="3"/>
  <c r="O116" i="1"/>
  <c r="E101" i="7"/>
  <c r="L117" i="1"/>
  <c r="Q116" i="1"/>
  <c r="F100" i="2"/>
  <c r="F103" i="8"/>
  <c r="R116" i="1"/>
  <c r="U116" i="1"/>
  <c r="F101" i="7"/>
  <c r="F102" i="3"/>
  <c r="V116" i="1"/>
  <c r="G100" i="2"/>
  <c r="W116" i="1"/>
  <c r="G101" i="3"/>
  <c r="K101" i="3"/>
  <c r="L101" i="3"/>
  <c r="K100" i="2"/>
  <c r="T117" i="1"/>
  <c r="G101" i="7"/>
  <c r="K101" i="7"/>
  <c r="L101" i="7"/>
  <c r="G103" i="8"/>
  <c r="C117" i="1"/>
  <c r="F117" i="1"/>
  <c r="C101" i="2"/>
  <c r="C104" i="8"/>
  <c r="G117" i="1"/>
  <c r="I117" i="1"/>
  <c r="B101" i="2"/>
  <c r="B104" i="8"/>
  <c r="D117" i="1"/>
  <c r="D101" i="2"/>
  <c r="D104" i="8"/>
  <c r="J117" i="1"/>
  <c r="B102" i="7"/>
  <c r="C102" i="7"/>
  <c r="C103" i="3"/>
  <c r="M117" i="1"/>
  <c r="D102" i="7"/>
  <c r="D103" i="3"/>
  <c r="B103" i="3"/>
  <c r="N117" i="1"/>
  <c r="E101" i="2"/>
  <c r="E102" i="3"/>
  <c r="E104" i="8"/>
  <c r="O117" i="1"/>
  <c r="L118" i="1"/>
  <c r="Q117" i="1"/>
  <c r="E102" i="7"/>
  <c r="F101" i="2"/>
  <c r="F104" i="8"/>
  <c r="R117" i="1"/>
  <c r="U117" i="1"/>
  <c r="F102" i="7"/>
  <c r="F103" i="3"/>
  <c r="V117" i="1"/>
  <c r="G101" i="2"/>
  <c r="G102" i="3"/>
  <c r="G104" i="8"/>
  <c r="W117" i="1"/>
  <c r="K102" i="3"/>
  <c r="L102" i="3"/>
  <c r="K101" i="2"/>
  <c r="T118" i="1"/>
  <c r="G102" i="7"/>
  <c r="K102" i="7"/>
  <c r="L102" i="7"/>
  <c r="C118" i="1"/>
  <c r="F118" i="1"/>
  <c r="C102" i="2"/>
  <c r="C105" i="8"/>
  <c r="G118" i="1"/>
  <c r="I118" i="1"/>
  <c r="B102" i="2"/>
  <c r="B105" i="8"/>
  <c r="D118" i="1"/>
  <c r="D102" i="2"/>
  <c r="D105" i="8"/>
  <c r="J118" i="1"/>
  <c r="C103" i="7"/>
  <c r="C104" i="3"/>
  <c r="B103" i="7"/>
  <c r="B104" i="3"/>
  <c r="M118" i="1"/>
  <c r="D103" i="7"/>
  <c r="D104" i="3"/>
  <c r="N118" i="1"/>
  <c r="E102" i="2"/>
  <c r="E103" i="3"/>
  <c r="E105" i="8"/>
  <c r="O118" i="1"/>
  <c r="L119" i="1"/>
  <c r="Q118" i="1"/>
  <c r="E103" i="7"/>
  <c r="F102" i="2"/>
  <c r="F105" i="8"/>
  <c r="R118" i="1"/>
  <c r="U118" i="1"/>
  <c r="F103" i="7"/>
  <c r="F104" i="3"/>
  <c r="V118" i="1"/>
  <c r="G102" i="2"/>
  <c r="W118" i="1"/>
  <c r="G103" i="3"/>
  <c r="K103" i="3"/>
  <c r="L103" i="3"/>
  <c r="K102" i="2"/>
  <c r="T119" i="1"/>
  <c r="G103" i="7"/>
  <c r="K103" i="7"/>
  <c r="L103" i="7"/>
  <c r="G105" i="8"/>
  <c r="C119" i="1"/>
  <c r="F119" i="1"/>
  <c r="C103" i="2"/>
  <c r="C106" i="8"/>
  <c r="G119" i="1"/>
  <c r="I119" i="1"/>
  <c r="B103" i="2"/>
  <c r="B106" i="8"/>
  <c r="D119" i="1"/>
  <c r="D103" i="2"/>
  <c r="D106" i="8"/>
  <c r="J119" i="1"/>
  <c r="C104" i="7"/>
  <c r="C105" i="3"/>
  <c r="B104" i="7"/>
  <c r="B105" i="3"/>
  <c r="M119" i="1"/>
  <c r="D104" i="7"/>
  <c r="D105" i="3"/>
  <c r="N119" i="1"/>
  <c r="E103" i="2"/>
  <c r="E104" i="3"/>
  <c r="E106" i="8"/>
  <c r="O119" i="1"/>
  <c r="Q119" i="1"/>
  <c r="L120" i="1"/>
  <c r="E104" i="7"/>
  <c r="F103" i="2"/>
  <c r="F106" i="8"/>
  <c r="R119" i="1"/>
  <c r="U119" i="1"/>
  <c r="F104" i="7"/>
  <c r="F105" i="3"/>
  <c r="V119" i="1"/>
  <c r="G103" i="2"/>
  <c r="G104" i="3"/>
  <c r="G106" i="8"/>
  <c r="W119" i="1"/>
  <c r="K104" i="3"/>
  <c r="L104" i="3"/>
  <c r="T120" i="1"/>
  <c r="G104" i="7"/>
  <c r="K104" i="7"/>
  <c r="L104" i="7"/>
  <c r="K103" i="2"/>
  <c r="C120" i="1"/>
  <c r="B104" i="2"/>
  <c r="B107" i="8"/>
  <c r="D120" i="1"/>
  <c r="F120" i="1"/>
  <c r="B105" i="7"/>
  <c r="C104" i="2"/>
  <c r="C107" i="8"/>
  <c r="G120" i="1"/>
  <c r="I120" i="1"/>
  <c r="C105" i="7"/>
  <c r="C106" i="3"/>
  <c r="B106" i="3"/>
  <c r="D104" i="2"/>
  <c r="D107" i="8"/>
  <c r="J120" i="1"/>
  <c r="M120" i="1"/>
  <c r="D105" i="7"/>
  <c r="N120" i="1"/>
  <c r="E104" i="2"/>
  <c r="E105" i="3"/>
  <c r="E107" i="8"/>
  <c r="D106" i="3"/>
  <c r="O120" i="1"/>
  <c r="Q120" i="1"/>
  <c r="L121" i="1"/>
  <c r="E105" i="7"/>
  <c r="F104" i="2"/>
  <c r="F107" i="8"/>
  <c r="R120" i="1"/>
  <c r="F105" i="7"/>
  <c r="U120" i="1"/>
  <c r="V120" i="1"/>
  <c r="G104" i="2"/>
  <c r="G105" i="3"/>
  <c r="G107" i="8"/>
  <c r="K105" i="3"/>
  <c r="L105" i="3"/>
  <c r="F106" i="3"/>
  <c r="K104" i="2"/>
  <c r="W120" i="1"/>
  <c r="T121" i="1"/>
  <c r="G105" i="7"/>
  <c r="K105" i="7"/>
  <c r="L105" i="7"/>
  <c r="C121" i="1"/>
  <c r="F121" i="1"/>
  <c r="C105" i="2"/>
  <c r="C108" i="8"/>
  <c r="G121" i="1"/>
  <c r="I121" i="1"/>
  <c r="B105" i="2"/>
  <c r="B108" i="8"/>
  <c r="D121" i="1"/>
  <c r="D105" i="2"/>
  <c r="D108" i="8"/>
  <c r="J121" i="1"/>
  <c r="C106" i="7"/>
  <c r="C107" i="3"/>
  <c r="B106" i="7"/>
  <c r="B107" i="3"/>
  <c r="D106" i="7"/>
  <c r="D107" i="3"/>
  <c r="M121" i="1"/>
  <c r="N121" i="1"/>
  <c r="E105" i="2"/>
  <c r="E106" i="3"/>
  <c r="E108" i="8"/>
  <c r="O121" i="1"/>
  <c r="L122" i="1"/>
  <c r="Q121" i="1"/>
  <c r="E106" i="7"/>
  <c r="F105" i="2"/>
  <c r="F108" i="8"/>
  <c r="R121" i="1"/>
  <c r="U121" i="1"/>
  <c r="F106" i="7"/>
  <c r="F107" i="3"/>
  <c r="V121" i="1"/>
  <c r="G105" i="2"/>
  <c r="G106" i="3"/>
  <c r="G108" i="8"/>
  <c r="K106" i="3"/>
  <c r="L106" i="3"/>
  <c r="K105" i="2"/>
  <c r="W121" i="1"/>
  <c r="T122" i="1"/>
  <c r="G106" i="7"/>
  <c r="K106" i="7"/>
  <c r="L106" i="7"/>
  <c r="C122" i="1"/>
  <c r="B106" i="2"/>
  <c r="B109" i="8"/>
  <c r="D122" i="1"/>
  <c r="F122" i="1"/>
  <c r="C106" i="2"/>
  <c r="C109" i="8"/>
  <c r="G122" i="1"/>
  <c r="I122" i="1"/>
  <c r="B107" i="7"/>
  <c r="D106" i="2"/>
  <c r="D109" i="8"/>
  <c r="J122" i="1"/>
  <c r="C107" i="7"/>
  <c r="C108" i="3"/>
  <c r="B108" i="3"/>
  <c r="M122" i="1"/>
  <c r="D107" i="7"/>
  <c r="D108" i="3"/>
  <c r="N122" i="1"/>
  <c r="E106" i="2"/>
  <c r="E107" i="3"/>
  <c r="E109" i="8"/>
  <c r="O122" i="1"/>
  <c r="Q122" i="1"/>
  <c r="L123" i="1"/>
  <c r="E107" i="7"/>
  <c r="F106" i="2"/>
  <c r="F109" i="8"/>
  <c r="R122" i="1"/>
  <c r="U122" i="1"/>
  <c r="F107" i="7"/>
  <c r="F108" i="3"/>
  <c r="V122" i="1"/>
  <c r="G106" i="2"/>
  <c r="G107" i="3"/>
  <c r="G109" i="8"/>
  <c r="K107" i="3"/>
  <c r="L107" i="3"/>
  <c r="W122" i="1"/>
  <c r="K106" i="2"/>
  <c r="G107" i="7"/>
  <c r="K107" i="7"/>
  <c r="L107" i="7"/>
  <c r="T123" i="1"/>
  <c r="C123" i="1"/>
  <c r="F123" i="1"/>
  <c r="C107" i="2"/>
  <c r="C110" i="8"/>
  <c r="G123" i="1"/>
  <c r="I123" i="1"/>
  <c r="B107" i="2"/>
  <c r="B110" i="8"/>
  <c r="D123" i="1"/>
  <c r="D107" i="2"/>
  <c r="D110" i="8"/>
  <c r="J123" i="1"/>
  <c r="C108" i="7"/>
  <c r="C109" i="3"/>
  <c r="B108" i="7"/>
  <c r="M123" i="1"/>
  <c r="D108" i="7"/>
  <c r="D109" i="3"/>
  <c r="B109" i="3"/>
  <c r="N123" i="1"/>
  <c r="E107" i="2"/>
  <c r="E108" i="3"/>
  <c r="E110" i="8"/>
  <c r="O123" i="1"/>
  <c r="E108" i="7"/>
  <c r="Q123" i="1"/>
  <c r="L124" i="1"/>
  <c r="F107" i="2"/>
  <c r="F110" i="8"/>
  <c r="R123" i="1"/>
  <c r="U123" i="1"/>
  <c r="F108" i="7"/>
  <c r="F109" i="3"/>
  <c r="V123" i="1"/>
  <c r="G107" i="2"/>
  <c r="G108" i="3"/>
  <c r="G110" i="8"/>
  <c r="W123" i="1"/>
  <c r="K108" i="3"/>
  <c r="L108" i="3"/>
  <c r="T124" i="1"/>
  <c r="G108" i="7"/>
  <c r="K108" i="7"/>
  <c r="L108" i="7"/>
  <c r="K107" i="2"/>
  <c r="C124" i="1"/>
  <c r="B108" i="2"/>
  <c r="B111" i="8"/>
  <c r="D124" i="1"/>
  <c r="F124" i="1"/>
  <c r="C108" i="2"/>
  <c r="C111" i="8"/>
  <c r="G124" i="1"/>
  <c r="I124" i="1"/>
  <c r="B109" i="7"/>
  <c r="C109" i="7"/>
  <c r="C110" i="3"/>
  <c r="D108" i="2"/>
  <c r="D111" i="8"/>
  <c r="J124" i="1"/>
  <c r="B110" i="3"/>
  <c r="D109" i="7"/>
  <c r="D110" i="3"/>
  <c r="M124" i="1"/>
  <c r="N124" i="1"/>
  <c r="E108" i="2"/>
  <c r="E109" i="3"/>
  <c r="E111" i="8"/>
  <c r="O124" i="1"/>
  <c r="E109" i="7"/>
  <c r="L125" i="1"/>
  <c r="Q124" i="1"/>
  <c r="F108" i="2"/>
  <c r="F111" i="8"/>
  <c r="R124" i="1"/>
  <c r="U124" i="1"/>
  <c r="F109" i="7"/>
  <c r="F110" i="3"/>
  <c r="V124" i="1"/>
  <c r="G108" i="2"/>
  <c r="W124" i="1"/>
  <c r="G109" i="3"/>
  <c r="K109" i="3"/>
  <c r="L109" i="3"/>
  <c r="T125" i="1"/>
  <c r="G109" i="7"/>
  <c r="K109" i="7"/>
  <c r="L109" i="7"/>
  <c r="G111" i="8"/>
  <c r="K108" i="2"/>
  <c r="C125" i="1"/>
  <c r="F125" i="1"/>
  <c r="C109" i="2"/>
  <c r="C112" i="8"/>
  <c r="G125" i="1"/>
  <c r="I125" i="1"/>
  <c r="B109" i="2"/>
  <c r="B112" i="8"/>
  <c r="D125" i="1"/>
  <c r="B110" i="7"/>
  <c r="D109" i="2"/>
  <c r="D112" i="8"/>
  <c r="J125" i="1"/>
  <c r="C110" i="7"/>
  <c r="C111" i="3"/>
  <c r="D110" i="7"/>
  <c r="D111" i="3"/>
  <c r="M125" i="1"/>
  <c r="B111" i="3"/>
  <c r="N125" i="1"/>
  <c r="E109" i="2"/>
  <c r="E110" i="3"/>
  <c r="E112" i="8"/>
  <c r="O125" i="1"/>
  <c r="L126" i="1"/>
  <c r="Q125" i="1"/>
  <c r="E110" i="7"/>
  <c r="F109" i="2"/>
  <c r="F112" i="8"/>
  <c r="R125" i="1"/>
  <c r="U125" i="1"/>
  <c r="F110" i="7"/>
  <c r="F111" i="3"/>
  <c r="V125" i="1"/>
  <c r="G109" i="2"/>
  <c r="G110" i="3"/>
  <c r="G112" i="8"/>
  <c r="K110" i="3"/>
  <c r="L110" i="3"/>
  <c r="W125" i="1"/>
  <c r="K109" i="2"/>
  <c r="G110" i="7"/>
  <c r="K110" i="7"/>
  <c r="L110" i="7"/>
  <c r="T126" i="1"/>
  <c r="C126" i="1"/>
  <c r="F126" i="1"/>
  <c r="C110" i="2"/>
  <c r="C113" i="8"/>
  <c r="G126" i="1"/>
  <c r="I126" i="1"/>
  <c r="B110" i="2"/>
  <c r="B113" i="8"/>
  <c r="D126" i="1"/>
  <c r="C111" i="7"/>
  <c r="C112" i="3"/>
  <c r="D110" i="2"/>
  <c r="D113" i="8"/>
  <c r="J126" i="1"/>
  <c r="B111" i="7"/>
  <c r="D111" i="7"/>
  <c r="D112" i="3"/>
  <c r="M126" i="1"/>
  <c r="B112" i="3"/>
  <c r="N126" i="1"/>
  <c r="E110" i="2"/>
  <c r="E111" i="3"/>
  <c r="E113" i="8"/>
  <c r="O126" i="1"/>
  <c r="L127" i="1"/>
  <c r="Q126" i="1"/>
  <c r="E111" i="7"/>
  <c r="F110" i="2"/>
  <c r="F113" i="8"/>
  <c r="R126" i="1"/>
  <c r="U126" i="1"/>
  <c r="F111" i="7"/>
  <c r="F112" i="3"/>
  <c r="V126" i="1"/>
  <c r="G110" i="2"/>
  <c r="G111" i="3"/>
  <c r="G113" i="8"/>
  <c r="K111" i="3"/>
  <c r="L111" i="3"/>
  <c r="W126" i="1"/>
  <c r="K110" i="2"/>
  <c r="T127" i="1"/>
  <c r="G111" i="7"/>
  <c r="K111" i="7"/>
  <c r="L111" i="7"/>
  <c r="C127" i="1"/>
  <c r="F127" i="1"/>
  <c r="C111" i="2"/>
  <c r="C114" i="8"/>
  <c r="G127" i="1"/>
  <c r="I127" i="1"/>
  <c r="B111" i="2"/>
  <c r="B114" i="8"/>
  <c r="D127" i="1"/>
  <c r="B112" i="7"/>
  <c r="D111" i="2"/>
  <c r="D114" i="8"/>
  <c r="J127" i="1"/>
  <c r="C112" i="7"/>
  <c r="C113" i="3"/>
  <c r="M127" i="1"/>
  <c r="D112" i="7"/>
  <c r="D113" i="3"/>
  <c r="B113" i="3"/>
  <c r="N127" i="1"/>
  <c r="E111" i="2"/>
  <c r="E112" i="3"/>
  <c r="E114" i="8"/>
  <c r="O127" i="1"/>
  <c r="Q127" i="1"/>
  <c r="E112" i="7"/>
  <c r="L128" i="1"/>
  <c r="F111" i="2"/>
  <c r="F114" i="8"/>
  <c r="R127" i="1"/>
  <c r="U127" i="1"/>
  <c r="F112" i="7"/>
  <c r="F113" i="3"/>
  <c r="V127" i="1"/>
  <c r="G111" i="2"/>
  <c r="G112" i="3"/>
  <c r="G114" i="8"/>
  <c r="K112" i="3"/>
  <c r="L112" i="3"/>
  <c r="W127" i="1"/>
  <c r="K111" i="2"/>
  <c r="G112" i="7"/>
  <c r="K112" i="7"/>
  <c r="L112" i="7"/>
  <c r="T128" i="1"/>
  <c r="C128" i="1"/>
  <c r="F128" i="1"/>
  <c r="C112" i="2"/>
  <c r="C115" i="8"/>
  <c r="G128" i="1"/>
  <c r="I128" i="1"/>
  <c r="B112" i="2"/>
  <c r="B115" i="8"/>
  <c r="D128" i="1"/>
  <c r="D112" i="2"/>
  <c r="D115" i="8"/>
  <c r="J128" i="1"/>
  <c r="C113" i="7"/>
  <c r="C114" i="3"/>
  <c r="B113" i="7"/>
  <c r="B114" i="3"/>
  <c r="M128" i="1"/>
  <c r="D113" i="7"/>
  <c r="D114" i="3"/>
  <c r="N128" i="1"/>
  <c r="E112" i="2"/>
  <c r="E113" i="3"/>
  <c r="E115" i="8"/>
  <c r="O128" i="1"/>
  <c r="Q128" i="1"/>
  <c r="E113" i="7"/>
  <c r="L129" i="1"/>
  <c r="F112" i="2"/>
  <c r="F115" i="8"/>
  <c r="R128" i="1"/>
  <c r="U128" i="1"/>
  <c r="F113" i="7"/>
  <c r="F114" i="3"/>
  <c r="V128" i="1"/>
  <c r="G112" i="2"/>
  <c r="G113" i="3"/>
  <c r="G115" i="8"/>
  <c r="K113" i="3"/>
  <c r="L113" i="3"/>
  <c r="W128" i="1"/>
  <c r="K112" i="2"/>
  <c r="T129" i="1"/>
  <c r="G113" i="7"/>
  <c r="K113" i="7"/>
  <c r="L113" i="7"/>
  <c r="C129" i="1"/>
  <c r="B113" i="2"/>
  <c r="B116" i="8"/>
  <c r="D129" i="1"/>
  <c r="F129" i="1"/>
  <c r="C113" i="2"/>
  <c r="C116" i="8"/>
  <c r="G129" i="1"/>
  <c r="I129" i="1"/>
  <c r="B114" i="7"/>
  <c r="C114" i="7"/>
  <c r="C115" i="3"/>
  <c r="D113" i="2"/>
  <c r="D116" i="8"/>
  <c r="J129" i="1"/>
  <c r="B115" i="3"/>
  <c r="D114" i="7"/>
  <c r="M129" i="1"/>
  <c r="N129" i="1"/>
  <c r="E113" i="2"/>
  <c r="E114" i="3"/>
  <c r="E116" i="8"/>
  <c r="D115" i="3"/>
  <c r="O129" i="1"/>
  <c r="L130" i="1"/>
  <c r="Q129" i="1"/>
  <c r="E114" i="7"/>
  <c r="F113" i="2"/>
  <c r="F116" i="8"/>
  <c r="R129" i="1"/>
  <c r="F114" i="7"/>
  <c r="U129" i="1"/>
  <c r="V129" i="1"/>
  <c r="G113" i="2"/>
  <c r="G114" i="3"/>
  <c r="G116" i="8"/>
  <c r="K114" i="3"/>
  <c r="L114" i="3"/>
  <c r="F115" i="3"/>
  <c r="K113" i="2"/>
  <c r="W129" i="1"/>
  <c r="G114" i="7"/>
  <c r="K114" i="7"/>
  <c r="L114" i="7"/>
  <c r="T130" i="1"/>
  <c r="C130" i="1"/>
  <c r="F130" i="1"/>
  <c r="I130" i="1"/>
  <c r="D114" i="2"/>
  <c r="D117" i="8"/>
  <c r="J130" i="1"/>
  <c r="B114" i="2"/>
  <c r="B117" i="8"/>
  <c r="D130" i="1"/>
  <c r="C114" i="2"/>
  <c r="C117" i="8"/>
  <c r="G130" i="1"/>
  <c r="D115" i="7"/>
  <c r="D116" i="3"/>
  <c r="M130" i="1"/>
  <c r="B115" i="7"/>
  <c r="C115" i="7"/>
  <c r="C116" i="3"/>
  <c r="N130" i="1"/>
  <c r="E114" i="2"/>
  <c r="E115" i="3"/>
  <c r="E117" i="8"/>
  <c r="B116" i="3"/>
  <c r="O130" i="1"/>
  <c r="L131" i="1"/>
  <c r="E115" i="7"/>
  <c r="Q130" i="1"/>
  <c r="F114" i="2"/>
  <c r="F117" i="8"/>
  <c r="R130" i="1"/>
  <c r="U130" i="1"/>
  <c r="F115" i="7"/>
  <c r="V130" i="1"/>
  <c r="G114" i="2"/>
  <c r="G115" i="3"/>
  <c r="G117" i="8"/>
  <c r="K115" i="3"/>
  <c r="L115" i="3"/>
  <c r="F116" i="3"/>
  <c r="K114" i="2"/>
  <c r="W130" i="1"/>
  <c r="G115" i="7"/>
  <c r="K115" i="7"/>
  <c r="L115" i="7"/>
  <c r="T131" i="1"/>
  <c r="C131" i="1"/>
  <c r="F131" i="1"/>
  <c r="C115" i="2"/>
  <c r="C118" i="8"/>
  <c r="G131" i="1"/>
  <c r="I131" i="1"/>
  <c r="B115" i="2"/>
  <c r="B118" i="8"/>
  <c r="D131" i="1"/>
  <c r="B116" i="7"/>
  <c r="D115" i="2"/>
  <c r="D118" i="8"/>
  <c r="J131" i="1"/>
  <c r="C116" i="7"/>
  <c r="C117" i="3"/>
  <c r="M131" i="1"/>
  <c r="D116" i="7"/>
  <c r="D117" i="3"/>
  <c r="B117" i="3"/>
  <c r="N131" i="1"/>
  <c r="E115" i="2"/>
  <c r="E116" i="3"/>
  <c r="E118" i="8"/>
  <c r="O131" i="1"/>
  <c r="Q131" i="1"/>
  <c r="E116" i="7"/>
  <c r="L132" i="1"/>
  <c r="F115" i="2"/>
  <c r="F118" i="8"/>
  <c r="R131" i="1"/>
  <c r="U131" i="1"/>
  <c r="F116" i="7"/>
  <c r="F117" i="3"/>
  <c r="V131" i="1"/>
  <c r="G115" i="2"/>
  <c r="G116" i="3"/>
  <c r="G118" i="8"/>
  <c r="K116" i="3"/>
  <c r="L116" i="3"/>
  <c r="W131" i="1"/>
  <c r="K115" i="2"/>
  <c r="G116" i="7"/>
  <c r="K116" i="7"/>
  <c r="L116" i="7"/>
  <c r="T132" i="1"/>
  <c r="C132" i="1"/>
  <c r="B116" i="2"/>
  <c r="B119" i="8"/>
  <c r="D132" i="1"/>
  <c r="F132" i="1"/>
  <c r="C116" i="2"/>
  <c r="C119" i="8"/>
  <c r="G132" i="1"/>
  <c r="I132" i="1"/>
  <c r="B117" i="7"/>
  <c r="D116" i="2"/>
  <c r="D119" i="8"/>
  <c r="J132" i="1"/>
  <c r="C117" i="7"/>
  <c r="C118" i="3"/>
  <c r="B118" i="3"/>
  <c r="M132" i="1"/>
  <c r="D117" i="7"/>
  <c r="D118" i="3"/>
  <c r="N132" i="1"/>
  <c r="E116" i="2"/>
  <c r="E117" i="3"/>
  <c r="E119" i="8"/>
  <c r="O132" i="1"/>
  <c r="Q132" i="1"/>
  <c r="L133" i="1"/>
  <c r="E117" i="7"/>
  <c r="F116" i="2"/>
  <c r="F119" i="8"/>
  <c r="R132" i="1"/>
  <c r="U132" i="1"/>
  <c r="F117" i="7"/>
  <c r="F118" i="3"/>
  <c r="V132" i="1"/>
  <c r="G116" i="2"/>
  <c r="G117" i="3"/>
  <c r="K117" i="3"/>
  <c r="L117" i="3"/>
  <c r="K116" i="2"/>
  <c r="W132" i="1"/>
  <c r="G119" i="8"/>
  <c r="T133" i="1"/>
  <c r="G117" i="7"/>
  <c r="K117" i="7"/>
  <c r="L117" i="7"/>
  <c r="C133" i="1"/>
  <c r="B117" i="2"/>
  <c r="B120" i="8"/>
  <c r="D133" i="1"/>
  <c r="F133" i="1"/>
  <c r="B118" i="7"/>
  <c r="C117" i="2"/>
  <c r="C120" i="8"/>
  <c r="G133" i="1"/>
  <c r="I133" i="1"/>
  <c r="C118" i="7"/>
  <c r="C119" i="3"/>
  <c r="B119" i="3"/>
  <c r="D117" i="2"/>
  <c r="D120" i="8"/>
  <c r="J133" i="1"/>
  <c r="D118" i="7"/>
  <c r="D119" i="3"/>
  <c r="M133" i="1"/>
  <c r="N133" i="1"/>
  <c r="E117" i="2"/>
  <c r="E118" i="3"/>
  <c r="E120" i="8"/>
  <c r="O133" i="1"/>
  <c r="E118" i="7"/>
  <c r="Q133" i="1"/>
  <c r="L134" i="1"/>
  <c r="F117" i="2"/>
  <c r="F120" i="8"/>
  <c r="R133" i="1"/>
  <c r="U133" i="1"/>
  <c r="F118" i="7"/>
  <c r="F119" i="3"/>
  <c r="V133" i="1"/>
  <c r="G117" i="2"/>
  <c r="G118" i="3"/>
  <c r="G120" i="8"/>
  <c r="W133" i="1"/>
  <c r="K118" i="3"/>
  <c r="L118" i="3"/>
  <c r="K117" i="2"/>
  <c r="T134" i="1"/>
  <c r="G118" i="7"/>
  <c r="K118" i="7"/>
  <c r="L118" i="7"/>
  <c r="C134" i="1"/>
  <c r="F134" i="1"/>
  <c r="C118" i="2"/>
  <c r="C121" i="8"/>
  <c r="G134" i="1"/>
  <c r="I134" i="1"/>
  <c r="B118" i="2"/>
  <c r="B121" i="8"/>
  <c r="D134" i="1"/>
  <c r="B119" i="7"/>
  <c r="D118" i="2"/>
  <c r="D121" i="8"/>
  <c r="J134" i="1"/>
  <c r="C119" i="7"/>
  <c r="C120" i="3"/>
  <c r="M134" i="1"/>
  <c r="D119" i="7"/>
  <c r="D120" i="3"/>
  <c r="B120" i="3"/>
  <c r="N134" i="1"/>
  <c r="E118" i="2"/>
  <c r="E119" i="3"/>
  <c r="E121" i="8"/>
  <c r="O134" i="1"/>
  <c r="E119" i="7"/>
  <c r="Q134" i="1"/>
  <c r="L135" i="1"/>
  <c r="F118" i="2"/>
  <c r="F121" i="8"/>
  <c r="R134" i="1"/>
  <c r="F119" i="7"/>
  <c r="U134" i="1"/>
  <c r="F120" i="3"/>
  <c r="V134" i="1"/>
  <c r="G118" i="2"/>
  <c r="G119" i="3"/>
  <c r="G121" i="8"/>
  <c r="K119" i="3"/>
  <c r="L119" i="3"/>
  <c r="W134" i="1"/>
  <c r="K118" i="2"/>
  <c r="G119" i="7"/>
  <c r="K119" i="7"/>
  <c r="L119" i="7"/>
  <c r="T135" i="1"/>
  <c r="C135" i="1"/>
  <c r="F135" i="1"/>
  <c r="C119" i="2"/>
  <c r="C122" i="8"/>
  <c r="G135" i="1"/>
  <c r="I135" i="1"/>
  <c r="B119" i="2"/>
  <c r="B122" i="8"/>
  <c r="D135" i="1"/>
  <c r="B120" i="7"/>
  <c r="D119" i="2"/>
  <c r="D122" i="8"/>
  <c r="J135" i="1"/>
  <c r="C120" i="7"/>
  <c r="C121" i="3"/>
  <c r="M135" i="1"/>
  <c r="D120" i="7"/>
  <c r="D121" i="3"/>
  <c r="B121" i="3"/>
  <c r="N135" i="1"/>
  <c r="E119" i="2"/>
  <c r="E120" i="3"/>
  <c r="E122" i="8"/>
  <c r="O135" i="1"/>
  <c r="Q135" i="1"/>
  <c r="E120" i="7"/>
  <c r="L136" i="1"/>
  <c r="F119" i="2"/>
  <c r="F122" i="8"/>
  <c r="R135" i="1"/>
  <c r="U135" i="1"/>
  <c r="F120" i="7"/>
  <c r="F121" i="3"/>
  <c r="V135" i="1"/>
  <c r="G119" i="2"/>
  <c r="G120" i="3"/>
  <c r="G122" i="8"/>
  <c r="W135" i="1"/>
  <c r="K120" i="3"/>
  <c r="L120" i="3"/>
  <c r="T136" i="1"/>
  <c r="G120" i="7"/>
  <c r="K120" i="7"/>
  <c r="L120" i="7"/>
  <c r="K119" i="2"/>
  <c r="C136" i="1"/>
  <c r="F136" i="1"/>
  <c r="I136" i="1"/>
  <c r="D120" i="2"/>
  <c r="D123" i="8"/>
  <c r="J136" i="1"/>
  <c r="C120" i="2"/>
  <c r="C123" i="8"/>
  <c r="G136" i="1"/>
  <c r="B120" i="2"/>
  <c r="B123" i="8"/>
  <c r="D136" i="1"/>
  <c r="C121" i="7"/>
  <c r="C122" i="3"/>
  <c r="B121" i="7"/>
  <c r="M136" i="1"/>
  <c r="D121" i="7"/>
  <c r="D122" i="3"/>
  <c r="B122" i="3"/>
  <c r="N136" i="1"/>
  <c r="E120" i="2"/>
  <c r="E121" i="3"/>
  <c r="E123" i="8"/>
  <c r="O136" i="1"/>
  <c r="Q136" i="1"/>
  <c r="L137" i="1"/>
  <c r="E121" i="7"/>
  <c r="F120" i="2"/>
  <c r="F123" i="8"/>
  <c r="R136" i="1"/>
  <c r="U136" i="1"/>
  <c r="F121" i="7"/>
  <c r="F122" i="3"/>
  <c r="V136" i="1"/>
  <c r="G120" i="2"/>
  <c r="G121" i="3"/>
  <c r="G123" i="8"/>
  <c r="K121" i="3"/>
  <c r="L121" i="3"/>
  <c r="K120" i="2"/>
  <c r="W136" i="1"/>
  <c r="T137" i="1"/>
  <c r="G121" i="7"/>
  <c r="K121" i="7"/>
  <c r="L121" i="7"/>
  <c r="C137" i="1"/>
  <c r="F137" i="1"/>
  <c r="C121" i="2"/>
  <c r="C124" i="8"/>
  <c r="G137" i="1"/>
  <c r="I137" i="1"/>
  <c r="B121" i="2"/>
  <c r="B124" i="8"/>
  <c r="D137" i="1"/>
  <c r="C122" i="7"/>
  <c r="C123" i="3"/>
  <c r="D121" i="2"/>
  <c r="D124" i="8"/>
  <c r="J137" i="1"/>
  <c r="B122" i="7"/>
  <c r="D122" i="7"/>
  <c r="D123" i="3"/>
  <c r="M137" i="1"/>
  <c r="B123" i="3"/>
  <c r="N137" i="1"/>
  <c r="E121" i="2"/>
  <c r="E122" i="3"/>
  <c r="O137" i="1"/>
  <c r="E124" i="8"/>
  <c r="E122" i="7"/>
  <c r="Q137" i="1"/>
  <c r="L138" i="1"/>
  <c r="F121" i="2"/>
  <c r="F124" i="8"/>
  <c r="R137" i="1"/>
  <c r="U137" i="1"/>
  <c r="F122" i="7"/>
  <c r="F123" i="3"/>
  <c r="V137" i="1"/>
  <c r="G121" i="2"/>
  <c r="G122" i="3"/>
  <c r="G124" i="8"/>
  <c r="K122" i="3"/>
  <c r="L122" i="3"/>
  <c r="W137" i="1"/>
  <c r="K121" i="2"/>
  <c r="T138" i="1"/>
  <c r="G122" i="7"/>
  <c r="K122" i="7"/>
  <c r="L122" i="7"/>
  <c r="C138" i="1"/>
  <c r="F138" i="1"/>
  <c r="C122" i="2"/>
  <c r="C125" i="8"/>
  <c r="G138" i="1"/>
  <c r="I138" i="1"/>
  <c r="B122" i="2"/>
  <c r="B125" i="8"/>
  <c r="D138" i="1"/>
  <c r="C123" i="7"/>
  <c r="C124" i="3"/>
  <c r="D122" i="2"/>
  <c r="D125" i="8"/>
  <c r="J138" i="1"/>
  <c r="B123" i="7"/>
  <c r="D123" i="7"/>
  <c r="D124" i="3"/>
  <c r="M138" i="1"/>
  <c r="B124" i="3"/>
  <c r="N138" i="1"/>
  <c r="E122" i="2"/>
  <c r="E123" i="3"/>
  <c r="E125" i="8"/>
  <c r="O138" i="1"/>
  <c r="E123" i="7"/>
  <c r="L139" i="1"/>
  <c r="Q138" i="1"/>
  <c r="F122" i="2"/>
  <c r="F125" i="8"/>
  <c r="R138" i="1"/>
  <c r="F123" i="7"/>
  <c r="U138" i="1"/>
  <c r="V138" i="1"/>
  <c r="G122" i="2"/>
  <c r="G123" i="3"/>
  <c r="G125" i="8"/>
  <c r="K123" i="3"/>
  <c r="L123" i="3"/>
  <c r="F124" i="3"/>
  <c r="K122" i="2"/>
  <c r="W138" i="1"/>
  <c r="T139" i="1"/>
  <c r="G123" i="7"/>
  <c r="K123" i="7"/>
  <c r="L123" i="7"/>
  <c r="C139" i="1"/>
  <c r="F139" i="1"/>
  <c r="I139" i="1"/>
  <c r="D123" i="2"/>
  <c r="D126" i="8"/>
  <c r="J139" i="1"/>
  <c r="C123" i="2"/>
  <c r="C126" i="8"/>
  <c r="G139" i="1"/>
  <c r="B123" i="2"/>
  <c r="B126" i="8"/>
  <c r="D139" i="1"/>
  <c r="M139" i="1"/>
  <c r="D124" i="7"/>
  <c r="D125" i="3"/>
  <c r="C124" i="7"/>
  <c r="C125" i="3"/>
  <c r="B124" i="7"/>
  <c r="B125" i="3"/>
  <c r="N139" i="1"/>
  <c r="E123" i="2"/>
  <c r="E124" i="3"/>
  <c r="E126" i="8"/>
  <c r="O139" i="1"/>
  <c r="Q139" i="1"/>
  <c r="L140" i="1"/>
  <c r="E124" i="7"/>
  <c r="F123" i="2"/>
  <c r="F126" i="8"/>
  <c r="R139" i="1"/>
  <c r="U139" i="1"/>
  <c r="F124" i="7"/>
  <c r="F125" i="3"/>
  <c r="V139" i="1"/>
  <c r="G123" i="2"/>
  <c r="G124" i="3"/>
  <c r="G126" i="8"/>
  <c r="K124" i="3"/>
  <c r="L124" i="3"/>
  <c r="W139" i="1"/>
  <c r="K123" i="2"/>
  <c r="T140" i="1"/>
  <c r="G124" i="7"/>
  <c r="K124" i="7"/>
  <c r="L124" i="7"/>
  <c r="C140" i="1"/>
  <c r="B124" i="2"/>
  <c r="B127" i="8"/>
  <c r="D140" i="1"/>
  <c r="F140" i="1"/>
  <c r="C124" i="2"/>
  <c r="C127" i="8"/>
  <c r="G140" i="1"/>
  <c r="I140" i="1"/>
  <c r="B125" i="7"/>
  <c r="C125" i="7"/>
  <c r="C126" i="3"/>
  <c r="D124" i="2"/>
  <c r="D127" i="8"/>
  <c r="J140" i="1"/>
  <c r="B126" i="3"/>
  <c r="D125" i="7"/>
  <c r="D126" i="3"/>
  <c r="M140" i="1"/>
  <c r="N140" i="1"/>
  <c r="E124" i="2"/>
  <c r="E125" i="3"/>
  <c r="E127" i="8"/>
  <c r="O140" i="1"/>
  <c r="L141" i="1"/>
  <c r="E125" i="7"/>
  <c r="Q140" i="1"/>
  <c r="F124" i="2"/>
  <c r="F127" i="8"/>
  <c r="R140" i="1"/>
  <c r="U140" i="1"/>
  <c r="F125" i="7"/>
  <c r="F126" i="3"/>
  <c r="V140" i="1"/>
  <c r="G124" i="2"/>
  <c r="W140" i="1"/>
  <c r="G125" i="3"/>
  <c r="K125" i="3"/>
  <c r="L125" i="3"/>
  <c r="T141" i="1"/>
  <c r="G125" i="7"/>
  <c r="K125" i="7"/>
  <c r="L125" i="7"/>
  <c r="G127" i="8"/>
  <c r="K124" i="2"/>
  <c r="C141" i="1"/>
  <c r="B125" i="2"/>
  <c r="B128" i="8"/>
  <c r="D141" i="1"/>
  <c r="F141" i="1"/>
  <c r="C125" i="2"/>
  <c r="C128" i="8"/>
  <c r="G141" i="1"/>
  <c r="I141" i="1"/>
  <c r="B126" i="7"/>
  <c r="D125" i="2"/>
  <c r="D128" i="8"/>
  <c r="J141" i="1"/>
  <c r="C126" i="7"/>
  <c r="C127" i="3"/>
  <c r="B127" i="3"/>
  <c r="D126" i="7"/>
  <c r="M141" i="1"/>
  <c r="N141" i="1"/>
  <c r="E125" i="2"/>
  <c r="E126" i="3"/>
  <c r="E128" i="8"/>
  <c r="D127" i="3"/>
  <c r="O141" i="1"/>
  <c r="L142" i="1"/>
  <c r="Q141" i="1"/>
  <c r="E126" i="7"/>
  <c r="F125" i="2"/>
  <c r="F128" i="8"/>
  <c r="R141" i="1"/>
  <c r="F126" i="7"/>
  <c r="U141" i="1"/>
  <c r="V141" i="1"/>
  <c r="G125" i="2"/>
  <c r="G126" i="3"/>
  <c r="G128" i="8"/>
  <c r="K126" i="3"/>
  <c r="L126" i="3"/>
  <c r="F127" i="3"/>
  <c r="K125" i="2"/>
  <c r="W141" i="1"/>
  <c r="T142" i="1"/>
  <c r="G126" i="7"/>
  <c r="K126" i="7"/>
  <c r="L126" i="7"/>
  <c r="C142" i="1"/>
  <c r="B126" i="2"/>
  <c r="B129" i="8"/>
  <c r="D142" i="1"/>
  <c r="F142" i="1"/>
  <c r="B127" i="7"/>
  <c r="C126" i="2"/>
  <c r="C129" i="8"/>
  <c r="G142" i="1"/>
  <c r="I142" i="1"/>
  <c r="D126" i="2"/>
  <c r="D129" i="8"/>
  <c r="J142" i="1"/>
  <c r="C127" i="7"/>
  <c r="C128" i="3"/>
  <c r="B128" i="3"/>
  <c r="D127" i="7"/>
  <c r="D128" i="3"/>
  <c r="M142" i="1"/>
  <c r="N142" i="1"/>
  <c r="E126" i="2"/>
  <c r="E127" i="3"/>
  <c r="E129" i="8"/>
  <c r="O142" i="1"/>
  <c r="Q142" i="1"/>
  <c r="E127" i="7"/>
  <c r="L143" i="1"/>
  <c r="F126" i="2"/>
  <c r="F129" i="8"/>
  <c r="R142" i="1"/>
  <c r="F127" i="7"/>
  <c r="U142" i="1"/>
  <c r="V142" i="1"/>
  <c r="G126" i="2"/>
  <c r="G127" i="3"/>
  <c r="G129" i="8"/>
  <c r="K127" i="3"/>
  <c r="L127" i="3"/>
  <c r="F128" i="3"/>
  <c r="K126" i="2"/>
  <c r="W142" i="1"/>
  <c r="G127" i="7"/>
  <c r="K127" i="7"/>
  <c r="L127" i="7"/>
  <c r="T143" i="1"/>
  <c r="C143" i="1"/>
  <c r="F143" i="1"/>
  <c r="C127" i="2"/>
  <c r="C130" i="8"/>
  <c r="G143" i="1"/>
  <c r="I143" i="1"/>
  <c r="B127" i="2"/>
  <c r="B130" i="8"/>
  <c r="D143" i="1"/>
  <c r="D127" i="2"/>
  <c r="D130" i="8"/>
  <c r="J143" i="1"/>
  <c r="C128" i="7"/>
  <c r="C129" i="3"/>
  <c r="B128" i="7"/>
  <c r="M143" i="1"/>
  <c r="D128" i="7"/>
  <c r="D129" i="3"/>
  <c r="B129" i="3"/>
  <c r="N143" i="1"/>
  <c r="E127" i="2"/>
  <c r="E128" i="3"/>
  <c r="E130" i="8"/>
  <c r="O143" i="1"/>
  <c r="E128" i="7"/>
  <c r="Q143" i="1"/>
  <c r="L144" i="1"/>
  <c r="F127" i="2"/>
  <c r="F130" i="8"/>
  <c r="R143" i="1"/>
  <c r="U143" i="1"/>
  <c r="F128" i="7"/>
  <c r="F129" i="3"/>
  <c r="V143" i="1"/>
  <c r="G127" i="2"/>
  <c r="G128" i="3"/>
  <c r="K128" i="3"/>
  <c r="L128" i="3"/>
  <c r="G130" i="8"/>
  <c r="W143" i="1"/>
  <c r="K127" i="2"/>
  <c r="G128" i="7"/>
  <c r="K128" i="7"/>
  <c r="L128" i="7"/>
  <c r="T144" i="1"/>
  <c r="C144" i="1"/>
  <c r="F144" i="1"/>
  <c r="C128" i="2"/>
  <c r="C131" i="8"/>
  <c r="G144" i="1"/>
  <c r="I144" i="1"/>
  <c r="B128" i="2"/>
  <c r="B131" i="8"/>
  <c r="D144" i="1"/>
  <c r="B129" i="7"/>
  <c r="D128" i="2"/>
  <c r="D131" i="8"/>
  <c r="J144" i="1"/>
  <c r="C129" i="7"/>
  <c r="C130" i="3"/>
  <c r="M144" i="1"/>
  <c r="D129" i="7"/>
  <c r="D130" i="3"/>
  <c r="B130" i="3"/>
  <c r="N144" i="1"/>
  <c r="E128" i="2"/>
  <c r="O144" i="1"/>
  <c r="E129" i="3"/>
  <c r="L145" i="1"/>
  <c r="E129" i="7"/>
  <c r="Q144" i="1"/>
  <c r="E131" i="8"/>
  <c r="F128" i="2"/>
  <c r="F131" i="8"/>
  <c r="R144" i="1"/>
  <c r="U144" i="1"/>
  <c r="F129" i="7"/>
  <c r="F130" i="3"/>
  <c r="V144" i="1"/>
  <c r="G128" i="2"/>
  <c r="G129" i="3"/>
  <c r="G131" i="8"/>
  <c r="W144" i="1"/>
  <c r="K129" i="3"/>
  <c r="L129" i="3"/>
  <c r="T145" i="1"/>
  <c r="G129" i="7"/>
  <c r="K129" i="7"/>
  <c r="L129" i="7"/>
  <c r="K128" i="2"/>
  <c r="C145" i="1"/>
  <c r="F145" i="1"/>
  <c r="C129" i="2"/>
  <c r="C132" i="8"/>
  <c r="G145" i="1"/>
  <c r="I145" i="1"/>
  <c r="B129" i="2"/>
  <c r="B132" i="8"/>
  <c r="D145" i="1"/>
  <c r="B130" i="7"/>
  <c r="D129" i="2"/>
  <c r="D132" i="8"/>
  <c r="J145" i="1"/>
  <c r="C130" i="7"/>
  <c r="C131" i="3"/>
  <c r="D130" i="7"/>
  <c r="D131" i="3"/>
  <c r="M145" i="1"/>
  <c r="B131" i="3"/>
  <c r="N145" i="1"/>
  <c r="E129" i="2"/>
  <c r="E130" i="3"/>
  <c r="E132" i="8"/>
  <c r="O145" i="1"/>
  <c r="L146" i="1"/>
  <c r="E130" i="7"/>
  <c r="Q145" i="1"/>
  <c r="F129" i="2"/>
  <c r="F132" i="8"/>
  <c r="R145" i="1"/>
  <c r="U145" i="1"/>
  <c r="F130" i="7"/>
  <c r="F131" i="3"/>
  <c r="V145" i="1"/>
  <c r="G129" i="2"/>
  <c r="G130" i="3"/>
  <c r="G132" i="8"/>
  <c r="K130" i="3"/>
  <c r="L130" i="3"/>
  <c r="K129" i="2"/>
  <c r="W145" i="1"/>
  <c r="T146" i="1"/>
  <c r="G130" i="7"/>
  <c r="K130" i="7"/>
  <c r="L130" i="7"/>
  <c r="C146" i="1"/>
  <c r="F146" i="1"/>
  <c r="C130" i="2"/>
  <c r="C133" i="8"/>
  <c r="G146" i="1"/>
  <c r="I146" i="1"/>
  <c r="B130" i="2"/>
  <c r="B133" i="8"/>
  <c r="D146" i="1"/>
  <c r="C131" i="7"/>
  <c r="C132" i="3"/>
  <c r="D130" i="2"/>
  <c r="D133" i="8"/>
  <c r="J146" i="1"/>
  <c r="B131" i="7"/>
  <c r="M146" i="1"/>
  <c r="D131" i="7"/>
  <c r="D132" i="3"/>
  <c r="B132" i="3"/>
  <c r="N146" i="1"/>
  <c r="E130" i="2"/>
  <c r="E131" i="3"/>
  <c r="E133" i="8"/>
  <c r="O146" i="1"/>
  <c r="Q146" i="1"/>
  <c r="E131" i="7"/>
  <c r="L147" i="1"/>
  <c r="F130" i="2"/>
  <c r="F133" i="8"/>
  <c r="R146" i="1"/>
  <c r="U146" i="1"/>
  <c r="F131" i="7"/>
  <c r="F132" i="3"/>
  <c r="V146" i="1"/>
  <c r="G130" i="2"/>
  <c r="W146" i="1"/>
  <c r="G131" i="3"/>
  <c r="K131" i="3"/>
  <c r="L131" i="3"/>
  <c r="K130" i="2"/>
  <c r="T147" i="1"/>
  <c r="G131" i="7"/>
  <c r="K131" i="7"/>
  <c r="L131" i="7"/>
  <c r="G133" i="8"/>
  <c r="C147" i="1"/>
  <c r="F147" i="1"/>
  <c r="C131" i="2"/>
  <c r="C134" i="8"/>
  <c r="G147" i="1"/>
  <c r="I147" i="1"/>
  <c r="B131" i="2"/>
  <c r="B134" i="8"/>
  <c r="D147" i="1"/>
  <c r="D131" i="2"/>
  <c r="D134" i="8"/>
  <c r="J147" i="1"/>
  <c r="C132" i="7"/>
  <c r="C133" i="3"/>
  <c r="B132" i="7"/>
  <c r="M147" i="1"/>
  <c r="D132" i="7"/>
  <c r="D133" i="3"/>
  <c r="B133" i="3"/>
  <c r="N147" i="1"/>
  <c r="E131" i="2"/>
  <c r="E132" i="3"/>
  <c r="E134" i="8"/>
  <c r="O147" i="1"/>
  <c r="E132" i="7"/>
  <c r="Q147" i="1"/>
  <c r="L148" i="1"/>
  <c r="F131" i="2"/>
  <c r="F134" i="8"/>
  <c r="R147" i="1"/>
  <c r="U147" i="1"/>
  <c r="F132" i="7"/>
  <c r="F133" i="3"/>
  <c r="V147" i="1"/>
  <c r="G131" i="2"/>
  <c r="G132" i="3"/>
  <c r="G134" i="8"/>
  <c r="K132" i="3"/>
  <c r="L132" i="3"/>
  <c r="W147" i="1"/>
  <c r="K131" i="2"/>
  <c r="G132" i="7"/>
  <c r="K132" i="7"/>
  <c r="L132" i="7"/>
  <c r="T148" i="1"/>
  <c r="C148" i="1"/>
  <c r="F148" i="1"/>
  <c r="I148" i="1"/>
  <c r="D132" i="2"/>
  <c r="D135" i="8"/>
  <c r="J148" i="1"/>
  <c r="C132" i="2"/>
  <c r="C135" i="8"/>
  <c r="G148" i="1"/>
  <c r="B132" i="2"/>
  <c r="B135" i="8"/>
  <c r="D148" i="1"/>
  <c r="C133" i="7"/>
  <c r="C134" i="3"/>
  <c r="B133" i="7"/>
  <c r="M148" i="1"/>
  <c r="D133" i="7"/>
  <c r="D134" i="3"/>
  <c r="N148" i="1"/>
  <c r="E132" i="2"/>
  <c r="E133" i="3"/>
  <c r="E135" i="8"/>
  <c r="B134" i="3"/>
  <c r="O148" i="1"/>
  <c r="L149" i="1"/>
  <c r="Q148" i="1"/>
  <c r="E133" i="7"/>
  <c r="F132" i="2"/>
  <c r="F135" i="8"/>
  <c r="R148" i="1"/>
  <c r="U148" i="1"/>
  <c r="F133" i="7"/>
  <c r="F134" i="3"/>
  <c r="V148" i="1"/>
  <c r="G132" i="2"/>
  <c r="G133" i="3"/>
  <c r="G135" i="8"/>
  <c r="W148" i="1"/>
  <c r="K133" i="3"/>
  <c r="L133" i="3"/>
  <c r="K132" i="2"/>
  <c r="T149" i="1"/>
  <c r="G133" i="7"/>
  <c r="K133" i="7"/>
  <c r="L133" i="7"/>
  <c r="C149" i="1"/>
  <c r="F149" i="1"/>
  <c r="C133" i="2"/>
  <c r="C136" i="8"/>
  <c r="G149" i="1"/>
  <c r="I149" i="1"/>
  <c r="B133" i="2"/>
  <c r="B136" i="8"/>
  <c r="D149" i="1"/>
  <c r="C134" i="7"/>
  <c r="C135" i="3"/>
  <c r="D133" i="2"/>
  <c r="D136" i="8"/>
  <c r="J149" i="1"/>
  <c r="B134" i="7"/>
  <c r="M149" i="1"/>
  <c r="D134" i="7"/>
  <c r="D135" i="3"/>
  <c r="B135" i="3"/>
  <c r="N149" i="1"/>
  <c r="E133" i="2"/>
  <c r="E134" i="3"/>
  <c r="E136" i="8"/>
  <c r="O149" i="1"/>
  <c r="E134" i="7"/>
  <c r="Q149" i="1"/>
  <c r="L150" i="1"/>
  <c r="F133" i="2"/>
  <c r="F136" i="8"/>
  <c r="R149" i="1"/>
  <c r="U149" i="1"/>
  <c r="F134" i="7"/>
  <c r="F135" i="3"/>
  <c r="V149" i="1"/>
  <c r="G133" i="2"/>
  <c r="G134" i="3"/>
  <c r="G136" i="8"/>
  <c r="W149" i="1"/>
  <c r="K134" i="3"/>
  <c r="L134" i="3"/>
  <c r="T150" i="1"/>
  <c r="G134" i="7"/>
  <c r="K134" i="7"/>
  <c r="L134" i="7"/>
  <c r="K133" i="2"/>
  <c r="C150" i="1"/>
  <c r="F150" i="1"/>
  <c r="C134" i="2"/>
  <c r="C137" i="8"/>
  <c r="G150" i="1"/>
  <c r="I150" i="1"/>
  <c r="B134" i="2"/>
  <c r="B137" i="8"/>
  <c r="D150" i="1"/>
  <c r="C135" i="7"/>
  <c r="C136" i="3"/>
  <c r="D134" i="2"/>
  <c r="D137" i="8"/>
  <c r="J150" i="1"/>
  <c r="B135" i="7"/>
  <c r="B136" i="3"/>
  <c r="D135" i="7"/>
  <c r="D136" i="3"/>
  <c r="M150" i="1"/>
  <c r="N150" i="1"/>
  <c r="E134" i="2"/>
  <c r="E135" i="3"/>
  <c r="E137" i="8"/>
  <c r="O150" i="1"/>
  <c r="E135" i="7"/>
  <c r="L151" i="1"/>
  <c r="Q150" i="1"/>
  <c r="F134" i="2"/>
  <c r="F137" i="8"/>
  <c r="R150" i="1"/>
  <c r="F135" i="7"/>
  <c r="U150" i="1"/>
  <c r="V150" i="1"/>
  <c r="G134" i="2"/>
  <c r="G135" i="3"/>
  <c r="G137" i="8"/>
  <c r="K135" i="3"/>
  <c r="L135" i="3"/>
  <c r="K134" i="2"/>
  <c r="F136" i="3"/>
  <c r="W150" i="1"/>
  <c r="T151" i="1"/>
  <c r="G135" i="7"/>
  <c r="K135" i="7"/>
  <c r="L135" i="7"/>
  <c r="C151" i="1"/>
  <c r="F151" i="1"/>
  <c r="C135" i="2"/>
  <c r="C138" i="8"/>
  <c r="G151" i="1"/>
  <c r="I151" i="1"/>
  <c r="B135" i="2"/>
  <c r="B138" i="8"/>
  <c r="D151" i="1"/>
  <c r="D135" i="2"/>
  <c r="D138" i="8"/>
  <c r="J151" i="1"/>
  <c r="C136" i="7"/>
  <c r="C137" i="3"/>
  <c r="B136" i="7"/>
  <c r="D136" i="7"/>
  <c r="D137" i="3"/>
  <c r="M151" i="1"/>
  <c r="B137" i="3"/>
  <c r="N151" i="1"/>
  <c r="E135" i="2"/>
  <c r="E136" i="3"/>
  <c r="E138" i="8"/>
  <c r="O151" i="1"/>
  <c r="E136" i="7"/>
  <c r="Q151" i="1"/>
  <c r="L152" i="1"/>
  <c r="F135" i="2"/>
  <c r="F138" i="8"/>
  <c r="R151" i="1"/>
  <c r="F136" i="7"/>
  <c r="U151" i="1"/>
  <c r="V151" i="1"/>
  <c r="G135" i="2"/>
  <c r="G136" i="3"/>
  <c r="G138" i="8"/>
  <c r="K136" i="3"/>
  <c r="L136" i="3"/>
  <c r="F137" i="3"/>
  <c r="K135" i="2"/>
  <c r="W151" i="1"/>
  <c r="T152" i="1"/>
  <c r="G136" i="7"/>
  <c r="K136" i="7"/>
  <c r="L136" i="7"/>
  <c r="C152" i="1"/>
  <c r="F152" i="1"/>
  <c r="C136" i="2"/>
  <c r="C139" i="8"/>
  <c r="G152" i="1"/>
  <c r="I152" i="1"/>
  <c r="B136" i="2"/>
  <c r="B139" i="8"/>
  <c r="D152" i="1"/>
  <c r="D136" i="2"/>
  <c r="D139" i="8"/>
  <c r="J152" i="1"/>
  <c r="C137" i="7"/>
  <c r="C138" i="3"/>
  <c r="B137" i="7"/>
  <c r="D137" i="7"/>
  <c r="D138" i="3"/>
  <c r="M152" i="1"/>
  <c r="B138" i="3"/>
  <c r="N152" i="1"/>
  <c r="E136" i="2"/>
  <c r="E137" i="3"/>
  <c r="E139" i="8"/>
  <c r="O152" i="1"/>
  <c r="E137" i="7"/>
  <c r="L153" i="1"/>
  <c r="Q152" i="1"/>
  <c r="F136" i="2"/>
  <c r="F139" i="8"/>
  <c r="R152" i="1"/>
  <c r="F137" i="7"/>
  <c r="U152" i="1"/>
  <c r="V152" i="1"/>
  <c r="G136" i="2"/>
  <c r="G137" i="3"/>
  <c r="G139" i="8"/>
  <c r="K137" i="3"/>
  <c r="L137" i="3"/>
  <c r="K136" i="2"/>
  <c r="F138" i="3"/>
  <c r="W152" i="1"/>
  <c r="G137" i="7"/>
  <c r="K137" i="7"/>
  <c r="L137" i="7"/>
  <c r="T153" i="1"/>
  <c r="C153" i="1"/>
  <c r="B137" i="2"/>
  <c r="B140" i="8"/>
  <c r="D153" i="1"/>
  <c r="F153" i="1"/>
  <c r="C137" i="2"/>
  <c r="C140" i="8"/>
  <c r="G153" i="1"/>
  <c r="I153" i="1"/>
  <c r="B138" i="7"/>
  <c r="D137" i="2"/>
  <c r="D140" i="8"/>
  <c r="J153" i="1"/>
  <c r="C138" i="7"/>
  <c r="C139" i="3"/>
  <c r="B139" i="3"/>
  <c r="M153" i="1"/>
  <c r="D138" i="7"/>
  <c r="D139" i="3"/>
  <c r="N153" i="1"/>
  <c r="E137" i="2"/>
  <c r="E138" i="3"/>
  <c r="E140" i="8"/>
  <c r="O153" i="1"/>
  <c r="E138" i="7"/>
  <c r="Q153" i="1"/>
  <c r="L154" i="1"/>
  <c r="F137" i="2"/>
  <c r="F140" i="8"/>
  <c r="R153" i="1"/>
  <c r="U153" i="1"/>
  <c r="F138" i="7"/>
  <c r="F139" i="3"/>
  <c r="V153" i="1"/>
  <c r="G137" i="2"/>
  <c r="W153" i="1"/>
  <c r="G138" i="3"/>
  <c r="K138" i="3"/>
  <c r="L138" i="3"/>
  <c r="K137" i="2"/>
  <c r="T154" i="1"/>
  <c r="G138" i="7"/>
  <c r="K138" i="7"/>
  <c r="L138" i="7"/>
  <c r="G140" i="8"/>
  <c r="C154" i="1"/>
  <c r="F154" i="1"/>
  <c r="I154" i="1"/>
  <c r="D138" i="2"/>
  <c r="D141" i="8"/>
  <c r="J154" i="1"/>
  <c r="C138" i="2"/>
  <c r="C141" i="8"/>
  <c r="G154" i="1"/>
  <c r="B138" i="2"/>
  <c r="B141" i="8"/>
  <c r="D154" i="1"/>
  <c r="C139" i="7"/>
  <c r="C140" i="3"/>
  <c r="M154" i="1"/>
  <c r="D139" i="7"/>
  <c r="D140" i="3"/>
  <c r="B139" i="7"/>
  <c r="N154" i="1"/>
  <c r="E138" i="2"/>
  <c r="E139" i="3"/>
  <c r="E141" i="8"/>
  <c r="B140" i="3"/>
  <c r="O154" i="1"/>
  <c r="E139" i="7"/>
  <c r="Q154" i="1"/>
  <c r="L155" i="1"/>
  <c r="F138" i="2"/>
  <c r="F141" i="8"/>
  <c r="R154" i="1"/>
  <c r="F139" i="7"/>
  <c r="U154" i="1"/>
  <c r="V154" i="1"/>
  <c r="G138" i="2"/>
  <c r="G139" i="3"/>
  <c r="G141" i="8"/>
  <c r="K139" i="3"/>
  <c r="L139" i="3"/>
  <c r="K138" i="2"/>
  <c r="F140" i="3"/>
  <c r="W154" i="1"/>
  <c r="G139" i="7"/>
  <c r="K139" i="7"/>
  <c r="L139" i="7"/>
  <c r="T155" i="1"/>
  <c r="C155" i="1"/>
  <c r="F155" i="1"/>
  <c r="C139" i="2"/>
  <c r="C142" i="8"/>
  <c r="G155" i="1"/>
  <c r="I155" i="1"/>
  <c r="B139" i="2"/>
  <c r="B142" i="8"/>
  <c r="D155" i="1"/>
  <c r="C140" i="7"/>
  <c r="C141" i="3"/>
  <c r="D139" i="2"/>
  <c r="D142" i="8"/>
  <c r="J155" i="1"/>
  <c r="B140" i="7"/>
  <c r="D140" i="7"/>
  <c r="D141" i="3"/>
  <c r="M155" i="1"/>
  <c r="B141" i="3"/>
  <c r="N155" i="1"/>
  <c r="E139" i="2"/>
  <c r="E140" i="3"/>
  <c r="E142" i="8"/>
  <c r="O155" i="1"/>
  <c r="E140" i="7"/>
  <c r="L156" i="1"/>
  <c r="Q155" i="1"/>
  <c r="F139" i="2"/>
  <c r="F142" i="8"/>
  <c r="R155" i="1"/>
  <c r="F140" i="7"/>
  <c r="U155" i="1"/>
  <c r="V155" i="1"/>
  <c r="G139" i="2"/>
  <c r="G140" i="3"/>
  <c r="G142" i="8"/>
  <c r="K140" i="3"/>
  <c r="L140" i="3"/>
  <c r="K139" i="2"/>
  <c r="F141" i="3"/>
  <c r="W155" i="1"/>
  <c r="T156" i="1"/>
  <c r="G140" i="7"/>
  <c r="K140" i="7"/>
  <c r="L140" i="7"/>
  <c r="C156" i="1"/>
  <c r="F156" i="1"/>
  <c r="C140" i="2"/>
  <c r="C143" i="8"/>
  <c r="G156" i="1"/>
  <c r="I156" i="1"/>
  <c r="B140" i="2"/>
  <c r="B143" i="8"/>
  <c r="D156" i="1"/>
  <c r="D140" i="2"/>
  <c r="D143" i="8"/>
  <c r="J156" i="1"/>
  <c r="C141" i="7"/>
  <c r="C142" i="3"/>
  <c r="B141" i="7"/>
  <c r="M156" i="1"/>
  <c r="D141" i="7"/>
  <c r="D142" i="3"/>
  <c r="B142" i="3"/>
  <c r="N156" i="1"/>
  <c r="E140" i="2"/>
  <c r="E141" i="3"/>
  <c r="E143" i="8"/>
  <c r="O156" i="1"/>
  <c r="L157" i="1"/>
  <c r="Q156" i="1"/>
  <c r="E141" i="7"/>
  <c r="F140" i="2"/>
  <c r="F143" i="8"/>
  <c r="R156" i="1"/>
  <c r="U156" i="1"/>
  <c r="F141" i="7"/>
  <c r="F142" i="3"/>
  <c r="V156" i="1"/>
  <c r="G140" i="2"/>
  <c r="G141" i="3"/>
  <c r="G143" i="8"/>
  <c r="K141" i="3"/>
  <c r="L141" i="3"/>
  <c r="K140" i="2"/>
  <c r="W156" i="1"/>
  <c r="G141" i="7"/>
  <c r="K141" i="7"/>
  <c r="L141" i="7"/>
  <c r="T157" i="1"/>
  <c r="C157" i="1"/>
  <c r="B141" i="2"/>
  <c r="B144" i="8"/>
  <c r="D157" i="1"/>
  <c r="F157" i="1"/>
  <c r="C141" i="2"/>
  <c r="C144" i="8"/>
  <c r="G157" i="1"/>
  <c r="I157" i="1"/>
  <c r="B142" i="7"/>
  <c r="D141" i="2"/>
  <c r="D144" i="8"/>
  <c r="J157" i="1"/>
  <c r="C142" i="7"/>
  <c r="C143" i="3"/>
  <c r="B143" i="3"/>
  <c r="M157" i="1"/>
  <c r="D142" i="7"/>
  <c r="D143" i="3"/>
  <c r="N157" i="1"/>
  <c r="E141" i="2"/>
  <c r="E142" i="3"/>
  <c r="E144" i="8"/>
  <c r="O157" i="1"/>
  <c r="Q157" i="1"/>
  <c r="E142" i="7"/>
  <c r="L158" i="1"/>
  <c r="F141" i="2"/>
  <c r="F144" i="8"/>
  <c r="R157" i="1"/>
  <c r="U157" i="1"/>
  <c r="F142" i="7"/>
  <c r="F143" i="3"/>
  <c r="V157" i="1"/>
  <c r="G141" i="2"/>
  <c r="G142" i="3"/>
  <c r="G144" i="8"/>
  <c r="K142" i="3"/>
  <c r="L142" i="3"/>
  <c r="K141" i="2"/>
  <c r="W157" i="1"/>
  <c r="T158" i="1"/>
  <c r="G142" i="7"/>
  <c r="K142" i="7"/>
  <c r="L142" i="7"/>
  <c r="C158" i="1"/>
  <c r="F158" i="1"/>
  <c r="C142" i="2"/>
  <c r="C145" i="8"/>
  <c r="G158" i="1"/>
  <c r="I158" i="1"/>
  <c r="B142" i="2"/>
  <c r="B145" i="8"/>
  <c r="D158" i="1"/>
  <c r="C143" i="7"/>
  <c r="C144" i="3"/>
  <c r="D142" i="2"/>
  <c r="D145" i="8"/>
  <c r="J158" i="1"/>
  <c r="B143" i="7"/>
  <c r="M158" i="1"/>
  <c r="D143" i="7"/>
  <c r="D144" i="3"/>
  <c r="B144" i="3"/>
  <c r="N158" i="1"/>
  <c r="E142" i="2"/>
  <c r="E143" i="3"/>
  <c r="E145" i="8"/>
  <c r="O158" i="1"/>
  <c r="Q158" i="1"/>
  <c r="L159" i="1"/>
  <c r="E143" i="7"/>
  <c r="F142" i="2"/>
  <c r="F145" i="8"/>
  <c r="R158" i="1"/>
  <c r="U158" i="1"/>
  <c r="F143" i="7"/>
  <c r="F144" i="3"/>
  <c r="V158" i="1"/>
  <c r="G142" i="2"/>
  <c r="G143" i="3"/>
  <c r="G145" i="8"/>
  <c r="W158" i="1"/>
  <c r="K143" i="3"/>
  <c r="L143" i="3"/>
  <c r="T159" i="1"/>
  <c r="G143" i="7"/>
  <c r="K143" i="7"/>
  <c r="L143" i="7"/>
  <c r="K142" i="2"/>
  <c r="C159" i="1"/>
  <c r="B143" i="2"/>
  <c r="B146" i="8"/>
  <c r="D159" i="1"/>
  <c r="F159" i="1"/>
  <c r="C143" i="2"/>
  <c r="C146" i="8"/>
  <c r="G159" i="1"/>
  <c r="I159" i="1"/>
  <c r="B144" i="7"/>
  <c r="B145" i="3"/>
  <c r="D143" i="2"/>
  <c r="D146" i="8"/>
  <c r="J159" i="1"/>
  <c r="C144" i="7"/>
  <c r="C145" i="3"/>
  <c r="D144" i="7"/>
  <c r="D145" i="3"/>
  <c r="M159" i="1"/>
  <c r="N159" i="1"/>
  <c r="E143" i="2"/>
  <c r="E144" i="3"/>
  <c r="E146" i="8"/>
  <c r="O159" i="1"/>
  <c r="E144" i="7"/>
  <c r="Q159" i="1"/>
  <c r="L160" i="1"/>
  <c r="F143" i="2"/>
  <c r="F146" i="8"/>
  <c r="R159" i="1"/>
  <c r="U159" i="1"/>
  <c r="F144" i="7"/>
  <c r="F145" i="3"/>
  <c r="V159" i="1"/>
  <c r="G143" i="2"/>
  <c r="G144" i="3"/>
  <c r="K144" i="3"/>
  <c r="L144" i="3"/>
  <c r="K143" i="2"/>
  <c r="W159" i="1"/>
  <c r="G146" i="8"/>
  <c r="T160" i="1"/>
  <c r="G144" i="7"/>
  <c r="K144" i="7"/>
  <c r="L144" i="7"/>
  <c r="C160" i="1"/>
  <c r="F160" i="1"/>
  <c r="I160" i="1"/>
  <c r="D144" i="2"/>
  <c r="D147" i="8"/>
  <c r="J160" i="1"/>
  <c r="C144" i="2"/>
  <c r="C147" i="8"/>
  <c r="G160" i="1"/>
  <c r="B144" i="2"/>
  <c r="B147" i="8"/>
  <c r="D160" i="1"/>
  <c r="C145" i="7"/>
  <c r="C146" i="3"/>
  <c r="M160" i="1"/>
  <c r="D145" i="7"/>
  <c r="D146" i="3"/>
  <c r="B145" i="7"/>
  <c r="N160" i="1"/>
  <c r="E144" i="2"/>
  <c r="E145" i="3"/>
  <c r="E147" i="8"/>
  <c r="B146" i="3"/>
  <c r="O160" i="1"/>
  <c r="E145" i="7"/>
  <c r="L161" i="1"/>
  <c r="Q160" i="1"/>
  <c r="F144" i="2"/>
  <c r="F147" i="8"/>
  <c r="R160" i="1"/>
  <c r="U160" i="1"/>
  <c r="F145" i="7"/>
  <c r="F146" i="3"/>
  <c r="V160" i="1"/>
  <c r="G144" i="2"/>
  <c r="G145" i="3"/>
  <c r="G147" i="8"/>
  <c r="K145" i="3"/>
  <c r="L145" i="3"/>
  <c r="W160" i="1"/>
  <c r="K144" i="2"/>
  <c r="T161" i="1"/>
  <c r="G145" i="7"/>
  <c r="K145" i="7"/>
  <c r="L145" i="7"/>
  <c r="C161" i="1"/>
  <c r="F161" i="1"/>
  <c r="C145" i="2"/>
  <c r="C148" i="8"/>
  <c r="G161" i="1"/>
  <c r="I161" i="1"/>
  <c r="B145" i="2"/>
  <c r="B148" i="8"/>
  <c r="D161" i="1"/>
  <c r="D145" i="2"/>
  <c r="D148" i="8"/>
  <c r="J161" i="1"/>
  <c r="C146" i="7"/>
  <c r="C147" i="3"/>
  <c r="B146" i="7"/>
  <c r="M161" i="1"/>
  <c r="D146" i="7"/>
  <c r="D147" i="3"/>
  <c r="B147" i="3"/>
  <c r="N161" i="1"/>
  <c r="E145" i="2"/>
  <c r="E146" i="3"/>
  <c r="E148" i="8"/>
  <c r="O161" i="1"/>
  <c r="E146" i="7"/>
  <c r="L162" i="1"/>
  <c r="Q161" i="1"/>
  <c r="F145" i="2"/>
  <c r="F148" i="8"/>
  <c r="R161" i="1"/>
  <c r="U161" i="1"/>
  <c r="F146" i="7"/>
  <c r="F147" i="3"/>
  <c r="V161" i="1"/>
  <c r="G145" i="2"/>
  <c r="G146" i="3"/>
  <c r="G148" i="8"/>
  <c r="W161" i="1"/>
  <c r="K146" i="3"/>
  <c r="L146" i="3"/>
  <c r="K145" i="2"/>
  <c r="G146" i="7"/>
  <c r="K146" i="7"/>
  <c r="L146" i="7"/>
  <c r="T162" i="1"/>
  <c r="C162" i="1"/>
  <c r="B146" i="2"/>
  <c r="B149" i="8"/>
  <c r="D162" i="1"/>
  <c r="F162" i="1"/>
  <c r="B147" i="7"/>
  <c r="C146" i="2"/>
  <c r="C149" i="8"/>
  <c r="G162" i="1"/>
  <c r="I162" i="1"/>
  <c r="C147" i="7"/>
  <c r="C148" i="3"/>
  <c r="D146" i="2"/>
  <c r="D149" i="8"/>
  <c r="J162" i="1"/>
  <c r="B148" i="3"/>
  <c r="M162" i="1"/>
  <c r="D147" i="7"/>
  <c r="D148" i="3"/>
  <c r="N162" i="1"/>
  <c r="E146" i="2"/>
  <c r="E147" i="3"/>
  <c r="E149" i="8"/>
  <c r="O162" i="1"/>
  <c r="Q162" i="1"/>
  <c r="L163" i="1"/>
  <c r="E147" i="7"/>
  <c r="F146" i="2"/>
  <c r="F149" i="8"/>
  <c r="R162" i="1"/>
  <c r="U162" i="1"/>
  <c r="F147" i="7"/>
  <c r="V162" i="1"/>
  <c r="G146" i="2"/>
  <c r="G147" i="3"/>
  <c r="G149" i="8"/>
  <c r="W162" i="1"/>
  <c r="K147" i="3"/>
  <c r="L147" i="3"/>
  <c r="K146" i="2"/>
  <c r="F148" i="3"/>
  <c r="T163" i="1"/>
  <c r="G147" i="7"/>
  <c r="K147" i="7"/>
  <c r="L147" i="7"/>
  <c r="C163" i="1"/>
  <c r="F163" i="1"/>
  <c r="C147" i="2"/>
  <c r="C150" i="8"/>
  <c r="G163" i="1"/>
  <c r="I163" i="1"/>
  <c r="B147" i="2"/>
  <c r="B150" i="8"/>
  <c r="D163" i="1"/>
  <c r="C148" i="7"/>
  <c r="C149" i="3"/>
  <c r="D147" i="2"/>
  <c r="D150" i="8"/>
  <c r="J163" i="1"/>
  <c r="B148" i="7"/>
  <c r="D148" i="7"/>
  <c r="D149" i="3"/>
  <c r="M163" i="1"/>
  <c r="B149" i="3"/>
  <c r="N163" i="1"/>
  <c r="E147" i="2"/>
  <c r="E148" i="3"/>
  <c r="E150" i="8"/>
  <c r="O163" i="1"/>
  <c r="L164" i="1"/>
  <c r="Q163" i="1"/>
  <c r="E148" i="7"/>
  <c r="F147" i="2"/>
  <c r="F150" i="8"/>
  <c r="R163" i="1"/>
  <c r="U163" i="1"/>
  <c r="F148" i="7"/>
  <c r="F149" i="3"/>
  <c r="V163" i="1"/>
  <c r="G147" i="2"/>
  <c r="G148" i="3"/>
  <c r="G150" i="8"/>
  <c r="K148" i="3"/>
  <c r="L148" i="3"/>
  <c r="W163" i="1"/>
  <c r="K147" i="2"/>
  <c r="T164" i="1"/>
  <c r="G148" i="7"/>
  <c r="K148" i="7"/>
  <c r="L148" i="7"/>
  <c r="C164" i="1"/>
  <c r="F164" i="1"/>
  <c r="B148" i="2"/>
  <c r="B151" i="8"/>
  <c r="D164" i="1"/>
  <c r="C148" i="2"/>
  <c r="C151" i="8"/>
  <c r="G164" i="1"/>
  <c r="I164" i="1"/>
  <c r="B149" i="7"/>
  <c r="C149" i="7"/>
  <c r="C150" i="3"/>
  <c r="D148" i="2"/>
  <c r="D151" i="8"/>
  <c r="J164" i="1"/>
  <c r="M164" i="1"/>
  <c r="D149" i="7"/>
  <c r="D150" i="3"/>
  <c r="B150" i="3"/>
  <c r="N164" i="1"/>
  <c r="E148" i="2"/>
  <c r="E149" i="3"/>
  <c r="E151" i="8"/>
  <c r="O164" i="1"/>
  <c r="E149" i="7"/>
  <c r="L165" i="1"/>
  <c r="Q164" i="1"/>
  <c r="F148" i="2"/>
  <c r="F151" i="8"/>
  <c r="R164" i="1"/>
  <c r="U164" i="1"/>
  <c r="F149" i="7"/>
  <c r="F150" i="3"/>
  <c r="V164" i="1"/>
  <c r="G148" i="2"/>
  <c r="G149" i="3"/>
  <c r="G151" i="8"/>
  <c r="K149" i="3"/>
  <c r="L149" i="3"/>
  <c r="W164" i="1"/>
  <c r="K148" i="2"/>
  <c r="T165" i="1"/>
  <c r="G149" i="7"/>
  <c r="K149" i="7"/>
  <c r="L149" i="7"/>
  <c r="C165" i="1"/>
  <c r="B149" i="2"/>
  <c r="B152" i="8"/>
  <c r="D165" i="1"/>
  <c r="F165" i="1"/>
  <c r="C149" i="2"/>
  <c r="C152" i="8"/>
  <c r="G165" i="1"/>
  <c r="I165" i="1"/>
  <c r="B150" i="7"/>
  <c r="B151" i="3"/>
  <c r="D149" i="2"/>
  <c r="D152" i="8"/>
  <c r="J165" i="1"/>
  <c r="C150" i="7"/>
  <c r="C151" i="3"/>
  <c r="M165" i="1"/>
  <c r="D150" i="7"/>
  <c r="D151" i="3"/>
  <c r="N165" i="1"/>
  <c r="E149" i="2"/>
  <c r="E150" i="3"/>
  <c r="E152" i="8"/>
  <c r="O165" i="1"/>
  <c r="L166" i="1"/>
  <c r="E150" i="7"/>
  <c r="Q165" i="1"/>
  <c r="F149" i="2"/>
  <c r="F152" i="8"/>
  <c r="R165" i="1"/>
  <c r="U165" i="1"/>
  <c r="F150" i="7"/>
  <c r="F151" i="3"/>
  <c r="V165" i="1"/>
  <c r="G149" i="2"/>
  <c r="G150" i="3"/>
  <c r="G152" i="8"/>
  <c r="W165" i="1"/>
  <c r="K150" i="3"/>
  <c r="L150" i="3"/>
  <c r="G150" i="7"/>
  <c r="K150" i="7"/>
  <c r="L150" i="7"/>
  <c r="T166" i="1"/>
  <c r="K149" i="2"/>
  <c r="C166" i="1"/>
  <c r="F166" i="1"/>
  <c r="I166" i="1"/>
  <c r="D150" i="2"/>
  <c r="D153" i="8"/>
  <c r="J166" i="1"/>
  <c r="C150" i="2"/>
  <c r="C153" i="8"/>
  <c r="G166" i="1"/>
  <c r="B150" i="2"/>
  <c r="B153" i="8"/>
  <c r="D166" i="1"/>
  <c r="C151" i="7"/>
  <c r="C152" i="3"/>
  <c r="M166" i="1"/>
  <c r="D151" i="7"/>
  <c r="D152" i="3"/>
  <c r="B151" i="7"/>
  <c r="B152" i="3"/>
  <c r="N166" i="1"/>
  <c r="E150" i="2"/>
  <c r="E151" i="3"/>
  <c r="E153" i="8"/>
  <c r="O166" i="1"/>
  <c r="Q166" i="1"/>
  <c r="E151" i="7"/>
  <c r="L167" i="1"/>
  <c r="F150" i="2"/>
  <c r="F153" i="8"/>
  <c r="R166" i="1"/>
  <c r="F151" i="7"/>
  <c r="U166" i="1"/>
  <c r="V166" i="1"/>
  <c r="G150" i="2"/>
  <c r="G151" i="3"/>
  <c r="G153" i="8"/>
  <c r="K151" i="3"/>
  <c r="L151" i="3"/>
  <c r="K150" i="2"/>
  <c r="F152" i="3"/>
  <c r="W166" i="1"/>
  <c r="T167" i="1"/>
  <c r="G151" i="7"/>
  <c r="K151" i="7"/>
  <c r="L151" i="7"/>
  <c r="C167" i="1"/>
  <c r="F167" i="1"/>
  <c r="I167" i="1"/>
  <c r="D151" i="2"/>
  <c r="D154" i="8"/>
  <c r="J167" i="1"/>
  <c r="C151" i="2"/>
  <c r="C154" i="8"/>
  <c r="G167" i="1"/>
  <c r="B151" i="2"/>
  <c r="B154" i="8"/>
  <c r="D167" i="1"/>
  <c r="C152" i="7"/>
  <c r="C153" i="3"/>
  <c r="B152" i="7"/>
  <c r="D152" i="7"/>
  <c r="D153" i="3"/>
  <c r="M167" i="1"/>
  <c r="B153" i="3"/>
  <c r="N167" i="1"/>
  <c r="E151" i="2"/>
  <c r="E152" i="3"/>
  <c r="E154" i="8"/>
  <c r="O167" i="1"/>
  <c r="E152" i="7"/>
  <c r="Q167" i="1"/>
  <c r="L168" i="1"/>
  <c r="F151" i="2"/>
  <c r="F154" i="8"/>
  <c r="R167" i="1"/>
  <c r="U167" i="1"/>
  <c r="F152" i="7"/>
  <c r="F153" i="3"/>
  <c r="V167" i="1"/>
  <c r="G151" i="2"/>
  <c r="G152" i="3"/>
  <c r="G154" i="8"/>
  <c r="K152" i="3"/>
  <c r="L152" i="3"/>
  <c r="W167" i="1"/>
  <c r="K151" i="2"/>
  <c r="T168" i="1"/>
  <c r="G152" i="7"/>
  <c r="K152" i="7"/>
  <c r="L152" i="7"/>
  <c r="C168" i="1"/>
  <c r="F168" i="1"/>
  <c r="C152" i="2"/>
  <c r="C155" i="8"/>
  <c r="G168" i="1"/>
  <c r="I168" i="1"/>
  <c r="B152" i="2"/>
  <c r="B155" i="8"/>
  <c r="D168" i="1"/>
  <c r="D152" i="2"/>
  <c r="D155" i="8"/>
  <c r="J168" i="1"/>
  <c r="C153" i="7"/>
  <c r="C154" i="3"/>
  <c r="B153" i="7"/>
  <c r="D153" i="7"/>
  <c r="D154" i="3"/>
  <c r="M168" i="1"/>
  <c r="B154" i="3"/>
  <c r="N168" i="1"/>
  <c r="E152" i="2"/>
  <c r="E153" i="3"/>
  <c r="E155" i="8"/>
  <c r="O168" i="1"/>
  <c r="L169" i="1"/>
  <c r="Q168" i="1"/>
  <c r="E153" i="7"/>
  <c r="F152" i="2"/>
  <c r="F155" i="8"/>
  <c r="R168" i="1"/>
  <c r="U168" i="1"/>
  <c r="F153" i="7"/>
  <c r="F154" i="3"/>
  <c r="V168" i="1"/>
  <c r="G152" i="2"/>
  <c r="G153" i="3"/>
  <c r="G155" i="8"/>
  <c r="K153" i="3"/>
  <c r="L153" i="3"/>
  <c r="W168" i="1"/>
  <c r="K152" i="2"/>
  <c r="T169" i="1"/>
  <c r="G153" i="7"/>
  <c r="K153" i="7"/>
  <c r="L153" i="7"/>
  <c r="C169" i="1"/>
  <c r="B153" i="2"/>
  <c r="B156" i="8"/>
  <c r="D169" i="1"/>
  <c r="F169" i="1"/>
  <c r="C153" i="2"/>
  <c r="C156" i="8"/>
  <c r="G169" i="1"/>
  <c r="I169" i="1"/>
  <c r="B154" i="7"/>
  <c r="D153" i="2"/>
  <c r="D156" i="8"/>
  <c r="J169" i="1"/>
  <c r="C154" i="7"/>
  <c r="C155" i="3"/>
  <c r="B155" i="3"/>
  <c r="D154" i="7"/>
  <c r="D155" i="3"/>
  <c r="M169" i="1"/>
  <c r="N169" i="1"/>
  <c r="E153" i="2"/>
  <c r="E154" i="3"/>
  <c r="E156" i="8"/>
  <c r="O169" i="1"/>
  <c r="Q169" i="1"/>
  <c r="L170" i="1"/>
  <c r="E154" i="7"/>
  <c r="F153" i="2"/>
  <c r="F156" i="8"/>
  <c r="R169" i="1"/>
  <c r="U169" i="1"/>
  <c r="F154" i="7"/>
  <c r="F155" i="3"/>
  <c r="V169" i="1"/>
  <c r="G153" i="2"/>
  <c r="G154" i="3"/>
  <c r="G156" i="8"/>
  <c r="K154" i="3"/>
  <c r="L154" i="3"/>
  <c r="W169" i="1"/>
  <c r="K153" i="2"/>
  <c r="G154" i="7"/>
  <c r="K154" i="7"/>
  <c r="L154" i="7"/>
  <c r="T170" i="1"/>
  <c r="C170" i="1"/>
  <c r="F170" i="1"/>
  <c r="C154" i="2"/>
  <c r="C157" i="8"/>
  <c r="G170" i="1"/>
  <c r="I170" i="1"/>
  <c r="B154" i="2"/>
  <c r="B157" i="8"/>
  <c r="D170" i="1"/>
  <c r="C155" i="7"/>
  <c r="C156" i="3"/>
  <c r="D154" i="2"/>
  <c r="D157" i="8"/>
  <c r="J170" i="1"/>
  <c r="B155" i="7"/>
  <c r="M170" i="1"/>
  <c r="D155" i="7"/>
  <c r="D156" i="3"/>
  <c r="B156" i="3"/>
  <c r="N170" i="1"/>
  <c r="E154" i="2"/>
  <c r="E155" i="3"/>
  <c r="E157" i="8"/>
  <c r="O170" i="1"/>
  <c r="Q170" i="1"/>
  <c r="E155" i="7"/>
  <c r="L171" i="1"/>
  <c r="F154" i="2"/>
  <c r="F157" i="8"/>
  <c r="R170" i="1"/>
  <c r="U170" i="1"/>
  <c r="F155" i="7"/>
  <c r="V170" i="1"/>
  <c r="G154" i="2"/>
  <c r="G155" i="3"/>
  <c r="K155" i="3"/>
  <c r="L155" i="3"/>
  <c r="K154" i="2"/>
  <c r="F156" i="3"/>
  <c r="W170" i="1"/>
  <c r="G157" i="8"/>
  <c r="G155" i="7"/>
  <c r="K155" i="7"/>
  <c r="L155" i="7"/>
  <c r="T171" i="1"/>
  <c r="C171" i="1"/>
  <c r="F171" i="1"/>
  <c r="C155" i="2"/>
  <c r="C158" i="8"/>
  <c r="G171" i="1"/>
  <c r="I171" i="1"/>
  <c r="B155" i="2"/>
  <c r="B158" i="8"/>
  <c r="D171" i="1"/>
  <c r="D155" i="2"/>
  <c r="D158" i="8"/>
  <c r="J171" i="1"/>
  <c r="C156" i="7"/>
  <c r="C157" i="3"/>
  <c r="B156" i="7"/>
  <c r="M171" i="1"/>
  <c r="D156" i="7"/>
  <c r="D157" i="3"/>
  <c r="B157" i="3"/>
  <c r="N171" i="1"/>
  <c r="E155" i="2"/>
  <c r="E156" i="3"/>
  <c r="E158" i="8"/>
  <c r="O171" i="1"/>
  <c r="E156" i="7"/>
  <c r="Q171" i="1"/>
  <c r="L172" i="1"/>
  <c r="F155" i="2"/>
  <c r="F158" i="8"/>
  <c r="R171" i="1"/>
  <c r="F156" i="7"/>
  <c r="U171" i="1"/>
  <c r="V171" i="1"/>
  <c r="G155" i="2"/>
  <c r="G156" i="3"/>
  <c r="K156" i="3"/>
  <c r="L156" i="3"/>
  <c r="K155" i="2"/>
  <c r="F157" i="3"/>
  <c r="W171" i="1"/>
  <c r="G158" i="8"/>
  <c r="T172" i="1"/>
  <c r="G156" i="7"/>
  <c r="K156" i="7"/>
  <c r="L156" i="7"/>
  <c r="C172" i="1"/>
  <c r="B156" i="2"/>
  <c r="B159" i="8"/>
  <c r="D172" i="1"/>
  <c r="F172" i="1"/>
  <c r="C156" i="2"/>
  <c r="C159" i="8"/>
  <c r="G172" i="1"/>
  <c r="I172" i="1"/>
  <c r="B157" i="7"/>
  <c r="D156" i="2"/>
  <c r="D159" i="8"/>
  <c r="J172" i="1"/>
  <c r="C157" i="7"/>
  <c r="C158" i="3"/>
  <c r="B158" i="3"/>
  <c r="M172" i="1"/>
  <c r="D157" i="7"/>
  <c r="D158" i="3"/>
  <c r="N172" i="1"/>
  <c r="E156" i="2"/>
  <c r="E157" i="3"/>
  <c r="E159" i="8"/>
  <c r="O172" i="1"/>
  <c r="L173" i="1"/>
  <c r="Q172" i="1"/>
  <c r="E157" i="7"/>
  <c r="F156" i="2"/>
  <c r="F159" i="8"/>
  <c r="R172" i="1"/>
  <c r="F157" i="7"/>
  <c r="U172" i="1"/>
  <c r="V172" i="1"/>
  <c r="G156" i="2"/>
  <c r="G157" i="3"/>
  <c r="K157" i="3"/>
  <c r="L157" i="3"/>
  <c r="K156" i="2"/>
  <c r="F158" i="3"/>
  <c r="W172" i="1"/>
  <c r="G159" i="8"/>
  <c r="T173" i="1"/>
  <c r="G157" i="7"/>
  <c r="K157" i="7"/>
  <c r="L157" i="7"/>
  <c r="C173" i="1"/>
  <c r="F173" i="1"/>
  <c r="C157" i="2"/>
  <c r="C160" i="8"/>
  <c r="G173" i="1"/>
  <c r="I173" i="1"/>
  <c r="B157" i="2"/>
  <c r="B160" i="8"/>
  <c r="D173" i="1"/>
  <c r="C158" i="7"/>
  <c r="C159" i="3"/>
  <c r="D157" i="2"/>
  <c r="D160" i="8"/>
  <c r="J173" i="1"/>
  <c r="B158" i="7"/>
  <c r="D158" i="7"/>
  <c r="D159" i="3"/>
  <c r="M173" i="1"/>
  <c r="B159" i="3"/>
  <c r="N173" i="1"/>
  <c r="E157" i="2"/>
  <c r="E158" i="3"/>
  <c r="E160" i="8"/>
  <c r="O173" i="1"/>
  <c r="Q173" i="1"/>
  <c r="E158" i="7"/>
  <c r="L174" i="1"/>
  <c r="F157" i="2"/>
  <c r="F160" i="8"/>
  <c r="R173" i="1"/>
  <c r="U173" i="1"/>
  <c r="F158" i="7"/>
  <c r="V173" i="1"/>
  <c r="G157" i="2"/>
  <c r="G158" i="3"/>
  <c r="G160" i="8"/>
  <c r="K158" i="3"/>
  <c r="L158" i="3"/>
  <c r="K157" i="2"/>
  <c r="F159" i="3"/>
  <c r="W173" i="1"/>
  <c r="T174" i="1"/>
  <c r="G158" i="7"/>
  <c r="K158" i="7"/>
  <c r="L158" i="7"/>
  <c r="C174" i="1"/>
  <c r="F174" i="1"/>
  <c r="C158" i="2"/>
  <c r="C161" i="8"/>
  <c r="G174" i="1"/>
  <c r="I174" i="1"/>
  <c r="B158" i="2"/>
  <c r="B161" i="8"/>
  <c r="D174" i="1"/>
  <c r="D158" i="2"/>
  <c r="D161" i="8"/>
  <c r="J174" i="1"/>
  <c r="C159" i="7"/>
  <c r="C160" i="3"/>
  <c r="B159" i="7"/>
  <c r="D159" i="7"/>
  <c r="D160" i="3"/>
  <c r="M174" i="1"/>
  <c r="B160" i="3"/>
  <c r="N174" i="1"/>
  <c r="E158" i="2"/>
  <c r="E159" i="3"/>
  <c r="E161" i="8"/>
  <c r="O174" i="1"/>
  <c r="E159" i="7"/>
  <c r="L175" i="1"/>
  <c r="Q174" i="1"/>
  <c r="F158" i="2"/>
  <c r="F161" i="8"/>
  <c r="R174" i="1"/>
  <c r="U174" i="1"/>
  <c r="F159" i="7"/>
  <c r="F160" i="3"/>
  <c r="V174" i="1"/>
  <c r="G158" i="2"/>
  <c r="G159" i="3"/>
  <c r="G161" i="8"/>
  <c r="K159" i="3"/>
  <c r="L159" i="3"/>
  <c r="W174" i="1"/>
  <c r="K158" i="2"/>
  <c r="T175" i="1"/>
  <c r="G159" i="7"/>
  <c r="K159" i="7"/>
  <c r="L159" i="7"/>
  <c r="C175" i="1"/>
  <c r="F175" i="1"/>
  <c r="I175" i="1"/>
  <c r="D159" i="2"/>
  <c r="D162" i="8"/>
  <c r="J175" i="1"/>
  <c r="C159" i="2"/>
  <c r="C162" i="8"/>
  <c r="G175" i="1"/>
  <c r="B159" i="2"/>
  <c r="B162" i="8"/>
  <c r="D175" i="1"/>
  <c r="M175" i="1"/>
  <c r="D160" i="7"/>
  <c r="D161" i="3"/>
  <c r="C160" i="7"/>
  <c r="C161" i="3"/>
  <c r="B160" i="7"/>
  <c r="B161" i="3"/>
  <c r="N175" i="1"/>
  <c r="E159" i="2"/>
  <c r="E160" i="3"/>
  <c r="E162" i="8"/>
  <c r="O175" i="1"/>
  <c r="L176" i="1"/>
  <c r="Q175" i="1"/>
  <c r="E160" i="7"/>
  <c r="F159" i="2"/>
  <c r="F162" i="8"/>
  <c r="R175" i="1"/>
  <c r="U175" i="1"/>
  <c r="F160" i="7"/>
  <c r="F161" i="3"/>
  <c r="V175" i="1"/>
  <c r="G159" i="2"/>
  <c r="G160" i="3"/>
  <c r="G162" i="8"/>
  <c r="K160" i="3"/>
  <c r="L160" i="3"/>
  <c r="W175" i="1"/>
  <c r="K159" i="2"/>
  <c r="T176" i="1"/>
  <c r="G160" i="7"/>
  <c r="K160" i="7"/>
  <c r="L160" i="7"/>
  <c r="C176" i="1"/>
  <c r="F176" i="1"/>
  <c r="C160" i="2"/>
  <c r="C163" i="8"/>
  <c r="G176" i="1"/>
  <c r="I176" i="1"/>
  <c r="B160" i="2"/>
  <c r="B163" i="8"/>
  <c r="D176" i="1"/>
  <c r="D160" i="2"/>
  <c r="D163" i="8"/>
  <c r="J176" i="1"/>
  <c r="C161" i="7"/>
  <c r="C162" i="3"/>
  <c r="B161" i="7"/>
  <c r="B162" i="3"/>
  <c r="M176" i="1"/>
  <c r="D161" i="7"/>
  <c r="D162" i="3"/>
  <c r="N176" i="1"/>
  <c r="E160" i="2"/>
  <c r="E161" i="3"/>
  <c r="E163" i="8"/>
  <c r="O176" i="1"/>
  <c r="L177" i="1"/>
  <c r="Q176" i="1"/>
  <c r="E161" i="7"/>
  <c r="F160" i="2"/>
  <c r="F163" i="8"/>
  <c r="R176" i="1"/>
  <c r="U176" i="1"/>
  <c r="F161" i="7"/>
  <c r="F162" i="3"/>
  <c r="V176" i="1"/>
  <c r="G160" i="2"/>
  <c r="G161" i="3"/>
  <c r="G163" i="8"/>
  <c r="W176" i="1"/>
  <c r="K161" i="3"/>
  <c r="L161" i="3"/>
  <c r="K160" i="2"/>
  <c r="T177" i="1"/>
  <c r="G161" i="7"/>
  <c r="K161" i="7"/>
  <c r="L161" i="7"/>
  <c r="C177" i="1"/>
  <c r="F177" i="1"/>
  <c r="C161" i="2"/>
  <c r="C164" i="8"/>
  <c r="G177" i="1"/>
  <c r="I177" i="1"/>
  <c r="B161" i="2"/>
  <c r="B164" i="8"/>
  <c r="D177" i="1"/>
  <c r="D161" i="2"/>
  <c r="D164" i="8"/>
  <c r="J177" i="1"/>
  <c r="C162" i="7"/>
  <c r="C163" i="3"/>
  <c r="B162" i="7"/>
  <c r="M177" i="1"/>
  <c r="D162" i="7"/>
  <c r="D163" i="3"/>
  <c r="B163" i="3"/>
  <c r="N177" i="1"/>
  <c r="E161" i="2"/>
  <c r="E162" i="3"/>
  <c r="E164" i="8"/>
  <c r="O177" i="1"/>
  <c r="Q177" i="1"/>
  <c r="L178" i="1"/>
  <c r="E162" i="7"/>
  <c r="F161" i="2"/>
  <c r="F164" i="8"/>
  <c r="R177" i="1"/>
  <c r="U177" i="1"/>
  <c r="F162" i="7"/>
  <c r="F163" i="3"/>
  <c r="V177" i="1"/>
  <c r="G161" i="2"/>
  <c r="G162" i="3"/>
  <c r="G164" i="8"/>
  <c r="W177" i="1"/>
  <c r="K162" i="3"/>
  <c r="L162" i="3"/>
  <c r="K161" i="2"/>
  <c r="G162" i="7"/>
  <c r="K162" i="7"/>
  <c r="L162" i="7"/>
  <c r="T178" i="1"/>
  <c r="C178" i="1"/>
  <c r="B162" i="2"/>
  <c r="B165" i="8"/>
  <c r="D178" i="1"/>
  <c r="F178" i="1"/>
  <c r="C162" i="2"/>
  <c r="C165" i="8"/>
  <c r="G178" i="1"/>
  <c r="I178" i="1"/>
  <c r="B163" i="7"/>
  <c r="D162" i="2"/>
  <c r="D165" i="8"/>
  <c r="J178" i="1"/>
  <c r="C163" i="7"/>
  <c r="C164" i="3"/>
  <c r="B164" i="3"/>
  <c r="D163" i="7"/>
  <c r="D164" i="3"/>
  <c r="M178" i="1"/>
  <c r="N178" i="1"/>
  <c r="E162" i="2"/>
  <c r="E163" i="3"/>
  <c r="E165" i="8"/>
  <c r="O178" i="1"/>
  <c r="Q178" i="1"/>
  <c r="E163" i="7"/>
  <c r="L179" i="1"/>
  <c r="F162" i="2"/>
  <c r="F165" i="8"/>
  <c r="R178" i="1"/>
  <c r="U178" i="1"/>
  <c r="F163" i="7"/>
  <c r="F164" i="3"/>
  <c r="V178" i="1"/>
  <c r="G162" i="2"/>
  <c r="G163" i="3"/>
  <c r="K163" i="3"/>
  <c r="L163" i="3"/>
  <c r="K162" i="2"/>
  <c r="W178" i="1"/>
  <c r="G165" i="8"/>
  <c r="G163" i="7"/>
  <c r="K163" i="7"/>
  <c r="L163" i="7"/>
  <c r="T179" i="1"/>
  <c r="C179" i="1"/>
  <c r="F179" i="1"/>
  <c r="C163" i="2"/>
  <c r="C166" i="8"/>
  <c r="G179" i="1"/>
  <c r="I179" i="1"/>
  <c r="B163" i="2"/>
  <c r="B166" i="8"/>
  <c r="D179" i="1"/>
  <c r="B164" i="7"/>
  <c r="D163" i="2"/>
  <c r="D166" i="8"/>
  <c r="J179" i="1"/>
  <c r="C164" i="7"/>
  <c r="C165" i="3"/>
  <c r="M179" i="1"/>
  <c r="D164" i="7"/>
  <c r="D165" i="3"/>
  <c r="B165" i="3"/>
  <c r="N179" i="1"/>
  <c r="E163" i="2"/>
  <c r="E164" i="3"/>
  <c r="E166" i="8"/>
  <c r="O179" i="1"/>
  <c r="L180" i="1"/>
  <c r="Q179" i="1"/>
  <c r="E164" i="7"/>
  <c r="F163" i="2"/>
  <c r="F166" i="8"/>
  <c r="R179" i="1"/>
  <c r="U179" i="1"/>
  <c r="F164" i="7"/>
  <c r="F165" i="3"/>
  <c r="V179" i="1"/>
  <c r="G163" i="2"/>
  <c r="G164" i="3"/>
  <c r="G166" i="8"/>
  <c r="W179" i="1"/>
  <c r="K164" i="3"/>
  <c r="L164" i="3"/>
  <c r="K163" i="2"/>
  <c r="T180" i="1"/>
  <c r="G164" i="7"/>
  <c r="K164" i="7"/>
  <c r="L164" i="7"/>
  <c r="C180" i="1"/>
  <c r="F180" i="1"/>
  <c r="C164" i="2"/>
  <c r="C167" i="8"/>
  <c r="G180" i="1"/>
  <c r="I180" i="1"/>
  <c r="B164" i="2"/>
  <c r="B167" i="8"/>
  <c r="D180" i="1"/>
  <c r="D164" i="2"/>
  <c r="D167" i="8"/>
  <c r="J180" i="1"/>
  <c r="C165" i="7"/>
  <c r="C166" i="3"/>
  <c r="B165" i="7"/>
  <c r="D165" i="7"/>
  <c r="D166" i="3"/>
  <c r="M180" i="1"/>
  <c r="B166" i="3"/>
  <c r="N180" i="1"/>
  <c r="E164" i="2"/>
  <c r="E165" i="3"/>
  <c r="E167" i="8"/>
  <c r="O180" i="1"/>
  <c r="L181" i="1"/>
  <c r="Q180" i="1"/>
  <c r="E165" i="7"/>
  <c r="F164" i="2"/>
  <c r="F167" i="8"/>
  <c r="R180" i="1"/>
  <c r="U180" i="1"/>
  <c r="F165" i="7"/>
  <c r="V180" i="1"/>
  <c r="G164" i="2"/>
  <c r="G165" i="3"/>
  <c r="G167" i="8"/>
  <c r="K165" i="3"/>
  <c r="L165" i="3"/>
  <c r="F166" i="3"/>
  <c r="K164" i="2"/>
  <c r="W180" i="1"/>
  <c r="T181" i="1"/>
  <c r="G165" i="7"/>
  <c r="K165" i="7"/>
  <c r="L165" i="7"/>
  <c r="C181" i="1"/>
  <c r="F181" i="1"/>
  <c r="C165" i="2"/>
  <c r="C168" i="8"/>
  <c r="G181" i="1"/>
  <c r="I181" i="1"/>
  <c r="B165" i="2"/>
  <c r="B168" i="8"/>
  <c r="D181" i="1"/>
  <c r="C166" i="7"/>
  <c r="C167" i="3"/>
  <c r="D165" i="2"/>
  <c r="D168" i="8"/>
  <c r="J181" i="1"/>
  <c r="B166" i="7"/>
  <c r="M181" i="1"/>
  <c r="D166" i="7"/>
  <c r="D167" i="3"/>
  <c r="B167" i="3"/>
  <c r="N181" i="1"/>
  <c r="E165" i="2"/>
  <c r="E166" i="3"/>
  <c r="E168" i="8"/>
  <c r="O181" i="1"/>
  <c r="E166" i="7"/>
  <c r="L182" i="1"/>
  <c r="Q181" i="1"/>
  <c r="F165" i="2"/>
  <c r="F168" i="8"/>
  <c r="R181" i="1"/>
  <c r="U181" i="1"/>
  <c r="F166" i="7"/>
  <c r="F167" i="3"/>
  <c r="V181" i="1"/>
  <c r="G165" i="2"/>
  <c r="G166" i="3"/>
  <c r="G168" i="8"/>
  <c r="W181" i="1"/>
  <c r="K166" i="3"/>
  <c r="L166" i="3"/>
  <c r="K165" i="2"/>
  <c r="T182" i="1"/>
  <c r="G166" i="7"/>
  <c r="K166" i="7"/>
  <c r="L166" i="7"/>
  <c r="C182" i="1"/>
  <c r="B166" i="2"/>
  <c r="B169" i="8"/>
  <c r="D182" i="1"/>
  <c r="F182" i="1"/>
  <c r="C166" i="2"/>
  <c r="C169" i="8"/>
  <c r="G182" i="1"/>
  <c r="I182" i="1"/>
  <c r="B167" i="7"/>
  <c r="B168" i="3"/>
  <c r="D166" i="2"/>
  <c r="D169" i="8"/>
  <c r="J182" i="1"/>
  <c r="C167" i="7"/>
  <c r="C168" i="3"/>
  <c r="M182" i="1"/>
  <c r="D167" i="7"/>
  <c r="D168" i="3"/>
  <c r="N182" i="1"/>
  <c r="E166" i="2"/>
  <c r="E167" i="3"/>
  <c r="E169" i="8"/>
  <c r="O182" i="1"/>
  <c r="Q182" i="1"/>
  <c r="E167" i="7"/>
  <c r="L183" i="1"/>
  <c r="F166" i="2"/>
  <c r="F169" i="8"/>
  <c r="R182" i="1"/>
  <c r="U182" i="1"/>
  <c r="F167" i="7"/>
  <c r="F168" i="3"/>
  <c r="V182" i="1"/>
  <c r="G166" i="2"/>
  <c r="G167" i="3"/>
  <c r="G169" i="8"/>
  <c r="K167" i="3"/>
  <c r="L167" i="3"/>
  <c r="W182" i="1"/>
  <c r="K166" i="2"/>
  <c r="T183" i="1"/>
  <c r="G167" i="7"/>
  <c r="K167" i="7"/>
  <c r="L167" i="7"/>
  <c r="C183" i="1"/>
  <c r="F183" i="1"/>
  <c r="C167" i="2"/>
  <c r="C170" i="8"/>
  <c r="G183" i="1"/>
  <c r="I183" i="1"/>
  <c r="B167" i="2"/>
  <c r="B170" i="8"/>
  <c r="D183" i="1"/>
  <c r="B168" i="7"/>
  <c r="D167" i="2"/>
  <c r="D170" i="8"/>
  <c r="J183" i="1"/>
  <c r="C168" i="7"/>
  <c r="C169" i="3"/>
  <c r="M183" i="1"/>
  <c r="D168" i="7"/>
  <c r="D169" i="3"/>
  <c r="B169" i="3"/>
  <c r="N183" i="1"/>
  <c r="E167" i="2"/>
  <c r="E168" i="3"/>
  <c r="E170" i="8"/>
  <c r="O183" i="1"/>
  <c r="Q183" i="1"/>
  <c r="L184" i="1"/>
  <c r="E168" i="7"/>
  <c r="F167" i="2"/>
  <c r="F170" i="8"/>
  <c r="R183" i="1"/>
  <c r="U183" i="1"/>
  <c r="F168" i="7"/>
  <c r="F169" i="3"/>
  <c r="V183" i="1"/>
  <c r="G167" i="2"/>
  <c r="G168" i="3"/>
  <c r="G170" i="8"/>
  <c r="W183" i="1"/>
  <c r="K168" i="3"/>
  <c r="L168" i="3"/>
  <c r="K167" i="2"/>
  <c r="T184" i="1"/>
  <c r="G168" i="7"/>
  <c r="K168" i="7"/>
  <c r="L168" i="7"/>
  <c r="C184" i="1"/>
  <c r="B168" i="2"/>
  <c r="B171" i="8"/>
  <c r="D184" i="1"/>
  <c r="F184" i="1"/>
  <c r="C168" i="2"/>
  <c r="C171" i="8"/>
  <c r="G184" i="1"/>
  <c r="I184" i="1"/>
  <c r="B169" i="7"/>
  <c r="D168" i="2"/>
  <c r="D171" i="8"/>
  <c r="J184" i="1"/>
  <c r="C169" i="7"/>
  <c r="C170" i="3"/>
  <c r="B170" i="3"/>
  <c r="M184" i="1"/>
  <c r="D169" i="7"/>
  <c r="D170" i="3"/>
  <c r="N184" i="1"/>
  <c r="E168" i="2"/>
  <c r="E169" i="3"/>
  <c r="E171" i="8"/>
  <c r="O184" i="1"/>
  <c r="L185" i="1"/>
  <c r="E169" i="7"/>
  <c r="Q184" i="1"/>
  <c r="F168" i="2"/>
  <c r="F171" i="8"/>
  <c r="R184" i="1"/>
  <c r="F169" i="7"/>
  <c r="F170" i="3"/>
  <c r="U184" i="1"/>
  <c r="V184" i="1"/>
  <c r="G168" i="2"/>
  <c r="G169" i="3"/>
  <c r="K169" i="3"/>
  <c r="L169" i="3"/>
  <c r="K168" i="2"/>
  <c r="W184" i="1"/>
  <c r="G171" i="8"/>
  <c r="T185" i="1"/>
  <c r="G169" i="7"/>
  <c r="K169" i="7"/>
  <c r="L169" i="7"/>
  <c r="C185" i="1"/>
  <c r="F185" i="1"/>
  <c r="C169" i="2"/>
  <c r="C172" i="8"/>
  <c r="G185" i="1"/>
  <c r="B169" i="2"/>
  <c r="B172" i="8"/>
  <c r="D185" i="1"/>
  <c r="I185" i="1"/>
  <c r="B170" i="7"/>
  <c r="C170" i="7"/>
  <c r="C171" i="3"/>
  <c r="D169" i="2"/>
  <c r="D172" i="8"/>
  <c r="J185" i="1"/>
  <c r="M185" i="1"/>
  <c r="D170" i="7"/>
  <c r="D171" i="3"/>
  <c r="B171" i="3"/>
  <c r="N185" i="1"/>
  <c r="E169" i="2"/>
  <c r="E170" i="3"/>
  <c r="E172" i="8"/>
  <c r="O185" i="1"/>
  <c r="Q185" i="1"/>
  <c r="L186" i="1"/>
  <c r="E170" i="7"/>
  <c r="F169" i="2"/>
  <c r="F172" i="8"/>
  <c r="R185" i="1"/>
  <c r="U185" i="1"/>
  <c r="F170" i="7"/>
  <c r="F171" i="3"/>
  <c r="V185" i="1"/>
  <c r="G169" i="2"/>
  <c r="G170" i="3"/>
  <c r="G172" i="8"/>
  <c r="K170" i="3"/>
  <c r="L170" i="3"/>
  <c r="K169" i="2"/>
  <c r="W185" i="1"/>
  <c r="T186" i="1"/>
  <c r="G170" i="7"/>
  <c r="K170" i="7"/>
  <c r="L170" i="7"/>
  <c r="C186" i="1"/>
  <c r="F186" i="1"/>
  <c r="C170" i="2"/>
  <c r="C173" i="8"/>
  <c r="G186" i="1"/>
  <c r="I186" i="1"/>
  <c r="B170" i="2"/>
  <c r="B173" i="8"/>
  <c r="D186" i="1"/>
  <c r="C171" i="7"/>
  <c r="C172" i="3"/>
  <c r="D170" i="2"/>
  <c r="D173" i="8"/>
  <c r="J186" i="1"/>
  <c r="B171" i="7"/>
  <c r="M186" i="1"/>
  <c r="D171" i="7"/>
  <c r="D172" i="3"/>
  <c r="B172" i="3"/>
  <c r="N186" i="1"/>
  <c r="E170" i="2"/>
  <c r="E171" i="3"/>
  <c r="E173" i="8"/>
  <c r="O186" i="1"/>
  <c r="Q186" i="1"/>
  <c r="E171" i="7"/>
  <c r="L187" i="1"/>
  <c r="F170" i="2"/>
  <c r="F173" i="8"/>
  <c r="R186" i="1"/>
  <c r="U186" i="1"/>
  <c r="F171" i="7"/>
  <c r="V186" i="1"/>
  <c r="G170" i="2"/>
  <c r="G171" i="3"/>
  <c r="K171" i="3"/>
  <c r="L171" i="3"/>
  <c r="K170" i="2"/>
  <c r="F172" i="3"/>
  <c r="W186" i="1"/>
  <c r="G173" i="8"/>
  <c r="G171" i="7"/>
  <c r="K171" i="7"/>
  <c r="L171" i="7"/>
  <c r="T187" i="1"/>
  <c r="C187" i="1"/>
  <c r="B171" i="2"/>
  <c r="B174" i="8"/>
  <c r="D187" i="1"/>
  <c r="F187" i="1"/>
  <c r="C171" i="2"/>
  <c r="C174" i="8"/>
  <c r="G187" i="1"/>
  <c r="I187" i="1"/>
  <c r="B172" i="7"/>
  <c r="B173" i="3"/>
  <c r="D171" i="2"/>
  <c r="D174" i="8"/>
  <c r="J187" i="1"/>
  <c r="C172" i="7"/>
  <c r="C173" i="3"/>
  <c r="D172" i="7"/>
  <c r="D173" i="3"/>
  <c r="M187" i="1"/>
  <c r="N187" i="1"/>
  <c r="E171" i="2"/>
  <c r="E172" i="3"/>
  <c r="E174" i="8"/>
  <c r="O187" i="1"/>
  <c r="L188" i="1"/>
  <c r="Q187" i="1"/>
  <c r="E172" i="7"/>
  <c r="F171" i="2"/>
  <c r="F174" i="8"/>
  <c r="R187" i="1"/>
  <c r="U187" i="1"/>
  <c r="F172" i="7"/>
  <c r="F173" i="3"/>
  <c r="V187" i="1"/>
  <c r="G171" i="2"/>
  <c r="G172" i="3"/>
  <c r="G174" i="8"/>
  <c r="W187" i="1"/>
  <c r="K172" i="3"/>
  <c r="L172" i="3"/>
  <c r="T188" i="1"/>
  <c r="G172" i="7"/>
  <c r="K172" i="7"/>
  <c r="L172" i="7"/>
  <c r="K171" i="2"/>
  <c r="C188" i="1"/>
  <c r="F188" i="1"/>
  <c r="C172" i="2"/>
  <c r="C175" i="8"/>
  <c r="G188" i="1"/>
  <c r="I188" i="1"/>
  <c r="B172" i="2"/>
  <c r="B175" i="8"/>
  <c r="D188" i="1"/>
  <c r="D172" i="2"/>
  <c r="D175" i="8"/>
  <c r="J188" i="1"/>
  <c r="C173" i="7"/>
  <c r="C174" i="3"/>
  <c r="B173" i="7"/>
  <c r="M188" i="1"/>
  <c r="D173" i="7"/>
  <c r="D174" i="3"/>
  <c r="B174" i="3"/>
  <c r="N188" i="1"/>
  <c r="E172" i="2"/>
  <c r="E173" i="3"/>
  <c r="E175" i="8"/>
  <c r="O188" i="1"/>
  <c r="L189" i="1"/>
  <c r="Q188" i="1"/>
  <c r="E173" i="7"/>
  <c r="F172" i="2"/>
  <c r="F175" i="8"/>
  <c r="R188" i="1"/>
  <c r="F173" i="7"/>
  <c r="U188" i="1"/>
  <c r="F174" i="3"/>
  <c r="V188" i="1"/>
  <c r="G172" i="2"/>
  <c r="G173" i="3"/>
  <c r="G175" i="8"/>
  <c r="K173" i="3"/>
  <c r="L173" i="3"/>
  <c r="W188" i="1"/>
  <c r="K172" i="2"/>
  <c r="T189" i="1"/>
  <c r="G173" i="7"/>
  <c r="K173" i="7"/>
  <c r="L173" i="7"/>
  <c r="C189" i="1"/>
  <c r="F189" i="1"/>
  <c r="C173" i="2"/>
  <c r="C176" i="8"/>
  <c r="G189" i="1"/>
  <c r="I189" i="1"/>
  <c r="B173" i="2"/>
  <c r="B176" i="8"/>
  <c r="D189" i="1"/>
  <c r="D173" i="2"/>
  <c r="D176" i="8"/>
  <c r="J189" i="1"/>
  <c r="B174" i="7"/>
  <c r="C174" i="7"/>
  <c r="C175" i="3"/>
  <c r="B175" i="3"/>
  <c r="M189" i="1"/>
  <c r="D174" i="7"/>
  <c r="D175" i="3"/>
  <c r="N189" i="1"/>
  <c r="E173" i="2"/>
  <c r="E174" i="3"/>
  <c r="E176" i="8"/>
  <c r="O189" i="1"/>
  <c r="Q189" i="1"/>
  <c r="L190" i="1"/>
  <c r="E174" i="7"/>
  <c r="F173" i="2"/>
  <c r="F176" i="8"/>
  <c r="R189" i="1"/>
  <c r="U189" i="1"/>
  <c r="F174" i="7"/>
  <c r="F175" i="3"/>
  <c r="V189" i="1"/>
  <c r="G173" i="2"/>
  <c r="G174" i="3"/>
  <c r="G176" i="8"/>
  <c r="K174" i="3"/>
  <c r="L174" i="3"/>
  <c r="W189" i="1"/>
  <c r="K173" i="2"/>
  <c r="T190" i="1"/>
  <c r="G174" i="7"/>
  <c r="K174" i="7"/>
  <c r="L174" i="7"/>
  <c r="C190" i="1"/>
  <c r="B174" i="2"/>
  <c r="B177" i="8"/>
  <c r="D190" i="1"/>
  <c r="F190" i="1"/>
  <c r="C174" i="2"/>
  <c r="C177" i="8"/>
  <c r="G190" i="1"/>
  <c r="I190" i="1"/>
  <c r="B175" i="7"/>
  <c r="D174" i="2"/>
  <c r="D177" i="8"/>
  <c r="J190" i="1"/>
  <c r="B176" i="3"/>
  <c r="C175" i="7"/>
  <c r="C176" i="3"/>
  <c r="D175" i="7"/>
  <c r="M190" i="1"/>
  <c r="N190" i="1"/>
  <c r="E174" i="2"/>
  <c r="E175" i="3"/>
  <c r="E177" i="8"/>
  <c r="D176" i="3"/>
  <c r="O190" i="1"/>
  <c r="E175" i="7"/>
  <c r="L191" i="1"/>
  <c r="Q190" i="1"/>
  <c r="F174" i="2"/>
  <c r="F177" i="8"/>
  <c r="R190" i="1"/>
  <c r="U190" i="1"/>
  <c r="F175" i="7"/>
  <c r="F176" i="3"/>
  <c r="V190" i="1"/>
  <c r="G174" i="2"/>
  <c r="W190" i="1"/>
  <c r="G175" i="3"/>
  <c r="K175" i="3"/>
  <c r="L175" i="3"/>
  <c r="T191" i="1"/>
  <c r="G175" i="7"/>
  <c r="K175" i="7"/>
  <c r="L175" i="7"/>
  <c r="G177" i="8"/>
  <c r="K174" i="2"/>
  <c r="C191" i="1"/>
  <c r="F191" i="1"/>
  <c r="I191" i="1"/>
  <c r="D175" i="2"/>
  <c r="D178" i="8"/>
  <c r="J191" i="1"/>
  <c r="C175" i="2"/>
  <c r="C178" i="8"/>
  <c r="G191" i="1"/>
  <c r="B175" i="2"/>
  <c r="B178" i="8"/>
  <c r="D191" i="1"/>
  <c r="D176" i="7"/>
  <c r="D177" i="3"/>
  <c r="M191" i="1"/>
  <c r="C176" i="7"/>
  <c r="C177" i="3"/>
  <c r="B176" i="7"/>
  <c r="N191" i="1"/>
  <c r="E175" i="2"/>
  <c r="E176" i="3"/>
  <c r="B177" i="3"/>
  <c r="O191" i="1"/>
  <c r="E178" i="8"/>
  <c r="Q191" i="1"/>
  <c r="E176" i="7"/>
  <c r="L192" i="1"/>
  <c r="F175" i="2"/>
  <c r="F178" i="8"/>
  <c r="R191" i="1"/>
  <c r="F176" i="7"/>
  <c r="U191" i="1"/>
  <c r="V191" i="1"/>
  <c r="G175" i="2"/>
  <c r="G176" i="3"/>
  <c r="K176" i="3"/>
  <c r="L176" i="3"/>
  <c r="K175" i="2"/>
  <c r="F177" i="3"/>
  <c r="W191" i="1"/>
  <c r="G178" i="8"/>
  <c r="G176" i="7"/>
  <c r="K176" i="7"/>
  <c r="L176" i="7"/>
  <c r="T192" i="1"/>
  <c r="C192" i="1"/>
  <c r="F192" i="1"/>
  <c r="I192" i="1"/>
  <c r="D176" i="2"/>
  <c r="D179" i="8"/>
  <c r="J192" i="1"/>
  <c r="C176" i="2"/>
  <c r="C179" i="8"/>
  <c r="G192" i="1"/>
  <c r="B176" i="2"/>
  <c r="B179" i="8"/>
  <c r="D192" i="1"/>
  <c r="M192" i="1"/>
  <c r="D177" i="7"/>
  <c r="D178" i="3"/>
  <c r="C177" i="7"/>
  <c r="C178" i="3"/>
  <c r="B177" i="7"/>
  <c r="B178" i="3"/>
  <c r="N192" i="1"/>
  <c r="E176" i="2"/>
  <c r="E177" i="3"/>
  <c r="E179" i="8"/>
  <c r="O192" i="1"/>
  <c r="L193" i="1"/>
  <c r="Q192" i="1"/>
  <c r="E177" i="7"/>
  <c r="F176" i="2"/>
  <c r="F179" i="8"/>
  <c r="R192" i="1"/>
  <c r="F177" i="7"/>
  <c r="U192" i="1"/>
  <c r="V192" i="1"/>
  <c r="G176" i="2"/>
  <c r="G177" i="3"/>
  <c r="K177" i="3"/>
  <c r="L177" i="3"/>
  <c r="K176" i="2"/>
  <c r="F178" i="3"/>
  <c r="W192" i="1"/>
  <c r="G179" i="8"/>
  <c r="G177" i="7"/>
  <c r="K177" i="7"/>
  <c r="L177" i="7"/>
  <c r="T193" i="1"/>
  <c r="C193" i="1"/>
  <c r="F193" i="1"/>
  <c r="C177" i="2"/>
  <c r="C180" i="8"/>
  <c r="G193" i="1"/>
  <c r="I193" i="1"/>
  <c r="B177" i="2"/>
  <c r="B180" i="8"/>
  <c r="D193" i="1"/>
  <c r="D177" i="2"/>
  <c r="D180" i="8"/>
  <c r="J193" i="1"/>
  <c r="C178" i="7"/>
  <c r="C179" i="3"/>
  <c r="B178" i="7"/>
  <c r="D178" i="7"/>
  <c r="D179" i="3"/>
  <c r="M193" i="1"/>
  <c r="B179" i="3"/>
  <c r="N193" i="1"/>
  <c r="E177" i="2"/>
  <c r="E178" i="3"/>
  <c r="E180" i="8"/>
  <c r="O193" i="1"/>
  <c r="E178" i="7"/>
  <c r="Q193" i="1"/>
  <c r="L194" i="1"/>
  <c r="F177" i="2"/>
  <c r="F180" i="8"/>
  <c r="R193" i="1"/>
  <c r="F178" i="7"/>
  <c r="U193" i="1"/>
  <c r="V193" i="1"/>
  <c r="G177" i="2"/>
  <c r="G178" i="3"/>
  <c r="G180" i="8"/>
  <c r="K178" i="3"/>
  <c r="L178" i="3"/>
  <c r="F179" i="3"/>
  <c r="K177" i="2"/>
  <c r="W193" i="1"/>
  <c r="T194" i="1"/>
  <c r="G178" i="7"/>
  <c r="K178" i="7"/>
  <c r="L178" i="7"/>
  <c r="C194" i="1"/>
  <c r="F194" i="1"/>
  <c r="C178" i="2"/>
  <c r="C181" i="8"/>
  <c r="G194" i="1"/>
  <c r="I194" i="1"/>
  <c r="B178" i="2"/>
  <c r="B181" i="8"/>
  <c r="D194" i="1"/>
  <c r="C179" i="7"/>
  <c r="C180" i="3"/>
  <c r="D178" i="2"/>
  <c r="D181" i="8"/>
  <c r="J194" i="1"/>
  <c r="B179" i="7"/>
  <c r="D179" i="7"/>
  <c r="D180" i="3"/>
  <c r="M194" i="1"/>
  <c r="B180" i="3"/>
  <c r="N194" i="1"/>
  <c r="E178" i="2"/>
  <c r="E179" i="3"/>
  <c r="E181" i="8"/>
  <c r="O194" i="1"/>
  <c r="L195" i="1"/>
  <c r="E179" i="7"/>
  <c r="Q194" i="1"/>
  <c r="F178" i="2"/>
  <c r="F181" i="8"/>
  <c r="R194" i="1"/>
  <c r="U194" i="1"/>
  <c r="F179" i="7"/>
  <c r="F180" i="3"/>
  <c r="V194" i="1"/>
  <c r="G178" i="2"/>
  <c r="G179" i="3"/>
  <c r="G181" i="8"/>
  <c r="W194" i="1"/>
  <c r="K179" i="3"/>
  <c r="L179" i="3"/>
  <c r="K178" i="2"/>
  <c r="T195" i="1"/>
  <c r="G179" i="7"/>
  <c r="K179" i="7"/>
  <c r="L179" i="7"/>
  <c r="C195" i="1"/>
  <c r="F195" i="1"/>
  <c r="C179" i="2"/>
  <c r="C182" i="8"/>
  <c r="G195" i="1"/>
  <c r="I195" i="1"/>
  <c r="B179" i="2"/>
  <c r="B182" i="8"/>
  <c r="D195" i="1"/>
  <c r="D179" i="2"/>
  <c r="D182" i="8"/>
  <c r="J195" i="1"/>
  <c r="C180" i="7"/>
  <c r="C181" i="3"/>
  <c r="B180" i="7"/>
  <c r="M195" i="1"/>
  <c r="D180" i="7"/>
  <c r="D181" i="3"/>
  <c r="B181" i="3"/>
  <c r="N195" i="1"/>
  <c r="E179" i="2"/>
  <c r="E180" i="3"/>
  <c r="E182" i="8"/>
  <c r="O195" i="1"/>
  <c r="L196" i="1"/>
  <c r="Q195" i="1"/>
  <c r="E180" i="7"/>
  <c r="F179" i="2"/>
  <c r="F182" i="8"/>
  <c r="R195" i="1"/>
  <c r="U195" i="1"/>
  <c r="F180" i="7"/>
  <c r="F181" i="3"/>
  <c r="V195" i="1"/>
  <c r="G179" i="2"/>
  <c r="G180" i="3"/>
  <c r="G182" i="8"/>
  <c r="K180" i="3"/>
  <c r="L180" i="3"/>
  <c r="W195" i="1"/>
  <c r="K179" i="2"/>
  <c r="T196" i="1"/>
  <c r="G180" i="7"/>
  <c r="K180" i="7"/>
  <c r="L180" i="7"/>
  <c r="C196" i="1"/>
  <c r="B180" i="2"/>
  <c r="B183" i="8"/>
  <c r="D196" i="1"/>
  <c r="F196" i="1"/>
  <c r="C180" i="2"/>
  <c r="C183" i="8"/>
  <c r="G196" i="1"/>
  <c r="I196" i="1"/>
  <c r="B181" i="7"/>
  <c r="C181" i="7"/>
  <c r="C182" i="3"/>
  <c r="D180" i="2"/>
  <c r="D183" i="8"/>
  <c r="J196" i="1"/>
  <c r="B182" i="3"/>
  <c r="D181" i="7"/>
  <c r="M196" i="1"/>
  <c r="N196" i="1"/>
  <c r="E180" i="2"/>
  <c r="E181" i="3"/>
  <c r="E183" i="8"/>
  <c r="D182" i="3"/>
  <c r="O196" i="1"/>
  <c r="L197" i="1"/>
  <c r="Q196" i="1"/>
  <c r="E181" i="7"/>
  <c r="F180" i="2"/>
  <c r="F183" i="8"/>
  <c r="R196" i="1"/>
  <c r="U196" i="1"/>
  <c r="F181" i="7"/>
  <c r="F182" i="3"/>
  <c r="V196" i="1"/>
  <c r="G180" i="2"/>
  <c r="G181" i="3"/>
  <c r="G183" i="8"/>
  <c r="K181" i="3"/>
  <c r="L181" i="3"/>
  <c r="W196" i="1"/>
  <c r="K180" i="2"/>
  <c r="T197" i="1"/>
  <c r="G181" i="7"/>
  <c r="K181" i="7"/>
  <c r="L181" i="7"/>
  <c r="C197" i="1"/>
  <c r="B181" i="2"/>
  <c r="B184" i="8"/>
  <c r="D197" i="1"/>
  <c r="F197" i="1"/>
  <c r="C181" i="2"/>
  <c r="C184" i="8"/>
  <c r="G197" i="1"/>
  <c r="I197" i="1"/>
  <c r="B182" i="7"/>
  <c r="D181" i="2"/>
  <c r="D184" i="8"/>
  <c r="J197" i="1"/>
  <c r="C182" i="7"/>
  <c r="C183" i="3"/>
  <c r="B183" i="3"/>
  <c r="M197" i="1"/>
  <c r="D182" i="7"/>
  <c r="D183" i="3"/>
  <c r="N197" i="1"/>
  <c r="E181" i="2"/>
  <c r="E182" i="3"/>
  <c r="E184" i="8"/>
  <c r="O197" i="1"/>
  <c r="L198" i="1"/>
  <c r="Q197" i="1"/>
  <c r="E182" i="7"/>
  <c r="F181" i="2"/>
  <c r="F184" i="8"/>
  <c r="R197" i="1"/>
  <c r="F182" i="7"/>
  <c r="U197" i="1"/>
  <c r="V197" i="1"/>
  <c r="G181" i="2"/>
  <c r="G182" i="3"/>
  <c r="K182" i="3"/>
  <c r="L182" i="3"/>
  <c r="K181" i="2"/>
  <c r="F183" i="3"/>
  <c r="W197" i="1"/>
  <c r="G184" i="8"/>
  <c r="T198" i="1"/>
  <c r="G182" i="7"/>
  <c r="K182" i="7"/>
  <c r="L182" i="7"/>
  <c r="C198" i="1"/>
  <c r="F198" i="1"/>
  <c r="C182" i="2"/>
  <c r="C185" i="8"/>
  <c r="G198" i="1"/>
  <c r="I198" i="1"/>
  <c r="B182" i="2"/>
  <c r="B185" i="8"/>
  <c r="D198" i="1"/>
  <c r="D182" i="2"/>
  <c r="D185" i="8"/>
  <c r="J198" i="1"/>
  <c r="B183" i="7"/>
  <c r="C183" i="7"/>
  <c r="C184" i="3"/>
  <c r="M198" i="1"/>
  <c r="D183" i="7"/>
  <c r="D184" i="3"/>
  <c r="B184" i="3"/>
  <c r="N198" i="1"/>
  <c r="E182" i="2"/>
  <c r="E183" i="3"/>
  <c r="E185" i="8"/>
  <c r="O198" i="1"/>
  <c r="Q198" i="1"/>
  <c r="E183" i="7"/>
  <c r="L199" i="1"/>
  <c r="F182" i="2"/>
  <c r="F185" i="8"/>
  <c r="R198" i="1"/>
  <c r="U198" i="1"/>
  <c r="F183" i="7"/>
  <c r="F184" i="3"/>
  <c r="V198" i="1"/>
  <c r="G182" i="2"/>
  <c r="G183" i="3"/>
  <c r="G185" i="8"/>
  <c r="W198" i="1"/>
  <c r="K183" i="3"/>
  <c r="L183" i="3"/>
  <c r="G183" i="7"/>
  <c r="K183" i="7"/>
  <c r="L183" i="7"/>
  <c r="T199" i="1"/>
  <c r="K182" i="2"/>
  <c r="C199" i="1"/>
  <c r="B183" i="2"/>
  <c r="B186" i="8"/>
  <c r="D199" i="1"/>
  <c r="F199" i="1"/>
  <c r="C183" i="2"/>
  <c r="C186" i="8"/>
  <c r="G199" i="1"/>
  <c r="I199" i="1"/>
  <c r="B184" i="7"/>
  <c r="D183" i="2"/>
  <c r="D186" i="8"/>
  <c r="J199" i="1"/>
  <c r="C184" i="7"/>
  <c r="C185" i="3"/>
  <c r="B185" i="3"/>
  <c r="D184" i="7"/>
  <c r="D185" i="3"/>
  <c r="M199" i="1"/>
  <c r="N199" i="1"/>
  <c r="E183" i="2"/>
  <c r="E184" i="3"/>
  <c r="E186" i="8"/>
  <c r="O199" i="1"/>
  <c r="L200" i="1"/>
  <c r="Q199" i="1"/>
  <c r="E184" i="7"/>
  <c r="F183" i="2"/>
  <c r="F186" i="8"/>
  <c r="R199" i="1"/>
  <c r="U199" i="1"/>
  <c r="F184" i="7"/>
  <c r="F185" i="3"/>
  <c r="V199" i="1"/>
  <c r="G183" i="2"/>
  <c r="G184" i="3"/>
  <c r="G186" i="8"/>
  <c r="K184" i="3"/>
  <c r="L184" i="3"/>
  <c r="W199" i="1"/>
  <c r="K183" i="2"/>
  <c r="T200" i="1"/>
  <c r="G184" i="7"/>
  <c r="K184" i="7"/>
  <c r="L184" i="7"/>
  <c r="C200" i="1"/>
  <c r="B184" i="2"/>
  <c r="B187" i="8"/>
  <c r="D200" i="1"/>
  <c r="F200" i="1"/>
  <c r="B185" i="7"/>
  <c r="C184" i="2"/>
  <c r="C187" i="8"/>
  <c r="G200" i="1"/>
  <c r="I200" i="1"/>
  <c r="C185" i="7"/>
  <c r="C186" i="3"/>
  <c r="D184" i="2"/>
  <c r="D187" i="8"/>
  <c r="J200" i="1"/>
  <c r="B186" i="3"/>
  <c r="D185" i="7"/>
  <c r="D186" i="3"/>
  <c r="M200" i="1"/>
  <c r="N200" i="1"/>
  <c r="E184" i="2"/>
  <c r="E185" i="3"/>
  <c r="E187" i="8"/>
  <c r="O200" i="1"/>
  <c r="Q200" i="1"/>
  <c r="L201" i="1"/>
  <c r="E185" i="7"/>
  <c r="F184" i="2"/>
  <c r="F187" i="8"/>
  <c r="R200" i="1"/>
  <c r="F185" i="7"/>
  <c r="F186" i="3"/>
  <c r="U200" i="1"/>
  <c r="V200" i="1"/>
  <c r="G184" i="2"/>
  <c r="G185" i="3"/>
  <c r="K185" i="3"/>
  <c r="L185" i="3"/>
  <c r="K184" i="2"/>
  <c r="W200" i="1"/>
  <c r="G187" i="8"/>
  <c r="T201" i="1"/>
  <c r="G185" i="7"/>
  <c r="K185" i="7"/>
  <c r="L185" i="7"/>
  <c r="C201" i="1"/>
  <c r="F201" i="1"/>
  <c r="C185" i="2"/>
  <c r="C188" i="8"/>
  <c r="G201" i="1"/>
  <c r="I201" i="1"/>
  <c r="B185" i="2"/>
  <c r="B188" i="8"/>
  <c r="D201" i="1"/>
  <c r="D185" i="2"/>
  <c r="D188" i="8"/>
  <c r="J201" i="1"/>
  <c r="C186" i="7"/>
  <c r="C187" i="3"/>
  <c r="B186" i="7"/>
  <c r="D186" i="7"/>
  <c r="D187" i="3"/>
  <c r="M201" i="1"/>
  <c r="B187" i="3"/>
  <c r="N201" i="1"/>
  <c r="E185" i="2"/>
  <c r="E186" i="3"/>
  <c r="E188" i="8"/>
  <c r="O201" i="1"/>
  <c r="L202" i="1"/>
  <c r="E186" i="7"/>
  <c r="Q201" i="1"/>
  <c r="F185" i="2"/>
  <c r="F188" i="8"/>
  <c r="R201" i="1"/>
  <c r="U201" i="1"/>
  <c r="F186" i="7"/>
  <c r="F187" i="3"/>
  <c r="V201" i="1"/>
  <c r="G185" i="2"/>
  <c r="G186" i="3"/>
  <c r="G188" i="8"/>
  <c r="W201" i="1"/>
  <c r="K186" i="3"/>
  <c r="L186" i="3"/>
  <c r="G186" i="7"/>
  <c r="K186" i="7"/>
  <c r="L186" i="7"/>
  <c r="T202" i="1"/>
  <c r="K185" i="2"/>
  <c r="C202" i="1"/>
  <c r="B186" i="2"/>
  <c r="B189" i="8"/>
  <c r="D202" i="1"/>
  <c r="F202" i="1"/>
  <c r="C186" i="2"/>
  <c r="C189" i="8"/>
  <c r="G202" i="1"/>
  <c r="I202" i="1"/>
  <c r="B187" i="7"/>
  <c r="B188" i="3"/>
  <c r="C187" i="7"/>
  <c r="C188" i="3"/>
  <c r="D186" i="2"/>
  <c r="D189" i="8"/>
  <c r="J202" i="1"/>
  <c r="M202" i="1"/>
  <c r="D187" i="7"/>
  <c r="D188" i="3"/>
  <c r="N202" i="1"/>
  <c r="E186" i="2"/>
  <c r="E187" i="3"/>
  <c r="E189" i="8"/>
  <c r="O202" i="1"/>
  <c r="L203" i="1"/>
  <c r="E187" i="7"/>
  <c r="Q202" i="1"/>
  <c r="F186" i="2"/>
  <c r="F189" i="8"/>
  <c r="R202" i="1"/>
  <c r="U202" i="1"/>
  <c r="F187" i="7"/>
  <c r="F188" i="3"/>
  <c r="V202" i="1"/>
  <c r="G186" i="2"/>
  <c r="G187" i="3"/>
  <c r="G189" i="8"/>
  <c r="K187" i="3"/>
  <c r="L187" i="3"/>
  <c r="W202" i="1"/>
  <c r="K186" i="2"/>
  <c r="T203" i="1"/>
  <c r="G187" i="7"/>
  <c r="K187" i="7"/>
  <c r="L187" i="7"/>
  <c r="C203" i="1"/>
  <c r="B187" i="2"/>
  <c r="B190" i="8"/>
  <c r="D203" i="1"/>
  <c r="F203" i="1"/>
  <c r="B188" i="7"/>
  <c r="C187" i="2"/>
  <c r="C190" i="8"/>
  <c r="G203" i="1"/>
  <c r="I203" i="1"/>
  <c r="C188" i="7"/>
  <c r="C189" i="3"/>
  <c r="B189" i="3"/>
  <c r="D187" i="2"/>
  <c r="D190" i="8"/>
  <c r="J203" i="1"/>
  <c r="D188" i="7"/>
  <c r="M203" i="1"/>
  <c r="N203" i="1"/>
  <c r="E187" i="2"/>
  <c r="E188" i="3"/>
  <c r="E190" i="8"/>
  <c r="D189" i="3"/>
  <c r="O203" i="1"/>
  <c r="E188" i="7"/>
  <c r="Q203" i="1"/>
  <c r="L204" i="1"/>
  <c r="F187" i="2"/>
  <c r="F190" i="8"/>
  <c r="R203" i="1"/>
  <c r="U203" i="1"/>
  <c r="F188" i="7"/>
  <c r="V203" i="1"/>
  <c r="G187" i="2"/>
  <c r="G188" i="3"/>
  <c r="K188" i="3"/>
  <c r="L188" i="3"/>
  <c r="K187" i="2"/>
  <c r="F189" i="3"/>
  <c r="W203" i="1"/>
  <c r="G190" i="8"/>
  <c r="T204" i="1"/>
  <c r="G188" i="7"/>
  <c r="K188" i="7"/>
  <c r="L188" i="7"/>
  <c r="C204" i="1"/>
  <c r="F204" i="1"/>
  <c r="C188" i="2"/>
  <c r="C191" i="8"/>
  <c r="G204" i="1"/>
  <c r="I204" i="1"/>
  <c r="B188" i="2"/>
  <c r="B191" i="8"/>
  <c r="D204" i="1"/>
  <c r="B189" i="7"/>
  <c r="D188" i="2"/>
  <c r="D191" i="8"/>
  <c r="J204" i="1"/>
  <c r="C189" i="7"/>
  <c r="C190" i="3"/>
  <c r="M204" i="1"/>
  <c r="D189" i="7"/>
  <c r="D190" i="3"/>
  <c r="B190" i="3"/>
  <c r="N204" i="1"/>
  <c r="E188" i="2"/>
  <c r="E189" i="3"/>
  <c r="E191" i="8"/>
  <c r="O204" i="1"/>
  <c r="L205" i="1"/>
  <c r="Q204" i="1"/>
  <c r="E189" i="7"/>
  <c r="F188" i="2"/>
  <c r="F191" i="8"/>
  <c r="R204" i="1"/>
  <c r="F189" i="7"/>
  <c r="U204" i="1"/>
  <c r="V204" i="1"/>
  <c r="G188" i="2"/>
  <c r="G189" i="3"/>
  <c r="K189" i="3"/>
  <c r="L189" i="3"/>
  <c r="K188" i="2"/>
  <c r="F190" i="3"/>
  <c r="W204" i="1"/>
  <c r="G191" i="8"/>
  <c r="T205" i="1"/>
  <c r="G189" i="7"/>
  <c r="K189" i="7"/>
  <c r="L189" i="7"/>
  <c r="C205" i="1"/>
  <c r="B189" i="2"/>
  <c r="B192" i="8"/>
  <c r="D205" i="1"/>
  <c r="F205" i="1"/>
  <c r="B190" i="7"/>
  <c r="C189" i="2"/>
  <c r="C192" i="8"/>
  <c r="G205" i="1"/>
  <c r="I205" i="1"/>
  <c r="C190" i="7"/>
  <c r="C191" i="3"/>
  <c r="B191" i="3"/>
  <c r="D189" i="2"/>
  <c r="D192" i="8"/>
  <c r="J205" i="1"/>
  <c r="M205" i="1"/>
  <c r="D190" i="7"/>
  <c r="D191" i="3"/>
  <c r="N205" i="1"/>
  <c r="E189" i="2"/>
  <c r="E190" i="3"/>
  <c r="E192" i="8"/>
  <c r="O205" i="1"/>
  <c r="E190" i="7"/>
  <c r="L206" i="1"/>
  <c r="Q205" i="1"/>
  <c r="F189" i="2"/>
  <c r="F192" i="8"/>
  <c r="R205" i="1"/>
  <c r="U205" i="1"/>
  <c r="F190" i="7"/>
  <c r="F191" i="3"/>
  <c r="V205" i="1"/>
  <c r="G189" i="2"/>
  <c r="G190" i="3"/>
  <c r="G192" i="8"/>
  <c r="K190" i="3"/>
  <c r="L190" i="3"/>
  <c r="W205" i="1"/>
  <c r="K189" i="2"/>
  <c r="T206" i="1"/>
  <c r="G190" i="7"/>
  <c r="K190" i="7"/>
  <c r="L190" i="7"/>
  <c r="C206" i="1"/>
  <c r="F206" i="1"/>
  <c r="I206" i="1"/>
  <c r="C190" i="2"/>
  <c r="C193" i="8"/>
  <c r="G206" i="1"/>
  <c r="B190" i="2"/>
  <c r="B193" i="8"/>
  <c r="D206" i="1"/>
  <c r="D190" i="2"/>
  <c r="D193" i="8"/>
  <c r="J206" i="1"/>
  <c r="B191" i="7"/>
  <c r="M206" i="1"/>
  <c r="D191" i="7"/>
  <c r="D192" i="3"/>
  <c r="C191" i="7"/>
  <c r="C192" i="3"/>
  <c r="N206" i="1"/>
  <c r="E190" i="2"/>
  <c r="O206" i="1"/>
  <c r="E191" i="3"/>
  <c r="B192" i="3"/>
  <c r="Q206" i="1"/>
  <c r="E191" i="7"/>
  <c r="L207" i="1"/>
  <c r="E193" i="8"/>
  <c r="F190" i="2"/>
  <c r="F193" i="8"/>
  <c r="R206" i="1"/>
  <c r="U206" i="1"/>
  <c r="F191" i="7"/>
  <c r="F192" i="3"/>
  <c r="V206" i="1"/>
  <c r="G190" i="2"/>
  <c r="G191" i="3"/>
  <c r="G193" i="8"/>
  <c r="W206" i="1"/>
  <c r="K191" i="3"/>
  <c r="L191" i="3"/>
  <c r="T207" i="1"/>
  <c r="G191" i="7"/>
  <c r="K191" i="7"/>
  <c r="L191" i="7"/>
  <c r="K190" i="2"/>
  <c r="C207" i="1"/>
  <c r="F207" i="1"/>
  <c r="C191" i="2"/>
  <c r="C194" i="8"/>
  <c r="G207" i="1"/>
  <c r="I207" i="1"/>
  <c r="B191" i="2"/>
  <c r="B194" i="8"/>
  <c r="D207" i="1"/>
  <c r="D191" i="2"/>
  <c r="D194" i="8"/>
  <c r="J207" i="1"/>
  <c r="C192" i="7"/>
  <c r="C193" i="3"/>
  <c r="B192" i="7"/>
  <c r="M207" i="1"/>
  <c r="D192" i="7"/>
  <c r="D193" i="3"/>
  <c r="B193" i="3"/>
  <c r="N207" i="1"/>
  <c r="E191" i="2"/>
  <c r="O207" i="1"/>
  <c r="E192" i="3"/>
  <c r="E192" i="7"/>
  <c r="Q207" i="1"/>
  <c r="L208" i="1"/>
  <c r="E194" i="8"/>
  <c r="F191" i="2"/>
  <c r="F194" i="8"/>
  <c r="R207" i="1"/>
  <c r="U207" i="1"/>
  <c r="F192" i="7"/>
  <c r="F193" i="3"/>
  <c r="V207" i="1"/>
  <c r="G191" i="2"/>
  <c r="G192" i="3"/>
  <c r="G194" i="8"/>
  <c r="W207" i="1"/>
  <c r="K192" i="3"/>
  <c r="L192" i="3"/>
  <c r="T208" i="1"/>
  <c r="G192" i="7"/>
  <c r="K192" i="7"/>
  <c r="L192" i="7"/>
  <c r="K191" i="2"/>
  <c r="C208" i="1"/>
  <c r="B192" i="2"/>
  <c r="B195" i="8"/>
  <c r="D208" i="1"/>
  <c r="F208" i="1"/>
  <c r="B193" i="7"/>
  <c r="C192" i="2"/>
  <c r="C195" i="8"/>
  <c r="G208" i="1"/>
  <c r="I208" i="1"/>
  <c r="C193" i="7"/>
  <c r="C194" i="3"/>
  <c r="B194" i="3"/>
  <c r="D192" i="2"/>
  <c r="D195" i="8"/>
  <c r="J208" i="1"/>
  <c r="M208" i="1"/>
  <c r="D193" i="7"/>
  <c r="N208" i="1"/>
  <c r="E192" i="2"/>
  <c r="O208" i="1"/>
  <c r="E193" i="3"/>
  <c r="D194" i="3"/>
  <c r="E195" i="8"/>
  <c r="L209" i="1"/>
  <c r="Q208" i="1"/>
  <c r="E193" i="7"/>
  <c r="F192" i="2"/>
  <c r="F195" i="8"/>
  <c r="R208" i="1"/>
  <c r="U208" i="1"/>
  <c r="F193" i="7"/>
  <c r="F194" i="3"/>
  <c r="V208" i="1"/>
  <c r="G192" i="2"/>
  <c r="G193" i="3"/>
  <c r="G195" i="8"/>
  <c r="K193" i="3"/>
  <c r="L193" i="3"/>
  <c r="W208" i="1"/>
  <c r="K192" i="2"/>
  <c r="T209" i="1"/>
  <c r="G193" i="7"/>
  <c r="K193" i="7"/>
  <c r="L193" i="7"/>
  <c r="C209" i="1"/>
  <c r="B193" i="2"/>
  <c r="B196" i="8"/>
  <c r="D209" i="1"/>
  <c r="F209" i="1"/>
  <c r="B194" i="7"/>
  <c r="C193" i="2"/>
  <c r="C196" i="8"/>
  <c r="G209" i="1"/>
  <c r="I209" i="1"/>
  <c r="D193" i="2"/>
  <c r="D196" i="8"/>
  <c r="J209" i="1"/>
  <c r="C194" i="7"/>
  <c r="C195" i="3"/>
  <c r="B195" i="3"/>
  <c r="M209" i="1"/>
  <c r="D194" i="7"/>
  <c r="D195" i="3"/>
  <c r="N209" i="1"/>
  <c r="E193" i="2"/>
  <c r="O209" i="1"/>
  <c r="E194" i="3"/>
  <c r="E196" i="8"/>
  <c r="E194" i="7"/>
  <c r="L210" i="1"/>
  <c r="Q209" i="1"/>
  <c r="F193" i="2"/>
  <c r="F196" i="8"/>
  <c r="R209" i="1"/>
  <c r="F194" i="7"/>
  <c r="U209" i="1"/>
  <c r="V209" i="1"/>
  <c r="G193" i="2"/>
  <c r="G194" i="3"/>
  <c r="K194" i="3"/>
  <c r="L194" i="3"/>
  <c r="K193" i="2"/>
  <c r="F195" i="3"/>
  <c r="W209" i="1"/>
  <c r="G196" i="8"/>
  <c r="T210" i="1"/>
  <c r="G194" i="7"/>
  <c r="K194" i="7"/>
  <c r="L194" i="7"/>
  <c r="C210" i="1"/>
  <c r="B194" i="2"/>
  <c r="B197" i="8"/>
  <c r="D210" i="1"/>
  <c r="F210" i="1"/>
  <c r="B195" i="7"/>
  <c r="C194" i="2"/>
  <c r="C197" i="8"/>
  <c r="G210" i="1"/>
  <c r="I210" i="1"/>
  <c r="C195" i="7"/>
  <c r="C196" i="3"/>
  <c r="D194" i="2"/>
  <c r="D197" i="8"/>
  <c r="J210" i="1"/>
  <c r="B196" i="3"/>
  <c r="M210" i="1"/>
  <c r="D195" i="7"/>
  <c r="N210" i="1"/>
  <c r="E194" i="2"/>
  <c r="E195" i="3"/>
  <c r="E197" i="8"/>
  <c r="D196" i="3"/>
  <c r="O210" i="1"/>
  <c r="L211" i="1"/>
  <c r="E195" i="7"/>
  <c r="Q210" i="1"/>
  <c r="F194" i="2"/>
  <c r="F197" i="8"/>
  <c r="R210" i="1"/>
  <c r="U210" i="1"/>
  <c r="F195" i="7"/>
  <c r="F196" i="3"/>
  <c r="V210" i="1"/>
  <c r="G194" i="2"/>
  <c r="G195" i="3"/>
  <c r="G197" i="8"/>
  <c r="K195" i="3"/>
  <c r="L195" i="3"/>
  <c r="W210" i="1"/>
  <c r="K194" i="2"/>
  <c r="G195" i="7"/>
  <c r="K195" i="7"/>
  <c r="L195" i="7"/>
  <c r="T211" i="1"/>
  <c r="C211" i="1"/>
  <c r="B195" i="2"/>
  <c r="B198" i="8"/>
  <c r="D211" i="1"/>
  <c r="F211" i="1"/>
  <c r="B196" i="7"/>
  <c r="C195" i="2"/>
  <c r="C198" i="8"/>
  <c r="G211" i="1"/>
  <c r="I211" i="1"/>
  <c r="C196" i="7"/>
  <c r="C197" i="3"/>
  <c r="D195" i="2"/>
  <c r="D198" i="8"/>
  <c r="J211" i="1"/>
  <c r="B197" i="3"/>
  <c r="D196" i="7"/>
  <c r="M211" i="1"/>
  <c r="N211" i="1"/>
  <c r="E195" i="2"/>
  <c r="E196" i="3"/>
  <c r="E198" i="8"/>
  <c r="D197" i="3"/>
  <c r="O211" i="1"/>
  <c r="E196" i="7"/>
  <c r="Q211" i="1"/>
  <c r="L212" i="1"/>
  <c r="F195" i="2"/>
  <c r="F198" i="8"/>
  <c r="R211" i="1"/>
  <c r="U211" i="1"/>
  <c r="F196" i="7"/>
  <c r="F197" i="3"/>
  <c r="V211" i="1"/>
  <c r="G195" i="2"/>
  <c r="G196" i="3"/>
  <c r="G198" i="8"/>
  <c r="K196" i="3"/>
  <c r="L196" i="3"/>
  <c r="W211" i="1"/>
  <c r="K195" i="2"/>
  <c r="T212" i="1"/>
  <c r="G196" i="7"/>
  <c r="K196" i="7"/>
  <c r="L196" i="7"/>
  <c r="C212" i="1"/>
  <c r="F212" i="1"/>
  <c r="C196" i="2"/>
  <c r="C199" i="8"/>
  <c r="G212" i="1"/>
  <c r="I212" i="1"/>
  <c r="B196" i="2"/>
  <c r="B199" i="8"/>
  <c r="D212" i="1"/>
  <c r="C197" i="7"/>
  <c r="C198" i="3"/>
  <c r="D196" i="2"/>
  <c r="D199" i="8"/>
  <c r="J212" i="1"/>
  <c r="B197" i="7"/>
  <c r="D197" i="7"/>
  <c r="D198" i="3"/>
  <c r="M212" i="1"/>
  <c r="B198" i="3"/>
  <c r="N212" i="1"/>
  <c r="E196" i="2"/>
  <c r="E197" i="3"/>
  <c r="E199" i="8"/>
  <c r="O212" i="1"/>
  <c r="Q212" i="1"/>
  <c r="E197" i="7"/>
  <c r="L213" i="1"/>
  <c r="F196" i="2"/>
  <c r="F199" i="8"/>
  <c r="R212" i="1"/>
  <c r="F197" i="7"/>
  <c r="U212" i="1"/>
  <c r="V212" i="1"/>
  <c r="G196" i="2"/>
  <c r="G197" i="3"/>
  <c r="K197" i="3"/>
  <c r="L197" i="3"/>
  <c r="K196" i="2"/>
  <c r="F198" i="3"/>
  <c r="W212" i="1"/>
  <c r="G199" i="8"/>
  <c r="T213" i="1"/>
  <c r="G197" i="7"/>
  <c r="K197" i="7"/>
  <c r="L197" i="7"/>
  <c r="C213" i="1"/>
  <c r="B197" i="2"/>
  <c r="B200" i="8"/>
  <c r="D213" i="1"/>
  <c r="F213" i="1"/>
  <c r="C197" i="2"/>
  <c r="C200" i="8"/>
  <c r="G213" i="1"/>
  <c r="I213" i="1"/>
  <c r="B198" i="7"/>
  <c r="D197" i="2"/>
  <c r="D200" i="8"/>
  <c r="J213" i="1"/>
  <c r="C198" i="7"/>
  <c r="C199" i="3"/>
  <c r="B199" i="3"/>
  <c r="D198" i="7"/>
  <c r="D199" i="3"/>
  <c r="M213" i="1"/>
  <c r="N213" i="1"/>
  <c r="E197" i="2"/>
  <c r="E198" i="3"/>
  <c r="E200" i="8"/>
  <c r="O213" i="1"/>
  <c r="E198" i="7"/>
  <c r="Q213" i="1"/>
  <c r="L214" i="1"/>
  <c r="F197" i="2"/>
  <c r="F200" i="8"/>
  <c r="R213" i="1"/>
  <c r="F198" i="7"/>
  <c r="F199" i="3"/>
  <c r="U213" i="1"/>
  <c r="V213" i="1"/>
  <c r="G197" i="2"/>
  <c r="G198" i="3"/>
  <c r="G200" i="8"/>
  <c r="K198" i="3"/>
  <c r="L198" i="3"/>
  <c r="K197" i="2"/>
  <c r="W213" i="1"/>
  <c r="G198" i="7"/>
  <c r="K198" i="7"/>
  <c r="L198" i="7"/>
  <c r="T214" i="1"/>
  <c r="C214" i="1"/>
  <c r="B198" i="2"/>
  <c r="B201" i="8"/>
  <c r="D214" i="1"/>
  <c r="F214" i="1"/>
  <c r="B199" i="7"/>
  <c r="C198" i="2"/>
  <c r="C201" i="8"/>
  <c r="G214" i="1"/>
  <c r="I214" i="1"/>
  <c r="C199" i="7"/>
  <c r="C200" i="3"/>
  <c r="D198" i="2"/>
  <c r="D201" i="8"/>
  <c r="J214" i="1"/>
  <c r="B200" i="3"/>
  <c r="M214" i="1"/>
  <c r="D199" i="7"/>
  <c r="D200" i="3"/>
  <c r="N214" i="1"/>
  <c r="E198" i="2"/>
  <c r="E199" i="3"/>
  <c r="E201" i="8"/>
  <c r="O214" i="1"/>
  <c r="L215" i="1"/>
  <c r="Q214" i="1"/>
  <c r="E199" i="7"/>
  <c r="F198" i="2"/>
  <c r="F201" i="8"/>
  <c r="R214" i="1"/>
  <c r="U214" i="1"/>
  <c r="F199" i="7"/>
  <c r="V214" i="1"/>
  <c r="G198" i="2"/>
  <c r="G199" i="3"/>
  <c r="K199" i="3"/>
  <c r="L199" i="3"/>
  <c r="K198" i="2"/>
  <c r="F200" i="3"/>
  <c r="W214" i="1"/>
  <c r="G201" i="8"/>
  <c r="T215" i="1"/>
  <c r="G199" i="7"/>
  <c r="K199" i="7"/>
  <c r="L199" i="7"/>
  <c r="C215" i="1"/>
  <c r="B199" i="2"/>
  <c r="B202" i="8"/>
  <c r="D215" i="1"/>
  <c r="F215" i="1"/>
  <c r="C199" i="2"/>
  <c r="C202" i="8"/>
  <c r="G215" i="1"/>
  <c r="I215" i="1"/>
  <c r="B200" i="7"/>
  <c r="D199" i="2"/>
  <c r="D202" i="8"/>
  <c r="J215" i="1"/>
  <c r="C200" i="7"/>
  <c r="C201" i="3"/>
  <c r="B201" i="3"/>
  <c r="D200" i="7"/>
  <c r="D201" i="3"/>
  <c r="M215" i="1"/>
  <c r="N215" i="1"/>
  <c r="E199" i="2"/>
  <c r="E200" i="3"/>
  <c r="E202" i="8"/>
  <c r="O215" i="1"/>
  <c r="Q215" i="1"/>
  <c r="E200" i="7"/>
  <c r="L216" i="1"/>
  <c r="F199" i="2"/>
  <c r="F202" i="8"/>
  <c r="R215" i="1"/>
  <c r="U215" i="1"/>
  <c r="F200" i="7"/>
  <c r="F201" i="3"/>
  <c r="V215" i="1"/>
  <c r="G199" i="2"/>
  <c r="G200" i="3"/>
  <c r="G202" i="8"/>
  <c r="K200" i="3"/>
  <c r="L200" i="3"/>
  <c r="W215" i="1"/>
  <c r="K199" i="2"/>
  <c r="T216" i="1"/>
  <c r="G200" i="7"/>
  <c r="K200" i="7"/>
  <c r="L200" i="7"/>
  <c r="C216" i="1"/>
  <c r="B200" i="2"/>
  <c r="B203" i="8"/>
  <c r="D216" i="1"/>
  <c r="F216" i="1"/>
  <c r="C200" i="2"/>
  <c r="C203" i="8"/>
  <c r="G216" i="1"/>
  <c r="I216" i="1"/>
  <c r="B201" i="7"/>
  <c r="C201" i="7"/>
  <c r="C202" i="3"/>
  <c r="D200" i="2"/>
  <c r="D203" i="8"/>
  <c r="J216" i="1"/>
  <c r="B202" i="3"/>
  <c r="D201" i="7"/>
  <c r="M216" i="1"/>
  <c r="N216" i="1"/>
  <c r="E200" i="2"/>
  <c r="E201" i="3"/>
  <c r="E203" i="8"/>
  <c r="O216" i="1"/>
  <c r="D202" i="3"/>
  <c r="Q216" i="1"/>
  <c r="L217" i="1"/>
  <c r="E201" i="7"/>
  <c r="F200" i="2"/>
  <c r="F203" i="8"/>
  <c r="R216" i="1"/>
  <c r="F201" i="7"/>
  <c r="U216" i="1"/>
  <c r="V216" i="1"/>
  <c r="G200" i="2"/>
  <c r="G201" i="3"/>
  <c r="G203" i="8"/>
  <c r="K201" i="3"/>
  <c r="L201" i="3"/>
  <c r="F202" i="3"/>
  <c r="K200" i="2"/>
  <c r="W216" i="1"/>
  <c r="T217" i="1"/>
  <c r="G201" i="7"/>
  <c r="K201" i="7"/>
  <c r="L201" i="7"/>
  <c r="C217" i="1"/>
  <c r="F217" i="1"/>
  <c r="I217" i="1"/>
  <c r="D201" i="2"/>
  <c r="D204" i="8"/>
  <c r="J217" i="1"/>
  <c r="C201" i="2"/>
  <c r="C204" i="8"/>
  <c r="G217" i="1"/>
  <c r="B201" i="2"/>
  <c r="B204" i="8"/>
  <c r="D217" i="1"/>
  <c r="C202" i="7"/>
  <c r="C203" i="3"/>
  <c r="M217" i="1"/>
  <c r="D202" i="7"/>
  <c r="D203" i="3"/>
  <c r="B202" i="7"/>
  <c r="N217" i="1"/>
  <c r="E201" i="2"/>
  <c r="E202" i="3"/>
  <c r="E204" i="8"/>
  <c r="B203" i="3"/>
  <c r="O217" i="1"/>
  <c r="E202" i="7"/>
  <c r="Q217" i="1"/>
  <c r="L218" i="1"/>
  <c r="F201" i="2"/>
  <c r="F204" i="8"/>
  <c r="R217" i="1"/>
  <c r="U217" i="1"/>
  <c r="F202" i="7"/>
  <c r="F203" i="3"/>
  <c r="V217" i="1"/>
  <c r="G201" i="2"/>
  <c r="G202" i="3"/>
  <c r="G204" i="8"/>
  <c r="K202" i="3"/>
  <c r="L202" i="3"/>
  <c r="W217" i="1"/>
  <c r="K201" i="2"/>
  <c r="T218" i="1"/>
  <c r="G202" i="7"/>
  <c r="K202" i="7"/>
  <c r="L202" i="7"/>
  <c r="C218" i="1"/>
  <c r="B202" i="2"/>
  <c r="B205" i="8"/>
  <c r="D218" i="1"/>
  <c r="F218" i="1"/>
  <c r="B203" i="7"/>
  <c r="C202" i="2"/>
  <c r="C205" i="8"/>
  <c r="G218" i="1"/>
  <c r="I218" i="1"/>
  <c r="C203" i="7"/>
  <c r="C204" i="3"/>
  <c r="D202" i="2"/>
  <c r="D205" i="8"/>
  <c r="J218" i="1"/>
  <c r="B204" i="3"/>
  <c r="M218" i="1"/>
  <c r="D203" i="7"/>
  <c r="D204" i="3"/>
  <c r="N218" i="1"/>
  <c r="E202" i="2"/>
  <c r="E203" i="3"/>
  <c r="E205" i="8"/>
  <c r="O218" i="1"/>
  <c r="L219" i="1"/>
  <c r="E203" i="7"/>
  <c r="Q218" i="1"/>
  <c r="F202" i="2"/>
  <c r="F205" i="8"/>
  <c r="R218" i="1"/>
  <c r="U218" i="1"/>
  <c r="F203" i="7"/>
  <c r="F204" i="3"/>
  <c r="V218" i="1"/>
  <c r="G202" i="2"/>
  <c r="G203" i="3"/>
  <c r="G205" i="8"/>
  <c r="W218" i="1"/>
  <c r="K203" i="3"/>
  <c r="L203" i="3"/>
  <c r="K202" i="2"/>
  <c r="T219" i="1"/>
  <c r="G203" i="7"/>
  <c r="K203" i="7"/>
  <c r="L203" i="7"/>
  <c r="C219" i="1"/>
  <c r="B203" i="2"/>
  <c r="B206" i="8"/>
  <c r="D219" i="1"/>
  <c r="F219" i="1"/>
  <c r="B204" i="7"/>
  <c r="C203" i="2"/>
  <c r="C206" i="8"/>
  <c r="G219" i="1"/>
  <c r="I219" i="1"/>
  <c r="C204" i="7"/>
  <c r="C205" i="3"/>
  <c r="B205" i="3"/>
  <c r="D203" i="2"/>
  <c r="D206" i="8"/>
  <c r="J219" i="1"/>
  <c r="M219" i="1"/>
  <c r="D204" i="7"/>
  <c r="D205" i="3"/>
  <c r="N219" i="1"/>
  <c r="E203" i="2"/>
  <c r="E204" i="3"/>
  <c r="E206" i="8"/>
  <c r="O219" i="1"/>
  <c r="Q219" i="1"/>
  <c r="E204" i="7"/>
  <c r="L220" i="1"/>
  <c r="F203" i="2"/>
  <c r="F206" i="8"/>
  <c r="R219" i="1"/>
  <c r="U219" i="1"/>
  <c r="F204" i="7"/>
  <c r="F205" i="3"/>
  <c r="V219" i="1"/>
  <c r="G203" i="2"/>
  <c r="G204" i="3"/>
  <c r="G206" i="8"/>
  <c r="K204" i="3"/>
  <c r="L204" i="3"/>
  <c r="W219" i="1"/>
  <c r="K203" i="2"/>
  <c r="T220" i="1"/>
  <c r="G204" i="7"/>
  <c r="K204" i="7"/>
  <c r="L204" i="7"/>
  <c r="C220" i="1"/>
  <c r="F220" i="1"/>
  <c r="I220" i="1"/>
  <c r="D204" i="2"/>
  <c r="D207" i="8"/>
  <c r="J220" i="1"/>
  <c r="C204" i="2"/>
  <c r="C207" i="8"/>
  <c r="G220" i="1"/>
  <c r="B204" i="2"/>
  <c r="B207" i="8"/>
  <c r="D220" i="1"/>
  <c r="C205" i="7"/>
  <c r="C206" i="3"/>
  <c r="B205" i="7"/>
  <c r="M220" i="1"/>
  <c r="D205" i="7"/>
  <c r="D206" i="3"/>
  <c r="B206" i="3"/>
  <c r="N220" i="1"/>
  <c r="E204" i="2"/>
  <c r="E205" i="3"/>
  <c r="E207" i="8"/>
  <c r="O220" i="1"/>
  <c r="Q220" i="1"/>
  <c r="E205" i="7"/>
  <c r="L221" i="1"/>
  <c r="F204" i="2"/>
  <c r="F207" i="8"/>
  <c r="R220" i="1"/>
  <c r="F205" i="7"/>
  <c r="U220" i="1"/>
  <c r="V220" i="1"/>
  <c r="G204" i="2"/>
  <c r="G205" i="3"/>
  <c r="K205" i="3"/>
  <c r="L205" i="3"/>
  <c r="K204" i="2"/>
  <c r="F206" i="3"/>
  <c r="W220" i="1"/>
  <c r="G207" i="8"/>
  <c r="T221" i="1"/>
  <c r="G205" i="7"/>
  <c r="K205" i="7"/>
  <c r="L205" i="7"/>
  <c r="C221" i="1"/>
  <c r="B205" i="2"/>
  <c r="B208" i="8"/>
  <c r="D221" i="1"/>
  <c r="F221" i="1"/>
  <c r="C205" i="2"/>
  <c r="C208" i="8"/>
  <c r="G221" i="1"/>
  <c r="I221" i="1"/>
  <c r="B206" i="7"/>
  <c r="D205" i="2"/>
  <c r="D208" i="8"/>
  <c r="J221" i="1"/>
  <c r="B207" i="3"/>
  <c r="C206" i="7"/>
  <c r="C207" i="3"/>
  <c r="D206" i="7"/>
  <c r="M221" i="1"/>
  <c r="N221" i="1"/>
  <c r="E205" i="2"/>
  <c r="E206" i="3"/>
  <c r="E208" i="8"/>
  <c r="D207" i="3"/>
  <c r="O221" i="1"/>
  <c r="E206" i="7"/>
  <c r="Q221" i="1"/>
  <c r="L222" i="1"/>
  <c r="F205" i="2"/>
  <c r="F208" i="8"/>
  <c r="R221" i="1"/>
  <c r="F206" i="7"/>
  <c r="U221" i="1"/>
  <c r="V221" i="1"/>
  <c r="G205" i="2"/>
  <c r="G206" i="3"/>
  <c r="K206" i="3"/>
  <c r="L206" i="3"/>
  <c r="K205" i="2"/>
  <c r="F207" i="3"/>
  <c r="W221" i="1"/>
  <c r="G208" i="8"/>
  <c r="T222" i="1"/>
  <c r="G206" i="7"/>
  <c r="K206" i="7"/>
  <c r="L206" i="7"/>
  <c r="C222" i="1"/>
  <c r="F222" i="1"/>
  <c r="C206" i="2"/>
  <c r="C209" i="8"/>
  <c r="G222" i="1"/>
  <c r="I222" i="1"/>
  <c r="B206" i="2"/>
  <c r="B209" i="8"/>
  <c r="D222" i="1"/>
  <c r="D206" i="2"/>
  <c r="D209" i="8"/>
  <c r="J222" i="1"/>
  <c r="C207" i="7"/>
  <c r="C208" i="3"/>
  <c r="B207" i="7"/>
  <c r="B208" i="3"/>
  <c r="M222" i="1"/>
  <c r="D207" i="7"/>
  <c r="D208" i="3"/>
  <c r="N222" i="1"/>
  <c r="E206" i="2"/>
  <c r="E207" i="3"/>
  <c r="E209" i="8"/>
  <c r="O222" i="1"/>
  <c r="E207" i="7"/>
  <c r="L223" i="1"/>
  <c r="Q222" i="1"/>
  <c r="F206" i="2"/>
  <c r="F209" i="8"/>
  <c r="R222" i="1"/>
  <c r="U222" i="1"/>
  <c r="F207" i="7"/>
  <c r="V222" i="1"/>
  <c r="G206" i="2"/>
  <c r="G207" i="3"/>
  <c r="K207" i="3"/>
  <c r="L207" i="3"/>
  <c r="K206" i="2"/>
  <c r="F208" i="3"/>
  <c r="W222" i="1"/>
  <c r="G209" i="8"/>
  <c r="T223" i="1"/>
  <c r="G207" i="7"/>
  <c r="K207" i="7"/>
  <c r="L207" i="7"/>
  <c r="C223" i="1"/>
  <c r="F223" i="1"/>
  <c r="I223" i="1"/>
  <c r="D207" i="2"/>
  <c r="D210" i="8"/>
  <c r="J223" i="1"/>
  <c r="C207" i="2"/>
  <c r="C210" i="8"/>
  <c r="G223" i="1"/>
  <c r="B207" i="2"/>
  <c r="B210" i="8"/>
  <c r="D223" i="1"/>
  <c r="M223" i="1"/>
  <c r="D208" i="7"/>
  <c r="D209" i="3"/>
  <c r="C208" i="7"/>
  <c r="C209" i="3"/>
  <c r="B208" i="7"/>
  <c r="B209" i="3"/>
  <c r="N223" i="1"/>
  <c r="E207" i="2"/>
  <c r="E208" i="3"/>
  <c r="E210" i="8"/>
  <c r="O223" i="1"/>
  <c r="Q223" i="1"/>
  <c r="E208" i="7"/>
  <c r="L224" i="1"/>
  <c r="F207" i="2"/>
  <c r="F210" i="8"/>
  <c r="R223" i="1"/>
  <c r="U223" i="1"/>
  <c r="F208" i="7"/>
  <c r="V223" i="1"/>
  <c r="G207" i="2"/>
  <c r="G208" i="3"/>
  <c r="K208" i="3"/>
  <c r="L208" i="3"/>
  <c r="K207" i="2"/>
  <c r="F209" i="3"/>
  <c r="W223" i="1"/>
  <c r="G210" i="8"/>
  <c r="T224" i="1"/>
  <c r="G208" i="7"/>
  <c r="K208" i="7"/>
  <c r="L208" i="7"/>
  <c r="C224" i="1"/>
  <c r="F224" i="1"/>
  <c r="I224" i="1"/>
  <c r="D208" i="2"/>
  <c r="D211" i="8"/>
  <c r="J224" i="1"/>
  <c r="C208" i="2"/>
  <c r="C211" i="8"/>
  <c r="G224" i="1"/>
  <c r="B208" i="2"/>
  <c r="B211" i="8"/>
  <c r="D224" i="1"/>
  <c r="D209" i="7"/>
  <c r="D210" i="3"/>
  <c r="M224" i="1"/>
  <c r="C209" i="7"/>
  <c r="C210" i="3"/>
  <c r="B209" i="7"/>
  <c r="N224" i="1"/>
  <c r="E208" i="2"/>
  <c r="O224" i="1"/>
  <c r="E209" i="3"/>
  <c r="B210" i="3"/>
  <c r="Q224" i="1"/>
  <c r="L225" i="1"/>
  <c r="E209" i="7"/>
  <c r="E211" i="8"/>
  <c r="F208" i="2"/>
  <c r="F211" i="8"/>
  <c r="R224" i="1"/>
  <c r="F209" i="7"/>
  <c r="U224" i="1"/>
  <c r="V224" i="1"/>
  <c r="G208" i="2"/>
  <c r="G209" i="3"/>
  <c r="K209" i="3"/>
  <c r="L209" i="3"/>
  <c r="K208" i="2"/>
  <c r="F210" i="3"/>
  <c r="W224" i="1"/>
  <c r="G211" i="8"/>
  <c r="T225" i="1"/>
  <c r="G209" i="7"/>
  <c r="K209" i="7"/>
  <c r="L209" i="7"/>
  <c r="C225" i="1"/>
  <c r="B209" i="2"/>
  <c r="B212" i="8"/>
  <c r="D225" i="1"/>
  <c r="F225" i="1"/>
  <c r="C209" i="2"/>
  <c r="C212" i="8"/>
  <c r="G225" i="1"/>
  <c r="I225" i="1"/>
  <c r="B210" i="7"/>
  <c r="D209" i="2"/>
  <c r="D212" i="8"/>
  <c r="J225" i="1"/>
  <c r="B211" i="3"/>
  <c r="C210" i="7"/>
  <c r="C211" i="3"/>
  <c r="M225" i="1"/>
  <c r="D210" i="7"/>
  <c r="D211" i="3"/>
  <c r="N225" i="1"/>
  <c r="E209" i="2"/>
  <c r="E210" i="3"/>
  <c r="E212" i="8"/>
  <c r="O225" i="1"/>
  <c r="L226" i="1"/>
  <c r="Q225" i="1"/>
  <c r="E210" i="7"/>
  <c r="F209" i="2"/>
  <c r="F212" i="8"/>
  <c r="R225" i="1"/>
  <c r="F210" i="7"/>
  <c r="U225" i="1"/>
  <c r="V225" i="1"/>
  <c r="G209" i="2"/>
  <c r="G210" i="3"/>
  <c r="K210" i="3"/>
  <c r="L210" i="3"/>
  <c r="K209" i="2"/>
  <c r="F211" i="3"/>
  <c r="W225" i="1"/>
  <c r="G212" i="8"/>
  <c r="G210" i="7"/>
  <c r="K210" i="7"/>
  <c r="L210" i="7"/>
  <c r="T226" i="1"/>
  <c r="C226" i="1"/>
  <c r="F226" i="1"/>
  <c r="C210" i="2"/>
  <c r="C213" i="8"/>
  <c r="G226" i="1"/>
  <c r="I226" i="1"/>
  <c r="B210" i="2"/>
  <c r="B213" i="8"/>
  <c r="D226" i="1"/>
  <c r="D210" i="2"/>
  <c r="D213" i="8"/>
  <c r="J226" i="1"/>
  <c r="C211" i="7"/>
  <c r="C212" i="3"/>
  <c r="B211" i="7"/>
  <c r="M226" i="1"/>
  <c r="D211" i="7"/>
  <c r="D212" i="3"/>
  <c r="B212" i="3"/>
  <c r="N226" i="1"/>
  <c r="E210" i="2"/>
  <c r="E211" i="3"/>
  <c r="E213" i="8"/>
  <c r="O226" i="1"/>
  <c r="L227" i="1"/>
  <c r="E211" i="7"/>
  <c r="Q226" i="1"/>
  <c r="F210" i="2"/>
  <c r="F213" i="8"/>
  <c r="R226" i="1"/>
  <c r="U226" i="1"/>
  <c r="F211" i="7"/>
  <c r="F212" i="3"/>
  <c r="V226" i="1"/>
  <c r="G210" i="2"/>
  <c r="G211" i="3"/>
  <c r="G213" i="8"/>
  <c r="K211" i="3"/>
  <c r="L211" i="3"/>
  <c r="W226" i="1"/>
  <c r="K210" i="2"/>
  <c r="G211" i="7"/>
  <c r="K211" i="7"/>
  <c r="L211" i="7"/>
  <c r="T227" i="1"/>
  <c r="C227" i="1"/>
  <c r="B211" i="2"/>
  <c r="B214" i="8"/>
  <c r="D227" i="1"/>
  <c r="F227" i="1"/>
  <c r="B212" i="7"/>
  <c r="C211" i="2"/>
  <c r="C214" i="8"/>
  <c r="G227" i="1"/>
  <c r="I227" i="1"/>
  <c r="C212" i="7"/>
  <c r="C213" i="3"/>
  <c r="D211" i="2"/>
  <c r="D214" i="8"/>
  <c r="J227" i="1"/>
  <c r="B213" i="3"/>
  <c r="M227" i="1"/>
  <c r="D212" i="7"/>
  <c r="D213" i="3"/>
  <c r="N227" i="1"/>
  <c r="E211" i="2"/>
  <c r="E212" i="3"/>
  <c r="E214" i="8"/>
  <c r="O227" i="1"/>
  <c r="Q227" i="1"/>
  <c r="L228" i="1"/>
  <c r="E212" i="7"/>
  <c r="F211" i="2"/>
  <c r="F214" i="8"/>
  <c r="R227" i="1"/>
  <c r="U227" i="1"/>
  <c r="F212" i="7"/>
  <c r="F213" i="3"/>
  <c r="V227" i="1"/>
  <c r="G211" i="2"/>
  <c r="G212" i="3"/>
  <c r="K212" i="3"/>
  <c r="L212" i="3"/>
  <c r="K211" i="2"/>
  <c r="W227" i="1"/>
  <c r="G214" i="8"/>
  <c r="T228" i="1"/>
  <c r="G212" i="7"/>
  <c r="K212" i="7"/>
  <c r="L212" i="7"/>
  <c r="C228" i="1"/>
  <c r="B212" i="2"/>
  <c r="B215" i="8"/>
  <c r="D228" i="1"/>
  <c r="F228" i="1"/>
  <c r="C212" i="2"/>
  <c r="C215" i="8"/>
  <c r="G228" i="1"/>
  <c r="I228" i="1"/>
  <c r="B213" i="7"/>
  <c r="C213" i="7"/>
  <c r="C214" i="3"/>
  <c r="D212" i="2"/>
  <c r="D215" i="8"/>
  <c r="J228" i="1"/>
  <c r="B214" i="3"/>
  <c r="M228" i="1"/>
  <c r="D213" i="7"/>
  <c r="N228" i="1"/>
  <c r="E212" i="2"/>
  <c r="E213" i="3"/>
  <c r="E215" i="8"/>
  <c r="D214" i="3"/>
  <c r="O228" i="1"/>
  <c r="Q228" i="1"/>
  <c r="E213" i="7"/>
  <c r="L229" i="1"/>
  <c r="F212" i="2"/>
  <c r="F215" i="8"/>
  <c r="R228" i="1"/>
  <c r="F213" i="7"/>
  <c r="U228" i="1"/>
  <c r="V228" i="1"/>
  <c r="G212" i="2"/>
  <c r="G213" i="3"/>
  <c r="K213" i="3"/>
  <c r="L213" i="3"/>
  <c r="K212" i="2"/>
  <c r="F214" i="3"/>
  <c r="W228" i="1"/>
  <c r="G215" i="8"/>
  <c r="T229" i="1"/>
  <c r="G213" i="7"/>
  <c r="K213" i="7"/>
  <c r="L213" i="7"/>
  <c r="C229" i="1"/>
  <c r="F229" i="1"/>
  <c r="C213" i="2"/>
  <c r="C216" i="8"/>
  <c r="G229" i="1"/>
  <c r="I229" i="1"/>
  <c r="B213" i="2"/>
  <c r="B216" i="8"/>
  <c r="D229" i="1"/>
  <c r="D213" i="2"/>
  <c r="D216" i="8"/>
  <c r="J229" i="1"/>
  <c r="C214" i="7"/>
  <c r="C215" i="3"/>
  <c r="B214" i="7"/>
  <c r="D214" i="7"/>
  <c r="D215" i="3"/>
  <c r="M229" i="1"/>
  <c r="B215" i="3"/>
  <c r="N229" i="1"/>
  <c r="E213" i="2"/>
  <c r="E214" i="3"/>
  <c r="E216" i="8"/>
  <c r="O229" i="1"/>
  <c r="E214" i="7"/>
  <c r="L230" i="1"/>
  <c r="Q229" i="1"/>
  <c r="F213" i="2"/>
  <c r="F216" i="8"/>
  <c r="R229" i="1"/>
  <c r="F214" i="7"/>
  <c r="U229" i="1"/>
  <c r="V229" i="1"/>
  <c r="G213" i="2"/>
  <c r="G214" i="3"/>
  <c r="K214" i="3"/>
  <c r="L214" i="3"/>
  <c r="K213" i="2"/>
  <c r="F215" i="3"/>
  <c r="W229" i="1"/>
  <c r="G216" i="8"/>
  <c r="G214" i="7"/>
  <c r="K214" i="7"/>
  <c r="L214" i="7"/>
  <c r="T230" i="1"/>
  <c r="C230" i="1"/>
  <c r="B214" i="2"/>
  <c r="B217" i="8"/>
  <c r="D230" i="1"/>
  <c r="F230" i="1"/>
  <c r="B215" i="7"/>
  <c r="C214" i="2"/>
  <c r="C217" i="8"/>
  <c r="G230" i="1"/>
  <c r="I230" i="1"/>
  <c r="C215" i="7"/>
  <c r="C216" i="3"/>
  <c r="D214" i="2"/>
  <c r="D217" i="8"/>
  <c r="J230" i="1"/>
  <c r="B216" i="3"/>
  <c r="M230" i="1"/>
  <c r="D215" i="7"/>
  <c r="D216" i="3"/>
  <c r="N230" i="1"/>
  <c r="E214" i="2"/>
  <c r="E215" i="3"/>
  <c r="E217" i="8"/>
  <c r="O230" i="1"/>
  <c r="Q230" i="1"/>
  <c r="E215" i="7"/>
  <c r="L231" i="1"/>
  <c r="F214" i="2"/>
  <c r="F217" i="8"/>
  <c r="R230" i="1"/>
  <c r="U230" i="1"/>
  <c r="F215" i="7"/>
  <c r="F216" i="3"/>
  <c r="V230" i="1"/>
  <c r="G214" i="2"/>
  <c r="G215" i="3"/>
  <c r="G217" i="8"/>
  <c r="K215" i="3"/>
  <c r="L215" i="3"/>
  <c r="W230" i="1"/>
  <c r="K214" i="2"/>
  <c r="T231" i="1"/>
  <c r="G215" i="7"/>
  <c r="K215" i="7"/>
  <c r="L215" i="7"/>
  <c r="C231" i="1"/>
  <c r="F231" i="1"/>
  <c r="C215" i="2"/>
  <c r="C218" i="8"/>
  <c r="G231" i="1"/>
  <c r="I231" i="1"/>
  <c r="B215" i="2"/>
  <c r="B218" i="8"/>
  <c r="D231" i="1"/>
  <c r="D215" i="2"/>
  <c r="D218" i="8"/>
  <c r="J231" i="1"/>
  <c r="B216" i="7"/>
  <c r="C216" i="7"/>
  <c r="C217" i="3"/>
  <c r="B217" i="3"/>
  <c r="M231" i="1"/>
  <c r="D216" i="7"/>
  <c r="D217" i="3"/>
  <c r="N231" i="1"/>
  <c r="E215" i="2"/>
  <c r="E216" i="3"/>
  <c r="E218" i="8"/>
  <c r="O231" i="1"/>
  <c r="Q231" i="1"/>
  <c r="E216" i="7"/>
  <c r="L232" i="1"/>
  <c r="F215" i="2"/>
  <c r="F218" i="8"/>
  <c r="R231" i="1"/>
  <c r="U231" i="1"/>
  <c r="F216" i="7"/>
  <c r="F217" i="3"/>
  <c r="V231" i="1"/>
  <c r="G215" i="2"/>
  <c r="G216" i="3"/>
  <c r="G218" i="8"/>
  <c r="K216" i="3"/>
  <c r="L216" i="3"/>
  <c r="W231" i="1"/>
  <c r="K215" i="2"/>
  <c r="T232" i="1"/>
  <c r="G216" i="7"/>
  <c r="K216" i="7"/>
  <c r="L216" i="7"/>
  <c r="C232" i="1"/>
  <c r="F232" i="1"/>
  <c r="C216" i="2"/>
  <c r="C219" i="8"/>
  <c r="G232" i="1"/>
  <c r="I232" i="1"/>
  <c r="B216" i="2"/>
  <c r="B219" i="8"/>
  <c r="D232" i="1"/>
  <c r="D216" i="2"/>
  <c r="D219" i="8"/>
  <c r="J232" i="1"/>
  <c r="C217" i="7"/>
  <c r="C218" i="3"/>
  <c r="B217" i="7"/>
  <c r="B218" i="3"/>
  <c r="D217" i="7"/>
  <c r="D218" i="3"/>
  <c r="M232" i="1"/>
  <c r="N232" i="1"/>
  <c r="E216" i="2"/>
  <c r="E217" i="3"/>
  <c r="E219" i="8"/>
  <c r="O232" i="1"/>
  <c r="Q232" i="1"/>
  <c r="E217" i="7"/>
  <c r="L233" i="1"/>
  <c r="F216" i="2"/>
  <c r="F219" i="8"/>
  <c r="R232" i="1"/>
  <c r="F217" i="7"/>
  <c r="U232" i="1"/>
  <c r="V232" i="1"/>
  <c r="G216" i="2"/>
  <c r="W232" i="1"/>
  <c r="G217" i="3"/>
  <c r="K217" i="3"/>
  <c r="L217" i="3"/>
  <c r="K216" i="2"/>
  <c r="F218" i="3"/>
  <c r="T233" i="1"/>
  <c r="G217" i="7"/>
  <c r="K217" i="7"/>
  <c r="L217" i="7"/>
  <c r="G219" i="8"/>
  <c r="C233" i="1"/>
  <c r="B217" i="2"/>
  <c r="B220" i="8"/>
  <c r="D233" i="1"/>
  <c r="F233" i="1"/>
  <c r="C217" i="2"/>
  <c r="C220" i="8"/>
  <c r="G233" i="1"/>
  <c r="I233" i="1"/>
  <c r="B218" i="7"/>
  <c r="D217" i="2"/>
  <c r="D220" i="8"/>
  <c r="J233" i="1"/>
  <c r="C218" i="7"/>
  <c r="C219" i="3"/>
  <c r="B219" i="3"/>
  <c r="M233" i="1"/>
  <c r="D218" i="7"/>
  <c r="D219" i="3"/>
  <c r="N233" i="1"/>
  <c r="E217" i="2"/>
  <c r="E218" i="3"/>
  <c r="E220" i="8"/>
  <c r="O233" i="1"/>
  <c r="L234" i="1"/>
  <c r="Q233" i="1"/>
  <c r="E218" i="7"/>
  <c r="F217" i="2"/>
  <c r="F220" i="8"/>
  <c r="R233" i="1"/>
  <c r="U233" i="1"/>
  <c r="F218" i="7"/>
  <c r="F219" i="3"/>
  <c r="V233" i="1"/>
  <c r="G217" i="2"/>
  <c r="G218" i="3"/>
  <c r="G220" i="8"/>
  <c r="K218" i="3"/>
  <c r="L218" i="3"/>
  <c r="K217" i="2"/>
  <c r="W233" i="1"/>
  <c r="G218" i="7"/>
  <c r="K218" i="7"/>
  <c r="L218" i="7"/>
  <c r="T234" i="1"/>
  <c r="C234" i="1"/>
  <c r="F234" i="1"/>
  <c r="C218" i="2"/>
  <c r="C221" i="8"/>
  <c r="G234" i="1"/>
  <c r="I234" i="1"/>
  <c r="B218" i="2"/>
  <c r="B221" i="8"/>
  <c r="D234" i="1"/>
  <c r="D218" i="2"/>
  <c r="D221" i="8"/>
  <c r="J234" i="1"/>
  <c r="C219" i="7"/>
  <c r="C220" i="3"/>
  <c r="B219" i="7"/>
  <c r="M234" i="1"/>
  <c r="D219" i="7"/>
  <c r="D220" i="3"/>
  <c r="B220" i="3"/>
  <c r="N234" i="1"/>
  <c r="E218" i="2"/>
  <c r="E219" i="3"/>
  <c r="E221" i="8"/>
  <c r="O234" i="1"/>
  <c r="L235" i="1"/>
  <c r="E219" i="7"/>
  <c r="Q234" i="1"/>
  <c r="F218" i="2"/>
  <c r="F221" i="8"/>
  <c r="R234" i="1"/>
  <c r="U234" i="1"/>
  <c r="F219" i="7"/>
  <c r="F220" i="3"/>
  <c r="V234" i="1"/>
  <c r="G218" i="2"/>
  <c r="G219" i="3"/>
  <c r="G221" i="8"/>
  <c r="K219" i="3"/>
  <c r="L219" i="3"/>
  <c r="W234" i="1"/>
  <c r="K218" i="2"/>
  <c r="G219" i="7"/>
  <c r="K219" i="7"/>
  <c r="L219" i="7"/>
  <c r="T235" i="1"/>
  <c r="C235" i="1"/>
  <c r="B219" i="2"/>
  <c r="B222" i="8"/>
  <c r="D235" i="1"/>
  <c r="F235" i="1"/>
  <c r="B220" i="7"/>
  <c r="C219" i="2"/>
  <c r="C222" i="8"/>
  <c r="G235" i="1"/>
  <c r="I235" i="1"/>
  <c r="B221" i="3"/>
  <c r="C220" i="7"/>
  <c r="C221" i="3"/>
  <c r="D219" i="2"/>
  <c r="D222" i="8"/>
  <c r="J235" i="1"/>
  <c r="D220" i="7"/>
  <c r="D221" i="3"/>
  <c r="M235" i="1"/>
  <c r="N235" i="1"/>
  <c r="E219" i="2"/>
  <c r="E220" i="3"/>
  <c r="E222" i="8"/>
  <c r="O235" i="1"/>
  <c r="Q235" i="1"/>
  <c r="E220" i="7"/>
  <c r="L236" i="1"/>
  <c r="F219" i="2"/>
  <c r="F222" i="8"/>
  <c r="R235" i="1"/>
  <c r="U235" i="1"/>
  <c r="F220" i="7"/>
  <c r="F221" i="3"/>
  <c r="V235" i="1"/>
  <c r="G219" i="2"/>
  <c r="G220" i="3"/>
  <c r="K220" i="3"/>
  <c r="L220" i="3"/>
  <c r="K219" i="2"/>
  <c r="W235" i="1"/>
  <c r="G222" i="8"/>
  <c r="T236" i="1"/>
  <c r="G220" i="7"/>
  <c r="K220" i="7"/>
  <c r="L220" i="7"/>
  <c r="C236" i="1"/>
  <c r="B220" i="2"/>
  <c r="B223" i="8"/>
  <c r="D236" i="1"/>
  <c r="F236" i="1"/>
  <c r="C220" i="2"/>
  <c r="C223" i="8"/>
  <c r="G236" i="1"/>
  <c r="I236" i="1"/>
  <c r="B221" i="7"/>
  <c r="B222" i="3"/>
  <c r="C221" i="7"/>
  <c r="C222" i="3"/>
  <c r="D220" i="2"/>
  <c r="D223" i="8"/>
  <c r="J236" i="1"/>
  <c r="D221" i="7"/>
  <c r="M236" i="1"/>
  <c r="N236" i="1"/>
  <c r="E220" i="2"/>
  <c r="E221" i="3"/>
  <c r="E223" i="8"/>
  <c r="D222" i="3"/>
  <c r="O236" i="1"/>
  <c r="Q236" i="1"/>
  <c r="E221" i="7"/>
  <c r="L237" i="1"/>
  <c r="F220" i="2"/>
  <c r="F223" i="8"/>
  <c r="R236" i="1"/>
  <c r="U236" i="1"/>
  <c r="F221" i="7"/>
  <c r="F222" i="3"/>
  <c r="V236" i="1"/>
  <c r="G220" i="2"/>
  <c r="G221" i="3"/>
  <c r="G223" i="8"/>
  <c r="W236" i="1"/>
  <c r="K221" i="3"/>
  <c r="L221" i="3"/>
  <c r="K220" i="2"/>
  <c r="T237" i="1"/>
  <c r="G221" i="7"/>
  <c r="K221" i="7"/>
  <c r="L221" i="7"/>
  <c r="C237" i="1"/>
  <c r="B221" i="2"/>
  <c r="B224" i="8"/>
  <c r="D237" i="1"/>
  <c r="F237" i="1"/>
  <c r="C221" i="2"/>
  <c r="C224" i="8"/>
  <c r="G237" i="1"/>
  <c r="I237" i="1"/>
  <c r="B222" i="7"/>
  <c r="B223" i="3"/>
  <c r="C222" i="7"/>
  <c r="C223" i="3"/>
  <c r="D221" i="2"/>
  <c r="D224" i="8"/>
  <c r="J237" i="1"/>
  <c r="D222" i="7"/>
  <c r="M237" i="1"/>
  <c r="D223" i="3"/>
  <c r="N237" i="1"/>
  <c r="E221" i="2"/>
  <c r="E222" i="3"/>
  <c r="E224" i="8"/>
  <c r="O237" i="1"/>
  <c r="L238" i="1"/>
  <c r="E222" i="7"/>
  <c r="Q237" i="1"/>
  <c r="F221" i="2"/>
  <c r="F224" i="8"/>
  <c r="R237" i="1"/>
  <c r="F222" i="7"/>
  <c r="U237" i="1"/>
  <c r="V237" i="1"/>
  <c r="G221" i="2"/>
  <c r="W237" i="1"/>
  <c r="G222" i="3"/>
  <c r="K222" i="3"/>
  <c r="L222" i="3"/>
  <c r="K221" i="2"/>
  <c r="F223" i="3"/>
  <c r="T238" i="1"/>
  <c r="G222" i="7"/>
  <c r="K222" i="7"/>
  <c r="L222" i="7"/>
  <c r="G224" i="8"/>
  <c r="C238" i="1"/>
  <c r="B222" i="2"/>
  <c r="B225" i="8"/>
  <c r="D238" i="1"/>
  <c r="F238" i="1"/>
  <c r="C222" i="2"/>
  <c r="C225" i="8"/>
  <c r="G238" i="1"/>
  <c r="I238" i="1"/>
  <c r="B223" i="7"/>
  <c r="C223" i="7"/>
  <c r="C224" i="3"/>
  <c r="D222" i="2"/>
  <c r="D225" i="8"/>
  <c r="J238" i="1"/>
  <c r="B224" i="3"/>
  <c r="M238" i="1"/>
  <c r="D223" i="7"/>
  <c r="D224" i="3"/>
  <c r="N238" i="1"/>
  <c r="E222" i="2"/>
  <c r="E223" i="3"/>
  <c r="E225" i="8"/>
  <c r="O238" i="1"/>
  <c r="Q238" i="1"/>
  <c r="L239" i="1"/>
  <c r="E223" i="7"/>
  <c r="F222" i="2"/>
  <c r="F225" i="8"/>
  <c r="R238" i="1"/>
  <c r="U238" i="1"/>
  <c r="F223" i="7"/>
  <c r="F224" i="3"/>
  <c r="V238" i="1"/>
  <c r="G222" i="2"/>
  <c r="G223" i="3"/>
  <c r="G225" i="8"/>
  <c r="W238" i="1"/>
  <c r="K223" i="3"/>
  <c r="L223" i="3"/>
  <c r="K222" i="2"/>
  <c r="T239" i="1"/>
  <c r="G223" i="7"/>
  <c r="K223" i="7"/>
  <c r="L223" i="7"/>
  <c r="C239" i="1"/>
  <c r="B223" i="2"/>
  <c r="B226" i="8"/>
  <c r="D239" i="1"/>
  <c r="F239" i="1"/>
  <c r="B224" i="7"/>
  <c r="C223" i="2"/>
  <c r="C226" i="8"/>
  <c r="G239" i="1"/>
  <c r="I239" i="1"/>
  <c r="C224" i="7"/>
  <c r="C225" i="3"/>
  <c r="B225" i="3"/>
  <c r="D223" i="2"/>
  <c r="D226" i="8"/>
  <c r="J239" i="1"/>
  <c r="M239" i="1"/>
  <c r="D224" i="7"/>
  <c r="N239" i="1"/>
  <c r="E223" i="2"/>
  <c r="E224" i="3"/>
  <c r="E226" i="8"/>
  <c r="D225" i="3"/>
  <c r="O239" i="1"/>
  <c r="E224" i="7"/>
  <c r="L240" i="1"/>
  <c r="Q239" i="1"/>
  <c r="F223" i="2"/>
  <c r="F226" i="8"/>
  <c r="R239" i="1"/>
  <c r="U239" i="1"/>
  <c r="F224" i="7"/>
  <c r="F225" i="3"/>
  <c r="V239" i="1"/>
  <c r="G223" i="2"/>
  <c r="G224" i="3"/>
  <c r="G226" i="8"/>
  <c r="K224" i="3"/>
  <c r="L224" i="3"/>
  <c r="W239" i="1"/>
  <c r="K223" i="2"/>
  <c r="T240" i="1"/>
  <c r="G224" i="7"/>
  <c r="K224" i="7"/>
  <c r="L224" i="7"/>
  <c r="C240" i="1"/>
  <c r="B224" i="2"/>
  <c r="B227" i="8"/>
  <c r="D240" i="1"/>
  <c r="F240" i="1"/>
  <c r="B225" i="7"/>
  <c r="C224" i="2"/>
  <c r="C227" i="8"/>
  <c r="G240" i="1"/>
  <c r="I240" i="1"/>
  <c r="C225" i="7"/>
  <c r="C226" i="3"/>
  <c r="B226" i="3"/>
  <c r="D224" i="2"/>
  <c r="D227" i="8"/>
  <c r="J240" i="1"/>
  <c r="D225" i="7"/>
  <c r="M240" i="1"/>
  <c r="D226" i="3"/>
  <c r="N240" i="1"/>
  <c r="E224" i="2"/>
  <c r="E225" i="3"/>
  <c r="E227" i="8"/>
  <c r="O240" i="1"/>
  <c r="L241" i="1"/>
  <c r="Q240" i="1"/>
  <c r="E225" i="7"/>
  <c r="F224" i="2"/>
  <c r="F227" i="8"/>
  <c r="R240" i="1"/>
  <c r="U240" i="1"/>
  <c r="F225" i="7"/>
  <c r="F226" i="3"/>
  <c r="V240" i="1"/>
  <c r="G224" i="2"/>
  <c r="G225" i="3"/>
  <c r="G227" i="8"/>
  <c r="W240" i="1"/>
  <c r="K225" i="3"/>
  <c r="L225" i="3"/>
  <c r="K224" i="2"/>
  <c r="T241" i="1"/>
  <c r="G225" i="7"/>
  <c r="K225" i="7"/>
  <c r="L225" i="7"/>
  <c r="C241" i="1"/>
  <c r="B225" i="2"/>
  <c r="B228" i="8"/>
  <c r="D241" i="1"/>
  <c r="F241" i="1"/>
  <c r="B226" i="7"/>
  <c r="C225" i="2"/>
  <c r="C228" i="8"/>
  <c r="G241" i="1"/>
  <c r="I241" i="1"/>
  <c r="C226" i="7"/>
  <c r="C227" i="3"/>
  <c r="B227" i="3"/>
  <c r="D225" i="2"/>
  <c r="D228" i="8"/>
  <c r="J241" i="1"/>
  <c r="M241" i="1"/>
  <c r="D226" i="7"/>
  <c r="N241" i="1"/>
  <c r="E225" i="2"/>
  <c r="E226" i="3"/>
  <c r="E228" i="8"/>
  <c r="D227" i="3"/>
  <c r="O241" i="1"/>
  <c r="E226" i="7"/>
  <c r="Q241" i="1"/>
  <c r="L242" i="1"/>
  <c r="F225" i="2"/>
  <c r="F228" i="8"/>
  <c r="R241" i="1"/>
  <c r="U241" i="1"/>
  <c r="F226" i="7"/>
  <c r="F227" i="3"/>
  <c r="V241" i="1"/>
  <c r="G225" i="2"/>
  <c r="G226" i="3"/>
  <c r="G228" i="8"/>
  <c r="K226" i="3"/>
  <c r="L226" i="3"/>
  <c r="K225" i="2"/>
  <c r="W241" i="1"/>
  <c r="T242" i="1"/>
  <c r="G226" i="7"/>
  <c r="K226" i="7"/>
  <c r="L226" i="7"/>
  <c r="C242" i="1"/>
  <c r="F242" i="1"/>
  <c r="C226" i="2"/>
  <c r="C229" i="8"/>
  <c r="G242" i="1"/>
  <c r="I242" i="1"/>
  <c r="B226" i="2"/>
  <c r="B229" i="8"/>
  <c r="D242" i="1"/>
  <c r="D226" i="2"/>
  <c r="D229" i="8"/>
  <c r="J242" i="1"/>
  <c r="C227" i="7"/>
  <c r="C228" i="3"/>
  <c r="B227" i="7"/>
  <c r="M242" i="1"/>
  <c r="D227" i="7"/>
  <c r="D228" i="3"/>
  <c r="B228" i="3"/>
  <c r="N242" i="1"/>
  <c r="E226" i="2"/>
  <c r="E227" i="3"/>
  <c r="E229" i="8"/>
  <c r="O242" i="1"/>
  <c r="L243" i="1"/>
  <c r="Q242" i="1"/>
  <c r="E227" i="7"/>
  <c r="F226" i="2"/>
  <c r="F229" i="8"/>
  <c r="R242" i="1"/>
  <c r="U242" i="1"/>
  <c r="F227" i="7"/>
  <c r="F228" i="3"/>
  <c r="V242" i="1"/>
  <c r="G226" i="2"/>
  <c r="G227" i="3"/>
  <c r="G229" i="8"/>
  <c r="W242" i="1"/>
  <c r="K227" i="3"/>
  <c r="L227" i="3"/>
  <c r="T243" i="1"/>
  <c r="G227" i="7"/>
  <c r="K227" i="7"/>
  <c r="L227" i="7"/>
  <c r="K226" i="2"/>
  <c r="C243" i="1"/>
  <c r="F243" i="1"/>
  <c r="C227" i="2"/>
  <c r="C230" i="8"/>
  <c r="G243" i="1"/>
  <c r="I243" i="1"/>
  <c r="B227" i="2"/>
  <c r="B230" i="8"/>
  <c r="D243" i="1"/>
  <c r="D227" i="2"/>
  <c r="D230" i="8"/>
  <c r="J243" i="1"/>
  <c r="C228" i="7"/>
  <c r="C229" i="3"/>
  <c r="B228" i="7"/>
  <c r="M243" i="1"/>
  <c r="D228" i="7"/>
  <c r="D229" i="3"/>
  <c r="B229" i="3"/>
  <c r="N243" i="1"/>
  <c r="E227" i="2"/>
  <c r="E228" i="3"/>
  <c r="E230" i="8"/>
  <c r="O243" i="1"/>
  <c r="E228" i="7"/>
  <c r="Q243" i="1"/>
  <c r="L244" i="1"/>
  <c r="F227" i="2"/>
  <c r="F230" i="8"/>
  <c r="R243" i="1"/>
  <c r="U243" i="1"/>
  <c r="F228" i="7"/>
  <c r="F229" i="3"/>
  <c r="V243" i="1"/>
  <c r="G227" i="2"/>
  <c r="G228" i="3"/>
  <c r="G230" i="8"/>
  <c r="K228" i="3"/>
  <c r="L228" i="3"/>
  <c r="W243" i="1"/>
  <c r="K227" i="2"/>
  <c r="T244" i="1"/>
  <c r="G228" i="7"/>
  <c r="K228" i="7"/>
  <c r="L228" i="7"/>
  <c r="C244" i="1"/>
  <c r="F244" i="1"/>
  <c r="C228" i="2"/>
  <c r="C231" i="8"/>
  <c r="G244" i="1"/>
  <c r="I244" i="1"/>
  <c r="B228" i="2"/>
  <c r="B231" i="8"/>
  <c r="D244" i="1"/>
  <c r="C229" i="7"/>
  <c r="C230" i="3"/>
  <c r="D228" i="2"/>
  <c r="D231" i="8"/>
  <c r="J244" i="1"/>
  <c r="B229" i="7"/>
  <c r="M244" i="1"/>
  <c r="D229" i="7"/>
  <c r="D230" i="3"/>
  <c r="B230" i="3"/>
  <c r="N244" i="1"/>
  <c r="E228" i="2"/>
  <c r="E229" i="3"/>
  <c r="E231" i="8"/>
  <c r="O244" i="1"/>
  <c r="E229" i="7"/>
  <c r="Q244" i="1"/>
  <c r="L245" i="1"/>
  <c r="F228" i="2"/>
  <c r="F231" i="8"/>
  <c r="R244" i="1"/>
  <c r="U244" i="1"/>
  <c r="F229" i="7"/>
  <c r="F230" i="3"/>
  <c r="V244" i="1"/>
  <c r="G228" i="2"/>
  <c r="G229" i="3"/>
  <c r="G231" i="8"/>
  <c r="K229" i="3"/>
  <c r="L229" i="3"/>
  <c r="W244" i="1"/>
  <c r="K228" i="2"/>
  <c r="T245" i="1"/>
  <c r="G229" i="7"/>
  <c r="K229" i="7"/>
  <c r="L229" i="7"/>
  <c r="C245" i="1"/>
  <c r="F245" i="1"/>
  <c r="C229" i="2"/>
  <c r="C232" i="8"/>
  <c r="G245" i="1"/>
  <c r="I245" i="1"/>
  <c r="B229" i="2"/>
  <c r="B232" i="8"/>
  <c r="D245" i="1"/>
  <c r="C230" i="7"/>
  <c r="C231" i="3"/>
  <c r="D229" i="2"/>
  <c r="D232" i="8"/>
  <c r="J245" i="1"/>
  <c r="B230" i="7"/>
  <c r="D230" i="7"/>
  <c r="D231" i="3"/>
  <c r="M245" i="1"/>
  <c r="B231" i="3"/>
  <c r="N245" i="1"/>
  <c r="E229" i="2"/>
  <c r="E230" i="3"/>
  <c r="E232" i="8"/>
  <c r="O245" i="1"/>
  <c r="E230" i="7"/>
  <c r="L246" i="1"/>
  <c r="Q245" i="1"/>
  <c r="F229" i="2"/>
  <c r="F232" i="8"/>
  <c r="R245" i="1"/>
  <c r="F230" i="7"/>
  <c r="U245" i="1"/>
  <c r="V245" i="1"/>
  <c r="G229" i="2"/>
  <c r="G230" i="3"/>
  <c r="K230" i="3"/>
  <c r="L230" i="3"/>
  <c r="K229" i="2"/>
  <c r="F231" i="3"/>
  <c r="W245" i="1"/>
  <c r="G232" i="8"/>
  <c r="T246" i="1"/>
  <c r="G230" i="7"/>
  <c r="K230" i="7"/>
  <c r="L230" i="7"/>
  <c r="C246" i="1"/>
  <c r="B230" i="2"/>
  <c r="B233" i="8"/>
  <c r="D246" i="1"/>
  <c r="F246" i="1"/>
  <c r="C230" i="2"/>
  <c r="C233" i="8"/>
  <c r="G246" i="1"/>
  <c r="I246" i="1"/>
  <c r="B231" i="7"/>
  <c r="B232" i="3"/>
  <c r="D230" i="2"/>
  <c r="D233" i="8"/>
  <c r="J246" i="1"/>
  <c r="C231" i="7"/>
  <c r="C232" i="3"/>
  <c r="M246" i="1"/>
  <c r="D231" i="7"/>
  <c r="D232" i="3"/>
  <c r="N246" i="1"/>
  <c r="E230" i="2"/>
  <c r="E231" i="3"/>
  <c r="E233" i="8"/>
  <c r="O246" i="1"/>
  <c r="E231" i="7"/>
  <c r="Q246" i="1"/>
  <c r="L247" i="1"/>
  <c r="F230" i="2"/>
  <c r="F233" i="8"/>
  <c r="R246" i="1"/>
  <c r="F231" i="7"/>
  <c r="U246" i="1"/>
  <c r="V246" i="1"/>
  <c r="G230" i="2"/>
  <c r="W246" i="1"/>
  <c r="G231" i="3"/>
  <c r="K231" i="3"/>
  <c r="L231" i="3"/>
  <c r="K230" i="2"/>
  <c r="F232" i="3"/>
  <c r="G231" i="7"/>
  <c r="K231" i="7"/>
  <c r="L231" i="7"/>
  <c r="T247" i="1"/>
  <c r="G233" i="8"/>
  <c r="C247" i="1"/>
  <c r="F247" i="1"/>
  <c r="I247" i="1"/>
  <c r="D231" i="2"/>
  <c r="D234" i="8"/>
  <c r="J247" i="1"/>
  <c r="C231" i="2"/>
  <c r="C234" i="8"/>
  <c r="G247" i="1"/>
  <c r="B231" i="2"/>
  <c r="B234" i="8"/>
  <c r="D247" i="1"/>
  <c r="C232" i="7"/>
  <c r="C233" i="3"/>
  <c r="M247" i="1"/>
  <c r="D232" i="7"/>
  <c r="D233" i="3"/>
  <c r="B232" i="7"/>
  <c r="B233" i="3"/>
  <c r="N247" i="1"/>
  <c r="E231" i="2"/>
  <c r="E232" i="3"/>
  <c r="E234" i="8"/>
  <c r="O247" i="1"/>
  <c r="L248" i="1"/>
  <c r="Q247" i="1"/>
  <c r="E232" i="7"/>
  <c r="F231" i="2"/>
  <c r="F234" i="8"/>
  <c r="R247" i="1"/>
  <c r="U247" i="1"/>
  <c r="F232" i="7"/>
  <c r="F233" i="3"/>
  <c r="V247" i="1"/>
  <c r="G231" i="2"/>
  <c r="G232" i="3"/>
  <c r="G234" i="8"/>
  <c r="K232" i="3"/>
  <c r="L232" i="3"/>
  <c r="W247" i="1"/>
  <c r="K231" i="2"/>
  <c r="T248" i="1"/>
  <c r="G232" i="7"/>
  <c r="K232" i="7"/>
  <c r="L232" i="7"/>
  <c r="C248" i="1"/>
  <c r="B232" i="2"/>
  <c r="B235" i="8"/>
  <c r="D248" i="1"/>
  <c r="F248" i="1"/>
  <c r="C232" i="2"/>
  <c r="C235" i="8"/>
  <c r="G248" i="1"/>
  <c r="I248" i="1"/>
  <c r="B233" i="7"/>
  <c r="B234" i="3"/>
  <c r="D232" i="2"/>
  <c r="D235" i="8"/>
  <c r="J248" i="1"/>
  <c r="C233" i="7"/>
  <c r="C234" i="3"/>
  <c r="M248" i="1"/>
  <c r="D233" i="7"/>
  <c r="D234" i="3"/>
  <c r="N248" i="1"/>
  <c r="E232" i="2"/>
  <c r="E233" i="3"/>
  <c r="E235" i="8"/>
  <c r="O248" i="1"/>
  <c r="E233" i="7"/>
  <c r="Q248" i="1"/>
  <c r="L249" i="1"/>
  <c r="F232" i="2"/>
  <c r="F235" i="8"/>
  <c r="R248" i="1"/>
  <c r="U248" i="1"/>
  <c r="F233" i="7"/>
  <c r="F234" i="3"/>
  <c r="V248" i="1"/>
  <c r="G232" i="2"/>
  <c r="G233" i="3"/>
  <c r="G235" i="8"/>
  <c r="K233" i="3"/>
  <c r="L233" i="3"/>
  <c r="W248" i="1"/>
  <c r="K232" i="2"/>
  <c r="T249" i="1"/>
  <c r="G233" i="7"/>
  <c r="K233" i="7"/>
  <c r="L233" i="7"/>
  <c r="C249" i="1"/>
  <c r="B233" i="2"/>
  <c r="B236" i="8"/>
  <c r="D249" i="1"/>
  <c r="F249" i="1"/>
  <c r="C233" i="2"/>
  <c r="C236" i="8"/>
  <c r="G249" i="1"/>
  <c r="I249" i="1"/>
  <c r="B234" i="7"/>
  <c r="D233" i="2"/>
  <c r="D236" i="8"/>
  <c r="J249" i="1"/>
  <c r="B235" i="3"/>
  <c r="C234" i="7"/>
  <c r="C235" i="3"/>
  <c r="D234" i="7"/>
  <c r="M249" i="1"/>
  <c r="D235" i="3"/>
  <c r="N249" i="1"/>
  <c r="E233" i="2"/>
  <c r="E234" i="3"/>
  <c r="E236" i="8"/>
  <c r="O249" i="1"/>
  <c r="L250" i="1"/>
  <c r="E234" i="7"/>
  <c r="Q249" i="1"/>
  <c r="F233" i="2"/>
  <c r="F236" i="8"/>
  <c r="R249" i="1"/>
  <c r="U249" i="1"/>
  <c r="F234" i="7"/>
  <c r="F235" i="3"/>
  <c r="V249" i="1"/>
  <c r="G233" i="2"/>
  <c r="G234" i="3"/>
  <c r="G236" i="8"/>
  <c r="W249" i="1"/>
  <c r="K234" i="3"/>
  <c r="L234" i="3"/>
  <c r="K233" i="2"/>
  <c r="G234" i="7"/>
  <c r="K234" i="7"/>
  <c r="L234" i="7"/>
  <c r="T250" i="1"/>
  <c r="C250" i="1"/>
  <c r="B234" i="2"/>
  <c r="B237" i="8"/>
  <c r="D250" i="1"/>
  <c r="F250" i="1"/>
  <c r="C234" i="2"/>
  <c r="C237" i="8"/>
  <c r="G250" i="1"/>
  <c r="I250" i="1"/>
  <c r="B235" i="7"/>
  <c r="D234" i="2"/>
  <c r="D237" i="8"/>
  <c r="J250" i="1"/>
  <c r="B236" i="3"/>
  <c r="C235" i="7"/>
  <c r="C236" i="3"/>
  <c r="M250" i="1"/>
  <c r="D235" i="7"/>
  <c r="D236" i="3"/>
  <c r="N250" i="1"/>
  <c r="E234" i="2"/>
  <c r="E235" i="3"/>
  <c r="E237" i="8"/>
  <c r="O250" i="1"/>
  <c r="L251" i="1"/>
  <c r="Q250" i="1"/>
  <c r="E235" i="7"/>
  <c r="F234" i="2"/>
  <c r="F237" i="8"/>
  <c r="R250" i="1"/>
  <c r="F235" i="7"/>
  <c r="U250" i="1"/>
  <c r="F236" i="3"/>
  <c r="V250" i="1"/>
  <c r="G234" i="2"/>
  <c r="G235" i="3"/>
  <c r="G237" i="8"/>
  <c r="K235" i="3"/>
  <c r="L235" i="3"/>
  <c r="W250" i="1"/>
  <c r="K234" i="2"/>
  <c r="T251" i="1"/>
  <c r="G235" i="7"/>
  <c r="K235" i="7"/>
  <c r="L235" i="7"/>
  <c r="C251" i="1"/>
  <c r="B235" i="2"/>
  <c r="B238" i="8"/>
  <c r="D251" i="1"/>
  <c r="F251" i="1"/>
  <c r="B236" i="7"/>
  <c r="C235" i="2"/>
  <c r="C238" i="8"/>
  <c r="G251" i="1"/>
  <c r="I251" i="1"/>
  <c r="C236" i="7"/>
  <c r="C237" i="3"/>
  <c r="D235" i="2"/>
  <c r="D238" i="8"/>
  <c r="J251" i="1"/>
  <c r="B237" i="3"/>
  <c r="M251" i="1"/>
  <c r="D236" i="7"/>
  <c r="D237" i="3"/>
  <c r="N251" i="1"/>
  <c r="E235" i="2"/>
  <c r="E236" i="3"/>
  <c r="E238" i="8"/>
  <c r="O251" i="1"/>
  <c r="Q251" i="1"/>
  <c r="L252" i="1"/>
  <c r="E236" i="7"/>
  <c r="F235" i="2"/>
  <c r="F238" i="8"/>
  <c r="R251" i="1"/>
  <c r="U251" i="1"/>
  <c r="F236" i="7"/>
  <c r="F237" i="3"/>
  <c r="V251" i="1"/>
  <c r="G235" i="2"/>
  <c r="G236" i="3"/>
  <c r="G238" i="8"/>
  <c r="K236" i="3"/>
  <c r="L236" i="3"/>
  <c r="K235" i="2"/>
  <c r="W251" i="1"/>
  <c r="T252" i="1"/>
  <c r="G236" i="7"/>
  <c r="K236" i="7"/>
  <c r="L236" i="7"/>
  <c r="C252" i="1"/>
  <c r="B236" i="2"/>
  <c r="B239" i="8"/>
  <c r="D252" i="1"/>
  <c r="F252" i="1"/>
  <c r="C236" i="2"/>
  <c r="C239" i="8"/>
  <c r="G252" i="1"/>
  <c r="I252" i="1"/>
  <c r="B237" i="7"/>
  <c r="D236" i="2"/>
  <c r="D239" i="8"/>
  <c r="J252" i="1"/>
  <c r="B238" i="3"/>
  <c r="C237" i="7"/>
  <c r="C238" i="3"/>
  <c r="D237" i="7"/>
  <c r="M252" i="1"/>
  <c r="N252" i="1"/>
  <c r="E236" i="2"/>
  <c r="E237" i="3"/>
  <c r="E239" i="8"/>
  <c r="D238" i="3"/>
  <c r="O252" i="1"/>
  <c r="Q252" i="1"/>
  <c r="L253" i="1"/>
  <c r="E237" i="7"/>
  <c r="F236" i="2"/>
  <c r="F239" i="8"/>
  <c r="R252" i="1"/>
  <c r="U252" i="1"/>
  <c r="F237" i="7"/>
  <c r="F238" i="3"/>
  <c r="V252" i="1"/>
  <c r="G236" i="2"/>
  <c r="G237" i="3"/>
  <c r="G239" i="8"/>
  <c r="K237" i="3"/>
  <c r="L237" i="3"/>
  <c r="W252" i="1"/>
  <c r="K236" i="2"/>
  <c r="T253" i="1"/>
  <c r="G237" i="7"/>
  <c r="K237" i="7"/>
  <c r="L237" i="7"/>
  <c r="C253" i="1"/>
  <c r="F253" i="1"/>
  <c r="I253" i="1"/>
  <c r="D237" i="2"/>
  <c r="D240" i="8"/>
  <c r="J253" i="1"/>
  <c r="C237" i="2"/>
  <c r="C240" i="8"/>
  <c r="G253" i="1"/>
  <c r="B237" i="2"/>
  <c r="B240" i="8"/>
  <c r="D253" i="1"/>
  <c r="M253" i="1"/>
  <c r="D238" i="7"/>
  <c r="D239" i="3"/>
  <c r="C238" i="7"/>
  <c r="C239" i="3"/>
  <c r="B238" i="7"/>
  <c r="B239" i="3"/>
  <c r="N253" i="1"/>
  <c r="E237" i="2"/>
  <c r="E238" i="3"/>
  <c r="E240" i="8"/>
  <c r="O253" i="1"/>
  <c r="E238" i="7"/>
  <c r="L254" i="1"/>
  <c r="Q253" i="1"/>
  <c r="F237" i="2"/>
  <c r="F240" i="8"/>
  <c r="R253" i="1"/>
  <c r="F238" i="7"/>
  <c r="U253" i="1"/>
  <c r="V253" i="1"/>
  <c r="G237" i="2"/>
  <c r="W253" i="1"/>
  <c r="G238" i="3"/>
  <c r="K238" i="3"/>
  <c r="L238" i="3"/>
  <c r="K237" i="2"/>
  <c r="F239" i="3"/>
  <c r="G238" i="7"/>
  <c r="K238" i="7"/>
  <c r="L238" i="7"/>
  <c r="T254" i="1"/>
  <c r="G240" i="8"/>
  <c r="C254" i="1"/>
  <c r="B238" i="2"/>
  <c r="B241" i="8"/>
  <c r="D254" i="1"/>
  <c r="F254" i="1"/>
  <c r="C238" i="2"/>
  <c r="C241" i="8"/>
  <c r="G254" i="1"/>
  <c r="I254" i="1"/>
  <c r="B239" i="7"/>
  <c r="D238" i="2"/>
  <c r="D241" i="8"/>
  <c r="J254" i="1"/>
  <c r="C239" i="7"/>
  <c r="C240" i="3"/>
  <c r="B240" i="3"/>
  <c r="M254" i="1"/>
  <c r="D239" i="7"/>
  <c r="D240" i="3"/>
  <c r="N254" i="1"/>
  <c r="E238" i="2"/>
  <c r="E239" i="3"/>
  <c r="E241" i="8"/>
  <c r="O254" i="1"/>
  <c r="E239" i="7"/>
  <c r="L255" i="1"/>
  <c r="Q254" i="1"/>
  <c r="F238" i="2"/>
  <c r="F241" i="8"/>
  <c r="R254" i="1"/>
  <c r="F239" i="7"/>
  <c r="F240" i="3"/>
  <c r="U254" i="1"/>
  <c r="V254" i="1"/>
  <c r="G238" i="2"/>
  <c r="G239" i="3"/>
  <c r="K239" i="3"/>
  <c r="L239" i="3"/>
  <c r="K238" i="2"/>
  <c r="W254" i="1"/>
  <c r="G241" i="8"/>
  <c r="T255" i="1"/>
  <c r="G239" i="7"/>
  <c r="K239" i="7"/>
  <c r="L239" i="7"/>
  <c r="C255" i="1"/>
  <c r="B239" i="2"/>
  <c r="B242" i="8"/>
  <c r="D255" i="1"/>
  <c r="F255" i="1"/>
  <c r="C239" i="2"/>
  <c r="C242" i="8"/>
  <c r="G255" i="1"/>
  <c r="I255" i="1"/>
  <c r="B240" i="7"/>
  <c r="D239" i="2"/>
  <c r="D242" i="8"/>
  <c r="J255" i="1"/>
  <c r="C240" i="7"/>
  <c r="C241" i="3"/>
  <c r="B241" i="3"/>
  <c r="D240" i="7"/>
  <c r="M255" i="1"/>
  <c r="N255" i="1"/>
  <c r="E239" i="2"/>
  <c r="E240" i="3"/>
  <c r="E242" i="8"/>
  <c r="D241" i="3"/>
  <c r="O255" i="1"/>
  <c r="E240" i="7"/>
  <c r="L256" i="1"/>
  <c r="Q255" i="1"/>
  <c r="F239" i="2"/>
  <c r="F242" i="8"/>
  <c r="R255" i="1"/>
  <c r="U255" i="1"/>
  <c r="F240" i="7"/>
  <c r="F241" i="3"/>
  <c r="V255" i="1"/>
  <c r="G239" i="2"/>
  <c r="G240" i="3"/>
  <c r="G242" i="8"/>
  <c r="W255" i="1"/>
  <c r="K240" i="3"/>
  <c r="L240" i="3"/>
  <c r="K239" i="2"/>
  <c r="T256" i="1"/>
  <c r="G240" i="7"/>
  <c r="K240" i="7"/>
  <c r="L240" i="7"/>
  <c r="C256" i="1"/>
  <c r="B240" i="2"/>
  <c r="B243" i="8"/>
  <c r="D256" i="1"/>
  <c r="F256" i="1"/>
  <c r="B241" i="7"/>
  <c r="C240" i="2"/>
  <c r="C243" i="8"/>
  <c r="G256" i="1"/>
  <c r="I256" i="1"/>
  <c r="C241" i="7"/>
  <c r="C242" i="3"/>
  <c r="D240" i="2"/>
  <c r="D243" i="8"/>
  <c r="J256" i="1"/>
  <c r="B242" i="3"/>
  <c r="D241" i="7"/>
  <c r="M256" i="1"/>
  <c r="N256" i="1"/>
  <c r="E240" i="2"/>
  <c r="E241" i="3"/>
  <c r="E243" i="8"/>
  <c r="D242" i="3"/>
  <c r="O256" i="1"/>
  <c r="Q256" i="1"/>
  <c r="L257" i="1"/>
  <c r="E241" i="7"/>
  <c r="F240" i="2"/>
  <c r="F243" i="8"/>
  <c r="R256" i="1"/>
  <c r="F241" i="7"/>
  <c r="U256" i="1"/>
  <c r="V256" i="1"/>
  <c r="G240" i="2"/>
  <c r="G241" i="3"/>
  <c r="K241" i="3"/>
  <c r="L241" i="3"/>
  <c r="K240" i="2"/>
  <c r="F242" i="3"/>
  <c r="W256" i="1"/>
  <c r="G243" i="8"/>
  <c r="G241" i="7"/>
  <c r="K241" i="7"/>
  <c r="L241" i="7"/>
  <c r="T257" i="1"/>
  <c r="C257" i="1"/>
  <c r="B241" i="2"/>
  <c r="B244" i="8"/>
  <c r="D257" i="1"/>
  <c r="F257" i="1"/>
  <c r="C241" i="2"/>
  <c r="C244" i="8"/>
  <c r="G257" i="1"/>
  <c r="I257" i="1"/>
  <c r="B242" i="7"/>
  <c r="B243" i="3"/>
  <c r="C242" i="7"/>
  <c r="C243" i="3"/>
  <c r="D241" i="2"/>
  <c r="D244" i="8"/>
  <c r="J257" i="1"/>
  <c r="D242" i="7"/>
  <c r="M257" i="1"/>
  <c r="N257" i="1"/>
  <c r="E241" i="2"/>
  <c r="E242" i="3"/>
  <c r="E244" i="8"/>
  <c r="O257" i="1"/>
  <c r="D243" i="3"/>
  <c r="L258" i="1"/>
  <c r="E242" i="7"/>
  <c r="Q257" i="1"/>
  <c r="F241" i="2"/>
  <c r="F244" i="8"/>
  <c r="R257" i="1"/>
  <c r="U257" i="1"/>
  <c r="F242" i="7"/>
  <c r="F243" i="3"/>
  <c r="V257" i="1"/>
  <c r="G241" i="2"/>
  <c r="G242" i="3"/>
  <c r="G244" i="8"/>
  <c r="K242" i="3"/>
  <c r="L242" i="3"/>
  <c r="W257" i="1"/>
  <c r="K241" i="2"/>
  <c r="T258" i="1"/>
  <c r="G242" i="7"/>
  <c r="K242" i="7"/>
  <c r="L242" i="7"/>
  <c r="C258" i="1"/>
  <c r="F258" i="1"/>
  <c r="I258" i="1"/>
  <c r="D242" i="2"/>
  <c r="D245" i="8"/>
  <c r="D2" i="8"/>
  <c r="J258" i="1"/>
  <c r="C242" i="2"/>
  <c r="C245" i="8"/>
  <c r="C2" i="8"/>
  <c r="G258" i="1"/>
  <c r="C243" i="7"/>
  <c r="B242" i="2"/>
  <c r="B245" i="8"/>
  <c r="B2" i="8"/>
  <c r="D258" i="1"/>
  <c r="B243" i="7"/>
  <c r="M258" i="1"/>
  <c r="D243" i="7"/>
  <c r="N258" i="1"/>
  <c r="E242" i="2"/>
  <c r="O258" i="1"/>
  <c r="E243" i="3"/>
  <c r="Q258" i="1"/>
  <c r="E243" i="7"/>
  <c r="E245" i="8"/>
  <c r="E2" i="8"/>
  <c r="F242" i="2"/>
  <c r="F245" i="8"/>
  <c r="F2" i="8"/>
  <c r="R258" i="1"/>
  <c r="F243" i="7"/>
  <c r="U258" i="1"/>
  <c r="V258" i="1"/>
  <c r="G242" i="2"/>
  <c r="G243" i="3"/>
  <c r="G245" i="8"/>
  <c r="G2" i="8"/>
  <c r="K243" i="3"/>
  <c r="L243" i="3"/>
  <c r="K242" i="2"/>
  <c r="W258" i="1"/>
  <c r="G243" i="7"/>
  <c r="K243" i="7"/>
  <c r="L243" i="7"/>
</calcChain>
</file>

<file path=xl/sharedStrings.xml><?xml version="1.0" encoding="utf-8"?>
<sst xmlns="http://schemas.openxmlformats.org/spreadsheetml/2006/main" count="152" uniqueCount="68">
  <si>
    <t>CA</t>
  </si>
  <si>
    <t>CG</t>
  </si>
  <si>
    <t>CM</t>
  </si>
  <si>
    <t>CY</t>
  </si>
  <si>
    <t>CZ</t>
  </si>
  <si>
    <t>GZ</t>
  </si>
  <si>
    <t>TC</t>
  </si>
  <si>
    <t>VE</t>
  </si>
  <si>
    <t>PC</t>
  </si>
  <si>
    <t>POOL</t>
  </si>
  <si>
    <t>UPB</t>
  </si>
  <si>
    <t>ORIGINAL</t>
  </si>
  <si>
    <t>CURRENT</t>
  </si>
  <si>
    <t>SET.</t>
  </si>
  <si>
    <t>ISSUE</t>
  </si>
  <si>
    <t>DATE</t>
  </si>
  <si>
    <t>PAYMT</t>
  </si>
  <si>
    <t>GROUP</t>
  </si>
  <si>
    <t>NUMBER</t>
  </si>
  <si>
    <t>CUSIP</t>
  </si>
  <si>
    <t>WAC</t>
  </si>
  <si>
    <t>COUPON</t>
  </si>
  <si>
    <t>YYYY</t>
  </si>
  <si>
    <t>MM</t>
  </si>
  <si>
    <t>DD</t>
  </si>
  <si>
    <t>WARM</t>
  </si>
  <si>
    <t>WALA</t>
  </si>
  <si>
    <t>ID</t>
  </si>
  <si>
    <t>C90831</t>
  </si>
  <si>
    <t>31335H4Q3</t>
  </si>
  <si>
    <t>C90836</t>
  </si>
  <si>
    <t>31335H4V2</t>
  </si>
  <si>
    <t>Periodic rate</t>
  </si>
  <si>
    <t>PoolID</t>
  </si>
  <si>
    <t>Term</t>
  </si>
  <si>
    <t>AGE:</t>
  </si>
  <si>
    <t>(WHOLE POOL)</t>
  </si>
  <si>
    <t>PC UPB</t>
  </si>
  <si>
    <t>YEAR</t>
  </si>
  <si>
    <t>Total Principal</t>
  </si>
  <si>
    <t>Total Interest</t>
  </si>
  <si>
    <t>EOM Balance</t>
  </si>
  <si>
    <t>Accrued</t>
  </si>
  <si>
    <t>Prepay CF</t>
  </si>
  <si>
    <t>Portion of</t>
  </si>
  <si>
    <t>Collateral Principal</t>
  </si>
  <si>
    <t>Interest Available to CMO</t>
  </si>
  <si>
    <t>Total</t>
  </si>
  <si>
    <t>Checksum</t>
  </si>
  <si>
    <t>Principal</t>
  </si>
  <si>
    <t>Interest</t>
  </si>
  <si>
    <t>Total Principal less Accrued Interest</t>
  </si>
  <si>
    <t>Amortization PMT</t>
  </si>
  <si>
    <t>Coupon</t>
  </si>
  <si>
    <t>Tranche Coupon</t>
  </si>
  <si>
    <t>Subtotal</t>
  </si>
  <si>
    <t>Proportion of Balance</t>
  </si>
  <si>
    <t>Discount Factor</t>
  </si>
  <si>
    <t>Total Cash Flows (Discounted)</t>
  </si>
  <si>
    <t>Prices:</t>
  </si>
  <si>
    <t>Note that the total current balance of the collateral is $0.1 higher than the sum of initial tranche balances. This data glitch explains the minor difference between total tranche balances and collateral balances each month. Tranche interest CF and collateral interest CF are slightly different for the same reason.</t>
  </si>
  <si>
    <t>Month</t>
  </si>
  <si>
    <t>CPR</t>
  </si>
  <si>
    <t>36 and on</t>
  </si>
  <si>
    <t>CMO Principal Allocation</t>
  </si>
  <si>
    <t>PSA Schdl.</t>
  </si>
  <si>
    <t>Prepayment CPR</t>
  </si>
  <si>
    <t>SMM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</si>
</sst>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164" formatCode="&quot;$&quot;#,##0"/>
    <numFmt numFmtId="165" formatCode="#,##0.000"/>
    <numFmt numFmtId="166" formatCode="#,##0.0000000"/>
    <numFmt numFmtId="167" formatCode="0.000"/>
    <numFmt numFmtId="168" formatCode="0.00000"/>
    <numFmt numFmtId="169" formatCode="#,##0.0"/>
    <numFmt numFmtId="170" formatCode="0.00000%"/>
    <numFmt numFmtId="171" formatCode="0.0000000"/>
    <numFmt numFmtId="172" formatCode="0.00000000"/>
  </numFmts>
  <fonts count="14" x14ac:knownFonts="1">
    <font>
      <sz val="10"/>
      <name val="Arial"/>
    </font>
    <font>
      <sz val="10"/>
      <name val="Arial"/>
    </font>
    <font>
      <b/>
      <sz val="16"/>
      <color indexed="12"/>
      <name val="Arial"/>
      <family val="2"/>
    </font>
    <font>
      <b/>
      <sz val="16"/>
      <color indexed="48"/>
      <name val="Arial"/>
      <family val="2"/>
    </font>
    <font>
      <b/>
      <sz val="10"/>
      <name val="Arial"/>
      <family val="2"/>
    </font>
    <font>
      <sz val="8"/>
      <name val="Arial"/>
      <family val="2"/>
    </font>
    <font>
      <b/>
      <sz val="10"/>
      <name val="Arial"/>
      <family val="2"/>
      <charset val="204"/>
    </font>
    <font>
      <b/>
      <sz val="12"/>
      <color indexed="12"/>
      <name val="Arial"/>
      <family val="2"/>
      <charset val="204"/>
    </font>
    <font>
      <sz val="12"/>
      <color indexed="12"/>
      <name val="Arial"/>
      <family val="2"/>
      <charset val="204"/>
    </font>
    <font>
      <b/>
      <sz val="14"/>
      <color indexed="12"/>
      <name val="Arial"/>
      <family val="2"/>
      <charset val="204"/>
    </font>
    <font>
      <sz val="10"/>
      <name val="Arial"/>
      <family val="2"/>
    </font>
    <font>
      <b/>
      <sz val="12"/>
      <name val="Arial"/>
      <family val="2"/>
    </font>
    <font>
      <sz val="10"/>
      <color indexed="12"/>
      <name val="Arial"/>
      <family val="2"/>
    </font>
    <font>
      <b/>
      <sz val="10"/>
      <color indexed="12"/>
      <name val="Arial"/>
      <family val="2"/>
    </font>
  </fonts>
  <fills count="3">
    <fill>
      <patternFill patternType="none"/>
    </fill>
    <fill>
      <patternFill patternType="gray125"/>
    </fill>
    <fill>
      <patternFill patternType="solid">
        <fgColor indexed="11"/>
        <bgColor indexed="64"/>
      </patternFill>
    </fill>
  </fills>
  <borders count="11">
    <border>
      <left/>
      <right/>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12"/>
      </left>
      <right style="thick">
        <color indexed="12"/>
      </right>
      <top style="thick">
        <color indexed="12"/>
      </top>
      <bottom/>
      <diagonal/>
    </border>
    <border>
      <left style="thick">
        <color indexed="12"/>
      </left>
      <right style="thick">
        <color indexed="12"/>
      </right>
      <top/>
      <bottom/>
      <diagonal/>
    </border>
    <border>
      <left style="thick">
        <color indexed="12"/>
      </left>
      <right style="thick">
        <color indexed="12"/>
      </right>
      <top/>
      <bottom style="thick">
        <color indexed="12"/>
      </bottom>
      <diagonal/>
    </border>
    <border>
      <left style="thick">
        <color indexed="10"/>
      </left>
      <right style="thick">
        <color indexed="10"/>
      </right>
      <top style="thick">
        <color indexed="10"/>
      </top>
      <bottom/>
      <diagonal/>
    </border>
    <border>
      <left style="thick">
        <color indexed="10"/>
      </left>
      <right style="thick">
        <color indexed="10"/>
      </right>
      <top/>
      <bottom/>
      <diagonal/>
    </border>
    <border>
      <left style="thick">
        <color indexed="10"/>
      </left>
      <right style="thick">
        <color indexed="10"/>
      </right>
      <top/>
      <bottom style="thick">
        <color indexed="10"/>
      </bottom>
      <diagonal/>
    </border>
    <border>
      <left style="thick">
        <color auto="1"/>
      </left>
      <right style="thick">
        <color auto="1"/>
      </right>
      <top style="thick">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0">
    <xf numFmtId="0" fontId="0" fillId="0" borderId="0" xfId="0"/>
    <xf numFmtId="0" fontId="2" fillId="0" borderId="0" xfId="0" applyFont="1" applyAlignment="1" applyProtection="1">
      <alignment horizontal="left"/>
    </xf>
    <xf numFmtId="0" fontId="3" fillId="0" borderId="0" xfId="0" applyFont="1"/>
    <xf numFmtId="0" fontId="4" fillId="0" borderId="0" xfId="0" applyFont="1" applyAlignment="1" applyProtection="1">
      <alignment horizontal="left"/>
    </xf>
    <xf numFmtId="5" fontId="0" fillId="0" borderId="0" xfId="0" applyNumberFormat="1" applyProtection="1"/>
    <xf numFmtId="0" fontId="4" fillId="0" borderId="0" xfId="0" applyFont="1"/>
    <xf numFmtId="3" fontId="0" fillId="0" borderId="0" xfId="0" applyNumberFormat="1"/>
    <xf numFmtId="164" fontId="0" fillId="0" borderId="0" xfId="0" applyNumberFormat="1"/>
    <xf numFmtId="11" fontId="0" fillId="0" borderId="0" xfId="0" applyNumberFormat="1"/>
    <xf numFmtId="165" fontId="0" fillId="0" borderId="0" xfId="0" applyNumberFormat="1"/>
    <xf numFmtId="164" fontId="0" fillId="0" borderId="0" xfId="0" applyNumberFormat="1" applyProtection="1"/>
    <xf numFmtId="0" fontId="6" fillId="0" borderId="0" xfId="0" applyFont="1"/>
    <xf numFmtId="166" fontId="0" fillId="0" borderId="0" xfId="0" applyNumberFormat="1"/>
    <xf numFmtId="0" fontId="0" fillId="2" borderId="0" xfId="0" applyFill="1"/>
    <xf numFmtId="0" fontId="8" fillId="0" borderId="0" xfId="0" applyFont="1"/>
    <xf numFmtId="0" fontId="9" fillId="0" borderId="0" xfId="0" applyFont="1"/>
    <xf numFmtId="0" fontId="6" fillId="2" borderId="0" xfId="0" applyFont="1" applyFill="1" applyAlignment="1">
      <alignment wrapText="1"/>
    </xf>
    <xf numFmtId="11" fontId="6" fillId="2" borderId="0" xfId="0" applyNumberFormat="1" applyFont="1" applyFill="1" applyAlignment="1">
      <alignment wrapText="1"/>
    </xf>
    <xf numFmtId="0" fontId="6" fillId="2" borderId="0" xfId="0" applyFont="1" applyFill="1"/>
    <xf numFmtId="11" fontId="6" fillId="2" borderId="0" xfId="0" applyNumberFormat="1" applyFont="1" applyFill="1"/>
    <xf numFmtId="167" fontId="0" fillId="0" borderId="0" xfId="0" applyNumberFormat="1"/>
    <xf numFmtId="10" fontId="0" fillId="0" borderId="0" xfId="0" applyNumberFormat="1"/>
    <xf numFmtId="3" fontId="7" fillId="0" borderId="0" xfId="0" applyNumberFormat="1" applyFont="1"/>
    <xf numFmtId="3" fontId="4" fillId="2" borderId="0" xfId="0" applyNumberFormat="1" applyFont="1" applyFill="1" applyAlignment="1" applyProtection="1">
      <alignment horizontal="center"/>
    </xf>
    <xf numFmtId="3" fontId="4" fillId="0" borderId="0" xfId="0" applyNumberFormat="1" applyFont="1" applyAlignment="1" applyProtection="1">
      <alignment horizontal="center"/>
    </xf>
    <xf numFmtId="3" fontId="4" fillId="0" borderId="0" xfId="0" applyNumberFormat="1" applyFont="1" applyAlignment="1" applyProtection="1">
      <alignment horizontal="left"/>
    </xf>
    <xf numFmtId="0" fontId="0" fillId="0" borderId="0" xfId="0" applyAlignment="1">
      <alignment horizontal="center"/>
    </xf>
    <xf numFmtId="3" fontId="0" fillId="0" borderId="0" xfId="0" applyNumberFormat="1" applyAlignment="1">
      <alignment horizontal="center"/>
    </xf>
    <xf numFmtId="0" fontId="0" fillId="0" borderId="0" xfId="0" applyFill="1"/>
    <xf numFmtId="0" fontId="6" fillId="0" borderId="0" xfId="0" applyFont="1" applyFill="1"/>
    <xf numFmtId="3" fontId="0" fillId="0" borderId="0" xfId="0" applyNumberFormat="1" applyFill="1"/>
    <xf numFmtId="164" fontId="0" fillId="0" borderId="0" xfId="0" applyNumberFormat="1" applyFill="1"/>
    <xf numFmtId="170" fontId="0" fillId="0" borderId="0" xfId="0" applyNumberFormat="1" applyProtection="1"/>
    <xf numFmtId="0" fontId="6" fillId="0" borderId="0" xfId="0" applyFont="1" applyFill="1" applyAlignment="1">
      <alignment wrapText="1"/>
    </xf>
    <xf numFmtId="0" fontId="8" fillId="0" borderId="0" xfId="0" applyFont="1" applyFill="1"/>
    <xf numFmtId="0" fontId="4" fillId="2" borderId="0" xfId="0" applyFont="1" applyFill="1" applyAlignment="1" applyProtection="1">
      <alignment horizontal="left" wrapText="1"/>
    </xf>
    <xf numFmtId="3" fontId="11" fillId="0" borderId="0" xfId="0" applyNumberFormat="1" applyFont="1"/>
    <xf numFmtId="166" fontId="4" fillId="0" borderId="0" xfId="0" applyNumberFormat="1" applyFont="1"/>
    <xf numFmtId="6" fontId="0" fillId="0" borderId="0" xfId="0" applyNumberFormat="1" applyFill="1"/>
    <xf numFmtId="171" fontId="0" fillId="0" borderId="0" xfId="0" applyNumberFormat="1" applyFill="1"/>
    <xf numFmtId="172" fontId="0" fillId="0" borderId="0" xfId="0" applyNumberFormat="1" applyFill="1"/>
    <xf numFmtId="165" fontId="12" fillId="0" borderId="0" xfId="0" applyNumberFormat="1" applyFont="1"/>
    <xf numFmtId="169" fontId="0" fillId="0" borderId="0" xfId="0" applyNumberFormat="1"/>
    <xf numFmtId="169" fontId="6" fillId="0" borderId="0" xfId="0" applyNumberFormat="1" applyFont="1"/>
    <xf numFmtId="168" fontId="12" fillId="0" borderId="0" xfId="0" applyNumberFormat="1" applyFont="1"/>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1" fillId="0" borderId="3" xfId="0" applyNumberFormat="1" applyFont="1" applyBorder="1"/>
    <xf numFmtId="11" fontId="6" fillId="2" borderId="6" xfId="0" applyNumberFormat="1" applyFont="1" applyFill="1" applyBorder="1"/>
    <xf numFmtId="0" fontId="6" fillId="2" borderId="7" xfId="0" applyFont="1" applyFill="1" applyBorder="1"/>
    <xf numFmtId="11" fontId="0" fillId="0" borderId="7" xfId="0" applyNumberFormat="1" applyBorder="1"/>
    <xf numFmtId="164" fontId="0" fillId="0" borderId="7" xfId="0" applyNumberFormat="1" applyBorder="1"/>
    <xf numFmtId="164" fontId="0" fillId="0" borderId="8" xfId="0" applyNumberFormat="1" applyBorder="1"/>
    <xf numFmtId="0" fontId="6" fillId="2" borderId="9" xfId="0" applyFont="1" applyFill="1" applyBorder="1"/>
    <xf numFmtId="0" fontId="6" fillId="2" borderId="1" xfId="0" applyFont="1" applyFill="1" applyBorder="1"/>
    <xf numFmtId="168" fontId="0" fillId="0" borderId="0" xfId="0" applyNumberFormat="1" applyFill="1"/>
    <xf numFmtId="9" fontId="13" fillId="0" borderId="10" xfId="0" applyNumberFormat="1" applyFont="1" applyBorder="1"/>
    <xf numFmtId="0" fontId="6" fillId="2" borderId="0" xfId="0" applyFont="1" applyFill="1" applyAlignment="1">
      <alignment horizontal="center" wrapText="1"/>
    </xf>
    <xf numFmtId="0" fontId="4" fillId="2" borderId="0" xfId="0" applyFont="1" applyFill="1"/>
    <xf numFmtId="164" fontId="4" fillId="0" borderId="0" xfId="0" applyNumberFormat="1" applyFont="1"/>
    <xf numFmtId="11" fontId="4" fillId="0" borderId="0" xfId="0" applyNumberFormat="1" applyFont="1"/>
    <xf numFmtId="11" fontId="4" fillId="2" borderId="0" xfId="0" applyNumberFormat="1" applyFont="1" applyFill="1"/>
    <xf numFmtId="0" fontId="10" fillId="0" borderId="0" xfId="0" applyFont="1"/>
    <xf numFmtId="164" fontId="10" fillId="0" borderId="0" xfId="0" applyNumberFormat="1" applyFont="1"/>
    <xf numFmtId="0" fontId="10" fillId="2" borderId="0" xfId="0" applyFont="1" applyFill="1"/>
    <xf numFmtId="0" fontId="0" fillId="0" borderId="0" xfId="0" applyAlignment="1">
      <alignment wrapText="1"/>
    </xf>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Principal</a:t>
            </a:r>
          </a:p>
        </c:rich>
      </c:tx>
      <c:layout>
        <c:manualLayout>
          <c:xMode val="edge"/>
          <c:yMode val="edge"/>
          <c:x val="0.440789473684211"/>
          <c:y val="0.0343839114705257"/>
        </c:manualLayout>
      </c:layout>
      <c:overlay val="0"/>
      <c:spPr>
        <a:noFill/>
        <a:ln w="25400">
          <a:noFill/>
        </a:ln>
      </c:spPr>
    </c:title>
    <c:autoTitleDeleted val="0"/>
    <c:plotArea>
      <c:layout>
        <c:manualLayout>
          <c:layoutTarget val="inner"/>
          <c:xMode val="edge"/>
          <c:yMode val="edge"/>
          <c:x val="0.136513157894737"/>
          <c:y val="0.126126403536748"/>
          <c:w val="0.74671052631579"/>
          <c:h val="0.774776478868593"/>
        </c:manualLayout>
      </c:layout>
      <c:areaChart>
        <c:grouping val="stacked"/>
        <c:varyColors val="0"/>
        <c:ser>
          <c:idx val="1"/>
          <c:order val="0"/>
          <c:tx>
            <c:strRef>
              <c:f>Principal!$B$2</c:f>
              <c:strCache>
                <c:ptCount val="1"/>
                <c:pt idx="0">
                  <c:v>CG</c:v>
                </c:pt>
              </c:strCache>
            </c:strRef>
          </c:tx>
          <c:spPr>
            <a:solidFill>
              <a:srgbClr val="993366"/>
            </a:solidFill>
            <a:ln w="12700">
              <a:solidFill>
                <a:srgbClr val="000000"/>
              </a:solidFill>
              <a:prstDash val="solid"/>
            </a:ln>
          </c:spPr>
          <c:val>
            <c:numRef>
              <c:f>Principal!$B$3:$B$242</c:f>
              <c:numCache>
                <c:formatCode>#,##0</c:formatCode>
                <c:ptCount val="240"/>
                <c:pt idx="0">
                  <c:v>640234.2332792981</c:v>
                </c:pt>
                <c:pt idx="1">
                  <c:v>681703.8442902798</c:v>
                </c:pt>
                <c:pt idx="2">
                  <c:v>722859.0177252492</c:v>
                </c:pt>
                <c:pt idx="3">
                  <c:v>763667.3236598564</c:v>
                </c:pt>
                <c:pt idx="4">
                  <c:v>804096.6056171898</c:v>
                </c:pt>
                <c:pt idx="5">
                  <c:v>844115.0236766628</c:v>
                </c:pt>
                <c:pt idx="6">
                  <c:v>883691.0973401268</c:v>
                </c:pt>
                <c:pt idx="7">
                  <c:v>922793.748076127</c:v>
                </c:pt>
                <c:pt idx="8">
                  <c:v>961392.341462143</c:v>
                </c:pt>
                <c:pt idx="9">
                  <c:v>999456.7288456856</c:v>
                </c:pt>
                <c:pt idx="10">
                  <c:v>1.03695728844492E6</c:v>
                </c:pt>
                <c:pt idx="11">
                  <c:v>1.07386496581025E6</c:v>
                </c:pt>
                <c:pt idx="12">
                  <c:v>1.11015131356902E6</c:v>
                </c:pt>
                <c:pt idx="13">
                  <c:v>1.14578853037603E6</c:v>
                </c:pt>
                <c:pt idx="14">
                  <c:v>1.18074949899439E6</c:v>
                </c:pt>
                <c:pt idx="15">
                  <c:v>1.2150078234317E6</c:v>
                </c:pt>
                <c:pt idx="16">
                  <c:v>1.24853786505849E6</c:v>
                </c:pt>
                <c:pt idx="17">
                  <c:v>1.28131477763751E6</c:v>
                </c:pt>
                <c:pt idx="18">
                  <c:v>1.31331454119388E6</c:v>
                </c:pt>
                <c:pt idx="19">
                  <c:v>1.34451399465878E6</c:v>
                </c:pt>
                <c:pt idx="20">
                  <c:v>1.37489086722074E6</c:v>
                </c:pt>
                <c:pt idx="21">
                  <c:v>1.4044238083218E6</c:v>
                </c:pt>
                <c:pt idx="22">
                  <c:v>1.43309241623757E6</c:v>
                </c:pt>
                <c:pt idx="23">
                  <c:v>1.46087726518339E6</c:v>
                </c:pt>
                <c:pt idx="24">
                  <c:v>1.48775993089148E6</c:v>
                </c:pt>
                <c:pt idx="25">
                  <c:v>1.51372301460687E6</c:v>
                </c:pt>
                <c:pt idx="26">
                  <c:v>1.5387501654532E6</c:v>
                </c:pt>
                <c:pt idx="27">
                  <c:v>1.52676915800822E6</c:v>
                </c:pt>
                <c:pt idx="28">
                  <c:v>1.51489177509458E6</c:v>
                </c:pt>
                <c:pt idx="29">
                  <c:v>1.50311721440118E6</c:v>
                </c:pt>
                <c:pt idx="30">
                  <c:v>1.49144468004234E6</c:v>
                </c:pt>
                <c:pt idx="31">
                  <c:v>1.47987338250776E6</c:v>
                </c:pt>
                <c:pt idx="32">
                  <c:v>1.46840253861288E6</c:v>
                </c:pt>
                <c:pt idx="33">
                  <c:v>1.45703137144959E6</c:v>
                </c:pt>
                <c:pt idx="34">
                  <c:v>1.44575911033733E6</c:v>
                </c:pt>
                <c:pt idx="35">
                  <c:v>1.43458499077461E6</c:v>
                </c:pt>
                <c:pt idx="36">
                  <c:v>1.42350825439089E6</c:v>
                </c:pt>
                <c:pt idx="37">
                  <c:v>1.41252814889882E6</c:v>
                </c:pt>
                <c:pt idx="38">
                  <c:v>1.40164392804691E6</c:v>
                </c:pt>
                <c:pt idx="39">
                  <c:v>1.39085485157249E6</c:v>
                </c:pt>
                <c:pt idx="40">
                  <c:v>1.38016018515513E6</c:v>
                </c:pt>
                <c:pt idx="41">
                  <c:v>1.36955920037038E6</c:v>
                </c:pt>
                <c:pt idx="42">
                  <c:v>1.35905117464386E6</c:v>
                </c:pt>
                <c:pt idx="43">
                  <c:v>1.34863539120577E6</c:v>
                </c:pt>
                <c:pt idx="44">
                  <c:v>1.33831113904566E6</c:v>
                </c:pt>
                <c:pt idx="45">
                  <c:v>1.32807771286769E6</c:v>
                </c:pt>
                <c:pt idx="46">
                  <c:v>1.31793441304611E6</c:v>
                </c:pt>
                <c:pt idx="47">
                  <c:v>1.30788054558117E6</c:v>
                </c:pt>
                <c:pt idx="48">
                  <c:v>1.29791542205538E6</c:v>
                </c:pt>
                <c:pt idx="49">
                  <c:v>1.28803835959007E6</c:v>
                </c:pt>
                <c:pt idx="50">
                  <c:v>1.2782486808023E6</c:v>
                </c:pt>
                <c:pt idx="51">
                  <c:v>1.26854571376216E6</c:v>
                </c:pt>
                <c:pt idx="52">
                  <c:v>1.25892879195035E6</c:v>
                </c:pt>
                <c:pt idx="53">
                  <c:v>1.24939725421612E6</c:v>
                </c:pt>
                <c:pt idx="54">
                  <c:v>1.23995044473553E6</c:v>
                </c:pt>
                <c:pt idx="55">
                  <c:v>1.23058771297007E6</c:v>
                </c:pt>
                <c:pt idx="56">
                  <c:v>1.22130841362555E6</c:v>
                </c:pt>
                <c:pt idx="57">
                  <c:v>1.21211190661136E6</c:v>
                </c:pt>
                <c:pt idx="58">
                  <c:v>1.20299755700006E6</c:v>
                </c:pt>
                <c:pt idx="59">
                  <c:v>964222.545564984</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0-DAC4-6046-9768-7EE500ED3F30}"/>
            </c:ext>
          </c:extLst>
        </c:ser>
        <c:ser>
          <c:idx val="2"/>
          <c:order val="1"/>
          <c:tx>
            <c:strRef>
              <c:f>Principal!$C$2</c:f>
              <c:strCache>
                <c:ptCount val="1"/>
                <c:pt idx="0">
                  <c:v>VE</c:v>
                </c:pt>
              </c:strCache>
            </c:strRef>
          </c:tx>
          <c:spPr>
            <a:solidFill>
              <a:srgbClr val="FFFFCC"/>
            </a:solidFill>
            <a:ln w="12700">
              <a:solidFill>
                <a:srgbClr val="000000"/>
              </a:solidFill>
              <a:prstDash val="solid"/>
            </a:ln>
          </c:spPr>
          <c:val>
            <c:numRef>
              <c:f>Principal!$C$3:$C$242</c:f>
              <c:numCache>
                <c:formatCode>#,##0</c:formatCode>
                <c:ptCount val="240"/>
                <c:pt idx="0">
                  <c:v>91666.66666666663</c:v>
                </c:pt>
                <c:pt idx="1">
                  <c:v>92048.61111111112</c:v>
                </c:pt>
                <c:pt idx="2">
                  <c:v>92432.14699074079</c:v>
                </c:pt>
                <c:pt idx="3">
                  <c:v>92817.28093653556</c:v>
                </c:pt>
                <c:pt idx="4">
                  <c:v>93204.01960710436</c:v>
                </c:pt>
                <c:pt idx="5">
                  <c:v>93592.36968880065</c:v>
                </c:pt>
                <c:pt idx="6">
                  <c:v>93982.33789583737</c:v>
                </c:pt>
                <c:pt idx="7">
                  <c:v>94373.93097040337</c:v>
                </c:pt>
                <c:pt idx="8">
                  <c:v>94767.15568278008</c:v>
                </c:pt>
                <c:pt idx="9">
                  <c:v>95162.01883145829</c:v>
                </c:pt>
                <c:pt idx="10">
                  <c:v>95558.52724325599</c:v>
                </c:pt>
                <c:pt idx="11">
                  <c:v>95956.6877734363</c:v>
                </c:pt>
                <c:pt idx="12">
                  <c:v>96356.50730582559</c:v>
                </c:pt>
                <c:pt idx="13">
                  <c:v>96757.99275293317</c:v>
                </c:pt>
                <c:pt idx="14">
                  <c:v>97161.15105607034</c:v>
                </c:pt>
                <c:pt idx="15">
                  <c:v>97565.98918547062</c:v>
                </c:pt>
                <c:pt idx="16">
                  <c:v>97972.51414041011</c:v>
                </c:pt>
                <c:pt idx="17">
                  <c:v>98380.73294932861</c:v>
                </c:pt>
                <c:pt idx="18">
                  <c:v>98790.65266995062</c:v>
                </c:pt>
                <c:pt idx="19">
                  <c:v>99202.28038940881</c:v>
                </c:pt>
                <c:pt idx="20">
                  <c:v>99615.62322436482</c:v>
                </c:pt>
                <c:pt idx="21">
                  <c:v>100030.688321133</c:v>
                </c:pt>
                <c:pt idx="22">
                  <c:v>100447.4828558043</c:v>
                </c:pt>
                <c:pt idx="23">
                  <c:v>100866.0140343702</c:v>
                </c:pt>
                <c:pt idx="24">
                  <c:v>101286.2890928467</c:v>
                </c:pt>
                <c:pt idx="25">
                  <c:v>101708.3152974001</c:v>
                </c:pt>
                <c:pt idx="26">
                  <c:v>102132.0999444728</c:v>
                </c:pt>
                <c:pt idx="27">
                  <c:v>102557.6503609079</c:v>
                </c:pt>
                <c:pt idx="28">
                  <c:v>102984.9739040784</c:v>
                </c:pt>
                <c:pt idx="29">
                  <c:v>103414.077962012</c:v>
                </c:pt>
                <c:pt idx="30">
                  <c:v>103844.9699535205</c:v>
                </c:pt>
                <c:pt idx="31">
                  <c:v>104277.6573283267</c:v>
                </c:pt>
                <c:pt idx="32">
                  <c:v>104712.1475671949</c:v>
                </c:pt>
                <c:pt idx="33">
                  <c:v>105148.4481820581</c:v>
                </c:pt>
                <c:pt idx="34">
                  <c:v>105586.5667161501</c:v>
                </c:pt>
                <c:pt idx="35">
                  <c:v>106026.510744134</c:v>
                </c:pt>
                <c:pt idx="36">
                  <c:v>106468.2878722346</c:v>
                </c:pt>
                <c:pt idx="37">
                  <c:v>106911.9057383689</c:v>
                </c:pt>
                <c:pt idx="38">
                  <c:v>107357.3720122788</c:v>
                </c:pt>
                <c:pt idx="39">
                  <c:v>107804.6943956632</c:v>
                </c:pt>
                <c:pt idx="40">
                  <c:v>108253.880622312</c:v>
                </c:pt>
                <c:pt idx="41">
                  <c:v>108704.9384582383</c:v>
                </c:pt>
                <c:pt idx="42">
                  <c:v>109157.8757018142</c:v>
                </c:pt>
                <c:pt idx="43">
                  <c:v>109612.7001839052</c:v>
                </c:pt>
                <c:pt idx="44">
                  <c:v>110069.4197680047</c:v>
                </c:pt>
                <c:pt idx="45">
                  <c:v>110528.0423503714</c:v>
                </c:pt>
                <c:pt idx="46">
                  <c:v>110988.5758601646</c:v>
                </c:pt>
                <c:pt idx="47">
                  <c:v>111451.0282595819</c:v>
                </c:pt>
                <c:pt idx="48">
                  <c:v>111915.4075439968</c:v>
                </c:pt>
                <c:pt idx="49">
                  <c:v>112381.7217420968</c:v>
                </c:pt>
                <c:pt idx="50">
                  <c:v>112849.9789160222</c:v>
                </c:pt>
                <c:pt idx="51">
                  <c:v>3155.081238644663</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1-DAC4-6046-9768-7EE500ED3F30}"/>
            </c:ext>
          </c:extLst>
        </c:ser>
        <c:ser>
          <c:idx val="3"/>
          <c:order val="2"/>
          <c:tx>
            <c:strRef>
              <c:f>Principal!$D$2</c:f>
              <c:strCache>
                <c:ptCount val="1"/>
                <c:pt idx="0">
                  <c:v>CM</c:v>
                </c:pt>
              </c:strCache>
            </c:strRef>
          </c:tx>
          <c:spPr>
            <a:solidFill>
              <a:srgbClr val="CCFFFF"/>
            </a:solidFill>
            <a:ln w="12700">
              <a:solidFill>
                <a:srgbClr val="000000"/>
              </a:solidFill>
              <a:prstDash val="solid"/>
            </a:ln>
          </c:spPr>
          <c:val>
            <c:numRef>
              <c:f>Principal!$D$3:$D$242</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110165.105922861</c:v>
                </c:pt>
                <c:pt idx="52">
                  <c:v>113792.3546080119</c:v>
                </c:pt>
                <c:pt idx="53">
                  <c:v>114266.4894188787</c:v>
                </c:pt>
                <c:pt idx="54">
                  <c:v>114742.5997914574</c:v>
                </c:pt>
                <c:pt idx="55">
                  <c:v>115220.693957255</c:v>
                </c:pt>
                <c:pt idx="56">
                  <c:v>115700.7801820771</c:v>
                </c:pt>
                <c:pt idx="57">
                  <c:v>116182.866766169</c:v>
                </c:pt>
                <c:pt idx="58">
                  <c:v>116666.9620443613</c:v>
                </c:pt>
                <c:pt idx="59">
                  <c:v>346895.263808461</c:v>
                </c:pt>
                <c:pt idx="60">
                  <c:v>1.30265402804785E6</c:v>
                </c:pt>
                <c:pt idx="61">
                  <c:v>1.29427256382968E6</c:v>
                </c:pt>
                <c:pt idx="62">
                  <c:v>1.28597281052071E6</c:v>
                </c:pt>
                <c:pt idx="63">
                  <c:v>1.27775416692377E6</c:v>
                </c:pt>
                <c:pt idx="64">
                  <c:v>1.2696160368043E6</c:v>
                </c:pt>
                <c:pt idx="65">
                  <c:v>1.26155782885227E6</c:v>
                </c:pt>
                <c:pt idx="66">
                  <c:v>1.25357895664438E6</c:v>
                </c:pt>
                <c:pt idx="67">
                  <c:v>1.24567883860653E6</c:v>
                </c:pt>
                <c:pt idx="68">
                  <c:v>1.23785689797667E6</c:v>
                </c:pt>
                <c:pt idx="69">
                  <c:v>1.23011256276782E6</c:v>
                </c:pt>
                <c:pt idx="70">
                  <c:v>77312.1925264867</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2-DAC4-6046-9768-7EE500ED3F30}"/>
            </c:ext>
          </c:extLst>
        </c:ser>
        <c:ser>
          <c:idx val="4"/>
          <c:order val="3"/>
          <c:tx>
            <c:strRef>
              <c:f>Principal!$E$2</c:f>
              <c:strCache>
                <c:ptCount val="1"/>
                <c:pt idx="0">
                  <c:v>GZ</c:v>
                </c:pt>
              </c:strCache>
            </c:strRef>
          </c:tx>
          <c:spPr>
            <a:solidFill>
              <a:srgbClr val="660066"/>
            </a:solidFill>
            <a:ln w="12700">
              <a:solidFill>
                <a:srgbClr val="000000"/>
              </a:solidFill>
              <a:prstDash val="solid"/>
            </a:ln>
          </c:spPr>
          <c:val>
            <c:numRef>
              <c:f>Principal!$E$3:$E$242</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1.09980940048888E6</c:v>
                </c:pt>
                <c:pt idx="71">
                  <c:v>1.091707596307E6</c:v>
                </c:pt>
                <c:pt idx="72">
                  <c:v>1.08367958077634E6</c:v>
                </c:pt>
                <c:pt idx="73">
                  <c:v>1.07572479177592E6</c:v>
                </c:pt>
                <c:pt idx="74">
                  <c:v>1.06784267174268E6</c:v>
                </c:pt>
                <c:pt idx="75">
                  <c:v>1.06003266763621E6</c:v>
                </c:pt>
                <c:pt idx="76">
                  <c:v>1.05229423090367E6</c:v>
                </c:pt>
                <c:pt idx="77">
                  <c:v>1.044626817445E6</c:v>
                </c:pt>
                <c:pt idx="78">
                  <c:v>1.03702988757841E6</c:v>
                </c:pt>
                <c:pt idx="79">
                  <c:v>1.02950290600616E6</c:v>
                </c:pt>
                <c:pt idx="80">
                  <c:v>1.02204534178059E6</c:v>
                </c:pt>
                <c:pt idx="81">
                  <c:v>1.01465666827045E6</c:v>
                </c:pt>
                <c:pt idx="82">
                  <c:v>1.00733636312743E6</c:v>
                </c:pt>
                <c:pt idx="83">
                  <c:v>1.00008390825302E6</c:v>
                </c:pt>
                <c:pt idx="84">
                  <c:v>992898.789765618</c:v>
                </c:pt>
                <c:pt idx="85">
                  <c:v>985780.4979678586</c:v>
                </c:pt>
                <c:pt idx="86">
                  <c:v>978728.5273142596</c:v>
                </c:pt>
                <c:pt idx="87">
                  <c:v>971742.3763790794</c:v>
                </c:pt>
                <c:pt idx="88">
                  <c:v>964821.547824446</c:v>
                </c:pt>
                <c:pt idx="89">
                  <c:v>957965.5483687371</c:v>
                </c:pt>
                <c:pt idx="90">
                  <c:v>951173.8887552076</c:v>
                </c:pt>
                <c:pt idx="91">
                  <c:v>944446.0837208682</c:v>
                </c:pt>
                <c:pt idx="92">
                  <c:v>937781.6519656075</c:v>
                </c:pt>
                <c:pt idx="93">
                  <c:v>931180.11612156</c:v>
                </c:pt>
                <c:pt idx="94">
                  <c:v>924641.002722717</c:v>
                </c:pt>
                <c:pt idx="95">
                  <c:v>918163.8421747759</c:v>
                </c:pt>
                <c:pt idx="96">
                  <c:v>911748.1687252307</c:v>
                </c:pt>
                <c:pt idx="97">
                  <c:v>905393.520433697</c:v>
                </c:pt>
                <c:pt idx="98">
                  <c:v>899099.4391424729</c:v>
                </c:pt>
                <c:pt idx="99">
                  <c:v>647982.0172878672</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3-DAC4-6046-9768-7EE500ED3F30}"/>
            </c:ext>
          </c:extLst>
        </c:ser>
        <c:ser>
          <c:idx val="5"/>
          <c:order val="4"/>
          <c:tx>
            <c:strRef>
              <c:f>Principal!$F$2</c:f>
              <c:strCache>
                <c:ptCount val="1"/>
                <c:pt idx="0">
                  <c:v>TC</c:v>
                </c:pt>
              </c:strCache>
            </c:strRef>
          </c:tx>
          <c:spPr>
            <a:solidFill>
              <a:srgbClr val="FF8080"/>
            </a:solidFill>
            <a:ln w="12700">
              <a:solidFill>
                <a:srgbClr val="000000"/>
              </a:solidFill>
              <a:prstDash val="solid"/>
            </a:ln>
          </c:spPr>
          <c:val>
            <c:numRef>
              <c:f>Principal!$F$3:$F$242</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244883.4531594672</c:v>
                </c:pt>
                <c:pt idx="100">
                  <c:v>886691.1636685596</c:v>
                </c:pt>
                <c:pt idx="101">
                  <c:v>880576.0718221834</c:v>
                </c:pt>
                <c:pt idx="102">
                  <c:v>874519.7515914811</c:v>
                </c:pt>
                <c:pt idx="103">
                  <c:v>868521.7632986765</c:v>
                </c:pt>
                <c:pt idx="104">
                  <c:v>862581.6708768734</c:v>
                </c:pt>
                <c:pt idx="105">
                  <c:v>856699.0418422126</c:v>
                </c:pt>
                <c:pt idx="106">
                  <c:v>850873.447266246</c:v>
                </c:pt>
                <c:pt idx="107">
                  <c:v>845104.4617485327</c:v>
                </c:pt>
                <c:pt idx="108">
                  <c:v>839391.6633894495</c:v>
                </c:pt>
                <c:pt idx="109">
                  <c:v>833734.6337632195</c:v>
                </c:pt>
                <c:pt idx="110">
                  <c:v>828132.9578911536</c:v>
                </c:pt>
                <c:pt idx="111">
                  <c:v>822586.2242151035</c:v>
                </c:pt>
                <c:pt idx="112">
                  <c:v>817094.0245711267</c:v>
                </c:pt>
                <c:pt idx="113">
                  <c:v>811655.9541633581</c:v>
                </c:pt>
                <c:pt idx="114">
                  <c:v>806271.6115380926</c:v>
                </c:pt>
                <c:pt idx="115">
                  <c:v>800940.59855807</c:v>
                </c:pt>
                <c:pt idx="116">
                  <c:v>795662.5203769653</c:v>
                </c:pt>
                <c:pt idx="117">
                  <c:v>790436.9854140818</c:v>
                </c:pt>
                <c:pt idx="118">
                  <c:v>785263.6053292437</c:v>
                </c:pt>
                <c:pt idx="119">
                  <c:v>780141.9949978907</c:v>
                </c:pt>
                <c:pt idx="120">
                  <c:v>775071.772486368</c:v>
                </c:pt>
                <c:pt idx="121">
                  <c:v>770052.5590274127</c:v>
                </c:pt>
                <c:pt idx="122">
                  <c:v>765083.978995837</c:v>
                </c:pt>
                <c:pt idx="123">
                  <c:v>760165.6598844022</c:v>
                </c:pt>
                <c:pt idx="124">
                  <c:v>47862.4301239918</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4-DAC4-6046-9768-7EE500ED3F30}"/>
            </c:ext>
          </c:extLst>
        </c:ser>
        <c:ser>
          <c:idx val="6"/>
          <c:order val="5"/>
          <c:tx>
            <c:strRef>
              <c:f>Principal!$G$2</c:f>
              <c:strCache>
                <c:ptCount val="1"/>
                <c:pt idx="0">
                  <c:v>CZ</c:v>
                </c:pt>
              </c:strCache>
            </c:strRef>
          </c:tx>
          <c:spPr>
            <a:solidFill>
              <a:srgbClr val="0066CC"/>
            </a:solidFill>
            <a:ln w="12700">
              <a:solidFill>
                <a:srgbClr val="000000"/>
              </a:solidFill>
              <a:prstDash val="solid"/>
            </a:ln>
          </c:spPr>
          <c:val>
            <c:numRef>
              <c:f>Principal!$G$3:$G$242</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587834.0626262725</c:v>
                </c:pt>
                <c:pt idx="125">
                  <c:v>582317.396978835</c:v>
                </c:pt>
                <c:pt idx="126">
                  <c:v>576846.98585244</c:v>
                </c:pt>
                <c:pt idx="127">
                  <c:v>571422.4568602648</c:v>
                </c:pt>
                <c:pt idx="128">
                  <c:v>566043.4405651815</c:v>
                </c:pt>
                <c:pt idx="129">
                  <c:v>560709.5704565511</c:v>
                </c:pt>
                <c:pt idx="130">
                  <c:v>555420.4829271988</c:v>
                </c:pt>
                <c:pt idx="131">
                  <c:v>550175.8172505683</c:v>
                </c:pt>
                <c:pt idx="132">
                  <c:v>544975.2155580575</c:v>
                </c:pt>
                <c:pt idx="133">
                  <c:v>539818.3228165315</c:v>
                </c:pt>
                <c:pt idx="134">
                  <c:v>534704.78680601</c:v>
                </c:pt>
                <c:pt idx="135">
                  <c:v>529634.2580975332</c:v>
                </c:pt>
                <c:pt idx="136">
                  <c:v>524606.3900311986</c:v>
                </c:pt>
                <c:pt idx="137">
                  <c:v>519620.8386943706</c:v>
                </c:pt>
                <c:pt idx="138">
                  <c:v>514677.2629000631</c:v>
                </c:pt>
                <c:pt idx="139">
                  <c:v>509775.3241654882</c:v>
                </c:pt>
                <c:pt idx="140">
                  <c:v>504914.6866907767</c:v>
                </c:pt>
                <c:pt idx="141">
                  <c:v>500095.0173378629</c:v>
                </c:pt>
                <c:pt idx="142">
                  <c:v>495315.9856095367</c:v>
                </c:pt>
                <c:pt idx="143">
                  <c:v>490577.2636286592</c:v>
                </c:pt>
                <c:pt idx="144">
                  <c:v>485878.5261175424</c:v>
                </c:pt>
                <c:pt idx="145">
                  <c:v>481219.4503774891</c:v>
                </c:pt>
                <c:pt idx="146">
                  <c:v>476599.7162684945</c:v>
                </c:pt>
                <c:pt idx="147">
                  <c:v>472019.006189107</c:v>
                </c:pt>
                <c:pt idx="148">
                  <c:v>467477.0050564468</c:v>
                </c:pt>
                <c:pt idx="149">
                  <c:v>462973.4002863811</c:v>
                </c:pt>
                <c:pt idx="150">
                  <c:v>458507.8817738551</c:v>
                </c:pt>
                <c:pt idx="151">
                  <c:v>454080.1418733774</c:v>
                </c:pt>
                <c:pt idx="152">
                  <c:v>449689.8753796584</c:v>
                </c:pt>
                <c:pt idx="153">
                  <c:v>445336.779508401</c:v>
                </c:pt>
                <c:pt idx="154">
                  <c:v>441020.5538772407</c:v>
                </c:pt>
                <c:pt idx="155">
                  <c:v>436740.9004868374</c:v>
                </c:pt>
                <c:pt idx="156">
                  <c:v>432497.5237021138</c:v>
                </c:pt>
                <c:pt idx="157">
                  <c:v>428290.1302336419</c:v>
                </c:pt>
                <c:pt idx="158">
                  <c:v>424118.429119175</c:v>
                </c:pt>
                <c:pt idx="159">
                  <c:v>419982.1317053256</c:v>
                </c:pt>
                <c:pt idx="160">
                  <c:v>415880.9516293858</c:v>
                </c:pt>
                <c:pt idx="161">
                  <c:v>411814.6048012913</c:v>
                </c:pt>
                <c:pt idx="162">
                  <c:v>407782.8093857268</c:v>
                </c:pt>
                <c:pt idx="163">
                  <c:v>403785.2857843715</c:v>
                </c:pt>
                <c:pt idx="164">
                  <c:v>399821.7566182838</c:v>
                </c:pt>
                <c:pt idx="165">
                  <c:v>395891.9467104254</c:v>
                </c:pt>
                <c:pt idx="166">
                  <c:v>391995.5830683207</c:v>
                </c:pt>
                <c:pt idx="167">
                  <c:v>388132.3948668545</c:v>
                </c:pt>
                <c:pt idx="168">
                  <c:v>384302.1134312022</c:v>
                </c:pt>
                <c:pt idx="169">
                  <c:v>380504.4722198965</c:v>
                </c:pt>
                <c:pt idx="170">
                  <c:v>376739.2068080248</c:v>
                </c:pt>
                <c:pt idx="171">
                  <c:v>373006.0548705604</c:v>
                </c:pt>
                <c:pt idx="172">
                  <c:v>369304.7561658224</c:v>
                </c:pt>
                <c:pt idx="173">
                  <c:v>365635.0525190683</c:v>
                </c:pt>
                <c:pt idx="174">
                  <c:v>361996.6878062118</c:v>
                </c:pt>
                <c:pt idx="175">
                  <c:v>358389.4079376716</c:v>
                </c:pt>
                <c:pt idx="176">
                  <c:v>354812.9608423455</c:v>
                </c:pt>
                <c:pt idx="177">
                  <c:v>351267.0964517096</c:v>
                </c:pt>
                <c:pt idx="178">
                  <c:v>347751.5666840444</c:v>
                </c:pt>
                <c:pt idx="179">
                  <c:v>344266.1254287824</c:v>
                </c:pt>
                <c:pt idx="180">
                  <c:v>340810.5285309803</c:v>
                </c:pt>
                <c:pt idx="181">
                  <c:v>337384.5337759121</c:v>
                </c:pt>
                <c:pt idx="182">
                  <c:v>333987.9008737835</c:v>
                </c:pt>
                <c:pt idx="183">
                  <c:v>330620.3914445663</c:v>
                </c:pt>
                <c:pt idx="184">
                  <c:v>327281.769002952</c:v>
                </c:pt>
                <c:pt idx="185">
                  <c:v>323971.7989434225</c:v>
                </c:pt>
                <c:pt idx="186">
                  <c:v>320690.2485254401</c:v>
                </c:pt>
                <c:pt idx="187">
                  <c:v>317436.886858751</c:v>
                </c:pt>
                <c:pt idx="188">
                  <c:v>314211.4848888071</c:v>
                </c:pt>
                <c:pt idx="189">
                  <c:v>311013.8153822991</c:v>
                </c:pt>
                <c:pt idx="190">
                  <c:v>307843.6529128064</c:v>
                </c:pt>
                <c:pt idx="191">
                  <c:v>304700.7738465573</c:v>
                </c:pt>
                <c:pt idx="192">
                  <c:v>301584.9563283017</c:v>
                </c:pt>
                <c:pt idx="193">
                  <c:v>298495.9802672953</c:v>
                </c:pt>
                <c:pt idx="194">
                  <c:v>295433.6273233926</c:v>
                </c:pt>
                <c:pt idx="195">
                  <c:v>292397.6808932505</c:v>
                </c:pt>
                <c:pt idx="196">
                  <c:v>289387.9260966392</c:v>
                </c:pt>
                <c:pt idx="197">
                  <c:v>286404.149762861</c:v>
                </c:pt>
                <c:pt idx="198">
                  <c:v>283446.1404172753</c:v>
                </c:pt>
                <c:pt idx="199">
                  <c:v>280513.6882679302</c:v>
                </c:pt>
                <c:pt idx="200">
                  <c:v>277606.5851922982</c:v>
                </c:pt>
                <c:pt idx="201">
                  <c:v>274724.6247241166</c:v>
                </c:pt>
                <c:pt idx="202">
                  <c:v>271867.602040331</c:v>
                </c:pt>
                <c:pt idx="203">
                  <c:v>269035.3139481415</c:v>
                </c:pt>
                <c:pt idx="204">
                  <c:v>266227.55887215</c:v>
                </c:pt>
                <c:pt idx="205">
                  <c:v>263444.1368416097</c:v>
                </c:pt>
                <c:pt idx="206">
                  <c:v>260684.8494777728</c:v>
                </c:pt>
                <c:pt idx="207">
                  <c:v>257949.4999813398</c:v>
                </c:pt>
                <c:pt idx="208">
                  <c:v>255237.8931200055</c:v>
                </c:pt>
                <c:pt idx="209">
                  <c:v>252549.8352161036</c:v>
                </c:pt>
                <c:pt idx="210">
                  <c:v>249885.1341343483</c:v>
                </c:pt>
                <c:pt idx="211">
                  <c:v>247243.5992696722</c:v>
                </c:pt>
                <c:pt idx="212">
                  <c:v>244625.0415351592</c:v>
                </c:pt>
                <c:pt idx="213">
                  <c:v>242029.2733500729</c:v>
                </c:pt>
                <c:pt idx="214">
                  <c:v>239456.1086279785</c:v>
                </c:pt>
                <c:pt idx="215">
                  <c:v>236905.3627649581</c:v>
                </c:pt>
                <c:pt idx="216">
                  <c:v>234376.8526279189</c:v>
                </c:pt>
                <c:pt idx="217">
                  <c:v>231870.3965429922</c:v>
                </c:pt>
                <c:pt idx="218">
                  <c:v>229385.8142840249</c:v>
                </c:pt>
                <c:pt idx="219">
                  <c:v>226922.9270611599</c:v>
                </c:pt>
                <c:pt idx="220">
                  <c:v>224481.5575095083</c:v>
                </c:pt>
                <c:pt idx="221">
                  <c:v>222061.5296779077</c:v>
                </c:pt>
                <c:pt idx="222">
                  <c:v>219662.669017771</c:v>
                </c:pt>
                <c:pt idx="223">
                  <c:v>217284.8023720226</c:v>
                </c:pt>
                <c:pt idx="224">
                  <c:v>214927.75796412</c:v>
                </c:pt>
                <c:pt idx="225">
                  <c:v>212591.3653871632</c:v>
                </c:pt>
                <c:pt idx="226">
                  <c:v>210275.455593089</c:v>
                </c:pt>
                <c:pt idx="227">
                  <c:v>207979.8608819503</c:v>
                </c:pt>
                <c:pt idx="228">
                  <c:v>205704.4148912791</c:v>
                </c:pt>
                <c:pt idx="229">
                  <c:v>203448.9525855341</c:v>
                </c:pt>
                <c:pt idx="230">
                  <c:v>201213.3102456302</c:v>
                </c:pt>
                <c:pt idx="231">
                  <c:v>198997.3254585505</c:v>
                </c:pt>
                <c:pt idx="232">
                  <c:v>196800.8371070401</c:v>
                </c:pt>
                <c:pt idx="233">
                  <c:v>194623.6853593813</c:v>
                </c:pt>
                <c:pt idx="234">
                  <c:v>192465.7116592476</c:v>
                </c:pt>
                <c:pt idx="235">
                  <c:v>190326.7587156391</c:v>
                </c:pt>
                <c:pt idx="236">
                  <c:v>117532.9567715142</c:v>
                </c:pt>
                <c:pt idx="237">
                  <c:v>0.0</c:v>
                </c:pt>
                <c:pt idx="238">
                  <c:v>0.0</c:v>
                </c:pt>
                <c:pt idx="239">
                  <c:v>0.0</c:v>
                </c:pt>
              </c:numCache>
            </c:numRef>
          </c:val>
          <c:extLst xmlns:c16r2="http://schemas.microsoft.com/office/drawing/2015/06/chart">
            <c:ext xmlns:c16="http://schemas.microsoft.com/office/drawing/2014/chart" uri="{C3380CC4-5D6E-409C-BE32-E72D297353CC}">
              <c16:uniqueId val="{00000005-DAC4-6046-9768-7EE500ED3F30}"/>
            </c:ext>
          </c:extLst>
        </c:ser>
        <c:ser>
          <c:idx val="7"/>
          <c:order val="6"/>
          <c:tx>
            <c:strRef>
              <c:f>Principal!$H$2</c:f>
              <c:strCache>
                <c:ptCount val="1"/>
                <c:pt idx="0">
                  <c:v>CA</c:v>
                </c:pt>
              </c:strCache>
            </c:strRef>
          </c:tx>
          <c:spPr>
            <a:solidFill>
              <a:srgbClr val="CCCCFF"/>
            </a:solidFill>
            <a:ln w="12700">
              <a:solidFill>
                <a:srgbClr val="000000"/>
              </a:solidFill>
              <a:prstDash val="solid"/>
            </a:ln>
          </c:spPr>
          <c:val>
            <c:numRef>
              <c:f>Principal!$H$3:$H$242</c:f>
              <c:numCache>
                <c:formatCode>#,##0</c:formatCode>
                <c:ptCount val="240"/>
                <c:pt idx="0">
                  <c:v>157005.574046796</c:v>
                </c:pt>
                <c:pt idx="1">
                  <c:v>168936.5859968626</c:v>
                </c:pt>
                <c:pt idx="2">
                  <c:v>180775.7099691089</c:v>
                </c:pt>
                <c:pt idx="3">
                  <c:v>192513.5189144487</c:v>
                </c:pt>
                <c:pt idx="4">
                  <c:v>204140.6652456979</c:v>
                </c:pt>
                <c:pt idx="5">
                  <c:v>215647.8933660581</c:v>
                </c:pt>
                <c:pt idx="6">
                  <c:v>227026.0521270441</c:v>
                </c:pt>
                <c:pt idx="7">
                  <c:v>238266.1071928715</c:v>
                </c:pt>
                <c:pt idx="8">
                  <c:v>249359.1532880085</c:v>
                </c:pt>
                <c:pt idx="9">
                  <c:v>260296.4263048946</c:v>
                </c:pt>
                <c:pt idx="10">
                  <c:v>271069.3152487721</c:v>
                </c:pt>
                <c:pt idx="11">
                  <c:v>281669.3739967993</c:v>
                </c:pt>
                <c:pt idx="12">
                  <c:v>292088.332848808</c:v>
                </c:pt>
                <c:pt idx="13">
                  <c:v>302318.1098472748</c:v>
                </c:pt>
                <c:pt idx="14">
                  <c:v>312350.8218445128</c:v>
                </c:pt>
                <c:pt idx="15">
                  <c:v>322178.7952953522</c:v>
                </c:pt>
                <c:pt idx="16">
                  <c:v>331794.5767540177</c:v>
                </c:pt>
                <c:pt idx="17">
                  <c:v>341190.9430544665</c:v>
                </c:pt>
                <c:pt idx="18">
                  <c:v>350360.9111538859</c:v>
                </c:pt>
                <c:pt idx="19">
                  <c:v>359297.747619701</c:v>
                </c:pt>
                <c:pt idx="20">
                  <c:v>367994.9777410304</c:v>
                </c:pt>
                <c:pt idx="21">
                  <c:v>376446.3942462561</c:v>
                </c:pt>
                <c:pt idx="22">
                  <c:v>384646.06560908</c:v>
                </c:pt>
                <c:pt idx="23">
                  <c:v>392588.3439262074</c:v>
                </c:pt>
                <c:pt idx="24">
                  <c:v>400267.8723506724</c:v>
                </c:pt>
                <c:pt idx="25">
                  <c:v>407679.5920656054</c:v>
                </c:pt>
                <c:pt idx="26">
                  <c:v>414818.74878426</c:v>
                </c:pt>
                <c:pt idx="27">
                  <c:v>411201.8496703498</c:v>
                </c:pt>
                <c:pt idx="28">
                  <c:v>407614.5042740933</c:v>
                </c:pt>
                <c:pt idx="29">
                  <c:v>404056.477081479</c:v>
                </c:pt>
                <c:pt idx="30">
                  <c:v>400527.534436132</c:v>
                </c:pt>
                <c:pt idx="31">
                  <c:v>397027.4445247234</c:v>
                </c:pt>
                <c:pt idx="32">
                  <c:v>393555.9773624968</c:v>
                </c:pt>
                <c:pt idx="33">
                  <c:v>390112.904778907</c:v>
                </c:pt>
                <c:pt idx="34">
                  <c:v>386698.0004033704</c:v>
                </c:pt>
                <c:pt idx="35">
                  <c:v>383311.039651129</c:v>
                </c:pt>
                <c:pt idx="36">
                  <c:v>379951.7997092238</c:v>
                </c:pt>
                <c:pt idx="37">
                  <c:v>376620.059522579</c:v>
                </c:pt>
                <c:pt idx="38">
                  <c:v>373315.5997801943</c:v>
                </c:pt>
                <c:pt idx="39">
                  <c:v>370038.2029014467</c:v>
                </c:pt>
                <c:pt idx="40">
                  <c:v>366787.6530224986</c:v>
                </c:pt>
                <c:pt idx="41">
                  <c:v>363563.7359828132</c:v>
                </c:pt>
                <c:pt idx="42">
                  <c:v>360366.239311775</c:v>
                </c:pt>
                <c:pt idx="43">
                  <c:v>357194.952215416</c:v>
                </c:pt>
                <c:pt idx="44">
                  <c:v>354049.6655632448</c:v>
                </c:pt>
                <c:pt idx="45">
                  <c:v>350930.1718751803</c:v>
                </c:pt>
                <c:pt idx="46">
                  <c:v>347836.2653085865</c:v>
                </c:pt>
                <c:pt idx="47">
                  <c:v>344767.7416454107</c:v>
                </c:pt>
                <c:pt idx="48">
                  <c:v>341724.3982794198</c:v>
                </c:pt>
                <c:pt idx="49">
                  <c:v>338706.03420354</c:v>
                </c:pt>
                <c:pt idx="50">
                  <c:v>335712.449997293</c:v>
                </c:pt>
                <c:pt idx="51">
                  <c:v>332743.4478143321</c:v>
                </c:pt>
                <c:pt idx="52">
                  <c:v>329798.8313700756</c:v>
                </c:pt>
                <c:pt idx="53">
                  <c:v>326878.4059294377</c:v>
                </c:pt>
                <c:pt idx="54">
                  <c:v>323981.9782946544</c:v>
                </c:pt>
                <c:pt idx="55">
                  <c:v>321109.3567932063</c:v>
                </c:pt>
                <c:pt idx="56">
                  <c:v>318260.351265835</c:v>
                </c:pt>
                <c:pt idx="57">
                  <c:v>315434.7730546538</c:v>
                </c:pt>
                <c:pt idx="58">
                  <c:v>312632.4349913515</c:v>
                </c:pt>
                <c:pt idx="59">
                  <c:v>309853.15138549</c:v>
                </c:pt>
                <c:pt idx="60">
                  <c:v>307096.738012891</c:v>
                </c:pt>
                <c:pt idx="61">
                  <c:v>304363.0121041156</c:v>
                </c:pt>
                <c:pt idx="62">
                  <c:v>301651.7923330348</c:v>
                </c:pt>
                <c:pt idx="63">
                  <c:v>298962.8988054879</c:v>
                </c:pt>
                <c:pt idx="64">
                  <c:v>296296.1530480307</c:v>
                </c:pt>
                <c:pt idx="65">
                  <c:v>293651.3779967718</c:v>
                </c:pt>
                <c:pt idx="66">
                  <c:v>291028.397986297</c:v>
                </c:pt>
                <c:pt idx="67">
                  <c:v>288427.0387386795</c:v>
                </c:pt>
                <c:pt idx="68">
                  <c:v>285847.1273525771</c:v>
                </c:pt>
                <c:pt idx="69">
                  <c:v>283288.492292414</c:v>
                </c:pt>
                <c:pt idx="70">
                  <c:v>280750.9633776493</c:v>
                </c:pt>
                <c:pt idx="71">
                  <c:v>278234.3717721269</c:v>
                </c:pt>
                <c:pt idx="72">
                  <c:v>275738.5499735114</c:v>
                </c:pt>
                <c:pt idx="73">
                  <c:v>273263.3318028052</c:v>
                </c:pt>
                <c:pt idx="74">
                  <c:v>270808.5523939489</c:v>
                </c:pt>
                <c:pt idx="75">
                  <c:v>268374.0481835024</c:v>
                </c:pt>
                <c:pt idx="76">
                  <c:v>265959.6569004076</c:v>
                </c:pt>
                <c:pt idx="77">
                  <c:v>263565.2175558307</c:v>
                </c:pt>
                <c:pt idx="78">
                  <c:v>261190.5704330847</c:v>
                </c:pt>
                <c:pt idx="79">
                  <c:v>258835.5570776309</c:v>
                </c:pt>
                <c:pt idx="80">
                  <c:v>256500.0202871582</c:v>
                </c:pt>
                <c:pt idx="81">
                  <c:v>254183.804101741</c:v>
                </c:pt>
                <c:pt idx="82">
                  <c:v>251886.7537940741</c:v>
                </c:pt>
                <c:pt idx="83">
                  <c:v>249608.7158597833</c:v>
                </c:pt>
                <c:pt idx="84">
                  <c:v>247349.5380078134</c:v>
                </c:pt>
                <c:pt idx="85">
                  <c:v>245109.0691508903</c:v>
                </c:pt>
                <c:pt idx="86">
                  <c:v>242887.1593960589</c:v>
                </c:pt>
                <c:pt idx="87">
                  <c:v>240683.6600352945</c:v>
                </c:pt>
                <c:pt idx="88">
                  <c:v>238498.423536188</c:v>
                </c:pt>
                <c:pt idx="89">
                  <c:v>236331.3035327047</c:v>
                </c:pt>
                <c:pt idx="90">
                  <c:v>234182.1548160145</c:v>
                </c:pt>
                <c:pt idx="91">
                  <c:v>232050.8333253952</c:v>
                </c:pt>
                <c:pt idx="92">
                  <c:v>229937.196139206</c:v>
                </c:pt>
                <c:pt idx="93">
                  <c:v>227841.1014659325</c:v>
                </c:pt>
                <c:pt idx="94">
                  <c:v>225762.4086353025</c:v>
                </c:pt>
                <c:pt idx="95">
                  <c:v>223700.9780894697</c:v>
                </c:pt>
                <c:pt idx="96">
                  <c:v>221656.6713742682</c:v>
                </c:pt>
                <c:pt idx="97">
                  <c:v>219629.351130535</c:v>
                </c:pt>
                <c:pt idx="98">
                  <c:v>217618.8810855001</c:v>
                </c:pt>
                <c:pt idx="99">
                  <c:v>215625.1260442451</c:v>
                </c:pt>
                <c:pt idx="100">
                  <c:v>213647.9518812282</c:v>
                </c:pt>
                <c:pt idx="101">
                  <c:v>211687.2255318754</c:v>
                </c:pt>
                <c:pt idx="102">
                  <c:v>209742.8149842382</c:v>
                </c:pt>
                <c:pt idx="103">
                  <c:v>207814.5892707166</c:v>
                </c:pt>
                <c:pt idx="104">
                  <c:v>205902.418459847</c:v>
                </c:pt>
                <c:pt idx="105">
                  <c:v>204006.1736481539</c:v>
                </c:pt>
                <c:pt idx="106">
                  <c:v>202125.7269520668</c:v>
                </c:pt>
                <c:pt idx="107">
                  <c:v>200260.9514998993</c:v>
                </c:pt>
                <c:pt idx="108">
                  <c:v>198411.7214238917</c:v>
                </c:pt>
                <c:pt idx="109">
                  <c:v>196577.9118523159</c:v>
                </c:pt>
                <c:pt idx="110">
                  <c:v>194759.398901642</c:v>
                </c:pt>
                <c:pt idx="111">
                  <c:v>117594.0764069287</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6-DAC4-6046-9768-7EE500ED3F30}"/>
            </c:ext>
          </c:extLst>
        </c:ser>
        <c:ser>
          <c:idx val="8"/>
          <c:order val="7"/>
          <c:tx>
            <c:strRef>
              <c:f>Principal!$I$2</c:f>
              <c:strCache>
                <c:ptCount val="1"/>
                <c:pt idx="0">
                  <c:v>CY</c:v>
                </c:pt>
              </c:strCache>
            </c:strRef>
          </c:tx>
          <c:spPr>
            <a:solidFill>
              <a:srgbClr val="000080"/>
            </a:solidFill>
            <a:ln w="12700">
              <a:solidFill>
                <a:srgbClr val="000000"/>
              </a:solidFill>
              <a:prstDash val="solid"/>
            </a:ln>
          </c:spPr>
          <c:val>
            <c:numRef>
              <c:f>Principal!$I$3:$I$242</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75361.98326183847</c:v>
                </c:pt>
                <c:pt idx="112">
                  <c:v>191167.7722233041</c:v>
                </c:pt>
                <c:pt idx="113">
                  <c:v>189394.415599931</c:v>
                </c:pt>
                <c:pt idx="114">
                  <c:v>187635.8697908016</c:v>
                </c:pt>
                <c:pt idx="115">
                  <c:v>185892.015738014</c:v>
                </c:pt>
                <c:pt idx="116">
                  <c:v>184162.7353261391</c:v>
                </c:pt>
                <c:pt idx="117">
                  <c:v>182447.9113748076</c:v>
                </c:pt>
                <c:pt idx="118">
                  <c:v>180747.427631355</c:v>
                </c:pt>
                <c:pt idx="119">
                  <c:v>179061.1687635245</c:v>
                </c:pt>
                <c:pt idx="120">
                  <c:v>177389.0203522268</c:v>
                </c:pt>
                <c:pt idx="121">
                  <c:v>175730.868884357</c:v>
                </c:pt>
                <c:pt idx="122">
                  <c:v>174086.601745668</c:v>
                </c:pt>
                <c:pt idx="123">
                  <c:v>172456.1072136989</c:v>
                </c:pt>
                <c:pt idx="124">
                  <c:v>170839.2744507605</c:v>
                </c:pt>
                <c:pt idx="125">
                  <c:v>169235.9934969739</c:v>
                </c:pt>
                <c:pt idx="126">
                  <c:v>167646.1552633654</c:v>
                </c:pt>
                <c:pt idx="127">
                  <c:v>166069.6515250145</c:v>
                </c:pt>
                <c:pt idx="128">
                  <c:v>164506.3749142559</c:v>
                </c:pt>
                <c:pt idx="129">
                  <c:v>162956.2189139352</c:v>
                </c:pt>
                <c:pt idx="130">
                  <c:v>161419.0778507171</c:v>
                </c:pt>
                <c:pt idx="131">
                  <c:v>159894.8468884464</c:v>
                </c:pt>
                <c:pt idx="132">
                  <c:v>158383.4220215605</c:v>
                </c:pt>
                <c:pt idx="133">
                  <c:v>156884.7000685545</c:v>
                </c:pt>
                <c:pt idx="134">
                  <c:v>155398.5786654967</c:v>
                </c:pt>
                <c:pt idx="135">
                  <c:v>153924.9562595956</c:v>
                </c:pt>
                <c:pt idx="136">
                  <c:v>152463.7321028171</c:v>
                </c:pt>
                <c:pt idx="137">
                  <c:v>151014.8062455514</c:v>
                </c:pt>
                <c:pt idx="138">
                  <c:v>149578.0795303308</c:v>
                </c:pt>
                <c:pt idx="139">
                  <c:v>148153.453585595</c:v>
                </c:pt>
                <c:pt idx="140">
                  <c:v>146740.830819507</c:v>
                </c:pt>
                <c:pt idx="141">
                  <c:v>145340.1144138164</c:v>
                </c:pt>
                <c:pt idx="142">
                  <c:v>143951.2083177716</c:v>
                </c:pt>
                <c:pt idx="143">
                  <c:v>142574.0172420791</c:v>
                </c:pt>
                <c:pt idx="144">
                  <c:v>141208.4466529107</c:v>
                </c:pt>
                <c:pt idx="145">
                  <c:v>139854.4027659578</c:v>
                </c:pt>
                <c:pt idx="146">
                  <c:v>138511.7925405312</c:v>
                </c:pt>
                <c:pt idx="147">
                  <c:v>137180.5236737092</c:v>
                </c:pt>
                <c:pt idx="148">
                  <c:v>135860.5045945298</c:v>
                </c:pt>
                <c:pt idx="149">
                  <c:v>134551.6444582295</c:v>
                </c:pt>
                <c:pt idx="150">
                  <c:v>133253.8531405266</c:v>
                </c:pt>
                <c:pt idx="151">
                  <c:v>131967.0412319503</c:v>
                </c:pt>
                <c:pt idx="152">
                  <c:v>130691.1200322132</c:v>
                </c:pt>
                <c:pt idx="153">
                  <c:v>129426.001544629</c:v>
                </c:pt>
                <c:pt idx="154">
                  <c:v>128171.5984705731</c:v>
                </c:pt>
                <c:pt idx="155">
                  <c:v>126927.8242039871</c:v>
                </c:pt>
                <c:pt idx="156">
                  <c:v>125694.5928259268</c:v>
                </c:pt>
                <c:pt idx="157">
                  <c:v>124471.8190991522</c:v>
                </c:pt>
                <c:pt idx="158">
                  <c:v>123259.4184627602</c:v>
                </c:pt>
                <c:pt idx="159">
                  <c:v>122057.3070268602</c:v>
                </c:pt>
                <c:pt idx="160">
                  <c:v>120865.4015672902</c:v>
                </c:pt>
                <c:pt idx="161">
                  <c:v>119683.6195203753</c:v>
                </c:pt>
                <c:pt idx="162">
                  <c:v>118511.8789777269</c:v>
                </c:pt>
                <c:pt idx="163">
                  <c:v>117350.0986810829</c:v>
                </c:pt>
                <c:pt idx="164">
                  <c:v>116198.1980171887</c:v>
                </c:pt>
                <c:pt idx="165">
                  <c:v>115056.0970127174</c:v>
                </c:pt>
                <c:pt idx="166">
                  <c:v>113923.7163292307</c:v>
                </c:pt>
                <c:pt idx="167">
                  <c:v>112800.9772581796</c:v>
                </c:pt>
                <c:pt idx="168">
                  <c:v>111687.8017159431</c:v>
                </c:pt>
                <c:pt idx="169">
                  <c:v>110584.1122389074</c:v>
                </c:pt>
                <c:pt idx="170">
                  <c:v>109489.8319785822</c:v>
                </c:pt>
                <c:pt idx="171">
                  <c:v>108404.8846967566</c:v>
                </c:pt>
                <c:pt idx="172">
                  <c:v>107329.1947606921</c:v>
                </c:pt>
                <c:pt idx="173">
                  <c:v>106262.6871383542</c:v>
                </c:pt>
                <c:pt idx="174">
                  <c:v>105205.2873936803</c:v>
                </c:pt>
                <c:pt idx="175">
                  <c:v>104156.9216818858</c:v>
                </c:pt>
                <c:pt idx="176">
                  <c:v>103117.5167448066</c:v>
                </c:pt>
                <c:pt idx="177">
                  <c:v>102086.9999062781</c:v>
                </c:pt>
                <c:pt idx="178">
                  <c:v>101065.2990675504</c:v>
                </c:pt>
                <c:pt idx="179">
                  <c:v>100052.3427027399</c:v>
                </c:pt>
                <c:pt idx="180">
                  <c:v>99048.05985431614</c:v>
                </c:pt>
                <c:pt idx="181">
                  <c:v>98052.38012862444</c:v>
                </c:pt>
                <c:pt idx="182">
                  <c:v>97065.23369144333</c:v>
                </c:pt>
                <c:pt idx="183">
                  <c:v>96086.55126357707</c:v>
                </c:pt>
                <c:pt idx="184">
                  <c:v>95116.2641164829</c:v>
                </c:pt>
                <c:pt idx="185">
                  <c:v>94154.30406793217</c:v>
                </c:pt>
                <c:pt idx="186">
                  <c:v>93200.60347770601</c:v>
                </c:pt>
                <c:pt idx="187">
                  <c:v>92255.09524332451</c:v>
                </c:pt>
                <c:pt idx="188">
                  <c:v>91317.71279580957</c:v>
                </c:pt>
                <c:pt idx="189">
                  <c:v>90388.39009548067</c:v>
                </c:pt>
                <c:pt idx="190">
                  <c:v>89467.06162778435</c:v>
                </c:pt>
                <c:pt idx="191">
                  <c:v>88553.66239915571</c:v>
                </c:pt>
                <c:pt idx="192">
                  <c:v>87648.1279329127</c:v>
                </c:pt>
                <c:pt idx="193">
                  <c:v>86750.39426518269</c:v>
                </c:pt>
                <c:pt idx="194">
                  <c:v>85860.39794086097</c:v>
                </c:pt>
                <c:pt idx="195">
                  <c:v>84978.07600960093</c:v>
                </c:pt>
                <c:pt idx="196">
                  <c:v>84103.36602183576</c:v>
                </c:pt>
                <c:pt idx="197">
                  <c:v>83236.20602483148</c:v>
                </c:pt>
                <c:pt idx="198">
                  <c:v>82376.53455877064</c:v>
                </c:pt>
                <c:pt idx="199">
                  <c:v>81524.2906528672</c:v>
                </c:pt>
                <c:pt idx="200">
                  <c:v>80679.41382151165</c:v>
                </c:pt>
                <c:pt idx="201">
                  <c:v>79841.84406044638</c:v>
                </c:pt>
                <c:pt idx="202">
                  <c:v>79011.5218429712</c:v>
                </c:pt>
                <c:pt idx="203">
                  <c:v>78188.3881161786</c:v>
                </c:pt>
                <c:pt idx="204">
                  <c:v>77372.3842972186</c:v>
                </c:pt>
                <c:pt idx="205">
                  <c:v>76563.4522695928</c:v>
                </c:pt>
                <c:pt idx="206">
                  <c:v>75761.53437947771</c:v>
                </c:pt>
                <c:pt idx="207">
                  <c:v>74966.5734320769</c:v>
                </c:pt>
                <c:pt idx="208">
                  <c:v>74178.5126880016</c:v>
                </c:pt>
                <c:pt idx="209">
                  <c:v>73397.2958596801</c:v>
                </c:pt>
                <c:pt idx="210">
                  <c:v>72622.86710779498</c:v>
                </c:pt>
                <c:pt idx="211">
                  <c:v>71855.17103774847</c:v>
                </c:pt>
                <c:pt idx="212">
                  <c:v>71094.15269615563</c:v>
                </c:pt>
                <c:pt idx="213">
                  <c:v>70339.75756736493</c:v>
                </c:pt>
                <c:pt idx="214">
                  <c:v>69591.93157000624</c:v>
                </c:pt>
                <c:pt idx="215">
                  <c:v>68850.62105356596</c:v>
                </c:pt>
                <c:pt idx="216">
                  <c:v>68115.77279498893</c:v>
                </c:pt>
                <c:pt idx="217">
                  <c:v>67387.33399530711</c:v>
                </c:pt>
                <c:pt idx="218">
                  <c:v>66665.25227629473</c:v>
                </c:pt>
                <c:pt idx="219">
                  <c:v>65949.47567714962</c:v>
                </c:pt>
                <c:pt idx="220">
                  <c:v>65239.95265120085</c:v>
                </c:pt>
                <c:pt idx="221">
                  <c:v>64536.63206264192</c:v>
                </c:pt>
                <c:pt idx="222">
                  <c:v>63839.4631832897</c:v>
                </c:pt>
                <c:pt idx="223">
                  <c:v>63148.39568936906</c:v>
                </c:pt>
                <c:pt idx="224">
                  <c:v>62463.37965832235</c:v>
                </c:pt>
                <c:pt idx="225">
                  <c:v>61784.36556564429</c:v>
                </c:pt>
                <c:pt idx="226">
                  <c:v>61111.30428174149</c:v>
                </c:pt>
                <c:pt idx="227">
                  <c:v>60444.14706881679</c:v>
                </c:pt>
                <c:pt idx="228">
                  <c:v>59782.84557777798</c:v>
                </c:pt>
                <c:pt idx="229">
                  <c:v>59127.35184517085</c:v>
                </c:pt>
                <c:pt idx="230">
                  <c:v>58477.61829013627</c:v>
                </c:pt>
                <c:pt idx="231">
                  <c:v>57833.59771139123</c:v>
                </c:pt>
                <c:pt idx="232">
                  <c:v>57195.24328423353</c:v>
                </c:pt>
                <c:pt idx="233">
                  <c:v>56562.50855757018</c:v>
                </c:pt>
                <c:pt idx="234">
                  <c:v>55935.34745096883</c:v>
                </c:pt>
                <c:pt idx="235">
                  <c:v>55313.71425173262</c:v>
                </c:pt>
                <c:pt idx="236">
                  <c:v>34158.0155617339</c:v>
                </c:pt>
                <c:pt idx="237">
                  <c:v>0.0</c:v>
                </c:pt>
                <c:pt idx="238">
                  <c:v>0.0</c:v>
                </c:pt>
                <c:pt idx="239">
                  <c:v>0.0</c:v>
                </c:pt>
              </c:numCache>
            </c:numRef>
          </c:val>
          <c:extLst xmlns:c16r2="http://schemas.microsoft.com/office/drawing/2015/06/chart">
            <c:ext xmlns:c16="http://schemas.microsoft.com/office/drawing/2014/chart" uri="{C3380CC4-5D6E-409C-BE32-E72D297353CC}">
              <c16:uniqueId val="{00000007-DAC4-6046-9768-7EE500ED3F30}"/>
            </c:ext>
          </c:extLst>
        </c:ser>
        <c:dLbls>
          <c:showLegendKey val="0"/>
          <c:showVal val="0"/>
          <c:showCatName val="0"/>
          <c:showSerName val="0"/>
          <c:showPercent val="0"/>
          <c:showBubbleSize val="0"/>
        </c:dLbls>
        <c:axId val="-2146749496"/>
        <c:axId val="-2146746152"/>
      </c:areaChart>
      <c:catAx>
        <c:axId val="-2146749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6746152"/>
        <c:crosses val="autoZero"/>
        <c:auto val="1"/>
        <c:lblAlgn val="ctr"/>
        <c:lblOffset val="100"/>
        <c:tickLblSkip val="14"/>
        <c:tickMarkSkip val="1"/>
        <c:noMultiLvlLbl val="0"/>
      </c:catAx>
      <c:valAx>
        <c:axId val="-214674615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6749496"/>
        <c:crosses val="autoZero"/>
        <c:crossBetween val="midCat"/>
      </c:valAx>
      <c:spPr>
        <a:solidFill>
          <a:srgbClr val="C0C0C0"/>
        </a:solidFill>
        <a:ln w="12700">
          <a:solidFill>
            <a:srgbClr val="808080"/>
          </a:solidFill>
          <a:prstDash val="solid"/>
        </a:ln>
      </c:spPr>
    </c:plotArea>
    <c:legend>
      <c:legendPos val="r"/>
      <c:layout>
        <c:manualLayout>
          <c:xMode val="edge"/>
          <c:yMode val="edge"/>
          <c:x val="0.919737876195829"/>
          <c:y val="0.34782697306464"/>
          <c:w val="0.0657895476534928"/>
          <c:h val="0.366957456583194"/>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Balance</a:t>
            </a:r>
          </a:p>
        </c:rich>
      </c:tx>
      <c:layout>
        <c:manualLayout>
          <c:xMode val="edge"/>
          <c:yMode val="edge"/>
          <c:x val="0.439640438301856"/>
          <c:y val="0.0343838867967591"/>
        </c:manualLayout>
      </c:layout>
      <c:overlay val="0"/>
      <c:spPr>
        <a:noFill/>
        <a:ln w="25400">
          <a:noFill/>
        </a:ln>
      </c:spPr>
    </c:title>
    <c:autoTitleDeleted val="0"/>
    <c:plotArea>
      <c:layout>
        <c:manualLayout>
          <c:layoutTarget val="inner"/>
          <c:xMode val="edge"/>
          <c:yMode val="edge"/>
          <c:x val="0.159090909090909"/>
          <c:y val="0.100000106148211"/>
          <c:w val="0.729020979020979"/>
          <c:h val="0.800000849185684"/>
        </c:manualLayout>
      </c:layout>
      <c:areaChart>
        <c:grouping val="stacked"/>
        <c:varyColors val="0"/>
        <c:ser>
          <c:idx val="0"/>
          <c:order val="0"/>
          <c:tx>
            <c:strRef>
              <c:f>Balance!$B$2</c:f>
              <c:strCache>
                <c:ptCount val="1"/>
                <c:pt idx="0">
                  <c:v>CG</c:v>
                </c:pt>
              </c:strCache>
            </c:strRef>
          </c:tx>
          <c:spPr>
            <a:solidFill>
              <a:srgbClr val="9999FF"/>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Balance!$B$3:$B$243</c:f>
              <c:numCache>
                <c:formatCode>#,##0</c:formatCode>
                <c:ptCount val="241"/>
                <c:pt idx="0">
                  <c:v>7.48E7</c:v>
                </c:pt>
                <c:pt idx="1">
                  <c:v>7.41597657667207E7</c:v>
                </c:pt>
                <c:pt idx="2">
                  <c:v>7.34780619224304E7</c:v>
                </c:pt>
                <c:pt idx="3">
                  <c:v>7.27552029047052E7</c:v>
                </c:pt>
                <c:pt idx="4">
                  <c:v>7.19915355810453E7</c:v>
                </c:pt>
                <c:pt idx="5">
                  <c:v>7.11874389754281E7</c:v>
                </c:pt>
                <c:pt idx="6">
                  <c:v>7.03433239517515E7</c:v>
                </c:pt>
                <c:pt idx="7">
                  <c:v>6.94596328544113E7</c:v>
                </c:pt>
                <c:pt idx="8">
                  <c:v>6.85368391063352E7</c:v>
                </c:pt>
                <c:pt idx="9">
                  <c:v>6.75754467648731E7</c:v>
                </c:pt>
                <c:pt idx="10">
                  <c:v>6.65759900360274E7</c:v>
                </c:pt>
                <c:pt idx="11">
                  <c:v>6.55390327475824E7</c:v>
                </c:pt>
                <c:pt idx="12">
                  <c:v>6.44651677817722E7</c:v>
                </c:pt>
                <c:pt idx="13">
                  <c:v>6.33550164682032E7</c:v>
                </c:pt>
                <c:pt idx="14">
                  <c:v>6.22092279378271E7</c:v>
                </c:pt>
                <c:pt idx="15">
                  <c:v>6.10284784388328E7</c:v>
                </c:pt>
                <c:pt idx="16">
                  <c:v>5.98134706154011E7</c:v>
                </c:pt>
                <c:pt idx="17">
                  <c:v>5.85649327503426E7</c:v>
                </c:pt>
                <c:pt idx="18">
                  <c:v>5.72836179727051E7</c:v>
                </c:pt>
                <c:pt idx="19">
                  <c:v>5.59703034315112E7</c:v>
                </c:pt>
                <c:pt idx="20">
                  <c:v>5.46257894368524E7</c:v>
                </c:pt>
                <c:pt idx="21">
                  <c:v>5.32508985696317E7</c:v>
                </c:pt>
                <c:pt idx="22">
                  <c:v>5.18464747613098E7</c:v>
                </c:pt>
                <c:pt idx="23">
                  <c:v>5.04133823450723E7</c:v>
                </c:pt>
                <c:pt idx="24">
                  <c:v>4.89525050798889E7</c:v>
                </c:pt>
                <c:pt idx="25">
                  <c:v>4.74647451489974E7</c:v>
                </c:pt>
                <c:pt idx="26">
                  <c:v>4.59510221343905E7</c:v>
                </c:pt>
                <c:pt idx="27">
                  <c:v>4.44122719689373E7</c:v>
                </c:pt>
                <c:pt idx="28">
                  <c:v>4.28855028109291E7</c:v>
                </c:pt>
                <c:pt idx="29">
                  <c:v>4.13706110358345E7</c:v>
                </c:pt>
                <c:pt idx="30">
                  <c:v>3.98674938214333E7</c:v>
                </c:pt>
                <c:pt idx="31">
                  <c:v>3.8376049141391E7</c:v>
                </c:pt>
                <c:pt idx="32">
                  <c:v>3.68961757588832E7</c:v>
                </c:pt>
                <c:pt idx="33">
                  <c:v>3.54277732202704E7</c:v>
                </c:pt>
                <c:pt idx="34">
                  <c:v>3.39707418488208E7</c:v>
                </c:pt>
                <c:pt idx="35">
                  <c:v>3.25249827384834E7</c:v>
                </c:pt>
                <c:pt idx="36">
                  <c:v>3.10903977477088E7</c:v>
                </c:pt>
                <c:pt idx="37">
                  <c:v>2.96668894933179E7</c:v>
                </c:pt>
                <c:pt idx="38">
                  <c:v>2.82543613444191E7</c:v>
                </c:pt>
                <c:pt idx="39">
                  <c:v>2.68527174163722E7</c:v>
                </c:pt>
                <c:pt idx="40">
                  <c:v>2.54618625647997E7</c:v>
                </c:pt>
                <c:pt idx="41">
                  <c:v>2.40817023796446E7</c:v>
                </c:pt>
                <c:pt idx="42">
                  <c:v>2.27121431792742E7</c:v>
                </c:pt>
                <c:pt idx="43">
                  <c:v>2.13530920046303E7</c:v>
                </c:pt>
                <c:pt idx="44">
                  <c:v>2.00044566134246E7</c:v>
                </c:pt>
                <c:pt idx="45">
                  <c:v>1.86661454743789E7</c:v>
                </c:pt>
                <c:pt idx="46">
                  <c:v>1.73380677615112E7</c:v>
                </c:pt>
                <c:pt idx="47">
                  <c:v>1.60201333484651E7</c:v>
                </c:pt>
                <c:pt idx="48">
                  <c:v>1.47122528028839E7</c:v>
                </c:pt>
                <c:pt idx="49">
                  <c:v>1.34143373808286E7</c:v>
                </c:pt>
                <c:pt idx="50">
                  <c:v>1.21262990212385E7</c:v>
                </c:pt>
                <c:pt idx="51">
                  <c:v>1.08480503404362E7</c:v>
                </c:pt>
                <c:pt idx="52">
                  <c:v>9.57950462667403E6</c:v>
                </c:pt>
                <c:pt idx="53">
                  <c:v>8.32057583472368E6</c:v>
                </c:pt>
                <c:pt idx="54">
                  <c:v>7.07117858050757E6</c:v>
                </c:pt>
                <c:pt idx="55">
                  <c:v>5.83122813577203E6</c:v>
                </c:pt>
                <c:pt idx="56">
                  <c:v>4.60064042280196E6</c:v>
                </c:pt>
                <c:pt idx="57">
                  <c:v>3.37933200917641E6</c:v>
                </c:pt>
                <c:pt idx="58">
                  <c:v>2.16722010256505E6</c:v>
                </c:pt>
                <c:pt idx="59">
                  <c:v>964222.545564984</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0-1972-6846-91CA-2288CC248073}"/>
            </c:ext>
          </c:extLst>
        </c:ser>
        <c:ser>
          <c:idx val="1"/>
          <c:order val="1"/>
          <c:tx>
            <c:strRef>
              <c:f>Balance!$C$2</c:f>
              <c:strCache>
                <c:ptCount val="1"/>
                <c:pt idx="0">
                  <c:v>VE</c:v>
                </c:pt>
              </c:strCache>
            </c:strRef>
          </c:tx>
          <c:spPr>
            <a:solidFill>
              <a:srgbClr val="993366"/>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Balance!$C$3:$C$243</c:f>
              <c:numCache>
                <c:formatCode>#,##0</c:formatCode>
                <c:ptCount val="241"/>
                <c:pt idx="0">
                  <c:v>5.2E6</c:v>
                </c:pt>
                <c:pt idx="1">
                  <c:v>5.10833333333333E6</c:v>
                </c:pt>
                <c:pt idx="2">
                  <c:v>5.01628472222222E6</c:v>
                </c:pt>
                <c:pt idx="3">
                  <c:v>4.92385257523148E6</c:v>
                </c:pt>
                <c:pt idx="4">
                  <c:v>4.83103529429495E6</c:v>
                </c:pt>
                <c:pt idx="5">
                  <c:v>4.73783127468784E6</c:v>
                </c:pt>
                <c:pt idx="6">
                  <c:v>4.64423890499904E6</c:v>
                </c:pt>
                <c:pt idx="7">
                  <c:v>4.5502565671032E6</c:v>
                </c:pt>
                <c:pt idx="8">
                  <c:v>4.4558826361328E6</c:v>
                </c:pt>
                <c:pt idx="9">
                  <c:v>4.36111548045002E6</c:v>
                </c:pt>
                <c:pt idx="10">
                  <c:v>4.26595346161856E6</c:v>
                </c:pt>
                <c:pt idx="11">
                  <c:v>4.17039493437531E6</c:v>
                </c:pt>
                <c:pt idx="12">
                  <c:v>4.07443824660187E6</c:v>
                </c:pt>
                <c:pt idx="13">
                  <c:v>3.97808173929604E6</c:v>
                </c:pt>
                <c:pt idx="14">
                  <c:v>3.88132374654311E6</c:v>
                </c:pt>
                <c:pt idx="15">
                  <c:v>3.78416259548704E6</c:v>
                </c:pt>
                <c:pt idx="16">
                  <c:v>3.68659660630157E6</c:v>
                </c:pt>
                <c:pt idx="17">
                  <c:v>3.58862409216116E6</c:v>
                </c:pt>
                <c:pt idx="18">
                  <c:v>3.49024335921183E6</c:v>
                </c:pt>
                <c:pt idx="19">
                  <c:v>3.39145270654188E6</c:v>
                </c:pt>
                <c:pt idx="20">
                  <c:v>3.29225042615247E6</c:v>
                </c:pt>
                <c:pt idx="21">
                  <c:v>3.19263480292811E6</c:v>
                </c:pt>
                <c:pt idx="22">
                  <c:v>3.09260411460697E6</c:v>
                </c:pt>
                <c:pt idx="23">
                  <c:v>2.99215663175117E6</c:v>
                </c:pt>
                <c:pt idx="24">
                  <c:v>2.8912906177168E6</c:v>
                </c:pt>
                <c:pt idx="25">
                  <c:v>2.79000432862395E6</c:v>
                </c:pt>
                <c:pt idx="26">
                  <c:v>2.68829601332655E6</c:v>
                </c:pt>
                <c:pt idx="27">
                  <c:v>2.58616391338208E6</c:v>
                </c:pt>
                <c:pt idx="28">
                  <c:v>2.48360626302117E6</c:v>
                </c:pt>
                <c:pt idx="29">
                  <c:v>2.38062128911709E6</c:v>
                </c:pt>
                <c:pt idx="30">
                  <c:v>2.27720721115508E6</c:v>
                </c:pt>
                <c:pt idx="31">
                  <c:v>2.17336224120156E6</c:v>
                </c:pt>
                <c:pt idx="32">
                  <c:v>2.06908458387324E6</c:v>
                </c:pt>
                <c:pt idx="33">
                  <c:v>1.96437243630604E6</c:v>
                </c:pt>
                <c:pt idx="34">
                  <c:v>1.85922398812398E6</c:v>
                </c:pt>
                <c:pt idx="35">
                  <c:v>1.75363742140783E6</c:v>
                </c:pt>
                <c:pt idx="36">
                  <c:v>1.6476109106637E6</c:v>
                </c:pt>
                <c:pt idx="37">
                  <c:v>1.54114262279146E6</c:v>
                </c:pt>
                <c:pt idx="38">
                  <c:v>1.43423071705309E6</c:v>
                </c:pt>
                <c:pt idx="39">
                  <c:v>1.32687334504082E6</c:v>
                </c:pt>
                <c:pt idx="40">
                  <c:v>1.21906865064515E6</c:v>
                </c:pt>
                <c:pt idx="41">
                  <c:v>1.11081477002284E6</c:v>
                </c:pt>
                <c:pt idx="42">
                  <c:v>1.0021098315646E6</c:v>
                </c:pt>
                <c:pt idx="43">
                  <c:v>892951.9558627882</c:v>
                </c:pt>
                <c:pt idx="44">
                  <c:v>783339.2556788831</c:v>
                </c:pt>
                <c:pt idx="45">
                  <c:v>673269.8359108783</c:v>
                </c:pt>
                <c:pt idx="46">
                  <c:v>562741.793560507</c:v>
                </c:pt>
                <c:pt idx="47">
                  <c:v>451753.2177003424</c:v>
                </c:pt>
                <c:pt idx="48">
                  <c:v>340302.1894407605</c:v>
                </c:pt>
                <c:pt idx="49">
                  <c:v>228386.7818967637</c:v>
                </c:pt>
                <c:pt idx="50">
                  <c:v>116005.0601546669</c:v>
                </c:pt>
                <c:pt idx="51">
                  <c:v>3155.081238644663</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1-1972-6846-91CA-2288CC248073}"/>
            </c:ext>
          </c:extLst>
        </c:ser>
        <c:ser>
          <c:idx val="2"/>
          <c:order val="2"/>
          <c:tx>
            <c:strRef>
              <c:f>Balance!$D$2</c:f>
              <c:strCache>
                <c:ptCount val="1"/>
                <c:pt idx="0">
                  <c:v>CM</c:v>
                </c:pt>
              </c:strCache>
            </c:strRef>
          </c:tx>
          <c:spPr>
            <a:solidFill>
              <a:srgbClr val="FFFFCC"/>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Balance!$D$3:$D$243</c:f>
              <c:numCache>
                <c:formatCode>#,##0</c:formatCode>
                <c:ptCount val="241"/>
                <c:pt idx="0">
                  <c:v>1.4E7</c:v>
                </c:pt>
                <c:pt idx="1">
                  <c:v>1.4E7</c:v>
                </c:pt>
                <c:pt idx="2">
                  <c:v>1.4E7</c:v>
                </c:pt>
                <c:pt idx="3">
                  <c:v>1.4E7</c:v>
                </c:pt>
                <c:pt idx="4">
                  <c:v>1.4E7</c:v>
                </c:pt>
                <c:pt idx="5">
                  <c:v>1.4E7</c:v>
                </c:pt>
                <c:pt idx="6">
                  <c:v>1.4E7</c:v>
                </c:pt>
                <c:pt idx="7">
                  <c:v>1.4E7</c:v>
                </c:pt>
                <c:pt idx="8">
                  <c:v>1.4E7</c:v>
                </c:pt>
                <c:pt idx="9">
                  <c:v>1.4E7</c:v>
                </c:pt>
                <c:pt idx="10">
                  <c:v>1.4E7</c:v>
                </c:pt>
                <c:pt idx="11">
                  <c:v>1.4E7</c:v>
                </c:pt>
                <c:pt idx="12">
                  <c:v>1.4E7</c:v>
                </c:pt>
                <c:pt idx="13">
                  <c:v>1.4E7</c:v>
                </c:pt>
                <c:pt idx="14">
                  <c:v>1.4E7</c:v>
                </c:pt>
                <c:pt idx="15">
                  <c:v>1.4E7</c:v>
                </c:pt>
                <c:pt idx="16">
                  <c:v>1.4E7</c:v>
                </c:pt>
                <c:pt idx="17">
                  <c:v>1.4E7</c:v>
                </c:pt>
                <c:pt idx="18">
                  <c:v>1.4E7</c:v>
                </c:pt>
                <c:pt idx="19">
                  <c:v>1.4E7</c:v>
                </c:pt>
                <c:pt idx="20">
                  <c:v>1.4E7</c:v>
                </c:pt>
                <c:pt idx="21">
                  <c:v>1.4E7</c:v>
                </c:pt>
                <c:pt idx="22">
                  <c:v>1.4E7</c:v>
                </c:pt>
                <c:pt idx="23">
                  <c:v>1.4E7</c:v>
                </c:pt>
                <c:pt idx="24">
                  <c:v>1.4E7</c:v>
                </c:pt>
                <c:pt idx="25">
                  <c:v>1.4E7</c:v>
                </c:pt>
                <c:pt idx="26">
                  <c:v>1.4E7</c:v>
                </c:pt>
                <c:pt idx="27">
                  <c:v>1.4E7</c:v>
                </c:pt>
                <c:pt idx="28">
                  <c:v>1.4E7</c:v>
                </c:pt>
                <c:pt idx="29">
                  <c:v>1.4E7</c:v>
                </c:pt>
                <c:pt idx="30">
                  <c:v>1.4E7</c:v>
                </c:pt>
                <c:pt idx="31">
                  <c:v>1.4E7</c:v>
                </c:pt>
                <c:pt idx="32">
                  <c:v>1.4E7</c:v>
                </c:pt>
                <c:pt idx="33">
                  <c:v>1.4E7</c:v>
                </c:pt>
                <c:pt idx="34">
                  <c:v>1.4E7</c:v>
                </c:pt>
                <c:pt idx="35">
                  <c:v>1.4E7</c:v>
                </c:pt>
                <c:pt idx="36">
                  <c:v>1.4E7</c:v>
                </c:pt>
                <c:pt idx="37">
                  <c:v>1.4E7</c:v>
                </c:pt>
                <c:pt idx="38">
                  <c:v>1.4E7</c:v>
                </c:pt>
                <c:pt idx="39">
                  <c:v>1.4E7</c:v>
                </c:pt>
                <c:pt idx="40">
                  <c:v>1.4E7</c:v>
                </c:pt>
                <c:pt idx="41">
                  <c:v>1.4E7</c:v>
                </c:pt>
                <c:pt idx="42">
                  <c:v>1.4E7</c:v>
                </c:pt>
                <c:pt idx="43">
                  <c:v>1.4E7</c:v>
                </c:pt>
                <c:pt idx="44">
                  <c:v>1.4E7</c:v>
                </c:pt>
                <c:pt idx="45">
                  <c:v>1.4E7</c:v>
                </c:pt>
                <c:pt idx="46">
                  <c:v>1.4E7</c:v>
                </c:pt>
                <c:pt idx="47">
                  <c:v>1.4E7</c:v>
                </c:pt>
                <c:pt idx="48">
                  <c:v>1.4E7</c:v>
                </c:pt>
                <c:pt idx="49">
                  <c:v>1.4E7</c:v>
                </c:pt>
                <c:pt idx="50">
                  <c:v>1.4E7</c:v>
                </c:pt>
                <c:pt idx="51">
                  <c:v>1.4E7</c:v>
                </c:pt>
                <c:pt idx="52">
                  <c:v>1.38898348940771E7</c:v>
                </c:pt>
                <c:pt idx="53">
                  <c:v>1.37760425394691E7</c:v>
                </c:pt>
                <c:pt idx="54">
                  <c:v>1.36617760500502E7</c:v>
                </c:pt>
                <c:pt idx="55">
                  <c:v>1.35470334502588E7</c:v>
                </c:pt>
                <c:pt idx="56">
                  <c:v>1.34318127563015E7</c:v>
                </c:pt>
                <c:pt idx="57">
                  <c:v>1.33161119761195E7</c:v>
                </c:pt>
                <c:pt idx="58">
                  <c:v>1.31999291093533E7</c:v>
                </c:pt>
                <c:pt idx="59">
                  <c:v>1.30832621473089E7</c:v>
                </c:pt>
                <c:pt idx="60">
                  <c:v>1.27363668835005E7</c:v>
                </c:pt>
                <c:pt idx="61">
                  <c:v>1.14337128554526E7</c:v>
                </c:pt>
                <c:pt idx="62">
                  <c:v>1.01394402916229E7</c:v>
                </c:pt>
                <c:pt idx="63">
                  <c:v>8.85346748110222E6</c:v>
                </c:pt>
                <c:pt idx="64">
                  <c:v>7.57571331417846E6</c:v>
                </c:pt>
                <c:pt idx="65">
                  <c:v>6.30609727737416E6</c:v>
                </c:pt>
                <c:pt idx="66">
                  <c:v>5.04453944852188E6</c:v>
                </c:pt>
                <c:pt idx="67">
                  <c:v>3.7909604918775E6</c:v>
                </c:pt>
                <c:pt idx="68">
                  <c:v>2.54528165327097E6</c:v>
                </c:pt>
                <c:pt idx="69">
                  <c:v>1.3074247552943E6</c:v>
                </c:pt>
                <c:pt idx="70">
                  <c:v>77312.1925264867</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2-1972-6846-91CA-2288CC248073}"/>
            </c:ext>
          </c:extLst>
        </c:ser>
        <c:ser>
          <c:idx val="3"/>
          <c:order val="3"/>
          <c:tx>
            <c:strRef>
              <c:f>Balance!$E$2</c:f>
              <c:strCache>
                <c:ptCount val="1"/>
                <c:pt idx="0">
                  <c:v>GZ</c:v>
                </c:pt>
              </c:strCache>
            </c:strRef>
          </c:tx>
          <c:spPr>
            <a:solidFill>
              <a:srgbClr val="CCFFFF"/>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Balance!$E$3:$E$243</c:f>
              <c:numCache>
                <c:formatCode>#,##0</c:formatCode>
                <c:ptCount val="241"/>
                <c:pt idx="0">
                  <c:v>2.2E7</c:v>
                </c:pt>
                <c:pt idx="1">
                  <c:v>2.20916666666667E7</c:v>
                </c:pt>
                <c:pt idx="2">
                  <c:v>2.21837152777778E7</c:v>
                </c:pt>
                <c:pt idx="3">
                  <c:v>2.22761474247685E7</c:v>
                </c:pt>
                <c:pt idx="4">
                  <c:v>2.23689647057051E7</c:v>
                </c:pt>
                <c:pt idx="5">
                  <c:v>2.24621687253122E7</c:v>
                </c:pt>
                <c:pt idx="6">
                  <c:v>2.2555761095001E7</c:v>
                </c:pt>
                <c:pt idx="7">
                  <c:v>2.26497434328968E7</c:v>
                </c:pt>
                <c:pt idx="8">
                  <c:v>2.27441173638672E7</c:v>
                </c:pt>
                <c:pt idx="9">
                  <c:v>2.283888451955E7</c:v>
                </c:pt>
                <c:pt idx="10">
                  <c:v>2.29340465383814E7</c:v>
                </c:pt>
                <c:pt idx="11">
                  <c:v>2.30296050656247E7</c:v>
                </c:pt>
                <c:pt idx="12">
                  <c:v>2.31255617533981E7</c:v>
                </c:pt>
                <c:pt idx="13">
                  <c:v>2.3221918260704E7</c:v>
                </c:pt>
                <c:pt idx="14">
                  <c:v>2.33186762534569E7</c:v>
                </c:pt>
                <c:pt idx="15">
                  <c:v>2.3415837404513E7</c:v>
                </c:pt>
                <c:pt idx="16">
                  <c:v>2.35134033936984E7</c:v>
                </c:pt>
                <c:pt idx="17">
                  <c:v>2.36113759078388E7</c:v>
                </c:pt>
                <c:pt idx="18">
                  <c:v>2.37097566407882E7</c:v>
                </c:pt>
                <c:pt idx="19">
                  <c:v>2.38085472934581E7</c:v>
                </c:pt>
                <c:pt idx="20">
                  <c:v>2.39077495738475E7</c:v>
                </c:pt>
                <c:pt idx="21">
                  <c:v>2.40073651970719E7</c:v>
                </c:pt>
                <c:pt idx="22">
                  <c:v>2.4107395885393E7</c:v>
                </c:pt>
                <c:pt idx="23">
                  <c:v>2.42078433682488E7</c:v>
                </c:pt>
                <c:pt idx="24">
                  <c:v>2.43087093822832E7</c:v>
                </c:pt>
                <c:pt idx="25">
                  <c:v>2.44099956713761E7</c:v>
                </c:pt>
                <c:pt idx="26">
                  <c:v>2.45117039866735E7</c:v>
                </c:pt>
                <c:pt idx="27">
                  <c:v>2.46138360866179E7</c:v>
                </c:pt>
                <c:pt idx="28">
                  <c:v>2.47163937369788E7</c:v>
                </c:pt>
                <c:pt idx="29">
                  <c:v>2.48193787108829E7</c:v>
                </c:pt>
                <c:pt idx="30">
                  <c:v>2.49227927888449E7</c:v>
                </c:pt>
                <c:pt idx="31">
                  <c:v>2.50266377587984E7</c:v>
                </c:pt>
                <c:pt idx="32">
                  <c:v>2.51309154161268E7</c:v>
                </c:pt>
                <c:pt idx="33">
                  <c:v>2.5235627563694E7</c:v>
                </c:pt>
                <c:pt idx="34">
                  <c:v>2.5340776011876E7</c:v>
                </c:pt>
                <c:pt idx="35">
                  <c:v>2.54463625785922E7</c:v>
                </c:pt>
                <c:pt idx="36">
                  <c:v>2.55523890893363E7</c:v>
                </c:pt>
                <c:pt idx="37">
                  <c:v>2.56588573772085E7</c:v>
                </c:pt>
                <c:pt idx="38">
                  <c:v>2.57657692829469E7</c:v>
                </c:pt>
                <c:pt idx="39">
                  <c:v>2.58731266549592E7</c:v>
                </c:pt>
                <c:pt idx="40">
                  <c:v>2.59809313493549E7</c:v>
                </c:pt>
                <c:pt idx="41">
                  <c:v>2.60891852299772E7</c:v>
                </c:pt>
                <c:pt idx="42">
                  <c:v>2.61978901684354E7</c:v>
                </c:pt>
                <c:pt idx="43">
                  <c:v>2.63070480441372E7</c:v>
                </c:pt>
                <c:pt idx="44">
                  <c:v>2.64166607443211E7</c:v>
                </c:pt>
                <c:pt idx="45">
                  <c:v>2.65267301640891E7</c:v>
                </c:pt>
                <c:pt idx="46">
                  <c:v>2.66372582064395E7</c:v>
                </c:pt>
                <c:pt idx="47">
                  <c:v>2.67482467822997E7</c:v>
                </c:pt>
                <c:pt idx="48">
                  <c:v>2.68596978105592E7</c:v>
                </c:pt>
                <c:pt idx="49">
                  <c:v>2.69716132181032E7</c:v>
                </c:pt>
                <c:pt idx="50">
                  <c:v>2.70839949398453E7</c:v>
                </c:pt>
                <c:pt idx="51">
                  <c:v>2.71968449187614E7</c:v>
                </c:pt>
                <c:pt idx="52">
                  <c:v>2.73101651059229E7</c:v>
                </c:pt>
                <c:pt idx="53">
                  <c:v>2.74239574605309E7</c:v>
                </c:pt>
                <c:pt idx="54">
                  <c:v>2.75382239499498E7</c:v>
                </c:pt>
                <c:pt idx="55">
                  <c:v>2.76529665497412E7</c:v>
                </c:pt>
                <c:pt idx="56">
                  <c:v>2.77681872436985E7</c:v>
                </c:pt>
                <c:pt idx="57">
                  <c:v>2.78838880238806E7</c:v>
                </c:pt>
                <c:pt idx="58">
                  <c:v>2.80000708906467E7</c:v>
                </c:pt>
                <c:pt idx="59">
                  <c:v>2.81167378526911E7</c:v>
                </c:pt>
                <c:pt idx="60">
                  <c:v>2.82338909270773E7</c:v>
                </c:pt>
                <c:pt idx="61">
                  <c:v>2.83515321392735E7</c:v>
                </c:pt>
                <c:pt idx="62">
                  <c:v>2.84696635231871E7</c:v>
                </c:pt>
                <c:pt idx="63">
                  <c:v>2.85882871212004E7</c:v>
                </c:pt>
                <c:pt idx="64">
                  <c:v>2.87074049842054E7</c:v>
                </c:pt>
                <c:pt idx="65">
                  <c:v>2.88270191716396E7</c:v>
                </c:pt>
                <c:pt idx="66">
                  <c:v>2.89471317515214E7</c:v>
                </c:pt>
                <c:pt idx="67">
                  <c:v>2.90677448004861E7</c:v>
                </c:pt>
                <c:pt idx="68">
                  <c:v>2.91888604038214E7</c:v>
                </c:pt>
                <c:pt idx="69">
                  <c:v>2.9310480655504E7</c:v>
                </c:pt>
                <c:pt idx="70">
                  <c:v>2.94326076582353E7</c:v>
                </c:pt>
                <c:pt idx="71">
                  <c:v>2.84101104502729E7</c:v>
                </c:pt>
                <c:pt idx="72">
                  <c:v>2.73184028539659E7</c:v>
                </c:pt>
                <c:pt idx="73">
                  <c:v>2.62347232731895E7</c:v>
                </c:pt>
                <c:pt idx="74">
                  <c:v>2.51589984814136E7</c:v>
                </c:pt>
                <c:pt idx="75">
                  <c:v>2.4091155809671E7</c:v>
                </c:pt>
                <c:pt idx="76">
                  <c:v>2.30311231420347E7</c:v>
                </c:pt>
                <c:pt idx="77">
                  <c:v>2.19788289111311E7</c:v>
                </c:pt>
                <c:pt idx="78">
                  <c:v>2.09342020936861E7</c:v>
                </c:pt>
                <c:pt idx="79">
                  <c:v>1.98971722061077E7</c:v>
                </c:pt>
                <c:pt idx="80">
                  <c:v>1.88676693001015E7</c:v>
                </c:pt>
                <c:pt idx="81">
                  <c:v>1.78456239583209E7</c:v>
                </c:pt>
                <c:pt idx="82">
                  <c:v>1.68309672900505E7</c:v>
                </c:pt>
                <c:pt idx="83">
                  <c:v>1.5823630926923E7</c:v>
                </c:pt>
                <c:pt idx="84">
                  <c:v>1.482354701867E7</c:v>
                </c:pt>
                <c:pt idx="85">
                  <c:v>1.38306482289044E7</c:v>
                </c:pt>
                <c:pt idx="86">
                  <c:v>1.28448677309365E7</c:v>
                </c:pt>
                <c:pt idx="87">
                  <c:v>1.18661392036223E7</c:v>
                </c:pt>
                <c:pt idx="88">
                  <c:v>1.08943968272432E7</c:v>
                </c:pt>
                <c:pt idx="89">
                  <c:v>9.92957527941874E6</c:v>
                </c:pt>
                <c:pt idx="90">
                  <c:v>8.97160973105001E6</c:v>
                </c:pt>
                <c:pt idx="91">
                  <c:v>8.0204358422948E6</c:v>
                </c:pt>
                <c:pt idx="92">
                  <c:v>7.07598975857393E6</c:v>
                </c:pt>
                <c:pt idx="93">
                  <c:v>6.13820810660832E6</c:v>
                </c:pt>
                <c:pt idx="94">
                  <c:v>5.20702799048676E6</c:v>
                </c:pt>
                <c:pt idx="95">
                  <c:v>4.28238698776404E6</c:v>
                </c:pt>
                <c:pt idx="96">
                  <c:v>3.36422314558927E6</c:v>
                </c:pt>
                <c:pt idx="97">
                  <c:v>2.45247497686404E6</c:v>
                </c:pt>
                <c:pt idx="98">
                  <c:v>1.54708145643034E6</c:v>
                </c:pt>
                <c:pt idx="99">
                  <c:v>647982.0172878672</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3-1972-6846-91CA-2288CC248073}"/>
            </c:ext>
          </c:extLst>
        </c:ser>
        <c:ser>
          <c:idx val="4"/>
          <c:order val="4"/>
          <c:tx>
            <c:strRef>
              <c:f>Balance!$F$2</c:f>
              <c:strCache>
                <c:ptCount val="1"/>
                <c:pt idx="0">
                  <c:v>TC</c:v>
                </c:pt>
              </c:strCache>
            </c:strRef>
          </c:tx>
          <c:spPr>
            <a:solidFill>
              <a:srgbClr val="660066"/>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Balance!$F$3:$F$243</c:f>
              <c:numCache>
                <c:formatCode>#,##0</c:formatCode>
                <c:ptCount val="241"/>
                <c:pt idx="0">
                  <c:v>2.0E7</c:v>
                </c:pt>
                <c:pt idx="1">
                  <c:v>2.0E7</c:v>
                </c:pt>
                <c:pt idx="2">
                  <c:v>2.0E7</c:v>
                </c:pt>
                <c:pt idx="3">
                  <c:v>2.0E7</c:v>
                </c:pt>
                <c:pt idx="4">
                  <c:v>2.0E7</c:v>
                </c:pt>
                <c:pt idx="5">
                  <c:v>2.0E7</c:v>
                </c:pt>
                <c:pt idx="6">
                  <c:v>2.0E7</c:v>
                </c:pt>
                <c:pt idx="7">
                  <c:v>2.0E7</c:v>
                </c:pt>
                <c:pt idx="8">
                  <c:v>2.0E7</c:v>
                </c:pt>
                <c:pt idx="9">
                  <c:v>2.0E7</c:v>
                </c:pt>
                <c:pt idx="10">
                  <c:v>2.0E7</c:v>
                </c:pt>
                <c:pt idx="11">
                  <c:v>2.0E7</c:v>
                </c:pt>
                <c:pt idx="12">
                  <c:v>2.0E7</c:v>
                </c:pt>
                <c:pt idx="13">
                  <c:v>2.0E7</c:v>
                </c:pt>
                <c:pt idx="14">
                  <c:v>2.0E7</c:v>
                </c:pt>
                <c:pt idx="15">
                  <c:v>2.0E7</c:v>
                </c:pt>
                <c:pt idx="16">
                  <c:v>2.0E7</c:v>
                </c:pt>
                <c:pt idx="17">
                  <c:v>2.0E7</c:v>
                </c:pt>
                <c:pt idx="18">
                  <c:v>2.0E7</c:v>
                </c:pt>
                <c:pt idx="19">
                  <c:v>2.0E7</c:v>
                </c:pt>
                <c:pt idx="20">
                  <c:v>2.0E7</c:v>
                </c:pt>
                <c:pt idx="21">
                  <c:v>2.0E7</c:v>
                </c:pt>
                <c:pt idx="22">
                  <c:v>2.0E7</c:v>
                </c:pt>
                <c:pt idx="23">
                  <c:v>2.0E7</c:v>
                </c:pt>
                <c:pt idx="24">
                  <c:v>2.0E7</c:v>
                </c:pt>
                <c:pt idx="25">
                  <c:v>2.0E7</c:v>
                </c:pt>
                <c:pt idx="26">
                  <c:v>2.0E7</c:v>
                </c:pt>
                <c:pt idx="27">
                  <c:v>2.0E7</c:v>
                </c:pt>
                <c:pt idx="28">
                  <c:v>2.0E7</c:v>
                </c:pt>
                <c:pt idx="29">
                  <c:v>2.0E7</c:v>
                </c:pt>
                <c:pt idx="30">
                  <c:v>2.0E7</c:v>
                </c:pt>
                <c:pt idx="31">
                  <c:v>2.0E7</c:v>
                </c:pt>
                <c:pt idx="32">
                  <c:v>2.0E7</c:v>
                </c:pt>
                <c:pt idx="33">
                  <c:v>2.0E7</c:v>
                </c:pt>
                <c:pt idx="34">
                  <c:v>2.0E7</c:v>
                </c:pt>
                <c:pt idx="35">
                  <c:v>2.0E7</c:v>
                </c:pt>
                <c:pt idx="36">
                  <c:v>2.0E7</c:v>
                </c:pt>
                <c:pt idx="37">
                  <c:v>2.0E7</c:v>
                </c:pt>
                <c:pt idx="38">
                  <c:v>2.0E7</c:v>
                </c:pt>
                <c:pt idx="39">
                  <c:v>2.0E7</c:v>
                </c:pt>
                <c:pt idx="40">
                  <c:v>2.0E7</c:v>
                </c:pt>
                <c:pt idx="41">
                  <c:v>2.0E7</c:v>
                </c:pt>
                <c:pt idx="42">
                  <c:v>2.0E7</c:v>
                </c:pt>
                <c:pt idx="43">
                  <c:v>2.0E7</c:v>
                </c:pt>
                <c:pt idx="44">
                  <c:v>2.0E7</c:v>
                </c:pt>
                <c:pt idx="45">
                  <c:v>2.0E7</c:v>
                </c:pt>
                <c:pt idx="46">
                  <c:v>2.0E7</c:v>
                </c:pt>
                <c:pt idx="47">
                  <c:v>2.0E7</c:v>
                </c:pt>
                <c:pt idx="48">
                  <c:v>2.0E7</c:v>
                </c:pt>
                <c:pt idx="49">
                  <c:v>2.0E7</c:v>
                </c:pt>
                <c:pt idx="50">
                  <c:v>2.0E7</c:v>
                </c:pt>
                <c:pt idx="51">
                  <c:v>2.0E7</c:v>
                </c:pt>
                <c:pt idx="52">
                  <c:v>2.0E7</c:v>
                </c:pt>
                <c:pt idx="53">
                  <c:v>2.0E7</c:v>
                </c:pt>
                <c:pt idx="54">
                  <c:v>2.0E7</c:v>
                </c:pt>
                <c:pt idx="55">
                  <c:v>2.0E7</c:v>
                </c:pt>
                <c:pt idx="56">
                  <c:v>2.0E7</c:v>
                </c:pt>
                <c:pt idx="57">
                  <c:v>2.0E7</c:v>
                </c:pt>
                <c:pt idx="58">
                  <c:v>2.0E7</c:v>
                </c:pt>
                <c:pt idx="59">
                  <c:v>2.0E7</c:v>
                </c:pt>
                <c:pt idx="60">
                  <c:v>2.0E7</c:v>
                </c:pt>
                <c:pt idx="61">
                  <c:v>2.0E7</c:v>
                </c:pt>
                <c:pt idx="62">
                  <c:v>2.0E7</c:v>
                </c:pt>
                <c:pt idx="63">
                  <c:v>2.0E7</c:v>
                </c:pt>
                <c:pt idx="64">
                  <c:v>2.0E7</c:v>
                </c:pt>
                <c:pt idx="65">
                  <c:v>2.0E7</c:v>
                </c:pt>
                <c:pt idx="66">
                  <c:v>2.0E7</c:v>
                </c:pt>
                <c:pt idx="67">
                  <c:v>2.0E7</c:v>
                </c:pt>
                <c:pt idx="68">
                  <c:v>2.0E7</c:v>
                </c:pt>
                <c:pt idx="69">
                  <c:v>2.0E7</c:v>
                </c:pt>
                <c:pt idx="70">
                  <c:v>2.0E7</c:v>
                </c:pt>
                <c:pt idx="71">
                  <c:v>2.0E7</c:v>
                </c:pt>
                <c:pt idx="72">
                  <c:v>2.0E7</c:v>
                </c:pt>
                <c:pt idx="73">
                  <c:v>2.0E7</c:v>
                </c:pt>
                <c:pt idx="74">
                  <c:v>2.0E7</c:v>
                </c:pt>
                <c:pt idx="75">
                  <c:v>2.0E7</c:v>
                </c:pt>
                <c:pt idx="76">
                  <c:v>2.0E7</c:v>
                </c:pt>
                <c:pt idx="77">
                  <c:v>2.0E7</c:v>
                </c:pt>
                <c:pt idx="78">
                  <c:v>2.0E7</c:v>
                </c:pt>
                <c:pt idx="79">
                  <c:v>2.0E7</c:v>
                </c:pt>
                <c:pt idx="80">
                  <c:v>2.0E7</c:v>
                </c:pt>
                <c:pt idx="81">
                  <c:v>2.0E7</c:v>
                </c:pt>
                <c:pt idx="82">
                  <c:v>2.0E7</c:v>
                </c:pt>
                <c:pt idx="83">
                  <c:v>2.0E7</c:v>
                </c:pt>
                <c:pt idx="84">
                  <c:v>2.0E7</c:v>
                </c:pt>
                <c:pt idx="85">
                  <c:v>2.0E7</c:v>
                </c:pt>
                <c:pt idx="86">
                  <c:v>2.0E7</c:v>
                </c:pt>
                <c:pt idx="87">
                  <c:v>2.0E7</c:v>
                </c:pt>
                <c:pt idx="88">
                  <c:v>2.0E7</c:v>
                </c:pt>
                <c:pt idx="89">
                  <c:v>2.0E7</c:v>
                </c:pt>
                <c:pt idx="90">
                  <c:v>2.0E7</c:v>
                </c:pt>
                <c:pt idx="91">
                  <c:v>2.0E7</c:v>
                </c:pt>
                <c:pt idx="92">
                  <c:v>2.0E7</c:v>
                </c:pt>
                <c:pt idx="93">
                  <c:v>2.0E7</c:v>
                </c:pt>
                <c:pt idx="94">
                  <c:v>2.0E7</c:v>
                </c:pt>
                <c:pt idx="95">
                  <c:v>2.0E7</c:v>
                </c:pt>
                <c:pt idx="96">
                  <c:v>2.0E7</c:v>
                </c:pt>
                <c:pt idx="97">
                  <c:v>2.0E7</c:v>
                </c:pt>
                <c:pt idx="98">
                  <c:v>2.0E7</c:v>
                </c:pt>
                <c:pt idx="99">
                  <c:v>2.0E7</c:v>
                </c:pt>
                <c:pt idx="100">
                  <c:v>1.97551165468405E7</c:v>
                </c:pt>
                <c:pt idx="101">
                  <c:v>1.8868425383172E7</c:v>
                </c:pt>
                <c:pt idx="102">
                  <c:v>1.79878493113498E7</c:v>
                </c:pt>
                <c:pt idx="103">
                  <c:v>1.71133295597583E7</c:v>
                </c:pt>
                <c:pt idx="104">
                  <c:v>1.62448077964596E7</c:v>
                </c:pt>
                <c:pt idx="105">
                  <c:v>1.53822261255828E7</c:v>
                </c:pt>
                <c:pt idx="106">
                  <c:v>1.45255270837405E7</c:v>
                </c:pt>
                <c:pt idx="107">
                  <c:v>1.36746536364743E7</c:v>
                </c:pt>
                <c:pt idx="108">
                  <c:v>1.28295491747258E7</c:v>
                </c:pt>
                <c:pt idx="109">
                  <c:v>1.19901575113363E7</c:v>
                </c:pt>
                <c:pt idx="110">
                  <c:v>1.11564228775731E7</c:v>
                </c:pt>
                <c:pt idx="111">
                  <c:v>1.03282899196819E7</c:v>
                </c:pt>
                <c:pt idx="112">
                  <c:v>9.50570369546684E6</c:v>
                </c:pt>
                <c:pt idx="113">
                  <c:v>8.68860967089571E6</c:v>
                </c:pt>
                <c:pt idx="114">
                  <c:v>7.87695371673236E6</c:v>
                </c:pt>
                <c:pt idx="115">
                  <c:v>7.07068210519426E6</c:v>
                </c:pt>
                <c:pt idx="116">
                  <c:v>6.26974150663619E6</c:v>
                </c:pt>
                <c:pt idx="117">
                  <c:v>5.47407898625923E6</c:v>
                </c:pt>
                <c:pt idx="118">
                  <c:v>4.68364200084515E6</c:v>
                </c:pt>
                <c:pt idx="119">
                  <c:v>3.8983783955159E6</c:v>
                </c:pt>
                <c:pt idx="120">
                  <c:v>3.11823640051801E6</c:v>
                </c:pt>
                <c:pt idx="121">
                  <c:v>2.34316462803164E6</c:v>
                </c:pt>
                <c:pt idx="122">
                  <c:v>1.57311206900423E6</c:v>
                </c:pt>
                <c:pt idx="123">
                  <c:v>808028.0900083941</c:v>
                </c:pt>
                <c:pt idx="124">
                  <c:v>47862.4301239918</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4-1972-6846-91CA-2288CC248073}"/>
            </c:ext>
          </c:extLst>
        </c:ser>
        <c:ser>
          <c:idx val="5"/>
          <c:order val="5"/>
          <c:tx>
            <c:strRef>
              <c:f>Balance!$G$2</c:f>
              <c:strCache>
                <c:ptCount val="1"/>
                <c:pt idx="0">
                  <c:v>CZ</c:v>
                </c:pt>
              </c:strCache>
            </c:strRef>
          </c:tx>
          <c:spPr>
            <a:solidFill>
              <a:srgbClr val="FF8080"/>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Balance!$G$3:$G$243</c:f>
              <c:numCache>
                <c:formatCode>#,##0</c:formatCode>
                <c:ptCount val="241"/>
                <c:pt idx="0">
                  <c:v>2.4E7</c:v>
                </c:pt>
                <c:pt idx="1">
                  <c:v>2.41E7</c:v>
                </c:pt>
                <c:pt idx="2">
                  <c:v>2.42004166666667E7</c:v>
                </c:pt>
                <c:pt idx="3">
                  <c:v>2.43012517361111E7</c:v>
                </c:pt>
                <c:pt idx="4">
                  <c:v>2.44025069516782E7</c:v>
                </c:pt>
                <c:pt idx="5">
                  <c:v>2.45041840639769E7</c:v>
                </c:pt>
                <c:pt idx="6">
                  <c:v>2.46062848309101E7</c:v>
                </c:pt>
                <c:pt idx="7">
                  <c:v>2.47088110177056E7</c:v>
                </c:pt>
                <c:pt idx="8">
                  <c:v>2.4811764396946E7</c:v>
                </c:pt>
                <c:pt idx="9">
                  <c:v>2.49151467486E7</c:v>
                </c:pt>
                <c:pt idx="10">
                  <c:v>2.50189598600525E7</c:v>
                </c:pt>
                <c:pt idx="11">
                  <c:v>2.5123205526136E7</c:v>
                </c:pt>
                <c:pt idx="12">
                  <c:v>2.52278855491616E7</c:v>
                </c:pt>
                <c:pt idx="13">
                  <c:v>2.53330017389498E7</c:v>
                </c:pt>
                <c:pt idx="14">
                  <c:v>2.54385559128621E7</c:v>
                </c:pt>
                <c:pt idx="15">
                  <c:v>2.55445498958323E7</c:v>
                </c:pt>
                <c:pt idx="16">
                  <c:v>2.56509855203983E7</c:v>
                </c:pt>
                <c:pt idx="17">
                  <c:v>2.57578646267333E7</c:v>
                </c:pt>
                <c:pt idx="18">
                  <c:v>2.5865189062678E7</c:v>
                </c:pt>
                <c:pt idx="19">
                  <c:v>2.59729606837725E7</c:v>
                </c:pt>
                <c:pt idx="20">
                  <c:v>2.60811813532882E7</c:v>
                </c:pt>
                <c:pt idx="21">
                  <c:v>2.61898529422602E7</c:v>
                </c:pt>
                <c:pt idx="22">
                  <c:v>2.62989773295197E7</c:v>
                </c:pt>
                <c:pt idx="23">
                  <c:v>2.6408556401726E7</c:v>
                </c:pt>
                <c:pt idx="24">
                  <c:v>2.65185920533999E7</c:v>
                </c:pt>
                <c:pt idx="25">
                  <c:v>2.66290861869557E7</c:v>
                </c:pt>
                <c:pt idx="26">
                  <c:v>2.67400407127347E7</c:v>
                </c:pt>
                <c:pt idx="27">
                  <c:v>2.68514575490377E7</c:v>
                </c:pt>
                <c:pt idx="28">
                  <c:v>2.69633386221587E7</c:v>
                </c:pt>
                <c:pt idx="29">
                  <c:v>2.70756858664177E7</c:v>
                </c:pt>
                <c:pt idx="30">
                  <c:v>2.71885012241945E7</c:v>
                </c:pt>
                <c:pt idx="31">
                  <c:v>2.73017866459619E7</c:v>
                </c:pt>
                <c:pt idx="32">
                  <c:v>2.74155440903201E7</c:v>
                </c:pt>
                <c:pt idx="33">
                  <c:v>2.75297755240298E7</c:v>
                </c:pt>
                <c:pt idx="34">
                  <c:v>2.76444829220466E7</c:v>
                </c:pt>
                <c:pt idx="35">
                  <c:v>2.77596682675551E7</c:v>
                </c:pt>
                <c:pt idx="36">
                  <c:v>2.78753335520032E7</c:v>
                </c:pt>
                <c:pt idx="37">
                  <c:v>2.79914807751366E7</c:v>
                </c:pt>
                <c:pt idx="38">
                  <c:v>2.8108111945033E7</c:v>
                </c:pt>
                <c:pt idx="39">
                  <c:v>2.82252290781373E7</c:v>
                </c:pt>
                <c:pt idx="40">
                  <c:v>2.83428341992962E7</c:v>
                </c:pt>
                <c:pt idx="41">
                  <c:v>2.84609293417933E7</c:v>
                </c:pt>
                <c:pt idx="42">
                  <c:v>2.85795165473841E7</c:v>
                </c:pt>
                <c:pt idx="43">
                  <c:v>2.86985978663315E7</c:v>
                </c:pt>
                <c:pt idx="44">
                  <c:v>2.88181753574412E7</c:v>
                </c:pt>
                <c:pt idx="45">
                  <c:v>2.89382510880972E7</c:v>
                </c:pt>
                <c:pt idx="46">
                  <c:v>2.90588271342976E7</c:v>
                </c:pt>
                <c:pt idx="47">
                  <c:v>2.91799055806905E7</c:v>
                </c:pt>
                <c:pt idx="48">
                  <c:v>2.93014885206101E7</c:v>
                </c:pt>
                <c:pt idx="49">
                  <c:v>2.94235780561126E7</c:v>
                </c:pt>
                <c:pt idx="50">
                  <c:v>2.95461762980131E7</c:v>
                </c:pt>
                <c:pt idx="51">
                  <c:v>2.96692853659215E7</c:v>
                </c:pt>
                <c:pt idx="52">
                  <c:v>2.97929073882795E7</c:v>
                </c:pt>
                <c:pt idx="53">
                  <c:v>2.99170445023973E7</c:v>
                </c:pt>
                <c:pt idx="54">
                  <c:v>3.00416988544906E7</c:v>
                </c:pt>
                <c:pt idx="55">
                  <c:v>3.01668725997177E7</c:v>
                </c:pt>
                <c:pt idx="56">
                  <c:v>3.02925679022165E7</c:v>
                </c:pt>
                <c:pt idx="57">
                  <c:v>3.04187869351424E7</c:v>
                </c:pt>
                <c:pt idx="58">
                  <c:v>3.05455318807055E7</c:v>
                </c:pt>
                <c:pt idx="59">
                  <c:v>3.06728049302084E7</c:v>
                </c:pt>
                <c:pt idx="60">
                  <c:v>3.08006082840843E7</c:v>
                </c:pt>
                <c:pt idx="61">
                  <c:v>3.09289441519347E7</c:v>
                </c:pt>
                <c:pt idx="62">
                  <c:v>3.10578147525677E7</c:v>
                </c:pt>
                <c:pt idx="63">
                  <c:v>3.11872223140368E7</c:v>
                </c:pt>
                <c:pt idx="64">
                  <c:v>3.13171690736786E7</c:v>
                </c:pt>
                <c:pt idx="65">
                  <c:v>3.14476572781522E7</c:v>
                </c:pt>
                <c:pt idx="66">
                  <c:v>3.15786891834779E7</c:v>
                </c:pt>
                <c:pt idx="67">
                  <c:v>3.17102670550757E7</c:v>
                </c:pt>
                <c:pt idx="68">
                  <c:v>3.18423931678052E7</c:v>
                </c:pt>
                <c:pt idx="69">
                  <c:v>3.19750698060044E7</c:v>
                </c:pt>
                <c:pt idx="70">
                  <c:v>3.21082992635294E7</c:v>
                </c:pt>
                <c:pt idx="71">
                  <c:v>3.22420838437941E7</c:v>
                </c:pt>
                <c:pt idx="72">
                  <c:v>3.23764258598099E7</c:v>
                </c:pt>
                <c:pt idx="73">
                  <c:v>3.25113276342258E7</c:v>
                </c:pt>
                <c:pt idx="74">
                  <c:v>3.26467914993684E7</c:v>
                </c:pt>
                <c:pt idx="75">
                  <c:v>3.27828197972824E7</c:v>
                </c:pt>
                <c:pt idx="76">
                  <c:v>3.29194148797711E7</c:v>
                </c:pt>
                <c:pt idx="77">
                  <c:v>3.30565791084368E7</c:v>
                </c:pt>
                <c:pt idx="78">
                  <c:v>3.3194314854722E7</c:v>
                </c:pt>
                <c:pt idx="79">
                  <c:v>3.333262449995E7</c:v>
                </c:pt>
                <c:pt idx="80">
                  <c:v>3.34715104353664E7</c:v>
                </c:pt>
                <c:pt idx="81">
                  <c:v>3.36109750621805E7</c:v>
                </c:pt>
                <c:pt idx="82">
                  <c:v>3.37510207916062E7</c:v>
                </c:pt>
                <c:pt idx="83">
                  <c:v>3.38916500449046E7</c:v>
                </c:pt>
                <c:pt idx="84">
                  <c:v>3.4032865253425E7</c:v>
                </c:pt>
                <c:pt idx="85">
                  <c:v>3.41746688586476E7</c:v>
                </c:pt>
                <c:pt idx="86">
                  <c:v>3.43170633122253E7</c:v>
                </c:pt>
                <c:pt idx="87">
                  <c:v>3.44600510760262E7</c:v>
                </c:pt>
                <c:pt idx="88">
                  <c:v>3.46036346221763E7</c:v>
                </c:pt>
                <c:pt idx="89">
                  <c:v>3.47478164331021E7</c:v>
                </c:pt>
                <c:pt idx="90">
                  <c:v>3.48925990015733E7</c:v>
                </c:pt>
                <c:pt idx="91">
                  <c:v>3.50379848307466E7</c:v>
                </c:pt>
                <c:pt idx="92">
                  <c:v>3.5183976434208E7</c:v>
                </c:pt>
                <c:pt idx="93">
                  <c:v>3.53305763360172E7</c:v>
                </c:pt>
                <c:pt idx="94">
                  <c:v>3.54777870707506E7</c:v>
                </c:pt>
                <c:pt idx="95">
                  <c:v>3.56256111835454E7</c:v>
                </c:pt>
                <c:pt idx="96">
                  <c:v>3.57740512301435E7</c:v>
                </c:pt>
                <c:pt idx="97">
                  <c:v>3.59231097769358E7</c:v>
                </c:pt>
                <c:pt idx="98">
                  <c:v>3.60727894010063E7</c:v>
                </c:pt>
                <c:pt idx="99">
                  <c:v>3.62230926901772E7</c:v>
                </c:pt>
                <c:pt idx="100">
                  <c:v>3.63740222430529E7</c:v>
                </c:pt>
                <c:pt idx="101">
                  <c:v>3.65255806690657E7</c:v>
                </c:pt>
                <c:pt idx="102">
                  <c:v>3.66777705885201E7</c:v>
                </c:pt>
                <c:pt idx="103">
                  <c:v>3.68305946326389E7</c:v>
                </c:pt>
                <c:pt idx="104">
                  <c:v>3.69840554436083E7</c:v>
                </c:pt>
                <c:pt idx="105">
                  <c:v>3.71381556746233E7</c:v>
                </c:pt>
                <c:pt idx="106">
                  <c:v>3.72928979899342E7</c:v>
                </c:pt>
                <c:pt idx="107">
                  <c:v>3.74482850648923E7</c:v>
                </c:pt>
                <c:pt idx="108">
                  <c:v>3.7604319585996E7</c:v>
                </c:pt>
                <c:pt idx="109">
                  <c:v>3.77610042509377E7</c:v>
                </c:pt>
                <c:pt idx="110">
                  <c:v>3.79183417686499E7</c:v>
                </c:pt>
                <c:pt idx="111">
                  <c:v>3.80763348593526E7</c:v>
                </c:pt>
                <c:pt idx="112">
                  <c:v>3.82349862545999E7</c:v>
                </c:pt>
                <c:pt idx="113">
                  <c:v>3.83942986973274E7</c:v>
                </c:pt>
                <c:pt idx="114">
                  <c:v>3.85542749418996E7</c:v>
                </c:pt>
                <c:pt idx="115">
                  <c:v>3.87149177541575E7</c:v>
                </c:pt>
                <c:pt idx="116">
                  <c:v>3.88762299114665E7</c:v>
                </c:pt>
                <c:pt idx="117">
                  <c:v>3.90382142027643E7</c:v>
                </c:pt>
                <c:pt idx="118">
                  <c:v>3.92008734286091E7</c:v>
                </c:pt>
                <c:pt idx="119">
                  <c:v>3.93642104012283E7</c:v>
                </c:pt>
                <c:pt idx="120">
                  <c:v>3.95282279445668E7</c:v>
                </c:pt>
                <c:pt idx="121">
                  <c:v>3.96929288943358E7</c:v>
                </c:pt>
                <c:pt idx="122">
                  <c:v>3.98583160980622E7</c:v>
                </c:pt>
                <c:pt idx="123">
                  <c:v>4.00243924151375E7</c:v>
                </c:pt>
                <c:pt idx="124">
                  <c:v>4.01911607168672E7</c:v>
                </c:pt>
                <c:pt idx="125">
                  <c:v>3.96511890843649E7</c:v>
                </c:pt>
                <c:pt idx="126">
                  <c:v>3.90688716873861E7</c:v>
                </c:pt>
                <c:pt idx="127">
                  <c:v>3.84920247015337E7</c:v>
                </c:pt>
                <c:pt idx="128">
                  <c:v>3.79206022446734E7</c:v>
                </c:pt>
                <c:pt idx="129">
                  <c:v>3.73545588041082E7</c:v>
                </c:pt>
                <c:pt idx="130">
                  <c:v>3.67938492336517E7</c:v>
                </c:pt>
                <c:pt idx="131">
                  <c:v>3.62384287507245E7</c:v>
                </c:pt>
                <c:pt idx="132">
                  <c:v>3.56882529334739E7</c:v>
                </c:pt>
                <c:pt idx="133">
                  <c:v>3.51432777179158E7</c:v>
                </c:pt>
                <c:pt idx="134">
                  <c:v>3.46034593950993E7</c:v>
                </c:pt>
                <c:pt idx="135">
                  <c:v>3.40687546082933E7</c:v>
                </c:pt>
                <c:pt idx="136">
                  <c:v>3.35391203501958E7</c:v>
                </c:pt>
                <c:pt idx="137">
                  <c:v>3.30145139601646E7</c:v>
                </c:pt>
                <c:pt idx="138">
                  <c:v>3.24948931214702E7</c:v>
                </c:pt>
                <c:pt idx="139">
                  <c:v>3.19802158585701E7</c:v>
                </c:pt>
                <c:pt idx="140">
                  <c:v>3.14704405344046E7</c:v>
                </c:pt>
                <c:pt idx="141">
                  <c:v>3.09655258477139E7</c:v>
                </c:pt>
                <c:pt idx="142">
                  <c:v>3.0465430830376E7</c:v>
                </c:pt>
                <c:pt idx="143">
                  <c:v>2.99701148447665E7</c:v>
                </c:pt>
                <c:pt idx="144">
                  <c:v>2.94795375811378E7</c:v>
                </c:pt>
                <c:pt idx="145">
                  <c:v>2.89936590550203E7</c:v>
                </c:pt>
                <c:pt idx="146">
                  <c:v>2.85124396046428E7</c:v>
                </c:pt>
                <c:pt idx="147">
                  <c:v>2.80358398883743E7</c:v>
                </c:pt>
                <c:pt idx="148">
                  <c:v>2.75638208821852E7</c:v>
                </c:pt>
                <c:pt idx="149">
                  <c:v>2.70963438771287E7</c:v>
                </c:pt>
                <c:pt idx="150">
                  <c:v>2.66333704768423E7</c:v>
                </c:pt>
                <c:pt idx="151">
                  <c:v>2.61748625950685E7</c:v>
                </c:pt>
                <c:pt idx="152">
                  <c:v>2.57207824531951E7</c:v>
                </c:pt>
                <c:pt idx="153">
                  <c:v>2.52710925778155E7</c:v>
                </c:pt>
                <c:pt idx="154">
                  <c:v>2.48257557983071E7</c:v>
                </c:pt>
                <c:pt idx="155">
                  <c:v>2.43847352444298E7</c:v>
                </c:pt>
                <c:pt idx="156">
                  <c:v>2.3947994343943E7</c:v>
                </c:pt>
                <c:pt idx="157">
                  <c:v>2.35154968202409E7</c:v>
                </c:pt>
                <c:pt idx="158">
                  <c:v>2.30872066900072E7</c:v>
                </c:pt>
                <c:pt idx="159">
                  <c:v>2.2663088260888E7</c:v>
                </c:pt>
                <c:pt idx="160">
                  <c:v>2.22431061291827E7</c:v>
                </c:pt>
                <c:pt idx="161">
                  <c:v>2.18272251775533E7</c:v>
                </c:pt>
                <c:pt idx="162">
                  <c:v>2.1415410572752E7</c:v>
                </c:pt>
                <c:pt idx="163">
                  <c:v>2.10076277633663E7</c:v>
                </c:pt>
                <c:pt idx="164">
                  <c:v>2.06038424775819E7</c:v>
                </c:pt>
                <c:pt idx="165">
                  <c:v>2.02040207209637E7</c:v>
                </c:pt>
                <c:pt idx="166">
                  <c:v>1.98081287742532E7</c:v>
                </c:pt>
                <c:pt idx="167">
                  <c:v>1.94161331911849E7</c:v>
                </c:pt>
                <c:pt idx="168">
                  <c:v>1.90280007963181E7</c:v>
                </c:pt>
                <c:pt idx="169">
                  <c:v>1.86436986828869E7</c:v>
                </c:pt>
                <c:pt idx="170">
                  <c:v>1.8263194210667E7</c:v>
                </c:pt>
                <c:pt idx="171">
                  <c:v>1.78864550038589E7</c:v>
                </c:pt>
                <c:pt idx="172">
                  <c:v>1.75134489489884E7</c:v>
                </c:pt>
                <c:pt idx="173">
                  <c:v>1.71441441928226E7</c:v>
                </c:pt>
                <c:pt idx="174">
                  <c:v>1.67785091403035E7</c:v>
                </c:pt>
                <c:pt idx="175">
                  <c:v>1.64165124524973E7</c:v>
                </c:pt>
                <c:pt idx="176">
                  <c:v>1.60581230445596E7</c:v>
                </c:pt>
                <c:pt idx="177">
                  <c:v>1.57033100837173E7</c:v>
                </c:pt>
                <c:pt idx="178">
                  <c:v>1.53520429872656E7</c:v>
                </c:pt>
                <c:pt idx="179">
                  <c:v>1.50042914205815E7</c:v>
                </c:pt>
                <c:pt idx="180">
                  <c:v>1.46600252951527E7</c:v>
                </c:pt>
                <c:pt idx="181">
                  <c:v>1.43192147666217E7</c:v>
                </c:pt>
                <c:pt idx="182">
                  <c:v>1.39818302328458E7</c:v>
                </c:pt>
                <c:pt idx="183">
                  <c:v>1.36478423319721E7</c:v>
                </c:pt>
                <c:pt idx="184">
                  <c:v>1.33172219405275E7</c:v>
                </c:pt>
                <c:pt idx="185">
                  <c:v>1.29899401715245E7</c:v>
                </c:pt>
                <c:pt idx="186">
                  <c:v>1.26659683725811E7</c:v>
                </c:pt>
                <c:pt idx="187">
                  <c:v>1.23452781240557E7</c:v>
                </c:pt>
                <c:pt idx="188">
                  <c:v>1.20278412371969E7</c:v>
                </c:pt>
                <c:pt idx="189">
                  <c:v>1.17136297523081E7</c:v>
                </c:pt>
                <c:pt idx="190">
                  <c:v>1.14026159369258E7</c:v>
                </c:pt>
                <c:pt idx="191">
                  <c:v>1.1094772284013E7</c:v>
                </c:pt>
                <c:pt idx="192">
                  <c:v>1.07900715101665E7</c:v>
                </c:pt>
                <c:pt idx="193">
                  <c:v>1.04884865538381E7</c:v>
                </c:pt>
                <c:pt idx="194">
                  <c:v>1.01899905735709E7</c:v>
                </c:pt>
                <c:pt idx="195">
                  <c:v>9.89455694624746E6</c:v>
                </c:pt>
                <c:pt idx="196">
                  <c:v>9.60215926535421E6</c:v>
                </c:pt>
                <c:pt idx="197">
                  <c:v>9.31277133925757E6</c:v>
                </c:pt>
                <c:pt idx="198">
                  <c:v>9.02636718949471E6</c:v>
                </c:pt>
                <c:pt idx="199">
                  <c:v>8.74292104907743E6</c:v>
                </c:pt>
                <c:pt idx="200">
                  <c:v>8.4624073608095E6</c:v>
                </c:pt>
                <c:pt idx="201">
                  <c:v>8.18480077561721E6</c:v>
                </c:pt>
                <c:pt idx="202">
                  <c:v>7.91007615089309E6</c:v>
                </c:pt>
                <c:pt idx="203">
                  <c:v>7.63820854885276E6</c:v>
                </c:pt>
                <c:pt idx="204">
                  <c:v>7.36917323490462E6</c:v>
                </c:pt>
                <c:pt idx="205">
                  <c:v>7.10294567603247E6</c:v>
                </c:pt>
                <c:pt idx="206">
                  <c:v>6.83950153919086E6</c:v>
                </c:pt>
                <c:pt idx="207">
                  <c:v>6.57881668971308E6</c:v>
                </c:pt>
                <c:pt idx="208">
                  <c:v>6.32086718973174E6</c:v>
                </c:pt>
                <c:pt idx="209">
                  <c:v>6.06562929661174E6</c:v>
                </c:pt>
                <c:pt idx="210">
                  <c:v>5.81307946139563E6</c:v>
                </c:pt>
                <c:pt idx="211">
                  <c:v>5.56319432726129E6</c:v>
                </c:pt>
                <c:pt idx="212">
                  <c:v>5.31595072799161E6</c:v>
                </c:pt>
                <c:pt idx="213">
                  <c:v>5.07132568645645E6</c:v>
                </c:pt>
                <c:pt idx="214">
                  <c:v>4.82929641310638E6</c:v>
                </c:pt>
                <c:pt idx="215">
                  <c:v>4.5898403044784E6</c:v>
                </c:pt>
                <c:pt idx="216">
                  <c:v>4.35293494171344E6</c:v>
                </c:pt>
                <c:pt idx="217">
                  <c:v>4.11855808908552E6</c:v>
                </c:pt>
                <c:pt idx="218">
                  <c:v>3.88668769254253E6</c:v>
                </c:pt>
                <c:pt idx="219">
                  <c:v>3.65730187825851E6</c:v>
                </c:pt>
                <c:pt idx="220">
                  <c:v>3.43037895119735E6</c:v>
                </c:pt>
                <c:pt idx="221">
                  <c:v>3.20589739368784E6</c:v>
                </c:pt>
                <c:pt idx="222">
                  <c:v>2.98383586400993E6</c:v>
                </c:pt>
                <c:pt idx="223">
                  <c:v>2.76417319499216E6</c:v>
                </c:pt>
                <c:pt idx="224">
                  <c:v>2.54688839262014E6</c:v>
                </c:pt>
                <c:pt idx="225">
                  <c:v>2.33196063465602E6</c:v>
                </c:pt>
                <c:pt idx="226">
                  <c:v>2.11936926926886E6</c:v>
                </c:pt>
                <c:pt idx="227">
                  <c:v>1.90909381367577E6</c:v>
                </c:pt>
                <c:pt idx="228">
                  <c:v>1.70111395279382E6</c:v>
                </c:pt>
                <c:pt idx="229">
                  <c:v>1.49540953790254E6</c:v>
                </c:pt>
                <c:pt idx="230">
                  <c:v>1.291960585317E6</c:v>
                </c:pt>
                <c:pt idx="231">
                  <c:v>1.09074727507137E6</c:v>
                </c:pt>
                <c:pt idx="232">
                  <c:v>891749.9496128222</c:v>
                </c:pt>
                <c:pt idx="233">
                  <c:v>694949.1125057822</c:v>
                </c:pt>
                <c:pt idx="234">
                  <c:v>500325.427146401</c:v>
                </c:pt>
                <c:pt idx="235">
                  <c:v>307859.7154871533</c:v>
                </c:pt>
                <c:pt idx="236">
                  <c:v>117532.9567715142</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5-1972-6846-91CA-2288CC248073}"/>
            </c:ext>
          </c:extLst>
        </c:ser>
        <c:ser>
          <c:idx val="6"/>
          <c:order val="6"/>
          <c:tx>
            <c:strRef>
              <c:f>Balance!$H$2</c:f>
              <c:strCache>
                <c:ptCount val="1"/>
                <c:pt idx="0">
                  <c:v>CA</c:v>
                </c:pt>
              </c:strCache>
            </c:strRef>
          </c:tx>
          <c:spPr>
            <a:solidFill>
              <a:srgbClr val="0066CC"/>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Balance!$H$3:$H$243</c:f>
              <c:numCache>
                <c:formatCode>#,##0</c:formatCode>
                <c:ptCount val="241"/>
                <c:pt idx="0">
                  <c:v>3.255E7</c:v>
                </c:pt>
                <c:pt idx="1">
                  <c:v>3.23929944259532E7</c:v>
                </c:pt>
                <c:pt idx="2">
                  <c:v>3.22240578399563E7</c:v>
                </c:pt>
                <c:pt idx="3">
                  <c:v>3.20432821299872E7</c:v>
                </c:pt>
                <c:pt idx="4">
                  <c:v>3.18507686110728E7</c:v>
                </c:pt>
                <c:pt idx="5">
                  <c:v>3.16466279458271E7</c:v>
                </c:pt>
                <c:pt idx="6">
                  <c:v>3.1430980052461E7</c:v>
                </c:pt>
                <c:pt idx="7">
                  <c:v>3.1203954000334E7</c:v>
                </c:pt>
                <c:pt idx="8">
                  <c:v>3.09656878931411E7</c:v>
                </c:pt>
                <c:pt idx="9">
                  <c:v>3.07163287398531E7</c:v>
                </c:pt>
                <c:pt idx="10">
                  <c:v>3.04560323135482E7</c:v>
                </c:pt>
                <c:pt idx="11">
                  <c:v>3.01849629982994E7</c:v>
                </c:pt>
                <c:pt idx="12">
                  <c:v>2.99032936243026E7</c:v>
                </c:pt>
                <c:pt idx="13">
                  <c:v>2.96112052914538E7</c:v>
                </c:pt>
                <c:pt idx="14">
                  <c:v>2.93088871816066E7</c:v>
                </c:pt>
                <c:pt idx="15">
                  <c:v>2.8996536359762E7</c:v>
                </c:pt>
                <c:pt idx="16">
                  <c:v>2.86743575644667E7</c:v>
                </c:pt>
                <c:pt idx="17">
                  <c:v>2.83425629877127E7</c:v>
                </c:pt>
                <c:pt idx="18">
                  <c:v>2.80013720446582E7</c:v>
                </c:pt>
                <c:pt idx="19">
                  <c:v>2.76510111335043E7</c:v>
                </c:pt>
                <c:pt idx="20">
                  <c:v>2.72917133858846E7</c:v>
                </c:pt>
                <c:pt idx="21">
                  <c:v>2.69237184081436E7</c:v>
                </c:pt>
                <c:pt idx="22">
                  <c:v>2.65472720138973E7</c:v>
                </c:pt>
                <c:pt idx="23">
                  <c:v>2.61626259482883E7</c:v>
                </c:pt>
                <c:pt idx="24">
                  <c:v>2.5770037604362E7</c:v>
                </c:pt>
                <c:pt idx="25">
                  <c:v>2.53697697320114E7</c:v>
                </c:pt>
                <c:pt idx="26">
                  <c:v>2.49620901399458E7</c:v>
                </c:pt>
                <c:pt idx="27">
                  <c:v>2.45472713911615E7</c:v>
                </c:pt>
                <c:pt idx="28">
                  <c:v>2.41360695414912E7</c:v>
                </c:pt>
                <c:pt idx="29">
                  <c:v>2.37284550372171E7</c:v>
                </c:pt>
                <c:pt idx="30">
                  <c:v>2.33243985601356E7</c:v>
                </c:pt>
                <c:pt idx="31">
                  <c:v>2.29238710256995E7</c:v>
                </c:pt>
                <c:pt idx="32">
                  <c:v>2.25268435811747E7</c:v>
                </c:pt>
                <c:pt idx="33">
                  <c:v>2.21332876038122E7</c:v>
                </c:pt>
                <c:pt idx="34">
                  <c:v>2.17431746990333E7</c:v>
                </c:pt>
                <c:pt idx="35">
                  <c:v>2.135647669863E7</c:v>
                </c:pt>
                <c:pt idx="36">
                  <c:v>2.09731656589788E7</c:v>
                </c:pt>
                <c:pt idx="37">
                  <c:v>2.05932138592696E7</c:v>
                </c:pt>
                <c:pt idx="38">
                  <c:v>2.0216593799747E7</c:v>
                </c:pt>
                <c:pt idx="39">
                  <c:v>1.98432781999668E7</c:v>
                </c:pt>
                <c:pt idx="40">
                  <c:v>1.94732399970654E7</c:v>
                </c:pt>
                <c:pt idx="41">
                  <c:v>1.91064523440429E7</c:v>
                </c:pt>
                <c:pt idx="42">
                  <c:v>1.87428886080601E7</c:v>
                </c:pt>
                <c:pt idx="43">
                  <c:v>1.83825223687483E7</c:v>
                </c:pt>
                <c:pt idx="44">
                  <c:v>1.80253274165329E7</c:v>
                </c:pt>
                <c:pt idx="45">
                  <c:v>1.76712777509696E7</c:v>
                </c:pt>
                <c:pt idx="46">
                  <c:v>1.73203475790945E7</c:v>
                </c:pt>
                <c:pt idx="47">
                  <c:v>1.69725113137859E7</c:v>
                </c:pt>
                <c:pt idx="48">
                  <c:v>1.66277435721405E7</c:v>
                </c:pt>
                <c:pt idx="49">
                  <c:v>1.6286019173861E7</c:v>
                </c:pt>
                <c:pt idx="50">
                  <c:v>1.59473131396575E7</c:v>
                </c:pt>
                <c:pt idx="51">
                  <c:v>1.56116006896602E7</c:v>
                </c:pt>
                <c:pt idx="52">
                  <c:v>1.52788572418459E7</c:v>
                </c:pt>
                <c:pt idx="53">
                  <c:v>1.49490584104758E7</c:v>
                </c:pt>
                <c:pt idx="54">
                  <c:v>1.46221800045464E7</c:v>
                </c:pt>
                <c:pt idx="55">
                  <c:v>1.42981980262517E7</c:v>
                </c:pt>
                <c:pt idx="56">
                  <c:v>1.39770886694585E7</c:v>
                </c:pt>
                <c:pt idx="57">
                  <c:v>1.36588283181927E7</c:v>
                </c:pt>
                <c:pt idx="58">
                  <c:v>1.3343393545138E7</c:v>
                </c:pt>
                <c:pt idx="59">
                  <c:v>1.30307611101467E7</c:v>
                </c:pt>
                <c:pt idx="60">
                  <c:v>1.27209079587612E7</c:v>
                </c:pt>
                <c:pt idx="61">
                  <c:v>1.24138112207483E7</c:v>
                </c:pt>
                <c:pt idx="62">
                  <c:v>1.21094482086442E7</c:v>
                </c:pt>
                <c:pt idx="63">
                  <c:v>1.18077964163111E7</c:v>
                </c:pt>
                <c:pt idx="64">
                  <c:v>1.15088335175056E7</c:v>
                </c:pt>
                <c:pt idx="65">
                  <c:v>1.12125373644576E7</c:v>
                </c:pt>
                <c:pt idx="66">
                  <c:v>1.09188859864608E7</c:v>
                </c:pt>
                <c:pt idx="67">
                  <c:v>1.06278575884745E7</c:v>
                </c:pt>
                <c:pt idx="68">
                  <c:v>1.03394305497359E7</c:v>
                </c:pt>
                <c:pt idx="69">
                  <c:v>1.00535834223833E7</c:v>
                </c:pt>
                <c:pt idx="70">
                  <c:v>9.77029493009088E6</c:v>
                </c:pt>
                <c:pt idx="71">
                  <c:v>9.48954396671323E6</c:v>
                </c:pt>
                <c:pt idx="72">
                  <c:v>9.2113095949411E6</c:v>
                </c:pt>
                <c:pt idx="73">
                  <c:v>8.93557104496759E6</c:v>
                </c:pt>
                <c:pt idx="74">
                  <c:v>8.66230771316478E6</c:v>
                </c:pt>
                <c:pt idx="75">
                  <c:v>8.39149916077084E6</c:v>
                </c:pt>
                <c:pt idx="76">
                  <c:v>8.12312511258733E6</c:v>
                </c:pt>
                <c:pt idx="77">
                  <c:v>7.85716545568692E6</c:v>
                </c:pt>
                <c:pt idx="78">
                  <c:v>7.59360023813109E6</c:v>
                </c:pt>
                <c:pt idx="79">
                  <c:v>7.33240966769801E6</c:v>
                </c:pt>
                <c:pt idx="80">
                  <c:v>7.07357411062038E6</c:v>
                </c:pt>
                <c:pt idx="81">
                  <c:v>6.81707409033322E6</c:v>
                </c:pt>
                <c:pt idx="82">
                  <c:v>6.56289028623148E6</c:v>
                </c:pt>
                <c:pt idx="83">
                  <c:v>6.31100353243741E6</c:v>
                </c:pt>
                <c:pt idx="84">
                  <c:v>6.06139481657762E6</c:v>
                </c:pt>
                <c:pt idx="85">
                  <c:v>5.81404527856981E6</c:v>
                </c:pt>
                <c:pt idx="86">
                  <c:v>5.56893620941892E6</c:v>
                </c:pt>
                <c:pt idx="87">
                  <c:v>5.32604905002286E6</c:v>
                </c:pt>
                <c:pt idx="88">
                  <c:v>5.08536538998757E6</c:v>
                </c:pt>
                <c:pt idx="89">
                  <c:v>4.84686696645138E6</c:v>
                </c:pt>
                <c:pt idx="90">
                  <c:v>4.61053566291867E6</c:v>
                </c:pt>
                <c:pt idx="91">
                  <c:v>4.37635350810266E6</c:v>
                </c:pt>
                <c:pt idx="92">
                  <c:v>4.14430267477726E6</c:v>
                </c:pt>
                <c:pt idx="93">
                  <c:v>3.91436547863806E6</c:v>
                </c:pt>
                <c:pt idx="94">
                  <c:v>3.68652437717212E6</c:v>
                </c:pt>
                <c:pt idx="95">
                  <c:v>3.46076196853682E6</c:v>
                </c:pt>
                <c:pt idx="96">
                  <c:v>3.23706099044735E6</c:v>
                </c:pt>
                <c:pt idx="97">
                  <c:v>3.01540431907308E6</c:v>
                </c:pt>
                <c:pt idx="98">
                  <c:v>2.79577496794255E6</c:v>
                </c:pt>
                <c:pt idx="99">
                  <c:v>2.57815608685705E6</c:v>
                </c:pt>
                <c:pt idx="100">
                  <c:v>2.3625309608128E6</c:v>
                </c:pt>
                <c:pt idx="101">
                  <c:v>2.14888300893158E6</c:v>
                </c:pt>
                <c:pt idx="102">
                  <c:v>1.9371957833997E6</c:v>
                </c:pt>
                <c:pt idx="103">
                  <c:v>1.72745296841546E6</c:v>
                </c:pt>
                <c:pt idx="104">
                  <c:v>1.51963837914475E6</c:v>
                </c:pt>
                <c:pt idx="105">
                  <c:v>1.3137359606849E6</c:v>
                </c:pt>
                <c:pt idx="106">
                  <c:v>1.10972978703674E6</c:v>
                </c:pt>
                <c:pt idx="107">
                  <c:v>907604.0600846777</c:v>
                </c:pt>
                <c:pt idx="108">
                  <c:v>707343.1085847783</c:v>
                </c:pt>
                <c:pt idx="109">
                  <c:v>508931.3871608867</c:v>
                </c:pt>
                <c:pt idx="110">
                  <c:v>312353.4753085707</c:v>
                </c:pt>
                <c:pt idx="111">
                  <c:v>117594.0764069287</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6-1972-6846-91CA-2288CC248073}"/>
            </c:ext>
          </c:extLst>
        </c:ser>
        <c:ser>
          <c:idx val="7"/>
          <c:order val="7"/>
          <c:tx>
            <c:strRef>
              <c:f>Balance!$I$2</c:f>
              <c:strCache>
                <c:ptCount val="1"/>
                <c:pt idx="0">
                  <c:v>CY</c:v>
                </c:pt>
              </c:strCache>
            </c:strRef>
          </c:tx>
          <c:spPr>
            <a:solidFill>
              <a:srgbClr val="CCCCFF"/>
            </a:solidFill>
            <a:ln w="12700">
              <a:solidFill>
                <a:srgbClr val="000000"/>
              </a:solidFill>
              <a:prstDash val="solid"/>
            </a:ln>
          </c:spPr>
          <c:cat>
            <c:numRef>
              <c:f>Balance!$A$3:$A$243</c:f>
              <c:numCache>
                <c:formatCode>General</c:formatCode>
                <c:ptCount val="2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numCache>
            </c:numRef>
          </c:cat>
          <c:val>
            <c:numRef>
              <c:f>Balance!$I$3:$I$243</c:f>
              <c:numCache>
                <c:formatCode>#,##0</c:formatCode>
                <c:ptCount val="241"/>
                <c:pt idx="0">
                  <c:v>1.395E7</c:v>
                </c:pt>
                <c:pt idx="1">
                  <c:v>1.395E7</c:v>
                </c:pt>
                <c:pt idx="2">
                  <c:v>1.395E7</c:v>
                </c:pt>
                <c:pt idx="3">
                  <c:v>1.395E7</c:v>
                </c:pt>
                <c:pt idx="4">
                  <c:v>1.395E7</c:v>
                </c:pt>
                <c:pt idx="5">
                  <c:v>1.395E7</c:v>
                </c:pt>
                <c:pt idx="6">
                  <c:v>1.395E7</c:v>
                </c:pt>
                <c:pt idx="7">
                  <c:v>1.395E7</c:v>
                </c:pt>
                <c:pt idx="8">
                  <c:v>1.395E7</c:v>
                </c:pt>
                <c:pt idx="9">
                  <c:v>1.395E7</c:v>
                </c:pt>
                <c:pt idx="10">
                  <c:v>1.395E7</c:v>
                </c:pt>
                <c:pt idx="11">
                  <c:v>1.395E7</c:v>
                </c:pt>
                <c:pt idx="12">
                  <c:v>1.395E7</c:v>
                </c:pt>
                <c:pt idx="13">
                  <c:v>1.395E7</c:v>
                </c:pt>
                <c:pt idx="14">
                  <c:v>1.395E7</c:v>
                </c:pt>
                <c:pt idx="15">
                  <c:v>1.395E7</c:v>
                </c:pt>
                <c:pt idx="16">
                  <c:v>1.395E7</c:v>
                </c:pt>
                <c:pt idx="17">
                  <c:v>1.395E7</c:v>
                </c:pt>
                <c:pt idx="18">
                  <c:v>1.395E7</c:v>
                </c:pt>
                <c:pt idx="19">
                  <c:v>1.395E7</c:v>
                </c:pt>
                <c:pt idx="20">
                  <c:v>1.395E7</c:v>
                </c:pt>
                <c:pt idx="21">
                  <c:v>1.395E7</c:v>
                </c:pt>
                <c:pt idx="22">
                  <c:v>1.395E7</c:v>
                </c:pt>
                <c:pt idx="23">
                  <c:v>1.395E7</c:v>
                </c:pt>
                <c:pt idx="24">
                  <c:v>1.395E7</c:v>
                </c:pt>
                <c:pt idx="25">
                  <c:v>1.395E7</c:v>
                </c:pt>
                <c:pt idx="26">
                  <c:v>1.395E7</c:v>
                </c:pt>
                <c:pt idx="27">
                  <c:v>1.395E7</c:v>
                </c:pt>
                <c:pt idx="28">
                  <c:v>1.395E7</c:v>
                </c:pt>
                <c:pt idx="29">
                  <c:v>1.395E7</c:v>
                </c:pt>
                <c:pt idx="30">
                  <c:v>1.395E7</c:v>
                </c:pt>
                <c:pt idx="31">
                  <c:v>1.395E7</c:v>
                </c:pt>
                <c:pt idx="32">
                  <c:v>1.395E7</c:v>
                </c:pt>
                <c:pt idx="33">
                  <c:v>1.395E7</c:v>
                </c:pt>
                <c:pt idx="34">
                  <c:v>1.395E7</c:v>
                </c:pt>
                <c:pt idx="35">
                  <c:v>1.395E7</c:v>
                </c:pt>
                <c:pt idx="36">
                  <c:v>1.395E7</c:v>
                </c:pt>
                <c:pt idx="37">
                  <c:v>1.395E7</c:v>
                </c:pt>
                <c:pt idx="38">
                  <c:v>1.395E7</c:v>
                </c:pt>
                <c:pt idx="39">
                  <c:v>1.395E7</c:v>
                </c:pt>
                <c:pt idx="40">
                  <c:v>1.395E7</c:v>
                </c:pt>
                <c:pt idx="41">
                  <c:v>1.395E7</c:v>
                </c:pt>
                <c:pt idx="42">
                  <c:v>1.395E7</c:v>
                </c:pt>
                <c:pt idx="43">
                  <c:v>1.395E7</c:v>
                </c:pt>
                <c:pt idx="44">
                  <c:v>1.395E7</c:v>
                </c:pt>
                <c:pt idx="45">
                  <c:v>1.395E7</c:v>
                </c:pt>
                <c:pt idx="46">
                  <c:v>1.395E7</c:v>
                </c:pt>
                <c:pt idx="47">
                  <c:v>1.395E7</c:v>
                </c:pt>
                <c:pt idx="48">
                  <c:v>1.395E7</c:v>
                </c:pt>
                <c:pt idx="49">
                  <c:v>1.395E7</c:v>
                </c:pt>
                <c:pt idx="50">
                  <c:v>1.395E7</c:v>
                </c:pt>
                <c:pt idx="51">
                  <c:v>1.395E7</c:v>
                </c:pt>
                <c:pt idx="52">
                  <c:v>1.395E7</c:v>
                </c:pt>
                <c:pt idx="53">
                  <c:v>1.395E7</c:v>
                </c:pt>
                <c:pt idx="54">
                  <c:v>1.395E7</c:v>
                </c:pt>
                <c:pt idx="55">
                  <c:v>1.395E7</c:v>
                </c:pt>
                <c:pt idx="56">
                  <c:v>1.395E7</c:v>
                </c:pt>
                <c:pt idx="57">
                  <c:v>1.395E7</c:v>
                </c:pt>
                <c:pt idx="58">
                  <c:v>1.395E7</c:v>
                </c:pt>
                <c:pt idx="59">
                  <c:v>1.395E7</c:v>
                </c:pt>
                <c:pt idx="60">
                  <c:v>1.395E7</c:v>
                </c:pt>
                <c:pt idx="61">
                  <c:v>1.395E7</c:v>
                </c:pt>
                <c:pt idx="62">
                  <c:v>1.395E7</c:v>
                </c:pt>
                <c:pt idx="63">
                  <c:v>1.395E7</c:v>
                </c:pt>
                <c:pt idx="64">
                  <c:v>1.395E7</c:v>
                </c:pt>
                <c:pt idx="65">
                  <c:v>1.395E7</c:v>
                </c:pt>
                <c:pt idx="66">
                  <c:v>1.395E7</c:v>
                </c:pt>
                <c:pt idx="67">
                  <c:v>1.395E7</c:v>
                </c:pt>
                <c:pt idx="68">
                  <c:v>1.395E7</c:v>
                </c:pt>
                <c:pt idx="69">
                  <c:v>1.395E7</c:v>
                </c:pt>
                <c:pt idx="70">
                  <c:v>1.395E7</c:v>
                </c:pt>
                <c:pt idx="71">
                  <c:v>1.395E7</c:v>
                </c:pt>
                <c:pt idx="72">
                  <c:v>1.395E7</c:v>
                </c:pt>
                <c:pt idx="73">
                  <c:v>1.395E7</c:v>
                </c:pt>
                <c:pt idx="74">
                  <c:v>1.395E7</c:v>
                </c:pt>
                <c:pt idx="75">
                  <c:v>1.395E7</c:v>
                </c:pt>
                <c:pt idx="76">
                  <c:v>1.395E7</c:v>
                </c:pt>
                <c:pt idx="77">
                  <c:v>1.395E7</c:v>
                </c:pt>
                <c:pt idx="78">
                  <c:v>1.395E7</c:v>
                </c:pt>
                <c:pt idx="79">
                  <c:v>1.395E7</c:v>
                </c:pt>
                <c:pt idx="80">
                  <c:v>1.395E7</c:v>
                </c:pt>
                <c:pt idx="81">
                  <c:v>1.395E7</c:v>
                </c:pt>
                <c:pt idx="82">
                  <c:v>1.395E7</c:v>
                </c:pt>
                <c:pt idx="83">
                  <c:v>1.395E7</c:v>
                </c:pt>
                <c:pt idx="84">
                  <c:v>1.395E7</c:v>
                </c:pt>
                <c:pt idx="85">
                  <c:v>1.395E7</c:v>
                </c:pt>
                <c:pt idx="86">
                  <c:v>1.395E7</c:v>
                </c:pt>
                <c:pt idx="87">
                  <c:v>1.395E7</c:v>
                </c:pt>
                <c:pt idx="88">
                  <c:v>1.395E7</c:v>
                </c:pt>
                <c:pt idx="89">
                  <c:v>1.395E7</c:v>
                </c:pt>
                <c:pt idx="90">
                  <c:v>1.395E7</c:v>
                </c:pt>
                <c:pt idx="91">
                  <c:v>1.395E7</c:v>
                </c:pt>
                <c:pt idx="92">
                  <c:v>1.395E7</c:v>
                </c:pt>
                <c:pt idx="93">
                  <c:v>1.395E7</c:v>
                </c:pt>
                <c:pt idx="94">
                  <c:v>1.395E7</c:v>
                </c:pt>
                <c:pt idx="95">
                  <c:v>1.395E7</c:v>
                </c:pt>
                <c:pt idx="96">
                  <c:v>1.395E7</c:v>
                </c:pt>
                <c:pt idx="97">
                  <c:v>1.395E7</c:v>
                </c:pt>
                <c:pt idx="98">
                  <c:v>1.395E7</c:v>
                </c:pt>
                <c:pt idx="99">
                  <c:v>1.395E7</c:v>
                </c:pt>
                <c:pt idx="100">
                  <c:v>1.395E7</c:v>
                </c:pt>
                <c:pt idx="101">
                  <c:v>1.395E7</c:v>
                </c:pt>
                <c:pt idx="102">
                  <c:v>1.395E7</c:v>
                </c:pt>
                <c:pt idx="103">
                  <c:v>1.395E7</c:v>
                </c:pt>
                <c:pt idx="104">
                  <c:v>1.395E7</c:v>
                </c:pt>
                <c:pt idx="105">
                  <c:v>1.395E7</c:v>
                </c:pt>
                <c:pt idx="106">
                  <c:v>1.395E7</c:v>
                </c:pt>
                <c:pt idx="107">
                  <c:v>1.395E7</c:v>
                </c:pt>
                <c:pt idx="108">
                  <c:v>1.395E7</c:v>
                </c:pt>
                <c:pt idx="109">
                  <c:v>1.395E7</c:v>
                </c:pt>
                <c:pt idx="110">
                  <c:v>1.395E7</c:v>
                </c:pt>
                <c:pt idx="111">
                  <c:v>1.395E7</c:v>
                </c:pt>
                <c:pt idx="112">
                  <c:v>1.38746380167382E7</c:v>
                </c:pt>
                <c:pt idx="113">
                  <c:v>1.36834702445149E7</c:v>
                </c:pt>
                <c:pt idx="114">
                  <c:v>1.34940758289149E7</c:v>
                </c:pt>
                <c:pt idx="115">
                  <c:v>1.33064399591241E7</c:v>
                </c:pt>
                <c:pt idx="116">
                  <c:v>1.31205479433861E7</c:v>
                </c:pt>
                <c:pt idx="117">
                  <c:v>1.293638520806E7</c:v>
                </c:pt>
                <c:pt idx="118">
                  <c:v>1.27539372966852E7</c:v>
                </c:pt>
                <c:pt idx="119">
                  <c:v>1.25731898690538E7</c:v>
                </c:pt>
                <c:pt idx="120">
                  <c:v>1.23941287002903E7</c:v>
                </c:pt>
                <c:pt idx="121">
                  <c:v>1.22167396799381E7</c:v>
                </c:pt>
                <c:pt idx="122">
                  <c:v>1.20410088110537E7</c:v>
                </c:pt>
                <c:pt idx="123">
                  <c:v>1.1866922209308E7</c:v>
                </c:pt>
                <c:pt idx="124">
                  <c:v>1.16944661020943E7</c:v>
                </c:pt>
                <c:pt idx="125">
                  <c:v>1.15236268276436E7</c:v>
                </c:pt>
                <c:pt idx="126">
                  <c:v>1.13543908341466E7</c:v>
                </c:pt>
                <c:pt idx="127">
                  <c:v>1.11867446788832E7</c:v>
                </c:pt>
                <c:pt idx="128">
                  <c:v>1.10206750273582E7</c:v>
                </c:pt>
                <c:pt idx="129">
                  <c:v>1.0856168652444E7</c:v>
                </c:pt>
                <c:pt idx="130">
                  <c:v>1.069321243353E7</c:v>
                </c:pt>
                <c:pt idx="131">
                  <c:v>1.05317933556793E7</c:v>
                </c:pt>
                <c:pt idx="132">
                  <c:v>1.03718985087909E7</c:v>
                </c:pt>
                <c:pt idx="133">
                  <c:v>1.02135150867693E7</c:v>
                </c:pt>
                <c:pt idx="134">
                  <c:v>1.00566303867007E7</c:v>
                </c:pt>
                <c:pt idx="135">
                  <c:v>9.90123180803525E6</c:v>
                </c:pt>
                <c:pt idx="136">
                  <c:v>9.74730685177566E6</c:v>
                </c:pt>
                <c:pt idx="137">
                  <c:v>9.59484311967284E6</c:v>
                </c:pt>
                <c:pt idx="138">
                  <c:v>9.44382831342729E6</c:v>
                </c:pt>
                <c:pt idx="139">
                  <c:v>9.29425023389696E6</c:v>
                </c:pt>
                <c:pt idx="140">
                  <c:v>9.14609678031136E6</c:v>
                </c:pt>
                <c:pt idx="141">
                  <c:v>8.99935594949186E6</c:v>
                </c:pt>
                <c:pt idx="142">
                  <c:v>8.85401583507804E6</c:v>
                </c:pt>
                <c:pt idx="143">
                  <c:v>8.71006462676027E6</c:v>
                </c:pt>
                <c:pt idx="144">
                  <c:v>8.56749060951819E6</c:v>
                </c:pt>
                <c:pt idx="145">
                  <c:v>8.42628216286528E6</c:v>
                </c:pt>
                <c:pt idx="146">
                  <c:v>8.28642776009932E6</c:v>
                </c:pt>
                <c:pt idx="147">
                  <c:v>8.14791596755879E6</c:v>
                </c:pt>
                <c:pt idx="148">
                  <c:v>8.01073544388508E6</c:v>
                </c:pt>
                <c:pt idx="149">
                  <c:v>7.87487493929055E6</c:v>
                </c:pt>
                <c:pt idx="150">
                  <c:v>7.74032329483232E6</c:v>
                </c:pt>
                <c:pt idx="151">
                  <c:v>7.60706944169179E6</c:v>
                </c:pt>
                <c:pt idx="152">
                  <c:v>7.47510240045984E6</c:v>
                </c:pt>
                <c:pt idx="153">
                  <c:v>7.34441128042763E6</c:v>
                </c:pt>
                <c:pt idx="154">
                  <c:v>7.214985278883E6</c:v>
                </c:pt>
                <c:pt idx="155">
                  <c:v>7.08681368041243E6</c:v>
                </c:pt>
                <c:pt idx="156">
                  <c:v>6.95988585620844E6</c:v>
                </c:pt>
                <c:pt idx="157">
                  <c:v>6.83419126338251E6</c:v>
                </c:pt>
                <c:pt idx="158">
                  <c:v>6.70971944428336E6</c:v>
                </c:pt>
                <c:pt idx="159">
                  <c:v>6.5864600258206E6</c:v>
                </c:pt>
                <c:pt idx="160">
                  <c:v>6.46440271879374E6</c:v>
                </c:pt>
                <c:pt idx="161">
                  <c:v>6.34353731722645E6</c:v>
                </c:pt>
                <c:pt idx="162">
                  <c:v>6.22385369770607E6</c:v>
                </c:pt>
                <c:pt idx="163">
                  <c:v>6.10534181872835E6</c:v>
                </c:pt>
                <c:pt idx="164">
                  <c:v>5.98799172004726E6</c:v>
                </c:pt>
                <c:pt idx="165">
                  <c:v>5.87179352203008E6</c:v>
                </c:pt>
                <c:pt idx="166">
                  <c:v>5.75673742501736E6</c:v>
                </c:pt>
                <c:pt idx="167">
                  <c:v>5.64281370868813E6</c:v>
                </c:pt>
                <c:pt idx="168">
                  <c:v>5.53001273142995E6</c:v>
                </c:pt>
                <c:pt idx="169">
                  <c:v>5.41832492971401E6</c:v>
                </c:pt>
                <c:pt idx="170">
                  <c:v>5.3077408174751E6</c:v>
                </c:pt>
                <c:pt idx="171">
                  <c:v>5.19825098549652E6</c:v>
                </c:pt>
                <c:pt idx="172">
                  <c:v>5.08984610079976E6</c:v>
                </c:pt>
                <c:pt idx="173">
                  <c:v>4.98251690603907E6</c:v>
                </c:pt>
                <c:pt idx="174">
                  <c:v>4.87625421890071E6</c:v>
                </c:pt>
                <c:pt idx="175">
                  <c:v>4.77104893150703E6</c:v>
                </c:pt>
                <c:pt idx="176">
                  <c:v>4.66689200982515E6</c:v>
                </c:pt>
                <c:pt idx="177">
                  <c:v>4.56377449308034E6</c:v>
                </c:pt>
                <c:pt idx="178">
                  <c:v>4.46168749317406E6</c:v>
                </c:pt>
                <c:pt idx="179">
                  <c:v>4.36062219410651E6</c:v>
                </c:pt>
                <c:pt idx="180">
                  <c:v>4.26056985140377E6</c:v>
                </c:pt>
                <c:pt idx="181">
                  <c:v>4.16152179154946E6</c:v>
                </c:pt>
                <c:pt idx="182">
                  <c:v>4.06346941142083E6</c:v>
                </c:pt>
                <c:pt idx="183">
                  <c:v>3.96640417772939E6</c:v>
                </c:pt>
                <c:pt idx="184">
                  <c:v>3.87031762646581E6</c:v>
                </c:pt>
                <c:pt idx="185">
                  <c:v>3.77520136234933E6</c:v>
                </c:pt>
                <c:pt idx="186">
                  <c:v>3.6810470582814E6</c:v>
                </c:pt>
                <c:pt idx="187">
                  <c:v>3.58784645480369E6</c:v>
                </c:pt>
                <c:pt idx="188">
                  <c:v>3.49559135956037E6</c:v>
                </c:pt>
                <c:pt idx="189">
                  <c:v>3.40427364676456E6</c:v>
                </c:pt>
                <c:pt idx="190">
                  <c:v>3.31388525666908E6</c:v>
                </c:pt>
                <c:pt idx="191">
                  <c:v>3.22441819504129E6</c:v>
                </c:pt>
                <c:pt idx="192">
                  <c:v>3.13586453264214E6</c:v>
                </c:pt>
                <c:pt idx="193">
                  <c:v>3.04821640470922E6</c:v>
                </c:pt>
                <c:pt idx="194">
                  <c:v>2.96146601044404E6</c:v>
                </c:pt>
                <c:pt idx="195">
                  <c:v>2.87560561250318E6</c:v>
                </c:pt>
                <c:pt idx="196">
                  <c:v>2.79062753649358E6</c:v>
                </c:pt>
                <c:pt idx="197">
                  <c:v>2.70652417047174E6</c:v>
                </c:pt>
                <c:pt idx="198">
                  <c:v>2.62328796444691E6</c:v>
                </c:pt>
                <c:pt idx="199">
                  <c:v>2.54091142988814E6</c:v>
                </c:pt>
                <c:pt idx="200">
                  <c:v>2.45938713923527E6</c:v>
                </c:pt>
                <c:pt idx="201">
                  <c:v>2.37870772541376E6</c:v>
                </c:pt>
                <c:pt idx="202">
                  <c:v>2.29886588135332E6</c:v>
                </c:pt>
                <c:pt idx="203">
                  <c:v>2.21985435951034E6</c:v>
                </c:pt>
                <c:pt idx="204">
                  <c:v>2.14166597139417E6</c:v>
                </c:pt>
                <c:pt idx="205">
                  <c:v>2.06429358709695E6</c:v>
                </c:pt>
                <c:pt idx="206">
                  <c:v>1.98773013482735E6</c:v>
                </c:pt>
                <c:pt idx="207">
                  <c:v>1.91196860044788E6</c:v>
                </c:pt>
                <c:pt idx="208">
                  <c:v>1.8370020270158E6</c:v>
                </c:pt>
                <c:pt idx="209">
                  <c:v>1.7628235143278E6</c:v>
                </c:pt>
                <c:pt idx="210">
                  <c:v>1.68942621846812E6</c:v>
                </c:pt>
                <c:pt idx="211">
                  <c:v>1.61680335136032E6</c:v>
                </c:pt>
                <c:pt idx="212">
                  <c:v>1.54494818032258E6</c:v>
                </c:pt>
                <c:pt idx="213">
                  <c:v>1.47385402762642E6</c:v>
                </c:pt>
                <c:pt idx="214">
                  <c:v>1.40351427005905E6</c:v>
                </c:pt>
                <c:pt idx="215">
                  <c:v>1.33392233848905E6</c:v>
                </c:pt>
                <c:pt idx="216">
                  <c:v>1.26507171743548E6</c:v>
                </c:pt>
                <c:pt idx="217">
                  <c:v>1.19695594464049E6</c:v>
                </c:pt>
                <c:pt idx="218">
                  <c:v>1.12956861064519E6</c:v>
                </c:pt>
                <c:pt idx="219">
                  <c:v>1.06290335836889E6</c:v>
                </c:pt>
                <c:pt idx="220">
                  <c:v>996953.882691742</c:v>
                </c:pt>
                <c:pt idx="221">
                  <c:v>931713.930040541</c:v>
                </c:pt>
                <c:pt idx="222">
                  <c:v>867177.2979778992</c:v>
                </c:pt>
                <c:pt idx="223">
                  <c:v>803337.8347946095</c:v>
                </c:pt>
                <c:pt idx="224">
                  <c:v>740189.4391052403</c:v>
                </c:pt>
                <c:pt idx="225">
                  <c:v>677726.059446918</c:v>
                </c:pt>
                <c:pt idx="226">
                  <c:v>615941.6938812737</c:v>
                </c:pt>
                <c:pt idx="227">
                  <c:v>554830.3895995322</c:v>
                </c:pt>
                <c:pt idx="228">
                  <c:v>494386.2425307154</c:v>
                </c:pt>
                <c:pt idx="229">
                  <c:v>434603.3969529374</c:v>
                </c:pt>
                <c:pt idx="230">
                  <c:v>375476.0451077666</c:v>
                </c:pt>
                <c:pt idx="231">
                  <c:v>316998.4268176303</c:v>
                </c:pt>
                <c:pt idx="232">
                  <c:v>259164.8291062391</c:v>
                </c:pt>
                <c:pt idx="233">
                  <c:v>201969.5858220056</c:v>
                </c:pt>
                <c:pt idx="234">
                  <c:v>145407.0772644354</c:v>
                </c:pt>
                <c:pt idx="235">
                  <c:v>89471.72981346652</c:v>
                </c:pt>
                <c:pt idx="236">
                  <c:v>34158.0155617339</c:v>
                </c:pt>
                <c:pt idx="237">
                  <c:v>0.0</c:v>
                </c:pt>
                <c:pt idx="238">
                  <c:v>0.0</c:v>
                </c:pt>
                <c:pt idx="239">
                  <c:v>0.0</c:v>
                </c:pt>
                <c:pt idx="240">
                  <c:v>0.0</c:v>
                </c:pt>
              </c:numCache>
            </c:numRef>
          </c:val>
          <c:extLst xmlns:c16r2="http://schemas.microsoft.com/office/drawing/2015/06/chart">
            <c:ext xmlns:c16="http://schemas.microsoft.com/office/drawing/2014/chart" uri="{C3380CC4-5D6E-409C-BE32-E72D297353CC}">
              <c16:uniqueId val="{00000007-1972-6846-91CA-2288CC248073}"/>
            </c:ext>
          </c:extLst>
        </c:ser>
        <c:dLbls>
          <c:showLegendKey val="0"/>
          <c:showVal val="0"/>
          <c:showCatName val="0"/>
          <c:showSerName val="0"/>
          <c:showPercent val="0"/>
          <c:showBubbleSize val="0"/>
        </c:dLbls>
        <c:axId val="2090580680"/>
        <c:axId val="2090584040"/>
      </c:areaChart>
      <c:catAx>
        <c:axId val="2090580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090584040"/>
        <c:crosses val="autoZero"/>
        <c:auto val="1"/>
        <c:lblAlgn val="ctr"/>
        <c:lblOffset val="100"/>
        <c:tickLblSkip val="15"/>
        <c:tickMarkSkip val="1"/>
        <c:noMultiLvlLbl val="0"/>
      </c:catAx>
      <c:valAx>
        <c:axId val="20905840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0580680"/>
        <c:crosses val="autoZero"/>
        <c:crossBetween val="midCat"/>
      </c:valAx>
      <c:spPr>
        <a:solidFill>
          <a:srgbClr val="C0C0C0"/>
        </a:solidFill>
        <a:ln w="12700">
          <a:solidFill>
            <a:srgbClr val="808080"/>
          </a:solidFill>
          <a:prstDash val="solid"/>
        </a:ln>
      </c:spPr>
    </c:plotArea>
    <c:legend>
      <c:legendPos val="r"/>
      <c:layout>
        <c:manualLayout>
          <c:xMode val="edge"/>
          <c:yMode val="edge"/>
          <c:x val="0.914686407821524"/>
          <c:y val="0.351261008655105"/>
          <c:w val="0.0699301535031746"/>
          <c:h val="0.354622358020226"/>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Interest</a:t>
            </a:r>
          </a:p>
        </c:rich>
      </c:tx>
      <c:layout>
        <c:manualLayout>
          <c:xMode val="edge"/>
          <c:yMode val="edge"/>
          <c:x val="0.445045880892795"/>
          <c:y val="0.0343840168537691"/>
        </c:manualLayout>
      </c:layout>
      <c:overlay val="0"/>
      <c:spPr>
        <a:noFill/>
        <a:ln w="25400">
          <a:noFill/>
        </a:ln>
      </c:spPr>
    </c:title>
    <c:autoTitleDeleted val="0"/>
    <c:plotArea>
      <c:layout>
        <c:manualLayout>
          <c:layoutTarget val="inner"/>
          <c:xMode val="edge"/>
          <c:yMode val="edge"/>
          <c:x val="0.113178465931544"/>
          <c:y val="0.113082162341241"/>
          <c:w val="0.779846141966663"/>
          <c:h val="0.789357839087877"/>
        </c:manualLayout>
      </c:layout>
      <c:areaChart>
        <c:grouping val="stacked"/>
        <c:varyColors val="0"/>
        <c:ser>
          <c:idx val="1"/>
          <c:order val="0"/>
          <c:tx>
            <c:strRef>
              <c:f>Interest!$B$3</c:f>
              <c:strCache>
                <c:ptCount val="1"/>
                <c:pt idx="0">
                  <c:v>CG</c:v>
                </c:pt>
              </c:strCache>
            </c:strRef>
          </c:tx>
          <c:spPr>
            <a:solidFill>
              <a:srgbClr val="993366"/>
            </a:solidFill>
            <a:ln w="12700">
              <a:solidFill>
                <a:srgbClr val="000000"/>
              </a:solidFill>
              <a:prstDash val="solid"/>
            </a:ln>
          </c:spPr>
          <c:val>
            <c:numRef>
              <c:f>Interest!$B$4:$B$243</c:f>
              <c:numCache>
                <c:formatCode>#,##0</c:formatCode>
                <c:ptCount val="240"/>
                <c:pt idx="0">
                  <c:v>311666.6666666667</c:v>
                </c:pt>
                <c:pt idx="1">
                  <c:v>308999.0240280029</c:v>
                </c:pt>
                <c:pt idx="2">
                  <c:v>306158.59134346</c:v>
                </c:pt>
                <c:pt idx="3">
                  <c:v>303146.6787696049</c:v>
                </c:pt>
                <c:pt idx="4">
                  <c:v>299964.7315876888</c:v>
                </c:pt>
                <c:pt idx="5">
                  <c:v>296614.3290642838</c:v>
                </c:pt>
                <c:pt idx="6">
                  <c:v>293097.1831322977</c:v>
                </c:pt>
                <c:pt idx="7">
                  <c:v>289415.1368933805</c:v>
                </c:pt>
                <c:pt idx="8">
                  <c:v>285570.1629430634</c:v>
                </c:pt>
                <c:pt idx="9">
                  <c:v>281564.3615203044</c:v>
                </c:pt>
                <c:pt idx="10">
                  <c:v>277399.9584834474</c:v>
                </c:pt>
                <c:pt idx="11">
                  <c:v>273079.3031149268</c:v>
                </c:pt>
                <c:pt idx="12">
                  <c:v>268604.8657573842</c:v>
                </c:pt>
                <c:pt idx="13">
                  <c:v>263979.23528418</c:v>
                </c:pt>
                <c:pt idx="14">
                  <c:v>259205.1164076131</c:v>
                </c:pt>
                <c:pt idx="15">
                  <c:v>254285.3268284698</c:v>
                </c:pt>
                <c:pt idx="16">
                  <c:v>249222.7942308378</c:v>
                </c:pt>
                <c:pt idx="17">
                  <c:v>244020.5531264274</c:v>
                </c:pt>
                <c:pt idx="18">
                  <c:v>238681.7415529377</c:v>
                </c:pt>
                <c:pt idx="19">
                  <c:v>233209.5976312966</c:v>
                </c:pt>
                <c:pt idx="20">
                  <c:v>227607.455986885</c:v>
                </c:pt>
                <c:pt idx="21">
                  <c:v>221878.7440401319</c:v>
                </c:pt>
                <c:pt idx="22">
                  <c:v>216026.9781721244</c:v>
                </c:pt>
                <c:pt idx="23">
                  <c:v>210055.7597711344</c:v>
                </c:pt>
                <c:pt idx="24">
                  <c:v>203968.7711662037</c:v>
                </c:pt>
                <c:pt idx="25">
                  <c:v>197769.7714541559</c:v>
                </c:pt>
                <c:pt idx="26">
                  <c:v>191462.5922266272</c:v>
                </c:pt>
                <c:pt idx="27">
                  <c:v>185051.1332039055</c:v>
                </c:pt>
                <c:pt idx="28">
                  <c:v>178689.595045538</c:v>
                </c:pt>
                <c:pt idx="29">
                  <c:v>172377.5459826439</c:v>
                </c:pt>
                <c:pt idx="30">
                  <c:v>166114.5575893056</c:v>
                </c:pt>
                <c:pt idx="31">
                  <c:v>159900.2047557958</c:v>
                </c:pt>
                <c:pt idx="32">
                  <c:v>153734.0656620135</c:v>
                </c:pt>
                <c:pt idx="33">
                  <c:v>147615.7217511265</c:v>
                </c:pt>
                <c:pt idx="34">
                  <c:v>141544.7577034199</c:v>
                </c:pt>
                <c:pt idx="35">
                  <c:v>135520.7614103477</c:v>
                </c:pt>
                <c:pt idx="36">
                  <c:v>129543.3239487868</c:v>
                </c:pt>
                <c:pt idx="37">
                  <c:v>123612.0395554914</c:v>
                </c:pt>
                <c:pt idx="38">
                  <c:v>117726.5056017463</c:v>
                </c:pt>
                <c:pt idx="39">
                  <c:v>111886.3225682175</c:v>
                </c:pt>
                <c:pt idx="40">
                  <c:v>106091.0940199988</c:v>
                </c:pt>
                <c:pt idx="41">
                  <c:v>100340.4265818525</c:v>
                </c:pt>
                <c:pt idx="42">
                  <c:v>94633.92991364255</c:v>
                </c:pt>
                <c:pt idx="43">
                  <c:v>88971.21668595979</c:v>
                </c:pt>
                <c:pt idx="44">
                  <c:v>83351.90255593575</c:v>
                </c:pt>
                <c:pt idx="45">
                  <c:v>77775.60614324549</c:v>
                </c:pt>
                <c:pt idx="46">
                  <c:v>72241.94900629677</c:v>
                </c:pt>
                <c:pt idx="47">
                  <c:v>66750.55561860464</c:v>
                </c:pt>
                <c:pt idx="48">
                  <c:v>61301.05334534977</c:v>
                </c:pt>
                <c:pt idx="49">
                  <c:v>55893.072420119</c:v>
                </c:pt>
                <c:pt idx="50">
                  <c:v>50526.24592182705</c:v>
                </c:pt>
                <c:pt idx="51">
                  <c:v>45200.20975181748</c:v>
                </c:pt>
                <c:pt idx="52">
                  <c:v>39914.6026111418</c:v>
                </c:pt>
                <c:pt idx="53">
                  <c:v>34669.06597801535</c:v>
                </c:pt>
                <c:pt idx="54">
                  <c:v>29463.24408544819</c:v>
                </c:pt>
                <c:pt idx="55">
                  <c:v>24296.78389905014</c:v>
                </c:pt>
                <c:pt idx="56">
                  <c:v>19169.33509500817</c:v>
                </c:pt>
                <c:pt idx="57">
                  <c:v>14080.55003823505</c:v>
                </c:pt>
                <c:pt idx="58">
                  <c:v>9030.083760687698</c:v>
                </c:pt>
                <c:pt idx="59">
                  <c:v>4017.5939398541</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0-57D8-534E-8825-AF1C1765F719}"/>
            </c:ext>
          </c:extLst>
        </c:ser>
        <c:ser>
          <c:idx val="2"/>
          <c:order val="1"/>
          <c:tx>
            <c:strRef>
              <c:f>Interest!$C$3</c:f>
              <c:strCache>
                <c:ptCount val="1"/>
                <c:pt idx="0">
                  <c:v>VE</c:v>
                </c:pt>
              </c:strCache>
            </c:strRef>
          </c:tx>
          <c:spPr>
            <a:solidFill>
              <a:srgbClr val="FFFFCC"/>
            </a:solidFill>
            <a:ln w="12700">
              <a:solidFill>
                <a:srgbClr val="000000"/>
              </a:solidFill>
              <a:prstDash val="solid"/>
            </a:ln>
          </c:spPr>
          <c:val>
            <c:numRef>
              <c:f>Interest!$C$4:$C$243</c:f>
              <c:numCache>
                <c:formatCode>#,##0</c:formatCode>
                <c:ptCount val="240"/>
                <c:pt idx="0">
                  <c:v>21666.66666666667</c:v>
                </c:pt>
                <c:pt idx="1">
                  <c:v>21284.72222222222</c:v>
                </c:pt>
                <c:pt idx="2">
                  <c:v>20901.1863425926</c:v>
                </c:pt>
                <c:pt idx="3">
                  <c:v>20516.05239679784</c:v>
                </c:pt>
                <c:pt idx="4">
                  <c:v>20129.31372622894</c:v>
                </c:pt>
                <c:pt idx="5">
                  <c:v>19740.96364453267</c:v>
                </c:pt>
                <c:pt idx="6">
                  <c:v>19350.995437496</c:v>
                </c:pt>
                <c:pt idx="7">
                  <c:v>18959.40236293001</c:v>
                </c:pt>
                <c:pt idx="8">
                  <c:v>18566.17765055333</c:v>
                </c:pt>
                <c:pt idx="9">
                  <c:v>18171.31450187508</c:v>
                </c:pt>
                <c:pt idx="10">
                  <c:v>17774.80609007734</c:v>
                </c:pt>
                <c:pt idx="11">
                  <c:v>17376.64555989711</c:v>
                </c:pt>
                <c:pt idx="12">
                  <c:v>16976.82602750779</c:v>
                </c:pt>
                <c:pt idx="13">
                  <c:v>16575.34058040018</c:v>
                </c:pt>
                <c:pt idx="14">
                  <c:v>16172.18227726296</c:v>
                </c:pt>
                <c:pt idx="15">
                  <c:v>15767.34414786267</c:v>
                </c:pt>
                <c:pt idx="16">
                  <c:v>15360.81919292321</c:v>
                </c:pt>
                <c:pt idx="17">
                  <c:v>14952.60038400483</c:v>
                </c:pt>
                <c:pt idx="18">
                  <c:v>14542.68066338263</c:v>
                </c:pt>
                <c:pt idx="19">
                  <c:v>14131.0529439245</c:v>
                </c:pt>
                <c:pt idx="20">
                  <c:v>13717.71010896863</c:v>
                </c:pt>
                <c:pt idx="21">
                  <c:v>13302.64501220045</c:v>
                </c:pt>
                <c:pt idx="22">
                  <c:v>12885.85047752906</c:v>
                </c:pt>
                <c:pt idx="23">
                  <c:v>12467.31929896321</c:v>
                </c:pt>
                <c:pt idx="24">
                  <c:v>12047.04424048667</c:v>
                </c:pt>
                <c:pt idx="25">
                  <c:v>11625.01803593314</c:v>
                </c:pt>
                <c:pt idx="26">
                  <c:v>11201.23338886064</c:v>
                </c:pt>
                <c:pt idx="27">
                  <c:v>10775.68297242534</c:v>
                </c:pt>
                <c:pt idx="28">
                  <c:v>10348.35942925489</c:v>
                </c:pt>
                <c:pt idx="29">
                  <c:v>9919.255371321227</c:v>
                </c:pt>
                <c:pt idx="30">
                  <c:v>9488.363379812843</c:v>
                </c:pt>
                <c:pt idx="31">
                  <c:v>9055.676005006507</c:v>
                </c:pt>
                <c:pt idx="32">
                  <c:v>8621.18576613848</c:v>
                </c:pt>
                <c:pt idx="33">
                  <c:v>8184.885151275168</c:v>
                </c:pt>
                <c:pt idx="34">
                  <c:v>7746.766617183258</c:v>
                </c:pt>
                <c:pt idx="35">
                  <c:v>7306.8225891993</c:v>
                </c:pt>
                <c:pt idx="36">
                  <c:v>6865.045461098741</c:v>
                </c:pt>
                <c:pt idx="37">
                  <c:v>6421.427594964432</c:v>
                </c:pt>
                <c:pt idx="38">
                  <c:v>5975.96132105456</c:v>
                </c:pt>
                <c:pt idx="39">
                  <c:v>5528.638937670066</c:v>
                </c:pt>
                <c:pt idx="40">
                  <c:v>5079.45271102147</c:v>
                </c:pt>
                <c:pt idx="41">
                  <c:v>4628.39487509517</c:v>
                </c:pt>
                <c:pt idx="42">
                  <c:v>4175.457631519177</c:v>
                </c:pt>
                <c:pt idx="43">
                  <c:v>3720.633149428284</c:v>
                </c:pt>
                <c:pt idx="44">
                  <c:v>3263.913565328679</c:v>
                </c:pt>
                <c:pt idx="45">
                  <c:v>2805.290982961993</c:v>
                </c:pt>
                <c:pt idx="46">
                  <c:v>2344.757473168779</c:v>
                </c:pt>
                <c:pt idx="47">
                  <c:v>1882.305073751427</c:v>
                </c:pt>
                <c:pt idx="48">
                  <c:v>1417.925789336502</c:v>
                </c:pt>
                <c:pt idx="49">
                  <c:v>951.6115912365154</c:v>
                </c:pt>
                <c:pt idx="50">
                  <c:v>483.3544173111121</c:v>
                </c:pt>
                <c:pt idx="51">
                  <c:v>13.1461718276861</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1-57D8-534E-8825-AF1C1765F719}"/>
            </c:ext>
          </c:extLst>
        </c:ser>
        <c:ser>
          <c:idx val="3"/>
          <c:order val="2"/>
          <c:tx>
            <c:strRef>
              <c:f>Interest!$D$3</c:f>
              <c:strCache>
                <c:ptCount val="1"/>
                <c:pt idx="0">
                  <c:v>CM</c:v>
                </c:pt>
              </c:strCache>
            </c:strRef>
          </c:tx>
          <c:spPr>
            <a:solidFill>
              <a:srgbClr val="CCFFFF"/>
            </a:solidFill>
            <a:ln w="12700">
              <a:solidFill>
                <a:srgbClr val="000000"/>
              </a:solidFill>
              <a:prstDash val="solid"/>
            </a:ln>
          </c:spPr>
          <c:val>
            <c:numRef>
              <c:f>Interest!$D$4:$D$243</c:f>
              <c:numCache>
                <c:formatCode>#,##0</c:formatCode>
                <c:ptCount val="240"/>
                <c:pt idx="0">
                  <c:v>58333.33333333334</c:v>
                </c:pt>
                <c:pt idx="1">
                  <c:v>58333.33333333334</c:v>
                </c:pt>
                <c:pt idx="2">
                  <c:v>58333.33333333334</c:v>
                </c:pt>
                <c:pt idx="3">
                  <c:v>58333.33333333334</c:v>
                </c:pt>
                <c:pt idx="4">
                  <c:v>58333.33333333334</c:v>
                </c:pt>
                <c:pt idx="5">
                  <c:v>58333.33333333334</c:v>
                </c:pt>
                <c:pt idx="6">
                  <c:v>58333.33333333334</c:v>
                </c:pt>
                <c:pt idx="7">
                  <c:v>58333.33333333334</c:v>
                </c:pt>
                <c:pt idx="8">
                  <c:v>58333.33333333334</c:v>
                </c:pt>
                <c:pt idx="9">
                  <c:v>58333.33333333334</c:v>
                </c:pt>
                <c:pt idx="10">
                  <c:v>58333.33333333334</c:v>
                </c:pt>
                <c:pt idx="11">
                  <c:v>58333.33333333334</c:v>
                </c:pt>
                <c:pt idx="12">
                  <c:v>58333.33333333334</c:v>
                </c:pt>
                <c:pt idx="13">
                  <c:v>58333.33333333334</c:v>
                </c:pt>
                <c:pt idx="14">
                  <c:v>58333.33333333334</c:v>
                </c:pt>
                <c:pt idx="15">
                  <c:v>58333.33333333334</c:v>
                </c:pt>
                <c:pt idx="16">
                  <c:v>58333.33333333334</c:v>
                </c:pt>
                <c:pt idx="17">
                  <c:v>58333.33333333334</c:v>
                </c:pt>
                <c:pt idx="18">
                  <c:v>58333.33333333334</c:v>
                </c:pt>
                <c:pt idx="19">
                  <c:v>58333.33333333334</c:v>
                </c:pt>
                <c:pt idx="20">
                  <c:v>58333.33333333334</c:v>
                </c:pt>
                <c:pt idx="21">
                  <c:v>58333.33333333334</c:v>
                </c:pt>
                <c:pt idx="22">
                  <c:v>58333.33333333334</c:v>
                </c:pt>
                <c:pt idx="23">
                  <c:v>58333.33333333334</c:v>
                </c:pt>
                <c:pt idx="24">
                  <c:v>58333.33333333334</c:v>
                </c:pt>
                <c:pt idx="25">
                  <c:v>58333.33333333334</c:v>
                </c:pt>
                <c:pt idx="26">
                  <c:v>58333.33333333334</c:v>
                </c:pt>
                <c:pt idx="27">
                  <c:v>58333.33333333334</c:v>
                </c:pt>
                <c:pt idx="28">
                  <c:v>58333.33333333334</c:v>
                </c:pt>
                <c:pt idx="29">
                  <c:v>58333.33333333334</c:v>
                </c:pt>
                <c:pt idx="30">
                  <c:v>58333.33333333334</c:v>
                </c:pt>
                <c:pt idx="31">
                  <c:v>58333.33333333334</c:v>
                </c:pt>
                <c:pt idx="32">
                  <c:v>58333.33333333334</c:v>
                </c:pt>
                <c:pt idx="33">
                  <c:v>58333.33333333334</c:v>
                </c:pt>
                <c:pt idx="34">
                  <c:v>58333.33333333334</c:v>
                </c:pt>
                <c:pt idx="35">
                  <c:v>58333.33333333334</c:v>
                </c:pt>
                <c:pt idx="36">
                  <c:v>58333.33333333334</c:v>
                </c:pt>
                <c:pt idx="37">
                  <c:v>58333.33333333334</c:v>
                </c:pt>
                <c:pt idx="38">
                  <c:v>58333.33333333334</c:v>
                </c:pt>
                <c:pt idx="39">
                  <c:v>58333.33333333334</c:v>
                </c:pt>
                <c:pt idx="40">
                  <c:v>58333.33333333334</c:v>
                </c:pt>
                <c:pt idx="41">
                  <c:v>58333.33333333334</c:v>
                </c:pt>
                <c:pt idx="42">
                  <c:v>58333.33333333334</c:v>
                </c:pt>
                <c:pt idx="43">
                  <c:v>58333.33333333334</c:v>
                </c:pt>
                <c:pt idx="44">
                  <c:v>58333.33333333334</c:v>
                </c:pt>
                <c:pt idx="45">
                  <c:v>58333.33333333334</c:v>
                </c:pt>
                <c:pt idx="46">
                  <c:v>58333.33333333334</c:v>
                </c:pt>
                <c:pt idx="47">
                  <c:v>58333.33333333334</c:v>
                </c:pt>
                <c:pt idx="48">
                  <c:v>58333.33333333334</c:v>
                </c:pt>
                <c:pt idx="49">
                  <c:v>58333.33333333334</c:v>
                </c:pt>
                <c:pt idx="50">
                  <c:v>58333.33333333334</c:v>
                </c:pt>
                <c:pt idx="51">
                  <c:v>58333.33333333334</c:v>
                </c:pt>
                <c:pt idx="52">
                  <c:v>57874.31205865474</c:v>
                </c:pt>
                <c:pt idx="53">
                  <c:v>57400.17724778803</c:v>
                </c:pt>
                <c:pt idx="54">
                  <c:v>56924.06687520936</c:v>
                </c:pt>
                <c:pt idx="55">
                  <c:v>56445.97270941162</c:v>
                </c:pt>
                <c:pt idx="56">
                  <c:v>55965.88648458973</c:v>
                </c:pt>
                <c:pt idx="57">
                  <c:v>55483.79990049775</c:v>
                </c:pt>
                <c:pt idx="58">
                  <c:v>54999.70462230537</c:v>
                </c:pt>
                <c:pt idx="59">
                  <c:v>54513.59228045386</c:v>
                </c:pt>
                <c:pt idx="60">
                  <c:v>53068.1953479186</c:v>
                </c:pt>
                <c:pt idx="61">
                  <c:v>47640.47023105256</c:v>
                </c:pt>
                <c:pt idx="62">
                  <c:v>42247.66788176223</c:v>
                </c:pt>
                <c:pt idx="63">
                  <c:v>36889.44783792593</c:v>
                </c:pt>
                <c:pt idx="64">
                  <c:v>31565.47214241023</c:v>
                </c:pt>
                <c:pt idx="65">
                  <c:v>26275.40532239231</c:v>
                </c:pt>
                <c:pt idx="66">
                  <c:v>21018.91436884118</c:v>
                </c:pt>
                <c:pt idx="67">
                  <c:v>15795.66871615627</c:v>
                </c:pt>
                <c:pt idx="68">
                  <c:v>10605.34022196237</c:v>
                </c:pt>
                <c:pt idx="69">
                  <c:v>5447.603147059598</c:v>
                </c:pt>
                <c:pt idx="70">
                  <c:v>322.1341355270279</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2-57D8-534E-8825-AF1C1765F719}"/>
            </c:ext>
          </c:extLst>
        </c:ser>
        <c:ser>
          <c:idx val="4"/>
          <c:order val="3"/>
          <c:tx>
            <c:strRef>
              <c:f>Interest!$E$3</c:f>
              <c:strCache>
                <c:ptCount val="1"/>
                <c:pt idx="0">
                  <c:v>GZ</c:v>
                </c:pt>
              </c:strCache>
            </c:strRef>
          </c:tx>
          <c:spPr>
            <a:solidFill>
              <a:srgbClr val="660066"/>
            </a:solidFill>
            <a:ln w="12700">
              <a:solidFill>
                <a:srgbClr val="000000"/>
              </a:solidFill>
              <a:prstDash val="solid"/>
            </a:ln>
          </c:spPr>
          <c:val>
            <c:numRef>
              <c:f>Interest!$E$4:$E$243</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45323.6727161603</c:v>
                </c:pt>
                <c:pt idx="71">
                  <c:v>118375.4602094704</c:v>
                </c:pt>
                <c:pt idx="72">
                  <c:v>113826.6785581912</c:v>
                </c:pt>
                <c:pt idx="73">
                  <c:v>109311.3469716231</c:v>
                </c:pt>
                <c:pt idx="74">
                  <c:v>104829.1603392235</c:v>
                </c:pt>
                <c:pt idx="75">
                  <c:v>100379.815873629</c:v>
                </c:pt>
                <c:pt idx="76">
                  <c:v>95963.01309181143</c:v>
                </c:pt>
                <c:pt idx="77">
                  <c:v>91578.45379637946</c:v>
                </c:pt>
                <c:pt idx="78">
                  <c:v>87225.84205702528</c:v>
                </c:pt>
                <c:pt idx="79">
                  <c:v>82904.88419211524</c:v>
                </c:pt>
                <c:pt idx="80">
                  <c:v>78615.28875042293</c:v>
                </c:pt>
                <c:pt idx="81">
                  <c:v>74356.7664930038</c:v>
                </c:pt>
                <c:pt idx="82">
                  <c:v>70129.03037521025</c:v>
                </c:pt>
                <c:pt idx="83">
                  <c:v>65931.79552884594</c:v>
                </c:pt>
                <c:pt idx="84">
                  <c:v>61764.77924445835</c:v>
                </c:pt>
                <c:pt idx="85">
                  <c:v>57627.70095376827</c:v>
                </c:pt>
                <c:pt idx="86">
                  <c:v>53520.28221223552</c:v>
                </c:pt>
                <c:pt idx="87">
                  <c:v>49442.24668175945</c:v>
                </c:pt>
                <c:pt idx="88">
                  <c:v>45393.32011351328</c:v>
                </c:pt>
                <c:pt idx="89">
                  <c:v>41373.23033091143</c:v>
                </c:pt>
                <c:pt idx="90">
                  <c:v>37381.70721270835</c:v>
                </c:pt>
                <c:pt idx="91">
                  <c:v>33418.48267622831</c:v>
                </c:pt>
                <c:pt idx="92">
                  <c:v>29483.2906607247</c:v>
                </c:pt>
                <c:pt idx="93">
                  <c:v>25575.867110868</c:v>
                </c:pt>
                <c:pt idx="94">
                  <c:v>21695.9499603615</c:v>
                </c:pt>
                <c:pt idx="95">
                  <c:v>17843.27911568352</c:v>
                </c:pt>
                <c:pt idx="96">
                  <c:v>14017.59643995528</c:v>
                </c:pt>
                <c:pt idx="97">
                  <c:v>10218.64573693349</c:v>
                </c:pt>
                <c:pt idx="98">
                  <c:v>6446.172735126417</c:v>
                </c:pt>
                <c:pt idx="99">
                  <c:v>2699.92507203278</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3-57D8-534E-8825-AF1C1765F719}"/>
            </c:ext>
          </c:extLst>
        </c:ser>
        <c:ser>
          <c:idx val="5"/>
          <c:order val="4"/>
          <c:tx>
            <c:strRef>
              <c:f>Interest!$F$3</c:f>
              <c:strCache>
                <c:ptCount val="1"/>
                <c:pt idx="0">
                  <c:v>TC</c:v>
                </c:pt>
              </c:strCache>
            </c:strRef>
          </c:tx>
          <c:spPr>
            <a:solidFill>
              <a:srgbClr val="FF8080"/>
            </a:solidFill>
            <a:ln w="12700">
              <a:solidFill>
                <a:srgbClr val="000000"/>
              </a:solidFill>
              <a:prstDash val="solid"/>
            </a:ln>
          </c:spPr>
          <c:val>
            <c:numRef>
              <c:f>Interest!$F$4:$F$243</c:f>
              <c:numCache>
                <c:formatCode>#,##0</c:formatCode>
                <c:ptCount val="240"/>
                <c:pt idx="0">
                  <c:v>83333.33333333333</c:v>
                </c:pt>
                <c:pt idx="1">
                  <c:v>83333.33333333333</c:v>
                </c:pt>
                <c:pt idx="2">
                  <c:v>83333.33333333333</c:v>
                </c:pt>
                <c:pt idx="3">
                  <c:v>83333.33333333333</c:v>
                </c:pt>
                <c:pt idx="4">
                  <c:v>83333.33333333333</c:v>
                </c:pt>
                <c:pt idx="5">
                  <c:v>83333.33333333333</c:v>
                </c:pt>
                <c:pt idx="6">
                  <c:v>83333.33333333333</c:v>
                </c:pt>
                <c:pt idx="7">
                  <c:v>83333.33333333333</c:v>
                </c:pt>
                <c:pt idx="8">
                  <c:v>83333.33333333333</c:v>
                </c:pt>
                <c:pt idx="9">
                  <c:v>83333.33333333333</c:v>
                </c:pt>
                <c:pt idx="10">
                  <c:v>83333.33333333333</c:v>
                </c:pt>
                <c:pt idx="11">
                  <c:v>83333.33333333333</c:v>
                </c:pt>
                <c:pt idx="12">
                  <c:v>83333.33333333333</c:v>
                </c:pt>
                <c:pt idx="13">
                  <c:v>83333.33333333333</c:v>
                </c:pt>
                <c:pt idx="14">
                  <c:v>83333.33333333333</c:v>
                </c:pt>
                <c:pt idx="15">
                  <c:v>83333.33333333333</c:v>
                </c:pt>
                <c:pt idx="16">
                  <c:v>83333.33333333333</c:v>
                </c:pt>
                <c:pt idx="17">
                  <c:v>83333.33333333333</c:v>
                </c:pt>
                <c:pt idx="18">
                  <c:v>83333.33333333333</c:v>
                </c:pt>
                <c:pt idx="19">
                  <c:v>83333.33333333333</c:v>
                </c:pt>
                <c:pt idx="20">
                  <c:v>83333.33333333333</c:v>
                </c:pt>
                <c:pt idx="21">
                  <c:v>83333.33333333333</c:v>
                </c:pt>
                <c:pt idx="22">
                  <c:v>83333.33333333333</c:v>
                </c:pt>
                <c:pt idx="23">
                  <c:v>83333.33333333333</c:v>
                </c:pt>
                <c:pt idx="24">
                  <c:v>83333.33333333333</c:v>
                </c:pt>
                <c:pt idx="25">
                  <c:v>83333.33333333333</c:v>
                </c:pt>
                <c:pt idx="26">
                  <c:v>83333.33333333333</c:v>
                </c:pt>
                <c:pt idx="27">
                  <c:v>83333.33333333333</c:v>
                </c:pt>
                <c:pt idx="28">
                  <c:v>83333.33333333333</c:v>
                </c:pt>
                <c:pt idx="29">
                  <c:v>83333.33333333333</c:v>
                </c:pt>
                <c:pt idx="30">
                  <c:v>83333.33333333333</c:v>
                </c:pt>
                <c:pt idx="31">
                  <c:v>83333.33333333333</c:v>
                </c:pt>
                <c:pt idx="32">
                  <c:v>83333.33333333333</c:v>
                </c:pt>
                <c:pt idx="33">
                  <c:v>83333.33333333333</c:v>
                </c:pt>
                <c:pt idx="34">
                  <c:v>83333.33333333333</c:v>
                </c:pt>
                <c:pt idx="35">
                  <c:v>83333.33333333333</c:v>
                </c:pt>
                <c:pt idx="36">
                  <c:v>83333.33333333333</c:v>
                </c:pt>
                <c:pt idx="37">
                  <c:v>83333.33333333333</c:v>
                </c:pt>
                <c:pt idx="38">
                  <c:v>83333.33333333333</c:v>
                </c:pt>
                <c:pt idx="39">
                  <c:v>83333.33333333333</c:v>
                </c:pt>
                <c:pt idx="40">
                  <c:v>83333.33333333333</c:v>
                </c:pt>
                <c:pt idx="41">
                  <c:v>83333.33333333333</c:v>
                </c:pt>
                <c:pt idx="42">
                  <c:v>83333.33333333333</c:v>
                </c:pt>
                <c:pt idx="43">
                  <c:v>83333.33333333333</c:v>
                </c:pt>
                <c:pt idx="44">
                  <c:v>83333.33333333333</c:v>
                </c:pt>
                <c:pt idx="45">
                  <c:v>83333.33333333333</c:v>
                </c:pt>
                <c:pt idx="46">
                  <c:v>83333.33333333333</c:v>
                </c:pt>
                <c:pt idx="47">
                  <c:v>83333.33333333333</c:v>
                </c:pt>
                <c:pt idx="48">
                  <c:v>83333.33333333333</c:v>
                </c:pt>
                <c:pt idx="49">
                  <c:v>83333.33333333333</c:v>
                </c:pt>
                <c:pt idx="50">
                  <c:v>83333.33333333333</c:v>
                </c:pt>
                <c:pt idx="51">
                  <c:v>83333.33333333333</c:v>
                </c:pt>
                <c:pt idx="52">
                  <c:v>83333.33333333333</c:v>
                </c:pt>
                <c:pt idx="53">
                  <c:v>83333.33333333333</c:v>
                </c:pt>
                <c:pt idx="54">
                  <c:v>83333.33333333333</c:v>
                </c:pt>
                <c:pt idx="55">
                  <c:v>83333.33333333333</c:v>
                </c:pt>
                <c:pt idx="56">
                  <c:v>83333.33333333333</c:v>
                </c:pt>
                <c:pt idx="57">
                  <c:v>83333.33333333333</c:v>
                </c:pt>
                <c:pt idx="58">
                  <c:v>83333.33333333333</c:v>
                </c:pt>
                <c:pt idx="59">
                  <c:v>83333.33333333333</c:v>
                </c:pt>
                <c:pt idx="60">
                  <c:v>83333.33333333333</c:v>
                </c:pt>
                <c:pt idx="61">
                  <c:v>83333.33333333333</c:v>
                </c:pt>
                <c:pt idx="62">
                  <c:v>83333.33333333333</c:v>
                </c:pt>
                <c:pt idx="63">
                  <c:v>83333.33333333333</c:v>
                </c:pt>
                <c:pt idx="64">
                  <c:v>83333.33333333333</c:v>
                </c:pt>
                <c:pt idx="65">
                  <c:v>83333.33333333333</c:v>
                </c:pt>
                <c:pt idx="66">
                  <c:v>83333.33333333333</c:v>
                </c:pt>
                <c:pt idx="67">
                  <c:v>83333.33333333333</c:v>
                </c:pt>
                <c:pt idx="68">
                  <c:v>83333.33333333333</c:v>
                </c:pt>
                <c:pt idx="69">
                  <c:v>83333.33333333333</c:v>
                </c:pt>
                <c:pt idx="70">
                  <c:v>83333.33333333333</c:v>
                </c:pt>
                <c:pt idx="71">
                  <c:v>83333.33333333333</c:v>
                </c:pt>
                <c:pt idx="72">
                  <c:v>83333.33333333333</c:v>
                </c:pt>
                <c:pt idx="73">
                  <c:v>83333.33333333333</c:v>
                </c:pt>
                <c:pt idx="74">
                  <c:v>83333.33333333333</c:v>
                </c:pt>
                <c:pt idx="75">
                  <c:v>83333.33333333333</c:v>
                </c:pt>
                <c:pt idx="76">
                  <c:v>83333.33333333333</c:v>
                </c:pt>
                <c:pt idx="77">
                  <c:v>83333.33333333333</c:v>
                </c:pt>
                <c:pt idx="78">
                  <c:v>83333.33333333333</c:v>
                </c:pt>
                <c:pt idx="79">
                  <c:v>83333.33333333333</c:v>
                </c:pt>
                <c:pt idx="80">
                  <c:v>83333.33333333333</c:v>
                </c:pt>
                <c:pt idx="81">
                  <c:v>83333.33333333333</c:v>
                </c:pt>
                <c:pt idx="82">
                  <c:v>83333.33333333333</c:v>
                </c:pt>
                <c:pt idx="83">
                  <c:v>83333.33333333333</c:v>
                </c:pt>
                <c:pt idx="84">
                  <c:v>83333.33333333333</c:v>
                </c:pt>
                <c:pt idx="85">
                  <c:v>83333.33333333333</c:v>
                </c:pt>
                <c:pt idx="86">
                  <c:v>83333.33333333333</c:v>
                </c:pt>
                <c:pt idx="87">
                  <c:v>83333.33333333333</c:v>
                </c:pt>
                <c:pt idx="88">
                  <c:v>83333.33333333333</c:v>
                </c:pt>
                <c:pt idx="89">
                  <c:v>83333.33333333333</c:v>
                </c:pt>
                <c:pt idx="90">
                  <c:v>83333.33333333333</c:v>
                </c:pt>
                <c:pt idx="91">
                  <c:v>83333.33333333333</c:v>
                </c:pt>
                <c:pt idx="92">
                  <c:v>83333.33333333333</c:v>
                </c:pt>
                <c:pt idx="93">
                  <c:v>83333.33333333333</c:v>
                </c:pt>
                <c:pt idx="94">
                  <c:v>83333.33333333333</c:v>
                </c:pt>
                <c:pt idx="95">
                  <c:v>83333.33333333333</c:v>
                </c:pt>
                <c:pt idx="96">
                  <c:v>83333.33333333333</c:v>
                </c:pt>
                <c:pt idx="97">
                  <c:v>83333.33333333333</c:v>
                </c:pt>
                <c:pt idx="98">
                  <c:v>83333.33333333333</c:v>
                </c:pt>
                <c:pt idx="99">
                  <c:v>83333.33333333333</c:v>
                </c:pt>
                <c:pt idx="100">
                  <c:v>82312.98561183555</c:v>
                </c:pt>
                <c:pt idx="101">
                  <c:v>78618.4390965499</c:v>
                </c:pt>
                <c:pt idx="102">
                  <c:v>74949.37213062412</c:v>
                </c:pt>
                <c:pt idx="103">
                  <c:v>71305.53983232629</c:v>
                </c:pt>
                <c:pt idx="104">
                  <c:v>67686.69915191513</c:v>
                </c:pt>
                <c:pt idx="105">
                  <c:v>64092.60885659482</c:v>
                </c:pt>
                <c:pt idx="106">
                  <c:v>60523.02951558561</c:v>
                </c:pt>
                <c:pt idx="107">
                  <c:v>56977.72348530958</c:v>
                </c:pt>
                <c:pt idx="108">
                  <c:v>53456.4548946907</c:v>
                </c:pt>
                <c:pt idx="109">
                  <c:v>49958.98963056799</c:v>
                </c:pt>
                <c:pt idx="110">
                  <c:v>46485.09532322123</c:v>
                </c:pt>
                <c:pt idx="111">
                  <c:v>43034.5413320081</c:v>
                </c:pt>
                <c:pt idx="112">
                  <c:v>39607.09873111184</c:v>
                </c:pt>
                <c:pt idx="113">
                  <c:v>36202.5402953988</c:v>
                </c:pt>
                <c:pt idx="114">
                  <c:v>32820.64048638482</c:v>
                </c:pt>
                <c:pt idx="115">
                  <c:v>29461.17543830943</c:v>
                </c:pt>
                <c:pt idx="116">
                  <c:v>26123.92294431747</c:v>
                </c:pt>
                <c:pt idx="117">
                  <c:v>22808.66244274679</c:v>
                </c:pt>
                <c:pt idx="118">
                  <c:v>19515.17500352144</c:v>
                </c:pt>
                <c:pt idx="119">
                  <c:v>16243.2433146496</c:v>
                </c:pt>
                <c:pt idx="120">
                  <c:v>12992.65166882505</c:v>
                </c:pt>
                <c:pt idx="121">
                  <c:v>9763.18595013185</c:v>
                </c:pt>
                <c:pt idx="122">
                  <c:v>6554.633620850962</c:v>
                </c:pt>
                <c:pt idx="123">
                  <c:v>3366.783708368308</c:v>
                </c:pt>
                <c:pt idx="124">
                  <c:v>199.4267921832992</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4-57D8-534E-8825-AF1C1765F719}"/>
            </c:ext>
          </c:extLst>
        </c:ser>
        <c:ser>
          <c:idx val="6"/>
          <c:order val="5"/>
          <c:tx>
            <c:strRef>
              <c:f>Interest!$G$3</c:f>
              <c:strCache>
                <c:ptCount val="1"/>
                <c:pt idx="0">
                  <c:v>CZ</c:v>
                </c:pt>
              </c:strCache>
            </c:strRef>
          </c:tx>
          <c:spPr>
            <a:solidFill>
              <a:srgbClr val="0066CC"/>
            </a:solidFill>
            <a:ln w="12700">
              <a:solidFill>
                <a:srgbClr val="000000"/>
              </a:solidFill>
              <a:prstDash val="solid"/>
            </a:ln>
          </c:spPr>
          <c:val>
            <c:numRef>
              <c:f>Interest!$G$4:$G$243</c:f>
              <c:numCache>
                <c:formatCode>#,##0</c:formatCode>
                <c:ptCount val="240"/>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119600.7395296216</c:v>
                </c:pt>
                <c:pt idx="125">
                  <c:v>165213.2878515206</c:v>
                </c:pt>
                <c:pt idx="126">
                  <c:v>162786.9653641088</c:v>
                </c:pt>
                <c:pt idx="127">
                  <c:v>160383.4362563902</c:v>
                </c:pt>
                <c:pt idx="128">
                  <c:v>158002.5093528058</c:v>
                </c:pt>
                <c:pt idx="129">
                  <c:v>155643.9950171175</c:v>
                </c:pt>
                <c:pt idx="130">
                  <c:v>153307.7051402152</c:v>
                </c:pt>
                <c:pt idx="131">
                  <c:v>150993.4531280186</c:v>
                </c:pt>
                <c:pt idx="132">
                  <c:v>148701.0538894746</c:v>
                </c:pt>
                <c:pt idx="133">
                  <c:v>146430.3238246493</c:v>
                </c:pt>
                <c:pt idx="134">
                  <c:v>144181.0808129138</c:v>
                </c:pt>
                <c:pt idx="135">
                  <c:v>141953.1442012221</c:v>
                </c:pt>
                <c:pt idx="136">
                  <c:v>139746.3347924824</c:v>
                </c:pt>
                <c:pt idx="137">
                  <c:v>137560.474834019</c:v>
                </c:pt>
                <c:pt idx="138">
                  <c:v>135395.3880061258</c:v>
                </c:pt>
                <c:pt idx="139">
                  <c:v>133250.8994107089</c:v>
                </c:pt>
                <c:pt idx="140">
                  <c:v>131126.8355600194</c:v>
                </c:pt>
                <c:pt idx="141">
                  <c:v>129023.0243654745</c:v>
                </c:pt>
                <c:pt idx="142">
                  <c:v>126939.2951265667</c:v>
                </c:pt>
                <c:pt idx="143">
                  <c:v>124875.4785198603</c:v>
                </c:pt>
                <c:pt idx="144">
                  <c:v>122831.4065880742</c:v>
                </c:pt>
                <c:pt idx="145">
                  <c:v>120806.9127292511</c:v>
                </c:pt>
                <c:pt idx="146">
                  <c:v>118801.8316860116</c:v>
                </c:pt>
                <c:pt idx="147">
                  <c:v>116815.9995348929</c:v>
                </c:pt>
                <c:pt idx="148">
                  <c:v>114849.2536757716</c:v>
                </c:pt>
                <c:pt idx="149">
                  <c:v>112901.4328213697</c:v>
                </c:pt>
                <c:pt idx="150">
                  <c:v>110972.3769868431</c:v>
                </c:pt>
                <c:pt idx="151">
                  <c:v>109061.9274794521</c:v>
                </c:pt>
                <c:pt idx="152">
                  <c:v>107169.926888313</c:v>
                </c:pt>
                <c:pt idx="153">
                  <c:v>105296.2190742311</c:v>
                </c:pt>
                <c:pt idx="154">
                  <c:v>103440.6491596127</c:v>
                </c:pt>
                <c:pt idx="155">
                  <c:v>101603.0635184576</c:v>
                </c:pt>
                <c:pt idx="156">
                  <c:v>99783.30976642906</c:v>
                </c:pt>
                <c:pt idx="157">
                  <c:v>97981.2367510036</c:v>
                </c:pt>
                <c:pt idx="158">
                  <c:v>96196.69454169675</c:v>
                </c:pt>
                <c:pt idx="159">
                  <c:v>94429.53442036686</c:v>
                </c:pt>
                <c:pt idx="160">
                  <c:v>92679.60887159468</c:v>
                </c:pt>
                <c:pt idx="161">
                  <c:v>90946.7715731389</c:v>
                </c:pt>
                <c:pt idx="162">
                  <c:v>89230.87738646686</c:v>
                </c:pt>
                <c:pt idx="163">
                  <c:v>87531.78234735967</c:v>
                </c:pt>
                <c:pt idx="164">
                  <c:v>85849.34365659144</c:v>
                </c:pt>
                <c:pt idx="165">
                  <c:v>84183.41967068193</c:v>
                </c:pt>
                <c:pt idx="166">
                  <c:v>82533.86989272182</c:v>
                </c:pt>
                <c:pt idx="167">
                  <c:v>80900.55496327048</c:v>
                </c:pt>
                <c:pt idx="168">
                  <c:v>79283.33665132525</c:v>
                </c:pt>
                <c:pt idx="169">
                  <c:v>77682.07784536193</c:v>
                </c:pt>
                <c:pt idx="170">
                  <c:v>76096.64254444568</c:v>
                </c:pt>
                <c:pt idx="171">
                  <c:v>74526.89584941226</c:v>
                </c:pt>
                <c:pt idx="172">
                  <c:v>72972.70395411826</c:v>
                </c:pt>
                <c:pt idx="173">
                  <c:v>71433.93413676067</c:v>
                </c:pt>
                <c:pt idx="174">
                  <c:v>69910.45475126455</c:v>
                </c:pt>
                <c:pt idx="175">
                  <c:v>68402.13521873866</c:v>
                </c:pt>
                <c:pt idx="176">
                  <c:v>66908.84601899837</c:v>
                </c:pt>
                <c:pt idx="177">
                  <c:v>65430.45868215527</c:v>
                </c:pt>
                <c:pt idx="178">
                  <c:v>63966.84578027314</c:v>
                </c:pt>
                <c:pt idx="179">
                  <c:v>62517.88091908962</c:v>
                </c:pt>
                <c:pt idx="180">
                  <c:v>61083.43872980303</c:v>
                </c:pt>
                <c:pt idx="181">
                  <c:v>59663.39486092395</c:v>
                </c:pt>
                <c:pt idx="182">
                  <c:v>58257.62597019098</c:v>
                </c:pt>
                <c:pt idx="183">
                  <c:v>56866.00971655022</c:v>
                </c:pt>
                <c:pt idx="184">
                  <c:v>55488.42475219785</c:v>
                </c:pt>
                <c:pt idx="185">
                  <c:v>54124.75071468556</c:v>
                </c:pt>
                <c:pt idx="186">
                  <c:v>52774.86821908796</c:v>
                </c:pt>
                <c:pt idx="187">
                  <c:v>51438.65885023195</c:v>
                </c:pt>
                <c:pt idx="188">
                  <c:v>50116.00515498717</c:v>
                </c:pt>
                <c:pt idx="189">
                  <c:v>48806.79063461714</c:v>
                </c:pt>
                <c:pt idx="190">
                  <c:v>47510.8997371909</c:v>
                </c:pt>
                <c:pt idx="191">
                  <c:v>46228.2178500542</c:v>
                </c:pt>
                <c:pt idx="192">
                  <c:v>44958.63129236021</c:v>
                </c:pt>
                <c:pt idx="193">
                  <c:v>43702.02730765894</c:v>
                </c:pt>
                <c:pt idx="194">
                  <c:v>42458.29405654522</c:v>
                </c:pt>
                <c:pt idx="195">
                  <c:v>41227.32060936441</c:v>
                </c:pt>
                <c:pt idx="196">
                  <c:v>40008.99693897587</c:v>
                </c:pt>
                <c:pt idx="197">
                  <c:v>38803.21391357321</c:v>
                </c:pt>
                <c:pt idx="198">
                  <c:v>37609.86328956128</c:v>
                </c:pt>
                <c:pt idx="199">
                  <c:v>36428.8377044893</c:v>
                </c:pt>
                <c:pt idx="200">
                  <c:v>35260.0306700396</c:v>
                </c:pt>
                <c:pt idx="201">
                  <c:v>34103.33656507169</c:v>
                </c:pt>
                <c:pt idx="202">
                  <c:v>32958.6506287212</c:v>
                </c:pt>
                <c:pt idx="203">
                  <c:v>31825.86895355316</c:v>
                </c:pt>
                <c:pt idx="204">
                  <c:v>30704.88847876923</c:v>
                </c:pt>
                <c:pt idx="205">
                  <c:v>29595.60698346861</c:v>
                </c:pt>
                <c:pt idx="206">
                  <c:v>28497.9230799619</c:v>
                </c:pt>
                <c:pt idx="207">
                  <c:v>27411.73620713784</c:v>
                </c:pt>
                <c:pt idx="208">
                  <c:v>26336.94662388226</c:v>
                </c:pt>
                <c:pt idx="209">
                  <c:v>25273.45540254891</c:v>
                </c:pt>
                <c:pt idx="210">
                  <c:v>24221.16442248181</c:v>
                </c:pt>
                <c:pt idx="211">
                  <c:v>23179.9763635887</c:v>
                </c:pt>
                <c:pt idx="212">
                  <c:v>22149.79469996506</c:v>
                </c:pt>
                <c:pt idx="213">
                  <c:v>21130.52369356856</c:v>
                </c:pt>
                <c:pt idx="214">
                  <c:v>20122.06838794325</c:v>
                </c:pt>
                <c:pt idx="215">
                  <c:v>19124.33460199334</c:v>
                </c:pt>
                <c:pt idx="216">
                  <c:v>18137.22892380601</c:v>
                </c:pt>
                <c:pt idx="217">
                  <c:v>17160.65870452302</c:v>
                </c:pt>
                <c:pt idx="218">
                  <c:v>16194.53205226055</c:v>
                </c:pt>
                <c:pt idx="219">
                  <c:v>15238.75782607712</c:v>
                </c:pt>
                <c:pt idx="220">
                  <c:v>14293.24562998895</c:v>
                </c:pt>
                <c:pt idx="221">
                  <c:v>13357.90580703266</c:v>
                </c:pt>
                <c:pt idx="222">
                  <c:v>12432.64943337472</c:v>
                </c:pt>
                <c:pt idx="223">
                  <c:v>11517.38831246734</c:v>
                </c:pt>
                <c:pt idx="224">
                  <c:v>10612.03496925058</c:v>
                </c:pt>
                <c:pt idx="225">
                  <c:v>9716.502644400078</c:v>
                </c:pt>
                <c:pt idx="226">
                  <c:v>8830.705288620231</c:v>
                </c:pt>
                <c:pt idx="227">
                  <c:v>7954.55755698236</c:v>
                </c:pt>
                <c:pt idx="228">
                  <c:v>7087.974803307567</c:v>
                </c:pt>
                <c:pt idx="229">
                  <c:v>6230.873074593904</c:v>
                </c:pt>
                <c:pt idx="230">
                  <c:v>5383.16910548751</c:v>
                </c:pt>
                <c:pt idx="231">
                  <c:v>4544.780312797387</c:v>
                </c:pt>
                <c:pt idx="232">
                  <c:v>3715.624790053426</c:v>
                </c:pt>
                <c:pt idx="233">
                  <c:v>2895.621302107425</c:v>
                </c:pt>
                <c:pt idx="234">
                  <c:v>2084.68927977667</c:v>
                </c:pt>
                <c:pt idx="235">
                  <c:v>1282.748814529805</c:v>
                </c:pt>
                <c:pt idx="236">
                  <c:v>489.7206532146425</c:v>
                </c:pt>
                <c:pt idx="237">
                  <c:v>0.0</c:v>
                </c:pt>
                <c:pt idx="238">
                  <c:v>0.0</c:v>
                </c:pt>
                <c:pt idx="239">
                  <c:v>0.0</c:v>
                </c:pt>
              </c:numCache>
            </c:numRef>
          </c:val>
          <c:extLst xmlns:c16r2="http://schemas.microsoft.com/office/drawing/2015/06/chart">
            <c:ext xmlns:c16="http://schemas.microsoft.com/office/drawing/2014/chart" uri="{C3380CC4-5D6E-409C-BE32-E72D297353CC}">
              <c16:uniqueId val="{00000005-57D8-534E-8825-AF1C1765F719}"/>
            </c:ext>
          </c:extLst>
        </c:ser>
        <c:ser>
          <c:idx val="7"/>
          <c:order val="6"/>
          <c:tx>
            <c:strRef>
              <c:f>Interest!$H$3</c:f>
              <c:strCache>
                <c:ptCount val="1"/>
                <c:pt idx="0">
                  <c:v>CA</c:v>
                </c:pt>
              </c:strCache>
            </c:strRef>
          </c:tx>
          <c:spPr>
            <a:solidFill>
              <a:srgbClr val="CCCCFF"/>
            </a:solidFill>
            <a:ln w="12700">
              <a:solidFill>
                <a:srgbClr val="000000"/>
              </a:solidFill>
              <a:prstDash val="solid"/>
            </a:ln>
          </c:spPr>
          <c:val>
            <c:numRef>
              <c:f>Interest!$H$4:$H$243</c:f>
              <c:numCache>
                <c:formatCode>#,##0</c:formatCode>
                <c:ptCount val="240"/>
                <c:pt idx="0">
                  <c:v>135625.0</c:v>
                </c:pt>
                <c:pt idx="1">
                  <c:v>134970.8101081384</c:v>
                </c:pt>
                <c:pt idx="2">
                  <c:v>134266.9076664848</c:v>
                </c:pt>
                <c:pt idx="3">
                  <c:v>133513.6755416135</c:v>
                </c:pt>
                <c:pt idx="4">
                  <c:v>132711.53587947</c:v>
                </c:pt>
                <c:pt idx="5">
                  <c:v>131860.9497742796</c:v>
                </c:pt>
                <c:pt idx="6">
                  <c:v>130962.4168852543</c:v>
                </c:pt>
                <c:pt idx="7">
                  <c:v>130016.4750013916</c:v>
                </c:pt>
                <c:pt idx="8">
                  <c:v>129023.6995547547</c:v>
                </c:pt>
                <c:pt idx="9">
                  <c:v>127984.7030827213</c:v>
                </c:pt>
                <c:pt idx="10">
                  <c:v>126900.1346397842</c:v>
                </c:pt>
                <c:pt idx="11">
                  <c:v>125770.679159581</c:v>
                </c:pt>
                <c:pt idx="12">
                  <c:v>124597.0567679277</c:v>
                </c:pt>
                <c:pt idx="13">
                  <c:v>123380.0220477243</c:v>
                </c:pt>
                <c:pt idx="14">
                  <c:v>122120.363256694</c:v>
                </c:pt>
                <c:pt idx="15">
                  <c:v>120818.9014990085</c:v>
                </c:pt>
                <c:pt idx="16">
                  <c:v>119476.4898519446</c:v>
                </c:pt>
                <c:pt idx="17">
                  <c:v>118094.0124488028</c:v>
                </c:pt>
                <c:pt idx="18">
                  <c:v>116672.3835194092</c:v>
                </c:pt>
                <c:pt idx="19">
                  <c:v>115212.5463896013</c:v>
                </c:pt>
                <c:pt idx="20">
                  <c:v>113715.4724411859</c:v>
                </c:pt>
                <c:pt idx="21">
                  <c:v>112182.1600339316</c:v>
                </c:pt>
                <c:pt idx="22">
                  <c:v>110613.6333912389</c:v>
                </c:pt>
                <c:pt idx="23">
                  <c:v>109010.9414512011</c:v>
                </c:pt>
                <c:pt idx="24">
                  <c:v>107375.1566848419</c:v>
                </c:pt>
                <c:pt idx="25">
                  <c:v>105707.3738833807</c:v>
                </c:pt>
                <c:pt idx="26">
                  <c:v>104008.7089164407</c:v>
                </c:pt>
                <c:pt idx="27">
                  <c:v>102280.297463173</c:v>
                </c:pt>
                <c:pt idx="28">
                  <c:v>100566.9564228798</c:v>
                </c:pt>
                <c:pt idx="29">
                  <c:v>98868.5626550711</c:v>
                </c:pt>
                <c:pt idx="30">
                  <c:v>97184.99400056496</c:v>
                </c:pt>
                <c:pt idx="31">
                  <c:v>95516.12927374773</c:v>
                </c:pt>
                <c:pt idx="32">
                  <c:v>93861.8482548947</c:v>
                </c:pt>
                <c:pt idx="33">
                  <c:v>92222.03168255096</c:v>
                </c:pt>
                <c:pt idx="34">
                  <c:v>90596.5612459722</c:v>
                </c:pt>
                <c:pt idx="35">
                  <c:v>88985.31957762482</c:v>
                </c:pt>
                <c:pt idx="36">
                  <c:v>87388.1902457451</c:v>
                </c:pt>
                <c:pt idx="37">
                  <c:v>85805.05774695667</c:v>
                </c:pt>
                <c:pt idx="38">
                  <c:v>84235.8074989459</c:v>
                </c:pt>
                <c:pt idx="39">
                  <c:v>82680.32583319512</c:v>
                </c:pt>
                <c:pt idx="40">
                  <c:v>81138.49998777243</c:v>
                </c:pt>
                <c:pt idx="41">
                  <c:v>79610.2181001787</c:v>
                </c:pt>
                <c:pt idx="42">
                  <c:v>78095.3692002503</c:v>
                </c:pt>
                <c:pt idx="43">
                  <c:v>76593.84320311791</c:v>
                </c:pt>
                <c:pt idx="44">
                  <c:v>75105.53090222036</c:v>
                </c:pt>
                <c:pt idx="45">
                  <c:v>73630.3239623735</c:v>
                </c:pt>
                <c:pt idx="46">
                  <c:v>72168.1149128936</c:v>
                </c:pt>
                <c:pt idx="47">
                  <c:v>70718.79714077449</c:v>
                </c:pt>
                <c:pt idx="48">
                  <c:v>69282.26488391861</c:v>
                </c:pt>
                <c:pt idx="49">
                  <c:v>67858.41322442103</c:v>
                </c:pt>
                <c:pt idx="50">
                  <c:v>66447.13808190627</c:v>
                </c:pt>
                <c:pt idx="51">
                  <c:v>65048.33620691755</c:v>
                </c:pt>
                <c:pt idx="52">
                  <c:v>63661.90517435784</c:v>
                </c:pt>
                <c:pt idx="53">
                  <c:v>62287.74337698252</c:v>
                </c:pt>
                <c:pt idx="54">
                  <c:v>60925.7500189432</c:v>
                </c:pt>
                <c:pt idx="55">
                  <c:v>59575.82510938215</c:v>
                </c:pt>
                <c:pt idx="56">
                  <c:v>58237.86945607712</c:v>
                </c:pt>
                <c:pt idx="57">
                  <c:v>56911.78465913613</c:v>
                </c:pt>
                <c:pt idx="58">
                  <c:v>55597.47310474175</c:v>
                </c:pt>
                <c:pt idx="59">
                  <c:v>54294.83795894444</c:v>
                </c:pt>
                <c:pt idx="60">
                  <c:v>53003.78316150491</c:v>
                </c:pt>
                <c:pt idx="61">
                  <c:v>51724.21341978453</c:v>
                </c:pt>
                <c:pt idx="62">
                  <c:v>50456.03420268404</c:v>
                </c:pt>
                <c:pt idx="63">
                  <c:v>49199.15173462973</c:v>
                </c:pt>
                <c:pt idx="64">
                  <c:v>47953.47298960687</c:v>
                </c:pt>
                <c:pt idx="65">
                  <c:v>46718.90568524007</c:v>
                </c:pt>
                <c:pt idx="66">
                  <c:v>45495.35827692018</c:v>
                </c:pt>
                <c:pt idx="67">
                  <c:v>44282.73995197728</c:v>
                </c:pt>
                <c:pt idx="68">
                  <c:v>43080.96062389945</c:v>
                </c:pt>
                <c:pt idx="69">
                  <c:v>41889.93092659705</c:v>
                </c:pt>
                <c:pt idx="70">
                  <c:v>40709.56220871199</c:v>
                </c:pt>
                <c:pt idx="71">
                  <c:v>39539.76652797179</c:v>
                </c:pt>
                <c:pt idx="72">
                  <c:v>38380.45664558792</c:v>
                </c:pt>
                <c:pt idx="73">
                  <c:v>37231.54602069829</c:v>
                </c:pt>
                <c:pt idx="74">
                  <c:v>36092.94880485327</c:v>
                </c:pt>
                <c:pt idx="75">
                  <c:v>34964.57983654515</c:v>
                </c:pt>
                <c:pt idx="76">
                  <c:v>33846.35463578055</c:v>
                </c:pt>
                <c:pt idx="77">
                  <c:v>32738.18939869552</c:v>
                </c:pt>
                <c:pt idx="78">
                  <c:v>31640.0009922129</c:v>
                </c:pt>
                <c:pt idx="79">
                  <c:v>30551.70694874171</c:v>
                </c:pt>
                <c:pt idx="80">
                  <c:v>29473.22546091825</c:v>
                </c:pt>
                <c:pt idx="81">
                  <c:v>28404.47537638842</c:v>
                </c:pt>
                <c:pt idx="82">
                  <c:v>27345.37619263117</c:v>
                </c:pt>
                <c:pt idx="83">
                  <c:v>26295.84805182253</c:v>
                </c:pt>
                <c:pt idx="84">
                  <c:v>25255.8117357401</c:v>
                </c:pt>
                <c:pt idx="85">
                  <c:v>24225.18866070754</c:v>
                </c:pt>
                <c:pt idx="86">
                  <c:v>23203.90087257883</c:v>
                </c:pt>
                <c:pt idx="87">
                  <c:v>22191.87104176191</c:v>
                </c:pt>
                <c:pt idx="88">
                  <c:v>21189.02245828152</c:v>
                </c:pt>
                <c:pt idx="89">
                  <c:v>20195.27902688074</c:v>
                </c:pt>
                <c:pt idx="90">
                  <c:v>19210.56526216114</c:v>
                </c:pt>
                <c:pt idx="91">
                  <c:v>18234.80628376107</c:v>
                </c:pt>
                <c:pt idx="92">
                  <c:v>17267.92781157193</c:v>
                </c:pt>
                <c:pt idx="93">
                  <c:v>16309.85616099191</c:v>
                </c:pt>
                <c:pt idx="94">
                  <c:v>15360.51823821719</c:v>
                </c:pt>
                <c:pt idx="95">
                  <c:v>14419.84153557009</c:v>
                </c:pt>
                <c:pt idx="96">
                  <c:v>13487.75412686397</c:v>
                </c:pt>
                <c:pt idx="97">
                  <c:v>12564.18466280452</c:v>
                </c:pt>
                <c:pt idx="98">
                  <c:v>11649.06236642729</c:v>
                </c:pt>
                <c:pt idx="99">
                  <c:v>10742.31702857104</c:v>
                </c:pt>
                <c:pt idx="100">
                  <c:v>9843.879003386683</c:v>
                </c:pt>
                <c:pt idx="101">
                  <c:v>8953.679203881565</c:v>
                </c:pt>
                <c:pt idx="102">
                  <c:v>8071.649097498752</c:v>
                </c:pt>
                <c:pt idx="103">
                  <c:v>7197.720701731092</c:v>
                </c:pt>
                <c:pt idx="104">
                  <c:v>6331.82657976977</c:v>
                </c:pt>
                <c:pt idx="105">
                  <c:v>5473.899836187077</c:v>
                </c:pt>
                <c:pt idx="106">
                  <c:v>4623.874112653102</c:v>
                </c:pt>
                <c:pt idx="107">
                  <c:v>3781.683583686157</c:v>
                </c:pt>
                <c:pt idx="108">
                  <c:v>2947.262952436577</c:v>
                </c:pt>
                <c:pt idx="109">
                  <c:v>2120.547446503695</c:v>
                </c:pt>
                <c:pt idx="110">
                  <c:v>1301.472813785712</c:v>
                </c:pt>
                <c:pt idx="111">
                  <c:v>489.9753183622031</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numCache>
            </c:numRef>
          </c:val>
          <c:extLst xmlns:c16r2="http://schemas.microsoft.com/office/drawing/2015/06/chart">
            <c:ext xmlns:c16="http://schemas.microsoft.com/office/drawing/2014/chart" uri="{C3380CC4-5D6E-409C-BE32-E72D297353CC}">
              <c16:uniqueId val="{00000006-57D8-534E-8825-AF1C1765F719}"/>
            </c:ext>
          </c:extLst>
        </c:ser>
        <c:ser>
          <c:idx val="8"/>
          <c:order val="7"/>
          <c:tx>
            <c:strRef>
              <c:f>Interest!$I$3</c:f>
              <c:strCache>
                <c:ptCount val="1"/>
                <c:pt idx="0">
                  <c:v>CY</c:v>
                </c:pt>
              </c:strCache>
            </c:strRef>
          </c:tx>
          <c:spPr>
            <a:solidFill>
              <a:srgbClr val="000080"/>
            </a:solidFill>
            <a:ln w="12700">
              <a:solidFill>
                <a:srgbClr val="000000"/>
              </a:solidFill>
              <a:prstDash val="solid"/>
            </a:ln>
          </c:spPr>
          <c:val>
            <c:numRef>
              <c:f>Interest!$I$4:$I$243</c:f>
              <c:numCache>
                <c:formatCode>#,##0</c:formatCode>
                <c:ptCount val="240"/>
                <c:pt idx="0">
                  <c:v>58125.0</c:v>
                </c:pt>
                <c:pt idx="1">
                  <c:v>58125.0</c:v>
                </c:pt>
                <c:pt idx="2">
                  <c:v>58125.0</c:v>
                </c:pt>
                <c:pt idx="3">
                  <c:v>58125.0</c:v>
                </c:pt>
                <c:pt idx="4">
                  <c:v>58125.0</c:v>
                </c:pt>
                <c:pt idx="5">
                  <c:v>58125.0</c:v>
                </c:pt>
                <c:pt idx="6">
                  <c:v>58125.0</c:v>
                </c:pt>
                <c:pt idx="7">
                  <c:v>58125.0</c:v>
                </c:pt>
                <c:pt idx="8">
                  <c:v>58125.0</c:v>
                </c:pt>
                <c:pt idx="9">
                  <c:v>58125.0</c:v>
                </c:pt>
                <c:pt idx="10">
                  <c:v>58125.0</c:v>
                </c:pt>
                <c:pt idx="11">
                  <c:v>58125.0</c:v>
                </c:pt>
                <c:pt idx="12">
                  <c:v>58125.0</c:v>
                </c:pt>
                <c:pt idx="13">
                  <c:v>58125.0</c:v>
                </c:pt>
                <c:pt idx="14">
                  <c:v>58125.0</c:v>
                </c:pt>
                <c:pt idx="15">
                  <c:v>58125.0</c:v>
                </c:pt>
                <c:pt idx="16">
                  <c:v>58125.0</c:v>
                </c:pt>
                <c:pt idx="17">
                  <c:v>58125.0</c:v>
                </c:pt>
                <c:pt idx="18">
                  <c:v>58125.0</c:v>
                </c:pt>
                <c:pt idx="19">
                  <c:v>58125.0</c:v>
                </c:pt>
                <c:pt idx="20">
                  <c:v>58125.0</c:v>
                </c:pt>
                <c:pt idx="21">
                  <c:v>58125.0</c:v>
                </c:pt>
                <c:pt idx="22">
                  <c:v>58125.0</c:v>
                </c:pt>
                <c:pt idx="23">
                  <c:v>58125.0</c:v>
                </c:pt>
                <c:pt idx="24">
                  <c:v>58125.0</c:v>
                </c:pt>
                <c:pt idx="25">
                  <c:v>58125.0</c:v>
                </c:pt>
                <c:pt idx="26">
                  <c:v>58125.0</c:v>
                </c:pt>
                <c:pt idx="27">
                  <c:v>58125.0</c:v>
                </c:pt>
                <c:pt idx="28">
                  <c:v>58125.0</c:v>
                </c:pt>
                <c:pt idx="29">
                  <c:v>58125.0</c:v>
                </c:pt>
                <c:pt idx="30">
                  <c:v>58125.0</c:v>
                </c:pt>
                <c:pt idx="31">
                  <c:v>58125.0</c:v>
                </c:pt>
                <c:pt idx="32">
                  <c:v>58125.0</c:v>
                </c:pt>
                <c:pt idx="33">
                  <c:v>58125.0</c:v>
                </c:pt>
                <c:pt idx="34">
                  <c:v>58125.0</c:v>
                </c:pt>
                <c:pt idx="35">
                  <c:v>58125.0</c:v>
                </c:pt>
                <c:pt idx="36">
                  <c:v>58125.0</c:v>
                </c:pt>
                <c:pt idx="37">
                  <c:v>58125.0</c:v>
                </c:pt>
                <c:pt idx="38">
                  <c:v>58125.0</c:v>
                </c:pt>
                <c:pt idx="39">
                  <c:v>58125.0</c:v>
                </c:pt>
                <c:pt idx="40">
                  <c:v>58125.0</c:v>
                </c:pt>
                <c:pt idx="41">
                  <c:v>58125.0</c:v>
                </c:pt>
                <c:pt idx="42">
                  <c:v>58125.0</c:v>
                </c:pt>
                <c:pt idx="43">
                  <c:v>58125.0</c:v>
                </c:pt>
                <c:pt idx="44">
                  <c:v>58125.0</c:v>
                </c:pt>
                <c:pt idx="45">
                  <c:v>58125.0</c:v>
                </c:pt>
                <c:pt idx="46">
                  <c:v>58125.0</c:v>
                </c:pt>
                <c:pt idx="47">
                  <c:v>58125.0</c:v>
                </c:pt>
                <c:pt idx="48">
                  <c:v>58125.0</c:v>
                </c:pt>
                <c:pt idx="49">
                  <c:v>58125.0</c:v>
                </c:pt>
                <c:pt idx="50">
                  <c:v>58125.0</c:v>
                </c:pt>
                <c:pt idx="51">
                  <c:v>58125.0</c:v>
                </c:pt>
                <c:pt idx="52">
                  <c:v>58125.0</c:v>
                </c:pt>
                <c:pt idx="53">
                  <c:v>58125.0</c:v>
                </c:pt>
                <c:pt idx="54">
                  <c:v>58125.0</c:v>
                </c:pt>
                <c:pt idx="55">
                  <c:v>58125.0</c:v>
                </c:pt>
                <c:pt idx="56">
                  <c:v>58125.0</c:v>
                </c:pt>
                <c:pt idx="57">
                  <c:v>58125.0</c:v>
                </c:pt>
                <c:pt idx="58">
                  <c:v>58125.0</c:v>
                </c:pt>
                <c:pt idx="59">
                  <c:v>58125.0</c:v>
                </c:pt>
                <c:pt idx="60">
                  <c:v>58125.0</c:v>
                </c:pt>
                <c:pt idx="61">
                  <c:v>58125.0</c:v>
                </c:pt>
                <c:pt idx="62">
                  <c:v>58125.0</c:v>
                </c:pt>
                <c:pt idx="63">
                  <c:v>58125.0</c:v>
                </c:pt>
                <c:pt idx="64">
                  <c:v>58125.0</c:v>
                </c:pt>
                <c:pt idx="65">
                  <c:v>58125.0</c:v>
                </c:pt>
                <c:pt idx="66">
                  <c:v>58125.0</c:v>
                </c:pt>
                <c:pt idx="67">
                  <c:v>58125.0</c:v>
                </c:pt>
                <c:pt idx="68">
                  <c:v>58125.0</c:v>
                </c:pt>
                <c:pt idx="69">
                  <c:v>58125.0</c:v>
                </c:pt>
                <c:pt idx="70">
                  <c:v>58125.0</c:v>
                </c:pt>
                <c:pt idx="71">
                  <c:v>58125.0</c:v>
                </c:pt>
                <c:pt idx="72">
                  <c:v>58125.0</c:v>
                </c:pt>
                <c:pt idx="73">
                  <c:v>58125.0</c:v>
                </c:pt>
                <c:pt idx="74">
                  <c:v>58125.0</c:v>
                </c:pt>
                <c:pt idx="75">
                  <c:v>58125.0</c:v>
                </c:pt>
                <c:pt idx="76">
                  <c:v>58125.0</c:v>
                </c:pt>
                <c:pt idx="77">
                  <c:v>58125.0</c:v>
                </c:pt>
                <c:pt idx="78">
                  <c:v>58125.0</c:v>
                </c:pt>
                <c:pt idx="79">
                  <c:v>58125.0</c:v>
                </c:pt>
                <c:pt idx="80">
                  <c:v>58125.0</c:v>
                </c:pt>
                <c:pt idx="81">
                  <c:v>58125.0</c:v>
                </c:pt>
                <c:pt idx="82">
                  <c:v>58125.0</c:v>
                </c:pt>
                <c:pt idx="83">
                  <c:v>58125.0</c:v>
                </c:pt>
                <c:pt idx="84">
                  <c:v>58125.0</c:v>
                </c:pt>
                <c:pt idx="85">
                  <c:v>58125.0</c:v>
                </c:pt>
                <c:pt idx="86">
                  <c:v>58125.0</c:v>
                </c:pt>
                <c:pt idx="87">
                  <c:v>58125.0</c:v>
                </c:pt>
                <c:pt idx="88">
                  <c:v>58125.0</c:v>
                </c:pt>
                <c:pt idx="89">
                  <c:v>58125.0</c:v>
                </c:pt>
                <c:pt idx="90">
                  <c:v>58125.0</c:v>
                </c:pt>
                <c:pt idx="91">
                  <c:v>58125.0</c:v>
                </c:pt>
                <c:pt idx="92">
                  <c:v>58125.0</c:v>
                </c:pt>
                <c:pt idx="93">
                  <c:v>58125.0</c:v>
                </c:pt>
                <c:pt idx="94">
                  <c:v>58125.0</c:v>
                </c:pt>
                <c:pt idx="95">
                  <c:v>58125.0</c:v>
                </c:pt>
                <c:pt idx="96">
                  <c:v>58125.0</c:v>
                </c:pt>
                <c:pt idx="97">
                  <c:v>58125.0</c:v>
                </c:pt>
                <c:pt idx="98">
                  <c:v>58125.0</c:v>
                </c:pt>
                <c:pt idx="99">
                  <c:v>58125.0</c:v>
                </c:pt>
                <c:pt idx="100">
                  <c:v>58125.0</c:v>
                </c:pt>
                <c:pt idx="101">
                  <c:v>58125.0</c:v>
                </c:pt>
                <c:pt idx="102">
                  <c:v>58125.0</c:v>
                </c:pt>
                <c:pt idx="103">
                  <c:v>58125.0</c:v>
                </c:pt>
                <c:pt idx="104">
                  <c:v>58125.0</c:v>
                </c:pt>
                <c:pt idx="105">
                  <c:v>58125.0</c:v>
                </c:pt>
                <c:pt idx="106">
                  <c:v>58125.0</c:v>
                </c:pt>
                <c:pt idx="107">
                  <c:v>58125.0</c:v>
                </c:pt>
                <c:pt idx="108">
                  <c:v>58125.0</c:v>
                </c:pt>
                <c:pt idx="109">
                  <c:v>58125.0</c:v>
                </c:pt>
                <c:pt idx="110">
                  <c:v>58125.0</c:v>
                </c:pt>
                <c:pt idx="111">
                  <c:v>58125.0</c:v>
                </c:pt>
                <c:pt idx="112">
                  <c:v>57810.99173640901</c:v>
                </c:pt>
                <c:pt idx="113">
                  <c:v>57014.45935214523</c:v>
                </c:pt>
                <c:pt idx="114">
                  <c:v>56225.3159538122</c:v>
                </c:pt>
                <c:pt idx="115">
                  <c:v>55443.49982968385</c:v>
                </c:pt>
                <c:pt idx="116">
                  <c:v>54668.94976410879</c:v>
                </c:pt>
                <c:pt idx="117">
                  <c:v>53901.60503358321</c:v>
                </c:pt>
                <c:pt idx="118">
                  <c:v>53141.40540285484</c:v>
                </c:pt>
                <c:pt idx="119">
                  <c:v>52388.29112105753</c:v>
                </c:pt>
                <c:pt idx="120">
                  <c:v>51642.20291787618</c:v>
                </c:pt>
                <c:pt idx="121">
                  <c:v>50903.08199974189</c:v>
                </c:pt>
                <c:pt idx="122">
                  <c:v>50170.87004605707</c:v>
                </c:pt>
                <c:pt idx="123">
                  <c:v>49445.50920545012</c:v>
                </c:pt>
                <c:pt idx="124">
                  <c:v>48726.94209205972</c:v>
                </c:pt>
                <c:pt idx="125">
                  <c:v>48015.11178184822</c:v>
                </c:pt>
                <c:pt idx="126">
                  <c:v>47309.96180894415</c:v>
                </c:pt>
                <c:pt idx="127">
                  <c:v>46611.43616201347</c:v>
                </c:pt>
                <c:pt idx="128">
                  <c:v>45919.47928065924</c:v>
                </c:pt>
                <c:pt idx="129">
                  <c:v>45234.03605184984</c:v>
                </c:pt>
                <c:pt idx="130">
                  <c:v>44555.05180637511</c:v>
                </c:pt>
                <c:pt idx="131">
                  <c:v>43882.47231533045</c:v>
                </c:pt>
                <c:pt idx="132">
                  <c:v>43216.24378662859</c:v>
                </c:pt>
                <c:pt idx="133">
                  <c:v>42556.31286153875</c:v>
                </c:pt>
                <c:pt idx="134">
                  <c:v>41902.62661125312</c:v>
                </c:pt>
                <c:pt idx="135">
                  <c:v>41255.13253348021</c:v>
                </c:pt>
                <c:pt idx="136">
                  <c:v>40613.77854906523</c:v>
                </c:pt>
                <c:pt idx="137">
                  <c:v>39978.51299863682</c:v>
                </c:pt>
                <c:pt idx="138">
                  <c:v>39349.28463928037</c:v>
                </c:pt>
                <c:pt idx="139">
                  <c:v>38726.04264123732</c:v>
                </c:pt>
                <c:pt idx="140">
                  <c:v>38108.73658463068</c:v>
                </c:pt>
                <c:pt idx="141">
                  <c:v>37497.31645621606</c:v>
                </c:pt>
                <c:pt idx="142">
                  <c:v>36891.7326461585</c:v>
                </c:pt>
                <c:pt idx="143">
                  <c:v>36291.93594483445</c:v>
                </c:pt>
                <c:pt idx="144">
                  <c:v>35697.87753965912</c:v>
                </c:pt>
                <c:pt idx="145">
                  <c:v>35109.50901193866</c:v>
                </c:pt>
                <c:pt idx="146">
                  <c:v>34526.78233374716</c:v>
                </c:pt>
                <c:pt idx="147">
                  <c:v>33949.64986482829</c:v>
                </c:pt>
                <c:pt idx="148">
                  <c:v>33378.06434952116</c:v>
                </c:pt>
                <c:pt idx="149">
                  <c:v>32811.97891371062</c:v>
                </c:pt>
                <c:pt idx="150">
                  <c:v>32251.34706180133</c:v>
                </c:pt>
                <c:pt idx="151">
                  <c:v>31696.1226737158</c:v>
                </c:pt>
                <c:pt idx="152">
                  <c:v>31146.26000191601</c:v>
                </c:pt>
                <c:pt idx="153">
                  <c:v>30601.71366844845</c:v>
                </c:pt>
                <c:pt idx="154">
                  <c:v>30062.4386620125</c:v>
                </c:pt>
                <c:pt idx="155">
                  <c:v>29528.39033505178</c:v>
                </c:pt>
                <c:pt idx="156">
                  <c:v>28999.5244008685</c:v>
                </c:pt>
                <c:pt idx="157">
                  <c:v>28475.79693076047</c:v>
                </c:pt>
                <c:pt idx="158">
                  <c:v>27957.16435118067</c:v>
                </c:pt>
                <c:pt idx="159">
                  <c:v>27443.58344091917</c:v>
                </c:pt>
                <c:pt idx="160">
                  <c:v>26935.01132830725</c:v>
                </c:pt>
                <c:pt idx="161">
                  <c:v>26431.40548844354</c:v>
                </c:pt>
                <c:pt idx="162">
                  <c:v>25932.72374044198</c:v>
                </c:pt>
                <c:pt idx="163">
                  <c:v>25438.92424470145</c:v>
                </c:pt>
                <c:pt idx="164">
                  <c:v>24949.96550019693</c:v>
                </c:pt>
                <c:pt idx="165">
                  <c:v>24465.80634179198</c:v>
                </c:pt>
                <c:pt idx="166">
                  <c:v>23986.40593757233</c:v>
                </c:pt>
                <c:pt idx="167">
                  <c:v>23511.72378620053</c:v>
                </c:pt>
                <c:pt idx="168">
                  <c:v>23041.71971429145</c:v>
                </c:pt>
                <c:pt idx="169">
                  <c:v>22576.35387380836</c:v>
                </c:pt>
                <c:pt idx="170">
                  <c:v>22115.58673947958</c:v>
                </c:pt>
                <c:pt idx="171">
                  <c:v>21659.37910623548</c:v>
                </c:pt>
                <c:pt idx="172">
                  <c:v>21207.69208666567</c:v>
                </c:pt>
                <c:pt idx="173">
                  <c:v>20760.48710849612</c:v>
                </c:pt>
                <c:pt idx="174">
                  <c:v>20317.72591208631</c:v>
                </c:pt>
                <c:pt idx="175">
                  <c:v>19879.37054794597</c:v>
                </c:pt>
                <c:pt idx="176">
                  <c:v>19445.38337427145</c:v>
                </c:pt>
                <c:pt idx="177">
                  <c:v>19015.72705450142</c:v>
                </c:pt>
                <c:pt idx="178">
                  <c:v>18590.36455489193</c:v>
                </c:pt>
                <c:pt idx="179">
                  <c:v>18169.25914211047</c:v>
                </c:pt>
                <c:pt idx="180">
                  <c:v>17752.37438084905</c:v>
                </c:pt>
                <c:pt idx="181">
                  <c:v>17339.67413145607</c:v>
                </c:pt>
                <c:pt idx="182">
                  <c:v>16931.1225475868</c:v>
                </c:pt>
                <c:pt idx="183">
                  <c:v>16526.68407387245</c:v>
                </c:pt>
                <c:pt idx="184">
                  <c:v>16126.32344360755</c:v>
                </c:pt>
                <c:pt idx="185">
                  <c:v>15730.00567645554</c:v>
                </c:pt>
                <c:pt idx="186">
                  <c:v>15337.69607617249</c:v>
                </c:pt>
                <c:pt idx="187">
                  <c:v>14949.36022834871</c:v>
                </c:pt>
                <c:pt idx="188">
                  <c:v>14564.96399816819</c:v>
                </c:pt>
                <c:pt idx="189">
                  <c:v>14184.47352818566</c:v>
                </c:pt>
                <c:pt idx="190">
                  <c:v>13807.85523612115</c:v>
                </c:pt>
                <c:pt idx="191">
                  <c:v>13435.07581267205</c:v>
                </c:pt>
                <c:pt idx="192">
                  <c:v>13066.10221934224</c:v>
                </c:pt>
                <c:pt idx="193">
                  <c:v>12700.90168628843</c:v>
                </c:pt>
                <c:pt idx="194">
                  <c:v>12339.44171018351</c:v>
                </c:pt>
                <c:pt idx="195">
                  <c:v>11981.69005209658</c:v>
                </c:pt>
                <c:pt idx="196">
                  <c:v>11627.61473538991</c:v>
                </c:pt>
                <c:pt idx="197">
                  <c:v>11277.18404363227</c:v>
                </c:pt>
                <c:pt idx="198">
                  <c:v>10930.3665185288</c:v>
                </c:pt>
                <c:pt idx="199">
                  <c:v>10587.13095786726</c:v>
                </c:pt>
                <c:pt idx="200">
                  <c:v>10247.44641348031</c:v>
                </c:pt>
                <c:pt idx="201">
                  <c:v>9911.28218922401</c:v>
                </c:pt>
                <c:pt idx="202">
                  <c:v>9578.60783897215</c:v>
                </c:pt>
                <c:pt idx="203">
                  <c:v>9249.393164626437</c:v>
                </c:pt>
                <c:pt idx="204">
                  <c:v>8923.60821414236</c:v>
                </c:pt>
                <c:pt idx="205">
                  <c:v>8601.223279570614</c:v>
                </c:pt>
                <c:pt idx="206">
                  <c:v>8282.20889511398</c:v>
                </c:pt>
                <c:pt idx="207">
                  <c:v>7966.535835199488</c:v>
                </c:pt>
                <c:pt idx="208">
                  <c:v>7654.175112565834</c:v>
                </c:pt>
                <c:pt idx="209">
                  <c:v>7345.097976365827</c:v>
                </c:pt>
                <c:pt idx="210">
                  <c:v>7039.275910283828</c:v>
                </c:pt>
                <c:pt idx="211">
                  <c:v>6736.680630668014</c:v>
                </c:pt>
                <c:pt idx="212">
                  <c:v>6437.284084677396</c:v>
                </c:pt>
                <c:pt idx="213">
                  <c:v>6141.058448443414</c:v>
                </c:pt>
                <c:pt idx="214">
                  <c:v>5847.97612524606</c:v>
                </c:pt>
                <c:pt idx="215">
                  <c:v>5558.009743704368</c:v>
                </c:pt>
                <c:pt idx="216">
                  <c:v>5271.132155981176</c:v>
                </c:pt>
                <c:pt idx="217">
                  <c:v>4987.316436002055</c:v>
                </c:pt>
                <c:pt idx="218">
                  <c:v>4706.535877688276</c:v>
                </c:pt>
                <c:pt idx="219">
                  <c:v>4428.763993203715</c:v>
                </c:pt>
                <c:pt idx="220">
                  <c:v>4153.974511215592</c:v>
                </c:pt>
                <c:pt idx="221">
                  <c:v>3882.141375168921</c:v>
                </c:pt>
                <c:pt idx="222">
                  <c:v>3613.23874157458</c:v>
                </c:pt>
                <c:pt idx="223">
                  <c:v>3347.240978310873</c:v>
                </c:pt>
                <c:pt idx="224">
                  <c:v>3084.122662938501</c:v>
                </c:pt>
                <c:pt idx="225">
                  <c:v>2823.858581028825</c:v>
                </c:pt>
                <c:pt idx="226">
                  <c:v>2566.423724505307</c:v>
                </c:pt>
                <c:pt idx="227">
                  <c:v>2311.793289998051</c:v>
                </c:pt>
                <c:pt idx="228">
                  <c:v>2059.942677211314</c:v>
                </c:pt>
                <c:pt idx="229">
                  <c:v>1810.847487303906</c:v>
                </c:pt>
                <c:pt idx="230">
                  <c:v>1564.483521282361</c:v>
                </c:pt>
                <c:pt idx="231">
                  <c:v>1320.826778406793</c:v>
                </c:pt>
                <c:pt idx="232">
                  <c:v>1079.853454609329</c:v>
                </c:pt>
                <c:pt idx="233">
                  <c:v>841.5399409250231</c:v>
                </c:pt>
                <c:pt idx="234">
                  <c:v>605.8628219351473</c:v>
                </c:pt>
                <c:pt idx="235">
                  <c:v>372.7988742227772</c:v>
                </c:pt>
                <c:pt idx="236">
                  <c:v>142.3250648405579</c:v>
                </c:pt>
                <c:pt idx="237">
                  <c:v>0.0</c:v>
                </c:pt>
                <c:pt idx="238">
                  <c:v>0.0</c:v>
                </c:pt>
                <c:pt idx="239">
                  <c:v>0.0</c:v>
                </c:pt>
              </c:numCache>
            </c:numRef>
          </c:val>
          <c:extLst xmlns:c16r2="http://schemas.microsoft.com/office/drawing/2015/06/chart">
            <c:ext xmlns:c16="http://schemas.microsoft.com/office/drawing/2014/chart" uri="{C3380CC4-5D6E-409C-BE32-E72D297353CC}">
              <c16:uniqueId val="{00000007-57D8-534E-8825-AF1C1765F719}"/>
            </c:ext>
          </c:extLst>
        </c:ser>
        <c:dLbls>
          <c:showLegendKey val="0"/>
          <c:showVal val="0"/>
          <c:showCatName val="0"/>
          <c:showSerName val="0"/>
          <c:showPercent val="0"/>
          <c:showBubbleSize val="0"/>
        </c:dLbls>
        <c:axId val="-2146623736"/>
        <c:axId val="-2146620392"/>
      </c:areaChart>
      <c:catAx>
        <c:axId val="-2146623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6620392"/>
        <c:crosses val="autoZero"/>
        <c:auto val="1"/>
        <c:lblAlgn val="ctr"/>
        <c:lblOffset val="100"/>
        <c:tickLblSkip val="15"/>
        <c:tickMarkSkip val="1"/>
        <c:noMultiLvlLbl val="0"/>
      </c:catAx>
      <c:valAx>
        <c:axId val="-214662039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6623736"/>
        <c:crosses val="autoZero"/>
        <c:crossBetween val="midCat"/>
      </c:valAx>
      <c:spPr>
        <a:solidFill>
          <a:srgbClr val="C0C0C0"/>
        </a:solidFill>
        <a:ln w="12700">
          <a:solidFill>
            <a:srgbClr val="808080"/>
          </a:solidFill>
          <a:prstDash val="solid"/>
        </a:ln>
      </c:spPr>
    </c:plotArea>
    <c:legend>
      <c:legendPos val="r"/>
      <c:layout>
        <c:manualLayout>
          <c:xMode val="edge"/>
          <c:yMode val="edge"/>
          <c:x val="0.920695460081051"/>
          <c:y val="0.353345730238951"/>
          <c:w val="0.0619579717416589"/>
          <c:h val="0.36192208291465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393700</xdr:colOff>
          <xdr:row>0</xdr:row>
          <xdr:rowOff>114300</xdr:rowOff>
        </xdr:from>
        <xdr:to>
          <xdr:col>14</xdr:col>
          <xdr:colOff>12700</xdr:colOff>
          <xdr:row>6</xdr:row>
          <xdr:rowOff>241300</xdr:rowOff>
        </xdr:to>
        <xdr:sp macro="" textlink="">
          <xdr:nvSpPr>
            <xdr:cNvPr id="32779" name="Object 1" hidden="1">
              <a:extLst>
                <a:ext uri="{63B3BB69-23CF-44E3-9099-C40C66FF867C}">
                  <a14:compatExt spid="_x0000_s3277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335280</xdr:colOff>
      <xdr:row>12</xdr:row>
      <xdr:rowOff>91440</xdr:rowOff>
    </xdr:from>
    <xdr:to>
      <xdr:col>11</xdr:col>
      <xdr:colOff>335280</xdr:colOff>
      <xdr:row>14</xdr:row>
      <xdr:rowOff>152400</xdr:rowOff>
    </xdr:to>
    <xdr:sp macro="" textlink="">
      <xdr:nvSpPr>
        <xdr:cNvPr id="37673" name="Line 974">
          <a:extLst>
            <a:ext uri="{FF2B5EF4-FFF2-40B4-BE49-F238E27FC236}">
              <a16:creationId xmlns:a16="http://schemas.microsoft.com/office/drawing/2014/main" xmlns="" id="{00000000-0008-0000-0400-000029930000}"/>
            </a:ext>
          </a:extLst>
        </xdr:cNvPr>
        <xdr:cNvSpPr>
          <a:spLocks noChangeShapeType="1"/>
        </xdr:cNvSpPr>
      </xdr:nvSpPr>
      <xdr:spPr bwMode="auto">
        <a:xfrm flipV="1">
          <a:off x="7383780" y="2202180"/>
          <a:ext cx="0" cy="396240"/>
        </a:xfrm>
        <a:prstGeom prst="line">
          <a:avLst/>
        </a:prstGeom>
        <a:noFill/>
        <a:ln w="19050">
          <a:solidFill>
            <a:srgbClr val="000000"/>
          </a:solidFill>
          <a:round/>
          <a:headEnd/>
          <a:tailEnd/>
        </a:ln>
      </xdr:spPr>
    </xdr:sp>
    <xdr:clientData/>
  </xdr:twoCellAnchor>
  <xdr:twoCellAnchor>
    <xdr:from>
      <xdr:col>5</xdr:col>
      <xdr:colOff>335280</xdr:colOff>
      <xdr:row>12</xdr:row>
      <xdr:rowOff>91440</xdr:rowOff>
    </xdr:from>
    <xdr:to>
      <xdr:col>11</xdr:col>
      <xdr:colOff>342900</xdr:colOff>
      <xdr:row>12</xdr:row>
      <xdr:rowOff>91440</xdr:rowOff>
    </xdr:to>
    <xdr:sp macro="" textlink="">
      <xdr:nvSpPr>
        <xdr:cNvPr id="37674" name="Line 976">
          <a:extLst>
            <a:ext uri="{FF2B5EF4-FFF2-40B4-BE49-F238E27FC236}">
              <a16:creationId xmlns:a16="http://schemas.microsoft.com/office/drawing/2014/main" xmlns="" id="{00000000-0008-0000-0400-00002A930000}"/>
            </a:ext>
          </a:extLst>
        </xdr:cNvPr>
        <xdr:cNvSpPr>
          <a:spLocks noChangeShapeType="1"/>
        </xdr:cNvSpPr>
      </xdr:nvSpPr>
      <xdr:spPr bwMode="auto">
        <a:xfrm flipH="1">
          <a:off x="3756660" y="2202180"/>
          <a:ext cx="3634740" cy="0"/>
        </a:xfrm>
        <a:prstGeom prst="line">
          <a:avLst/>
        </a:prstGeom>
        <a:noFill/>
        <a:ln w="19050">
          <a:solidFill>
            <a:srgbClr val="000000"/>
          </a:solidFill>
          <a:round/>
          <a:headEnd/>
          <a:tailEnd/>
        </a:ln>
      </xdr:spPr>
    </xdr:sp>
    <xdr:clientData/>
  </xdr:twoCellAnchor>
  <xdr:twoCellAnchor>
    <xdr:from>
      <xdr:col>5</xdr:col>
      <xdr:colOff>342900</xdr:colOff>
      <xdr:row>12</xdr:row>
      <xdr:rowOff>99060</xdr:rowOff>
    </xdr:from>
    <xdr:to>
      <xdr:col>5</xdr:col>
      <xdr:colOff>342900</xdr:colOff>
      <xdr:row>14</xdr:row>
      <xdr:rowOff>152400</xdr:rowOff>
    </xdr:to>
    <xdr:sp macro="" textlink="">
      <xdr:nvSpPr>
        <xdr:cNvPr id="37675" name="Line 977">
          <a:extLst>
            <a:ext uri="{FF2B5EF4-FFF2-40B4-BE49-F238E27FC236}">
              <a16:creationId xmlns:a16="http://schemas.microsoft.com/office/drawing/2014/main" xmlns="" id="{00000000-0008-0000-0400-00002B930000}"/>
            </a:ext>
          </a:extLst>
        </xdr:cNvPr>
        <xdr:cNvSpPr>
          <a:spLocks noChangeShapeType="1"/>
        </xdr:cNvSpPr>
      </xdr:nvSpPr>
      <xdr:spPr bwMode="auto">
        <a:xfrm>
          <a:off x="3764280" y="2209800"/>
          <a:ext cx="0" cy="388620"/>
        </a:xfrm>
        <a:prstGeom prst="line">
          <a:avLst/>
        </a:prstGeom>
        <a:noFill/>
        <a:ln w="19050">
          <a:solidFill>
            <a:srgbClr val="000000"/>
          </a:solidFill>
          <a:round/>
          <a:headEnd/>
          <a:tailEnd type="triangle" w="med" len="med"/>
        </a:ln>
      </xdr:spPr>
    </xdr:sp>
    <xdr:clientData/>
  </xdr:twoCellAnchor>
  <xdr:twoCellAnchor>
    <xdr:from>
      <xdr:col>8</xdr:col>
      <xdr:colOff>304800</xdr:colOff>
      <xdr:row>12</xdr:row>
      <xdr:rowOff>99060</xdr:rowOff>
    </xdr:from>
    <xdr:to>
      <xdr:col>8</xdr:col>
      <xdr:colOff>304800</xdr:colOff>
      <xdr:row>15</xdr:row>
      <xdr:rowOff>22860</xdr:rowOff>
    </xdr:to>
    <xdr:sp macro="" textlink="">
      <xdr:nvSpPr>
        <xdr:cNvPr id="37676" name="Line 978">
          <a:extLst>
            <a:ext uri="{FF2B5EF4-FFF2-40B4-BE49-F238E27FC236}">
              <a16:creationId xmlns:a16="http://schemas.microsoft.com/office/drawing/2014/main" xmlns="" id="{00000000-0008-0000-0400-00002C930000}"/>
            </a:ext>
          </a:extLst>
        </xdr:cNvPr>
        <xdr:cNvSpPr>
          <a:spLocks noChangeShapeType="1"/>
        </xdr:cNvSpPr>
      </xdr:nvSpPr>
      <xdr:spPr bwMode="auto">
        <a:xfrm>
          <a:off x="5577840" y="2209800"/>
          <a:ext cx="0" cy="434340"/>
        </a:xfrm>
        <a:prstGeom prst="line">
          <a:avLst/>
        </a:prstGeom>
        <a:noFill/>
        <a:ln w="19050">
          <a:solidFill>
            <a:srgbClr val="000000"/>
          </a:solidFill>
          <a:round/>
          <a:headEnd/>
          <a:tailEnd type="triangle" w="med" len="med"/>
        </a:ln>
      </xdr:spPr>
    </xdr:sp>
    <xdr:clientData/>
  </xdr:twoCellAnchor>
  <xdr:twoCellAnchor>
    <xdr:from>
      <xdr:col>19</xdr:col>
      <xdr:colOff>281940</xdr:colOff>
      <xdr:row>8</xdr:row>
      <xdr:rowOff>76200</xdr:rowOff>
    </xdr:from>
    <xdr:to>
      <xdr:col>19</xdr:col>
      <xdr:colOff>281940</xdr:colOff>
      <xdr:row>14</xdr:row>
      <xdr:rowOff>152400</xdr:rowOff>
    </xdr:to>
    <xdr:sp macro="" textlink="">
      <xdr:nvSpPr>
        <xdr:cNvPr id="37677" name="Line 979">
          <a:extLst>
            <a:ext uri="{FF2B5EF4-FFF2-40B4-BE49-F238E27FC236}">
              <a16:creationId xmlns:a16="http://schemas.microsoft.com/office/drawing/2014/main" xmlns="" id="{00000000-0008-0000-0400-00002D930000}"/>
            </a:ext>
          </a:extLst>
        </xdr:cNvPr>
        <xdr:cNvSpPr>
          <a:spLocks noChangeShapeType="1"/>
        </xdr:cNvSpPr>
      </xdr:nvSpPr>
      <xdr:spPr bwMode="auto">
        <a:xfrm flipV="1">
          <a:off x="12816840" y="1516380"/>
          <a:ext cx="0" cy="1082040"/>
        </a:xfrm>
        <a:prstGeom prst="line">
          <a:avLst/>
        </a:prstGeom>
        <a:noFill/>
        <a:ln w="19050">
          <a:solidFill>
            <a:srgbClr val="FF0000"/>
          </a:solidFill>
          <a:round/>
          <a:headEnd/>
          <a:tailEnd/>
        </a:ln>
      </xdr:spPr>
    </xdr:sp>
    <xdr:clientData/>
  </xdr:twoCellAnchor>
  <xdr:twoCellAnchor>
    <xdr:from>
      <xdr:col>2</xdr:col>
      <xdr:colOff>419100</xdr:colOff>
      <xdr:row>8</xdr:row>
      <xdr:rowOff>76200</xdr:rowOff>
    </xdr:from>
    <xdr:to>
      <xdr:col>19</xdr:col>
      <xdr:colOff>274320</xdr:colOff>
      <xdr:row>8</xdr:row>
      <xdr:rowOff>76200</xdr:rowOff>
    </xdr:to>
    <xdr:sp macro="" textlink="">
      <xdr:nvSpPr>
        <xdr:cNvPr id="37678" name="Line 980">
          <a:extLst>
            <a:ext uri="{FF2B5EF4-FFF2-40B4-BE49-F238E27FC236}">
              <a16:creationId xmlns:a16="http://schemas.microsoft.com/office/drawing/2014/main" xmlns="" id="{00000000-0008-0000-0400-00002E930000}"/>
            </a:ext>
          </a:extLst>
        </xdr:cNvPr>
        <xdr:cNvSpPr>
          <a:spLocks noChangeShapeType="1"/>
        </xdr:cNvSpPr>
      </xdr:nvSpPr>
      <xdr:spPr bwMode="auto">
        <a:xfrm flipH="1">
          <a:off x="1722120" y="1516380"/>
          <a:ext cx="11087100" cy="0"/>
        </a:xfrm>
        <a:prstGeom prst="line">
          <a:avLst/>
        </a:prstGeom>
        <a:noFill/>
        <a:ln w="19050">
          <a:solidFill>
            <a:srgbClr val="FF0000"/>
          </a:solidFill>
          <a:round/>
          <a:headEnd/>
          <a:tailEnd/>
        </a:ln>
      </xdr:spPr>
    </xdr:sp>
    <xdr:clientData/>
  </xdr:twoCellAnchor>
  <xdr:twoCellAnchor>
    <xdr:from>
      <xdr:col>2</xdr:col>
      <xdr:colOff>426720</xdr:colOff>
      <xdr:row>8</xdr:row>
      <xdr:rowOff>68580</xdr:rowOff>
    </xdr:from>
    <xdr:to>
      <xdr:col>2</xdr:col>
      <xdr:colOff>426720</xdr:colOff>
      <xdr:row>15</xdr:row>
      <xdr:rowOff>0</xdr:rowOff>
    </xdr:to>
    <xdr:sp macro="" textlink="">
      <xdr:nvSpPr>
        <xdr:cNvPr id="37679" name="Line 981">
          <a:extLst>
            <a:ext uri="{FF2B5EF4-FFF2-40B4-BE49-F238E27FC236}">
              <a16:creationId xmlns:a16="http://schemas.microsoft.com/office/drawing/2014/main" xmlns="" id="{00000000-0008-0000-0400-00002F930000}"/>
            </a:ext>
          </a:extLst>
        </xdr:cNvPr>
        <xdr:cNvSpPr>
          <a:spLocks noChangeShapeType="1"/>
        </xdr:cNvSpPr>
      </xdr:nvSpPr>
      <xdr:spPr bwMode="auto">
        <a:xfrm>
          <a:off x="1729740" y="1508760"/>
          <a:ext cx="0" cy="1112520"/>
        </a:xfrm>
        <a:prstGeom prst="line">
          <a:avLst/>
        </a:prstGeom>
        <a:noFill/>
        <a:ln w="19050">
          <a:solidFill>
            <a:srgbClr val="FF0000"/>
          </a:solidFill>
          <a:round/>
          <a:headEnd/>
          <a:tailEnd type="triangle" w="med" len="med"/>
        </a:ln>
      </xdr:spPr>
    </xdr:sp>
    <xdr:clientData/>
  </xdr:twoCellAnchor>
  <xdr:twoCellAnchor>
    <xdr:from>
      <xdr:col>5</xdr:col>
      <xdr:colOff>548640</xdr:colOff>
      <xdr:row>8</xdr:row>
      <xdr:rowOff>76200</xdr:rowOff>
    </xdr:from>
    <xdr:to>
      <xdr:col>5</xdr:col>
      <xdr:colOff>548640</xdr:colOff>
      <xdr:row>14</xdr:row>
      <xdr:rowOff>152400</xdr:rowOff>
    </xdr:to>
    <xdr:sp macro="" textlink="">
      <xdr:nvSpPr>
        <xdr:cNvPr id="37680" name="Line 982">
          <a:extLst>
            <a:ext uri="{FF2B5EF4-FFF2-40B4-BE49-F238E27FC236}">
              <a16:creationId xmlns:a16="http://schemas.microsoft.com/office/drawing/2014/main" xmlns="" id="{00000000-0008-0000-0400-000030930000}"/>
            </a:ext>
          </a:extLst>
        </xdr:cNvPr>
        <xdr:cNvSpPr>
          <a:spLocks noChangeShapeType="1"/>
        </xdr:cNvSpPr>
      </xdr:nvSpPr>
      <xdr:spPr bwMode="auto">
        <a:xfrm>
          <a:off x="3970020" y="1516380"/>
          <a:ext cx="0" cy="1082040"/>
        </a:xfrm>
        <a:prstGeom prst="line">
          <a:avLst/>
        </a:prstGeom>
        <a:noFill/>
        <a:ln w="19050">
          <a:solidFill>
            <a:srgbClr val="FF0000"/>
          </a:solidFill>
          <a:round/>
          <a:headEnd/>
          <a:tailEnd type="triangle" w="med" len="med"/>
        </a:ln>
      </xdr:spPr>
    </xdr:sp>
    <xdr:clientData/>
  </xdr:twoCellAnchor>
  <xdr:twoCellAnchor>
    <xdr:from>
      <xdr:col>8</xdr:col>
      <xdr:colOff>457200</xdr:colOff>
      <xdr:row>8</xdr:row>
      <xdr:rowOff>76200</xdr:rowOff>
    </xdr:from>
    <xdr:to>
      <xdr:col>8</xdr:col>
      <xdr:colOff>457200</xdr:colOff>
      <xdr:row>15</xdr:row>
      <xdr:rowOff>7620</xdr:rowOff>
    </xdr:to>
    <xdr:sp macro="" textlink="">
      <xdr:nvSpPr>
        <xdr:cNvPr id="37681" name="Line 983">
          <a:extLst>
            <a:ext uri="{FF2B5EF4-FFF2-40B4-BE49-F238E27FC236}">
              <a16:creationId xmlns:a16="http://schemas.microsoft.com/office/drawing/2014/main" xmlns="" id="{00000000-0008-0000-0400-000031930000}"/>
            </a:ext>
          </a:extLst>
        </xdr:cNvPr>
        <xdr:cNvSpPr>
          <a:spLocks noChangeShapeType="1"/>
        </xdr:cNvSpPr>
      </xdr:nvSpPr>
      <xdr:spPr bwMode="auto">
        <a:xfrm>
          <a:off x="5730240" y="1516380"/>
          <a:ext cx="0" cy="1112520"/>
        </a:xfrm>
        <a:prstGeom prst="line">
          <a:avLst/>
        </a:prstGeom>
        <a:noFill/>
        <a:ln w="19050">
          <a:solidFill>
            <a:srgbClr val="FF0000"/>
          </a:solidFill>
          <a:round/>
          <a:headEnd/>
          <a:tailEnd type="triangle" w="med" len="med"/>
        </a:ln>
      </xdr:spPr>
    </xdr:sp>
    <xdr:clientData/>
  </xdr:twoCellAnchor>
  <xdr:twoCellAnchor>
    <xdr:from>
      <xdr:col>16</xdr:col>
      <xdr:colOff>449580</xdr:colOff>
      <xdr:row>8</xdr:row>
      <xdr:rowOff>76200</xdr:rowOff>
    </xdr:from>
    <xdr:to>
      <xdr:col>16</xdr:col>
      <xdr:colOff>449580</xdr:colOff>
      <xdr:row>15</xdr:row>
      <xdr:rowOff>7620</xdr:rowOff>
    </xdr:to>
    <xdr:sp macro="" textlink="">
      <xdr:nvSpPr>
        <xdr:cNvPr id="37682" name="Line 985">
          <a:extLst>
            <a:ext uri="{FF2B5EF4-FFF2-40B4-BE49-F238E27FC236}">
              <a16:creationId xmlns:a16="http://schemas.microsoft.com/office/drawing/2014/main" xmlns="" id="{00000000-0008-0000-0400-000032930000}"/>
            </a:ext>
          </a:extLst>
        </xdr:cNvPr>
        <xdr:cNvSpPr>
          <a:spLocks noChangeShapeType="1"/>
        </xdr:cNvSpPr>
      </xdr:nvSpPr>
      <xdr:spPr bwMode="auto">
        <a:xfrm>
          <a:off x="10690860" y="1516380"/>
          <a:ext cx="0" cy="1112520"/>
        </a:xfrm>
        <a:prstGeom prst="line">
          <a:avLst/>
        </a:prstGeom>
        <a:noFill/>
        <a:ln w="19050">
          <a:solidFill>
            <a:srgbClr val="FF0000"/>
          </a:solidFill>
          <a:round/>
          <a:headEnd/>
          <a:tailEnd type="triangle" w="med" len="med"/>
        </a:ln>
      </xdr:spPr>
    </xdr:sp>
    <xdr:clientData/>
  </xdr:twoCellAnchor>
  <xdr:twoCellAnchor>
    <xdr:from>
      <xdr:col>1</xdr:col>
      <xdr:colOff>22860</xdr:colOff>
      <xdr:row>19</xdr:row>
      <xdr:rowOff>91440</xdr:rowOff>
    </xdr:from>
    <xdr:to>
      <xdr:col>21</xdr:col>
      <xdr:colOff>304800</xdr:colOff>
      <xdr:row>19</xdr:row>
      <xdr:rowOff>91440</xdr:rowOff>
    </xdr:to>
    <xdr:sp macro="" textlink="">
      <xdr:nvSpPr>
        <xdr:cNvPr id="37683" name="Line 987">
          <a:extLst>
            <a:ext uri="{FF2B5EF4-FFF2-40B4-BE49-F238E27FC236}">
              <a16:creationId xmlns:a16="http://schemas.microsoft.com/office/drawing/2014/main" xmlns="" id="{00000000-0008-0000-0400-000033930000}"/>
            </a:ext>
          </a:extLst>
        </xdr:cNvPr>
        <xdr:cNvSpPr>
          <a:spLocks noChangeShapeType="1"/>
        </xdr:cNvSpPr>
      </xdr:nvSpPr>
      <xdr:spPr bwMode="auto">
        <a:xfrm>
          <a:off x="739140" y="3406140"/>
          <a:ext cx="13395960" cy="0"/>
        </a:xfrm>
        <a:prstGeom prst="line">
          <a:avLst/>
        </a:prstGeom>
        <a:noFill/>
        <a:ln w="19050">
          <a:solidFill>
            <a:srgbClr val="0000FF"/>
          </a:solidFill>
          <a:round/>
          <a:headEnd/>
          <a:tailEnd/>
        </a:ln>
      </xdr:spPr>
    </xdr:sp>
    <xdr:clientData/>
  </xdr:twoCellAnchor>
  <xdr:twoCellAnchor>
    <xdr:from>
      <xdr:col>2</xdr:col>
      <xdr:colOff>457200</xdr:colOff>
      <xdr:row>17</xdr:row>
      <xdr:rowOff>0</xdr:rowOff>
    </xdr:from>
    <xdr:to>
      <xdr:col>2</xdr:col>
      <xdr:colOff>457200</xdr:colOff>
      <xdr:row>19</xdr:row>
      <xdr:rowOff>68580</xdr:rowOff>
    </xdr:to>
    <xdr:sp macro="" textlink="">
      <xdr:nvSpPr>
        <xdr:cNvPr id="37684" name="Line 988">
          <a:extLst>
            <a:ext uri="{FF2B5EF4-FFF2-40B4-BE49-F238E27FC236}">
              <a16:creationId xmlns:a16="http://schemas.microsoft.com/office/drawing/2014/main" xmlns="" id="{00000000-0008-0000-0400-000034930000}"/>
            </a:ext>
          </a:extLst>
        </xdr:cNvPr>
        <xdr:cNvSpPr>
          <a:spLocks noChangeShapeType="1"/>
        </xdr:cNvSpPr>
      </xdr:nvSpPr>
      <xdr:spPr bwMode="auto">
        <a:xfrm flipV="1">
          <a:off x="1760220" y="2964180"/>
          <a:ext cx="0" cy="419100"/>
        </a:xfrm>
        <a:prstGeom prst="line">
          <a:avLst/>
        </a:prstGeom>
        <a:noFill/>
        <a:ln w="19050">
          <a:solidFill>
            <a:srgbClr val="0000FF"/>
          </a:solidFill>
          <a:round/>
          <a:headEnd/>
          <a:tailEnd type="triangle" w="med" len="med"/>
        </a:ln>
      </xdr:spPr>
    </xdr:sp>
    <xdr:clientData/>
  </xdr:twoCellAnchor>
  <xdr:twoCellAnchor>
    <xdr:from>
      <xdr:col>5</xdr:col>
      <xdr:colOff>472440</xdr:colOff>
      <xdr:row>17</xdr:row>
      <xdr:rowOff>0</xdr:rowOff>
    </xdr:from>
    <xdr:to>
      <xdr:col>5</xdr:col>
      <xdr:colOff>472440</xdr:colOff>
      <xdr:row>19</xdr:row>
      <xdr:rowOff>91440</xdr:rowOff>
    </xdr:to>
    <xdr:sp macro="" textlink="">
      <xdr:nvSpPr>
        <xdr:cNvPr id="37685" name="Line 989">
          <a:extLst>
            <a:ext uri="{FF2B5EF4-FFF2-40B4-BE49-F238E27FC236}">
              <a16:creationId xmlns:a16="http://schemas.microsoft.com/office/drawing/2014/main" xmlns="" id="{00000000-0008-0000-0400-000035930000}"/>
            </a:ext>
          </a:extLst>
        </xdr:cNvPr>
        <xdr:cNvSpPr>
          <a:spLocks noChangeShapeType="1"/>
        </xdr:cNvSpPr>
      </xdr:nvSpPr>
      <xdr:spPr bwMode="auto">
        <a:xfrm flipV="1">
          <a:off x="3893820" y="2964180"/>
          <a:ext cx="0" cy="441960"/>
        </a:xfrm>
        <a:prstGeom prst="line">
          <a:avLst/>
        </a:prstGeom>
        <a:noFill/>
        <a:ln w="19050">
          <a:solidFill>
            <a:srgbClr val="0000FF"/>
          </a:solidFill>
          <a:round/>
          <a:headEnd/>
          <a:tailEnd type="triangle" w="med" len="med"/>
        </a:ln>
      </xdr:spPr>
    </xdr:sp>
    <xdr:clientData/>
  </xdr:twoCellAnchor>
  <xdr:twoCellAnchor>
    <xdr:from>
      <xdr:col>8</xdr:col>
      <xdr:colOff>403860</xdr:colOff>
      <xdr:row>17</xdr:row>
      <xdr:rowOff>7620</xdr:rowOff>
    </xdr:from>
    <xdr:to>
      <xdr:col>8</xdr:col>
      <xdr:colOff>403860</xdr:colOff>
      <xdr:row>19</xdr:row>
      <xdr:rowOff>99060</xdr:rowOff>
    </xdr:to>
    <xdr:sp macro="" textlink="">
      <xdr:nvSpPr>
        <xdr:cNvPr id="37686" name="Line 990">
          <a:extLst>
            <a:ext uri="{FF2B5EF4-FFF2-40B4-BE49-F238E27FC236}">
              <a16:creationId xmlns:a16="http://schemas.microsoft.com/office/drawing/2014/main" xmlns="" id="{00000000-0008-0000-0400-000036930000}"/>
            </a:ext>
          </a:extLst>
        </xdr:cNvPr>
        <xdr:cNvSpPr>
          <a:spLocks noChangeShapeType="1"/>
        </xdr:cNvSpPr>
      </xdr:nvSpPr>
      <xdr:spPr bwMode="auto">
        <a:xfrm flipV="1">
          <a:off x="5676900" y="2971800"/>
          <a:ext cx="0" cy="441960"/>
        </a:xfrm>
        <a:prstGeom prst="line">
          <a:avLst/>
        </a:prstGeom>
        <a:noFill/>
        <a:ln w="19050">
          <a:solidFill>
            <a:srgbClr val="0000FF"/>
          </a:solidFill>
          <a:round/>
          <a:headEnd/>
          <a:tailEnd type="triangle" w="med" len="med"/>
        </a:ln>
      </xdr:spPr>
    </xdr:sp>
    <xdr:clientData/>
  </xdr:twoCellAnchor>
  <xdr:twoCellAnchor>
    <xdr:from>
      <xdr:col>16</xdr:col>
      <xdr:colOff>365760</xdr:colOff>
      <xdr:row>16</xdr:row>
      <xdr:rowOff>160020</xdr:rowOff>
    </xdr:from>
    <xdr:to>
      <xdr:col>16</xdr:col>
      <xdr:colOff>365760</xdr:colOff>
      <xdr:row>19</xdr:row>
      <xdr:rowOff>99060</xdr:rowOff>
    </xdr:to>
    <xdr:sp macro="" textlink="">
      <xdr:nvSpPr>
        <xdr:cNvPr id="37687" name="Line 992">
          <a:extLst>
            <a:ext uri="{FF2B5EF4-FFF2-40B4-BE49-F238E27FC236}">
              <a16:creationId xmlns:a16="http://schemas.microsoft.com/office/drawing/2014/main" xmlns="" id="{00000000-0008-0000-0400-000037930000}"/>
            </a:ext>
          </a:extLst>
        </xdr:cNvPr>
        <xdr:cNvSpPr>
          <a:spLocks noChangeShapeType="1"/>
        </xdr:cNvSpPr>
      </xdr:nvSpPr>
      <xdr:spPr bwMode="auto">
        <a:xfrm flipV="1">
          <a:off x="10607040" y="2956560"/>
          <a:ext cx="0" cy="457200"/>
        </a:xfrm>
        <a:prstGeom prst="line">
          <a:avLst/>
        </a:prstGeom>
        <a:noFill/>
        <a:ln w="19050">
          <a:solidFill>
            <a:srgbClr val="0000FF"/>
          </a:solidFill>
          <a:round/>
          <a:headEnd/>
          <a:tailEnd type="triangle" w="med" len="med"/>
        </a:ln>
      </xdr:spPr>
    </xdr:sp>
    <xdr:clientData/>
  </xdr:twoCellAnchor>
  <xdr:twoCellAnchor>
    <xdr:from>
      <xdr:col>21</xdr:col>
      <xdr:colOff>281940</xdr:colOff>
      <xdr:row>17</xdr:row>
      <xdr:rowOff>7620</xdr:rowOff>
    </xdr:from>
    <xdr:to>
      <xdr:col>21</xdr:col>
      <xdr:colOff>281940</xdr:colOff>
      <xdr:row>19</xdr:row>
      <xdr:rowOff>99060</xdr:rowOff>
    </xdr:to>
    <xdr:sp macro="" textlink="">
      <xdr:nvSpPr>
        <xdr:cNvPr id="37688" name="Line 993">
          <a:extLst>
            <a:ext uri="{FF2B5EF4-FFF2-40B4-BE49-F238E27FC236}">
              <a16:creationId xmlns:a16="http://schemas.microsoft.com/office/drawing/2014/main" xmlns="" id="{00000000-0008-0000-0400-000038930000}"/>
            </a:ext>
          </a:extLst>
        </xdr:cNvPr>
        <xdr:cNvSpPr>
          <a:spLocks noChangeShapeType="1"/>
        </xdr:cNvSpPr>
      </xdr:nvSpPr>
      <xdr:spPr bwMode="auto">
        <a:xfrm flipV="1">
          <a:off x="14112240" y="2971800"/>
          <a:ext cx="0" cy="441960"/>
        </a:xfrm>
        <a:prstGeom prst="line">
          <a:avLst/>
        </a:prstGeom>
        <a:noFill/>
        <a:ln w="19050">
          <a:solidFill>
            <a:srgbClr val="0000FF"/>
          </a:solidFill>
          <a:round/>
          <a:headEnd/>
          <a:tailEnd type="triangle" w="med" len="med"/>
        </a:ln>
      </xdr:spPr>
    </xdr:sp>
    <xdr:clientData/>
  </xdr:twoCellAnchor>
  <xdr:twoCellAnchor>
    <xdr:from>
      <xdr:col>27</xdr:col>
      <xdr:colOff>0</xdr:colOff>
      <xdr:row>19</xdr:row>
      <xdr:rowOff>106680</xdr:rowOff>
    </xdr:from>
    <xdr:to>
      <xdr:col>31</xdr:col>
      <xdr:colOff>411480</xdr:colOff>
      <xdr:row>19</xdr:row>
      <xdr:rowOff>106680</xdr:rowOff>
    </xdr:to>
    <xdr:sp macro="" textlink="">
      <xdr:nvSpPr>
        <xdr:cNvPr id="37689" name="Line 994">
          <a:extLst>
            <a:ext uri="{FF2B5EF4-FFF2-40B4-BE49-F238E27FC236}">
              <a16:creationId xmlns:a16="http://schemas.microsoft.com/office/drawing/2014/main" xmlns="" id="{00000000-0008-0000-0400-000039930000}"/>
            </a:ext>
          </a:extLst>
        </xdr:cNvPr>
        <xdr:cNvSpPr>
          <a:spLocks noChangeShapeType="1"/>
        </xdr:cNvSpPr>
      </xdr:nvSpPr>
      <xdr:spPr bwMode="auto">
        <a:xfrm>
          <a:off x="16832580" y="3421380"/>
          <a:ext cx="2804160" cy="0"/>
        </a:xfrm>
        <a:prstGeom prst="line">
          <a:avLst/>
        </a:prstGeom>
        <a:noFill/>
        <a:ln w="19050">
          <a:solidFill>
            <a:srgbClr val="0000FF"/>
          </a:solidFill>
          <a:round/>
          <a:headEnd/>
          <a:tailEnd/>
        </a:ln>
      </xdr:spPr>
    </xdr:sp>
    <xdr:clientData/>
  </xdr:twoCellAnchor>
  <xdr:twoCellAnchor>
    <xdr:from>
      <xdr:col>28</xdr:col>
      <xdr:colOff>381000</xdr:colOff>
      <xdr:row>17</xdr:row>
      <xdr:rowOff>0</xdr:rowOff>
    </xdr:from>
    <xdr:to>
      <xdr:col>28</xdr:col>
      <xdr:colOff>381000</xdr:colOff>
      <xdr:row>19</xdr:row>
      <xdr:rowOff>106680</xdr:rowOff>
    </xdr:to>
    <xdr:sp macro="" textlink="">
      <xdr:nvSpPr>
        <xdr:cNvPr id="37690" name="Line 996">
          <a:extLst>
            <a:ext uri="{FF2B5EF4-FFF2-40B4-BE49-F238E27FC236}">
              <a16:creationId xmlns:a16="http://schemas.microsoft.com/office/drawing/2014/main" xmlns="" id="{00000000-0008-0000-0400-00003A930000}"/>
            </a:ext>
          </a:extLst>
        </xdr:cNvPr>
        <xdr:cNvSpPr>
          <a:spLocks noChangeShapeType="1"/>
        </xdr:cNvSpPr>
      </xdr:nvSpPr>
      <xdr:spPr bwMode="auto">
        <a:xfrm flipV="1">
          <a:off x="17823180" y="2964180"/>
          <a:ext cx="0" cy="457200"/>
        </a:xfrm>
        <a:prstGeom prst="line">
          <a:avLst/>
        </a:prstGeom>
        <a:noFill/>
        <a:ln w="19050">
          <a:solidFill>
            <a:srgbClr val="0000FF"/>
          </a:solidFill>
          <a:round/>
          <a:headEnd/>
          <a:tailEnd type="triangle" w="med" len="med"/>
        </a:ln>
      </xdr:spPr>
    </xdr:sp>
    <xdr:clientData/>
  </xdr:twoCellAnchor>
  <xdr:twoCellAnchor>
    <xdr:from>
      <xdr:col>31</xdr:col>
      <xdr:colOff>403860</xdr:colOff>
      <xdr:row>17</xdr:row>
      <xdr:rowOff>0</xdr:rowOff>
    </xdr:from>
    <xdr:to>
      <xdr:col>31</xdr:col>
      <xdr:colOff>403860</xdr:colOff>
      <xdr:row>19</xdr:row>
      <xdr:rowOff>106680</xdr:rowOff>
    </xdr:to>
    <xdr:sp macro="" textlink="">
      <xdr:nvSpPr>
        <xdr:cNvPr id="37691" name="Line 997">
          <a:extLst>
            <a:ext uri="{FF2B5EF4-FFF2-40B4-BE49-F238E27FC236}">
              <a16:creationId xmlns:a16="http://schemas.microsoft.com/office/drawing/2014/main" xmlns="" id="{00000000-0008-0000-0400-00003B930000}"/>
            </a:ext>
          </a:extLst>
        </xdr:cNvPr>
        <xdr:cNvSpPr>
          <a:spLocks noChangeShapeType="1"/>
        </xdr:cNvSpPr>
      </xdr:nvSpPr>
      <xdr:spPr bwMode="auto">
        <a:xfrm flipV="1">
          <a:off x="19629120" y="2964180"/>
          <a:ext cx="0" cy="457200"/>
        </a:xfrm>
        <a:prstGeom prst="line">
          <a:avLst/>
        </a:prstGeom>
        <a:noFill/>
        <a:ln w="19050">
          <a:solidFill>
            <a:srgbClr val="0000FF"/>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228600</xdr:colOff>
      <xdr:row>3</xdr:row>
      <xdr:rowOff>38100</xdr:rowOff>
    </xdr:from>
    <xdr:to>
      <xdr:col>20</xdr:col>
      <xdr:colOff>533400</xdr:colOff>
      <xdr:row>29</xdr:row>
      <xdr:rowOff>60960</xdr:rowOff>
    </xdr:to>
    <xdr:graphicFrame macro="">
      <xdr:nvGraphicFramePr>
        <xdr:cNvPr id="1074" name="Chart 2">
          <a:extLst>
            <a:ext uri="{FF2B5EF4-FFF2-40B4-BE49-F238E27FC236}">
              <a16:creationId xmlns:a16="http://schemas.microsoft.com/office/drawing/2014/main" xmlns="" id="{00000000-0008-0000-0500-00003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182880</xdr:colOff>
      <xdr:row>3</xdr:row>
      <xdr:rowOff>60960</xdr:rowOff>
    </xdr:from>
    <xdr:to>
      <xdr:col>21</xdr:col>
      <xdr:colOff>144780</xdr:colOff>
      <xdr:row>30</xdr:row>
      <xdr:rowOff>68580</xdr:rowOff>
    </xdr:to>
    <xdr:graphicFrame macro="">
      <xdr:nvGraphicFramePr>
        <xdr:cNvPr id="2097" name="Chart 1">
          <a:extLst>
            <a:ext uri="{FF2B5EF4-FFF2-40B4-BE49-F238E27FC236}">
              <a16:creationId xmlns:a16="http://schemas.microsoft.com/office/drawing/2014/main" xmlns="" id="{00000000-0008-0000-0600-00003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274320</xdr:colOff>
      <xdr:row>3</xdr:row>
      <xdr:rowOff>121920</xdr:rowOff>
    </xdr:from>
    <xdr:to>
      <xdr:col>22</xdr:col>
      <xdr:colOff>327660</xdr:colOff>
      <xdr:row>30</xdr:row>
      <xdr:rowOff>38100</xdr:rowOff>
    </xdr:to>
    <xdr:graphicFrame macro="">
      <xdr:nvGraphicFramePr>
        <xdr:cNvPr id="3121" name="Chart 1">
          <a:extLst>
            <a:ext uri="{FF2B5EF4-FFF2-40B4-BE49-F238E27FC236}">
              <a16:creationId xmlns:a16="http://schemas.microsoft.com/office/drawing/2014/main" xmlns="" id="{00000000-0008-0000-0700-00003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oleObject" Target="../embeddings/Microsoft_Equation1.bin"/><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E37"/>
  <sheetViews>
    <sheetView zoomScale="85" workbookViewId="0"/>
  </sheetViews>
  <sheetFormatPr baseColWidth="10" defaultColWidth="8.83203125" defaultRowHeight="12" x14ac:dyDescent="0"/>
  <cols>
    <col min="1" max="1" width="3.1640625" customWidth="1"/>
    <col min="4" max="4" width="9.5" customWidth="1"/>
  </cols>
  <sheetData>
    <row r="1" spans="2:5">
      <c r="B1" t="s">
        <v>61</v>
      </c>
      <c r="C1" s="26" t="s">
        <v>62</v>
      </c>
      <c r="D1" s="26"/>
    </row>
    <row r="2" spans="2:5">
      <c r="B2">
        <v>1</v>
      </c>
      <c r="C2" s="21">
        <v>2E-3</v>
      </c>
      <c r="D2" s="21"/>
      <c r="E2" s="21"/>
    </row>
    <row r="3" spans="2:5">
      <c r="B3">
        <v>2</v>
      </c>
      <c r="C3" s="21">
        <v>4.0000000000000001E-3</v>
      </c>
      <c r="D3" s="21"/>
      <c r="E3" s="21"/>
    </row>
    <row r="4" spans="2:5">
      <c r="B4">
        <v>3</v>
      </c>
      <c r="C4" s="21">
        <v>6.0000000000000001E-3</v>
      </c>
      <c r="D4" s="21"/>
      <c r="E4" s="21"/>
    </row>
    <row r="5" spans="2:5">
      <c r="B5">
        <v>4</v>
      </c>
      <c r="C5" s="21">
        <v>8.0000000000000002E-3</v>
      </c>
      <c r="D5" s="21"/>
      <c r="E5" s="21"/>
    </row>
    <row r="6" spans="2:5">
      <c r="B6">
        <v>5</v>
      </c>
      <c r="C6" s="21">
        <v>0.01</v>
      </c>
      <c r="D6" s="21"/>
      <c r="E6" s="21"/>
    </row>
    <row r="7" spans="2:5">
      <c r="B7">
        <v>6</v>
      </c>
      <c r="C7" s="21">
        <v>1.2E-2</v>
      </c>
      <c r="D7" s="21"/>
      <c r="E7" s="21"/>
    </row>
    <row r="8" spans="2:5">
      <c r="B8">
        <v>7</v>
      </c>
      <c r="C8" s="21">
        <v>1.4E-2</v>
      </c>
      <c r="D8" s="21"/>
      <c r="E8" s="21"/>
    </row>
    <row r="9" spans="2:5">
      <c r="B9">
        <v>8</v>
      </c>
      <c r="C9" s="21">
        <v>1.6E-2</v>
      </c>
      <c r="D9" s="21"/>
      <c r="E9" s="21"/>
    </row>
    <row r="10" spans="2:5">
      <c r="B10">
        <v>9</v>
      </c>
      <c r="C10" s="21">
        <v>1.8000000000000002E-2</v>
      </c>
      <c r="D10" s="21"/>
      <c r="E10" s="21"/>
    </row>
    <row r="11" spans="2:5">
      <c r="B11">
        <v>10</v>
      </c>
      <c r="C11" s="21">
        <v>2.0000000000000004E-2</v>
      </c>
      <c r="D11" s="21"/>
      <c r="E11" s="21"/>
    </row>
    <row r="12" spans="2:5">
      <c r="B12">
        <v>11</v>
      </c>
      <c r="C12" s="21">
        <v>2.2000000000000006E-2</v>
      </c>
      <c r="D12" s="21"/>
      <c r="E12" s="21"/>
    </row>
    <row r="13" spans="2:5">
      <c r="B13">
        <v>12</v>
      </c>
      <c r="C13" s="21">
        <v>2.4000000000000007E-2</v>
      </c>
      <c r="D13" s="21"/>
      <c r="E13" s="21"/>
    </row>
    <row r="14" spans="2:5">
      <c r="B14">
        <v>13</v>
      </c>
      <c r="C14" s="21">
        <v>2.6000000000000009E-2</v>
      </c>
      <c r="D14" s="21"/>
      <c r="E14" s="21"/>
    </row>
    <row r="15" spans="2:5">
      <c r="B15">
        <v>14</v>
      </c>
      <c r="C15" s="21">
        <v>2.8000000000000011E-2</v>
      </c>
      <c r="D15" s="21"/>
      <c r="E15" s="21"/>
    </row>
    <row r="16" spans="2:5">
      <c r="B16">
        <v>15</v>
      </c>
      <c r="C16" s="21">
        <v>3.0000000000000013E-2</v>
      </c>
      <c r="D16" s="21"/>
      <c r="E16" s="21"/>
    </row>
    <row r="17" spans="2:5">
      <c r="B17">
        <v>16</v>
      </c>
      <c r="C17" s="21">
        <v>3.2000000000000015E-2</v>
      </c>
      <c r="D17" s="21"/>
      <c r="E17" s="21"/>
    </row>
    <row r="18" spans="2:5">
      <c r="B18">
        <v>17</v>
      </c>
      <c r="C18" s="21">
        <v>3.4000000000000016E-2</v>
      </c>
      <c r="D18" s="21"/>
      <c r="E18" s="21"/>
    </row>
    <row r="19" spans="2:5">
      <c r="B19">
        <v>18</v>
      </c>
      <c r="C19" s="21">
        <v>3.6000000000000018E-2</v>
      </c>
      <c r="D19" s="21"/>
      <c r="E19" s="21"/>
    </row>
    <row r="20" spans="2:5">
      <c r="B20">
        <v>19</v>
      </c>
      <c r="C20" s="21">
        <v>3.800000000000002E-2</v>
      </c>
      <c r="D20" s="21"/>
      <c r="E20" s="21"/>
    </row>
    <row r="21" spans="2:5">
      <c r="B21">
        <v>20</v>
      </c>
      <c r="C21" s="21">
        <v>4.0000000000000022E-2</v>
      </c>
      <c r="D21" s="21"/>
      <c r="E21" s="21"/>
    </row>
    <row r="22" spans="2:5">
      <c r="B22">
        <v>21</v>
      </c>
      <c r="C22" s="21">
        <v>4.2000000000000023E-2</v>
      </c>
      <c r="D22" s="21"/>
      <c r="E22" s="21"/>
    </row>
    <row r="23" spans="2:5">
      <c r="B23">
        <v>22</v>
      </c>
      <c r="C23" s="21">
        <v>4.4000000000000025E-2</v>
      </c>
      <c r="D23" s="21"/>
      <c r="E23" s="21"/>
    </row>
    <row r="24" spans="2:5">
      <c r="B24">
        <v>23</v>
      </c>
      <c r="C24" s="21">
        <v>4.6000000000000027E-2</v>
      </c>
      <c r="D24" s="21"/>
      <c r="E24" s="21"/>
    </row>
    <row r="25" spans="2:5">
      <c r="B25">
        <v>24</v>
      </c>
      <c r="C25" s="21">
        <v>4.8000000000000029E-2</v>
      </c>
      <c r="D25" s="21"/>
      <c r="E25" s="21"/>
    </row>
    <row r="26" spans="2:5">
      <c r="B26">
        <v>25</v>
      </c>
      <c r="C26" s="21">
        <v>5.0000000000000031E-2</v>
      </c>
      <c r="D26" s="21"/>
      <c r="E26" s="21"/>
    </row>
    <row r="27" spans="2:5">
      <c r="B27">
        <v>26</v>
      </c>
      <c r="C27" s="21">
        <v>5.2000000000000032E-2</v>
      </c>
      <c r="D27" s="21"/>
      <c r="E27" s="21"/>
    </row>
    <row r="28" spans="2:5">
      <c r="B28">
        <v>27</v>
      </c>
      <c r="C28" s="21">
        <v>5.4000000000000034E-2</v>
      </c>
      <c r="D28" s="21"/>
      <c r="E28" s="21"/>
    </row>
    <row r="29" spans="2:5">
      <c r="B29">
        <v>28</v>
      </c>
      <c r="C29" s="21">
        <v>5.6000000000000036E-2</v>
      </c>
      <c r="D29" s="21"/>
      <c r="E29" s="21"/>
    </row>
    <row r="30" spans="2:5">
      <c r="B30">
        <v>29</v>
      </c>
      <c r="C30" s="21">
        <v>5.8000000000000038E-2</v>
      </c>
      <c r="D30" s="21"/>
      <c r="E30" s="21"/>
    </row>
    <row r="31" spans="2:5">
      <c r="B31">
        <v>30</v>
      </c>
      <c r="C31" s="21">
        <v>6.0000000000000039E-2</v>
      </c>
      <c r="D31" s="21"/>
      <c r="E31" s="21"/>
    </row>
    <row r="32" spans="2:5">
      <c r="B32">
        <v>31</v>
      </c>
      <c r="C32" s="21">
        <v>6.0000000000000039E-2</v>
      </c>
      <c r="D32" s="21"/>
      <c r="E32" s="21"/>
    </row>
    <row r="33" spans="2:5">
      <c r="B33">
        <v>32</v>
      </c>
      <c r="C33" s="21">
        <v>6.0000000000000039E-2</v>
      </c>
      <c r="D33" s="21"/>
      <c r="E33" s="21"/>
    </row>
    <row r="34" spans="2:5">
      <c r="B34">
        <v>33</v>
      </c>
      <c r="C34" s="21">
        <v>6.0000000000000039E-2</v>
      </c>
      <c r="D34" s="21"/>
      <c r="E34" s="21"/>
    </row>
    <row r="35" spans="2:5">
      <c r="B35">
        <v>34</v>
      </c>
      <c r="C35" s="21">
        <v>6.0000000000000039E-2</v>
      </c>
      <c r="D35" s="21"/>
      <c r="E35" s="21"/>
    </row>
    <row r="36" spans="2:5">
      <c r="B36">
        <v>35</v>
      </c>
      <c r="C36" s="21">
        <v>6.0000000000000039E-2</v>
      </c>
      <c r="D36" s="21"/>
      <c r="E36" s="21"/>
    </row>
    <row r="37" spans="2:5">
      <c r="B37" t="s">
        <v>63</v>
      </c>
      <c r="C37" s="21">
        <v>6.0000000000000039E-2</v>
      </c>
      <c r="D37" s="21"/>
      <c r="E37" s="21"/>
    </row>
  </sheetData>
  <phoneticPr fontId="0"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P7"/>
  <sheetViews>
    <sheetView tabSelected="1" zoomScale="85" workbookViewId="0">
      <selection activeCell="O4" sqref="O4"/>
    </sheetView>
  </sheetViews>
  <sheetFormatPr baseColWidth="10" defaultColWidth="8.83203125" defaultRowHeight="12" x14ac:dyDescent="0"/>
  <cols>
    <col min="1" max="1" width="9.5" customWidth="1"/>
    <col min="2" max="2" width="10.6640625" bestFit="1" customWidth="1"/>
    <col min="3" max="3" width="14.83203125" bestFit="1" customWidth="1"/>
    <col min="4" max="4" width="13.33203125" customWidth="1"/>
    <col min="5" max="5" width="13.1640625" customWidth="1"/>
    <col min="6" max="16" width="8.1640625" customWidth="1"/>
    <col min="17" max="17" width="7" bestFit="1" customWidth="1"/>
    <col min="18" max="18" width="6.5" bestFit="1" customWidth="1"/>
    <col min="19" max="19" width="2.6640625" bestFit="1" customWidth="1"/>
  </cols>
  <sheetData>
    <row r="1" spans="1:16">
      <c r="A1" t="s">
        <v>9</v>
      </c>
      <c r="B1" t="s">
        <v>8</v>
      </c>
      <c r="C1" t="s">
        <v>10</v>
      </c>
      <c r="D1" t="s">
        <v>11</v>
      </c>
      <c r="E1" t="s">
        <v>12</v>
      </c>
      <c r="F1" t="s">
        <v>13</v>
      </c>
      <c r="G1" t="s">
        <v>8</v>
      </c>
      <c r="H1" t="s">
        <v>14</v>
      </c>
      <c r="I1" t="s">
        <v>15</v>
      </c>
      <c r="K1" t="s">
        <v>16</v>
      </c>
      <c r="L1" t="s">
        <v>15</v>
      </c>
      <c r="N1" t="s">
        <v>9</v>
      </c>
      <c r="O1" t="s">
        <v>9</v>
      </c>
      <c r="P1" t="s">
        <v>17</v>
      </c>
    </row>
    <row r="2" spans="1:16">
      <c r="A2" t="s">
        <v>18</v>
      </c>
      <c r="B2" t="s">
        <v>19</v>
      </c>
      <c r="C2" t="s">
        <v>36</v>
      </c>
      <c r="D2" t="s">
        <v>37</v>
      </c>
      <c r="E2" t="s">
        <v>37</v>
      </c>
      <c r="F2" t="s">
        <v>20</v>
      </c>
      <c r="G2" t="s">
        <v>21</v>
      </c>
      <c r="H2" t="s">
        <v>38</v>
      </c>
      <c r="I2" t="s">
        <v>23</v>
      </c>
      <c r="J2" t="s">
        <v>24</v>
      </c>
      <c r="K2" t="s">
        <v>22</v>
      </c>
      <c r="L2" t="s">
        <v>23</v>
      </c>
      <c r="M2" t="s">
        <v>24</v>
      </c>
      <c r="N2" t="s">
        <v>25</v>
      </c>
      <c r="O2" t="s">
        <v>26</v>
      </c>
      <c r="P2" t="s">
        <v>27</v>
      </c>
    </row>
    <row r="3" spans="1:16">
      <c r="A3" t="s">
        <v>28</v>
      </c>
      <c r="B3" t="s">
        <v>29</v>
      </c>
      <c r="C3">
        <v>1343639979</v>
      </c>
      <c r="D3" s="42">
        <v>78512127</v>
      </c>
      <c r="E3" s="42">
        <v>77657656.75</v>
      </c>
      <c r="F3">
        <v>5.4020000000000001</v>
      </c>
      <c r="G3">
        <v>5</v>
      </c>
      <c r="H3">
        <v>2004</v>
      </c>
      <c r="I3">
        <v>5</v>
      </c>
      <c r="J3">
        <v>1</v>
      </c>
      <c r="K3">
        <v>2024</v>
      </c>
      <c r="L3">
        <v>5</v>
      </c>
      <c r="M3">
        <v>1</v>
      </c>
      <c r="N3">
        <v>236</v>
      </c>
      <c r="O3">
        <v>3</v>
      </c>
      <c r="P3">
        <v>1</v>
      </c>
    </row>
    <row r="4" spans="1:16">
      <c r="A4" t="s">
        <v>30</v>
      </c>
      <c r="B4" t="s">
        <v>31</v>
      </c>
      <c r="C4">
        <v>782419807</v>
      </c>
      <c r="D4" s="42">
        <v>129691394</v>
      </c>
      <c r="E4" s="42">
        <v>128842343.34999999</v>
      </c>
      <c r="F4">
        <v>5.4189999999999996</v>
      </c>
      <c r="G4">
        <v>5</v>
      </c>
      <c r="H4">
        <v>2004</v>
      </c>
      <c r="I4">
        <v>6</v>
      </c>
      <c r="J4">
        <v>1</v>
      </c>
      <c r="K4">
        <v>2024</v>
      </c>
      <c r="L4">
        <v>6</v>
      </c>
      <c r="M4">
        <v>1</v>
      </c>
      <c r="N4">
        <v>237</v>
      </c>
      <c r="O4">
        <v>3</v>
      </c>
      <c r="P4">
        <v>1</v>
      </c>
    </row>
    <row r="5" spans="1:16">
      <c r="D5" s="42"/>
      <c r="E5" s="43">
        <f>SUM(E3:E4)</f>
        <v>206500000.09999999</v>
      </c>
    </row>
    <row r="7" spans="1:16" ht="36.75" customHeight="1">
      <c r="A7" s="68" t="s">
        <v>60</v>
      </c>
      <c r="B7" s="68"/>
      <c r="C7" s="68"/>
      <c r="D7" s="68"/>
      <c r="E7" s="68"/>
      <c r="F7" s="68"/>
      <c r="G7" s="68"/>
      <c r="H7" s="68"/>
      <c r="I7" s="68"/>
      <c r="J7" s="68"/>
      <c r="K7" s="68"/>
      <c r="L7" s="68"/>
      <c r="M7" s="68"/>
      <c r="N7" s="68"/>
      <c r="O7" s="68"/>
      <c r="P7" s="68"/>
    </row>
  </sheetData>
  <mergeCells count="1">
    <mergeCell ref="A7:P7"/>
  </mergeCells>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W371"/>
  <sheetViews>
    <sheetView zoomScale="85" workbookViewId="0">
      <pane xSplit="1" ySplit="9" topLeftCell="B10" activePane="bottomRight" state="frozen"/>
      <selection pane="topRight" activeCell="B1" sqref="B1"/>
      <selection pane="bottomLeft" activeCell="A10" sqref="A10"/>
      <selection pane="bottomRight" activeCell="G4" sqref="G4"/>
    </sheetView>
  </sheetViews>
  <sheetFormatPr baseColWidth="10" defaultColWidth="9.1640625" defaultRowHeight="12" x14ac:dyDescent="0"/>
  <cols>
    <col min="1" max="1" width="8.83203125" customWidth="1"/>
    <col min="2" max="2" width="13.33203125" customWidth="1"/>
    <col min="3" max="3" width="10.1640625" customWidth="1"/>
    <col min="4" max="4" width="11.1640625" customWidth="1"/>
    <col min="5" max="6" width="12.5" customWidth="1"/>
    <col min="7" max="7" width="11.5" customWidth="1"/>
    <col min="8" max="8" width="14.5" style="8" bestFit="1" customWidth="1"/>
    <col min="9" max="9" width="9.1640625" style="28"/>
    <col min="10" max="10" width="13.83203125" customWidth="1"/>
    <col min="11" max="12" width="8.83203125" customWidth="1"/>
    <col min="13" max="14" width="13" customWidth="1"/>
    <col min="15" max="15" width="11.83203125" customWidth="1"/>
    <col min="16" max="16" width="13" style="8" customWidth="1"/>
    <col min="17" max="17" width="12.83203125" style="28" customWidth="1"/>
    <col min="18" max="18" width="11.33203125" style="28" bestFit="1" customWidth="1"/>
    <col min="19" max="19" width="11.33203125" style="28" customWidth="1"/>
    <col min="20" max="20" width="11.5" style="28" customWidth="1"/>
    <col min="21" max="21" width="11" style="28" customWidth="1"/>
    <col min="22" max="22" width="11.83203125" style="28" customWidth="1"/>
    <col min="23" max="23" width="11.33203125" style="28" bestFit="1" customWidth="1"/>
    <col min="24" max="16384" width="9.1640625" style="28"/>
  </cols>
  <sheetData>
    <row r="1" spans="1:23">
      <c r="C1">
        <v>1</v>
      </c>
      <c r="K1">
        <v>2</v>
      </c>
    </row>
    <row r="2" spans="1:23" ht="13" thickBot="1">
      <c r="B2" t="s">
        <v>20</v>
      </c>
      <c r="C2">
        <f>'Pool Info'!$F3</f>
        <v>5.4020000000000001</v>
      </c>
      <c r="J2" t="s">
        <v>20</v>
      </c>
      <c r="K2">
        <f>'Pool Info'!$F4</f>
        <v>5.4189999999999996</v>
      </c>
    </row>
    <row r="3" spans="1:23" ht="13" thickBot="1">
      <c r="B3" t="s">
        <v>32</v>
      </c>
      <c r="C3">
        <f>C2/1200</f>
        <v>4.5016666666666668E-3</v>
      </c>
      <c r="F3" t="s">
        <v>65</v>
      </c>
      <c r="G3" s="59">
        <v>1.5</v>
      </c>
      <c r="J3" t="s">
        <v>32</v>
      </c>
      <c r="K3">
        <f>K2/1200</f>
        <v>4.5158333333333326E-3</v>
      </c>
    </row>
    <row r="5" spans="1:23">
      <c r="B5" t="s">
        <v>33</v>
      </c>
      <c r="C5" t="str">
        <f>'Pool Info'!$A3</f>
        <v>C90831</v>
      </c>
      <c r="J5" t="s">
        <v>33</v>
      </c>
      <c r="K5" t="str">
        <f>'Pool Info'!$A4</f>
        <v>C90836</v>
      </c>
    </row>
    <row r="6" spans="1:23">
      <c r="B6" t="s">
        <v>34</v>
      </c>
      <c r="C6">
        <f>'Pool Info'!$N3</f>
        <v>236</v>
      </c>
      <c r="J6" t="s">
        <v>34</v>
      </c>
      <c r="K6">
        <f>'Pool Info'!$N4</f>
        <v>237</v>
      </c>
    </row>
    <row r="7" spans="1:23">
      <c r="B7" t="s">
        <v>35</v>
      </c>
      <c r="C7">
        <f>'Pool Info'!$O3</f>
        <v>3</v>
      </c>
      <c r="J7" t="s">
        <v>35</v>
      </c>
      <c r="K7">
        <f>'Pool Info'!$O4</f>
        <v>3</v>
      </c>
    </row>
    <row r="9" spans="1:23" s="33" customFormat="1" ht="36" customHeight="1">
      <c r="A9" s="16"/>
      <c r="B9" s="16" t="s">
        <v>52</v>
      </c>
      <c r="C9" s="16" t="s">
        <v>50</v>
      </c>
      <c r="D9" s="16" t="s">
        <v>49</v>
      </c>
      <c r="E9" s="16" t="s">
        <v>66</v>
      </c>
      <c r="F9" s="60" t="s">
        <v>67</v>
      </c>
      <c r="G9" s="16" t="s">
        <v>43</v>
      </c>
      <c r="H9" s="17" t="s">
        <v>41</v>
      </c>
      <c r="J9" s="16" t="s">
        <v>52</v>
      </c>
      <c r="K9" s="16" t="s">
        <v>50</v>
      </c>
      <c r="L9" s="16" t="s">
        <v>49</v>
      </c>
      <c r="M9" s="16" t="s">
        <v>66</v>
      </c>
      <c r="N9" s="60" t="s">
        <v>67</v>
      </c>
      <c r="O9" s="16" t="s">
        <v>43</v>
      </c>
      <c r="P9" s="17" t="s">
        <v>41</v>
      </c>
    </row>
    <row r="10" spans="1:23">
      <c r="A10" s="26">
        <v>0</v>
      </c>
      <c r="B10" s="69"/>
      <c r="C10" s="7"/>
      <c r="D10" s="7"/>
      <c r="E10" s="7"/>
      <c r="F10" s="7"/>
      <c r="G10" s="7"/>
      <c r="H10" s="7">
        <f>'Pool Info'!$E3</f>
        <v>77657656.75</v>
      </c>
      <c r="J10" s="7"/>
      <c r="K10" s="7"/>
      <c r="L10" s="7"/>
      <c r="M10" s="7"/>
      <c r="N10" s="7"/>
      <c r="O10" s="7"/>
      <c r="P10" s="7">
        <f>'Pool Info'!$E4</f>
        <v>128842343.34999999</v>
      </c>
      <c r="R10" s="31"/>
      <c r="S10" s="39"/>
      <c r="T10" s="40"/>
      <c r="V10" s="40"/>
    </row>
    <row r="11" spans="1:23">
      <c r="A11" s="26">
        <v>1</v>
      </c>
      <c r="B11" s="7">
        <f>IF(ISERROR(PMT(C$3,C$6-$A10,H10)),0,-PMT(C$3,C$6-$A10,H10))</f>
        <v>534909.7773759613</v>
      </c>
      <c r="C11" s="7">
        <f>H10*C$3</f>
        <v>349588.88480291667</v>
      </c>
      <c r="D11" s="7">
        <f>IF(H10-(B11-C11)&gt;0.001,B11-C11,H10)</f>
        <v>185320.89257304464</v>
      </c>
      <c r="E11" s="41">
        <f>$G$3*0.06*MIN(1,($A11+$C$7)/30)</f>
        <v>1.2E-2</v>
      </c>
      <c r="F11" s="41">
        <f>1-(1-E11)^(1/12)</f>
        <v>1.0055425391276573E-3</v>
      </c>
      <c r="G11" s="7">
        <f>F11*(H10-D11)</f>
        <v>77901.729310227762</v>
      </c>
      <c r="H11" s="7">
        <f>H10-D11-G11</f>
        <v>77394434.128116727</v>
      </c>
      <c r="J11" s="7">
        <f>IF(ISERROR(PMT(K$3,K$6-$A10,P10)),0,-PMT(K$3,K$6-$A10,P10))</f>
        <v>886597.73357699194</v>
      </c>
      <c r="K11" s="7">
        <f>P10*K$3</f>
        <v>581830.54884470825</v>
      </c>
      <c r="L11" s="7">
        <f>IF(P10-(J11-K11)&gt;0.001,J11-K11,P10)</f>
        <v>304767.1847322837</v>
      </c>
      <c r="M11" s="41">
        <f>$G$3*0.06*MIN(1,($A11+$K$7)/30)</f>
        <v>1.2E-2</v>
      </c>
      <c r="N11" s="41">
        <f>1-(1-M11)^(1/12)</f>
        <v>1.0055425391276573E-3</v>
      </c>
      <c r="O11" s="7">
        <f>N11*(P10-L11)</f>
        <v>129250.00071053793</v>
      </c>
      <c r="P11" s="7">
        <f>P10-L11-O11</f>
        <v>128408326.16455717</v>
      </c>
      <c r="R11" s="38"/>
      <c r="S11" s="39"/>
      <c r="T11" s="40"/>
      <c r="U11" s="38"/>
      <c r="V11" s="40"/>
      <c r="W11" s="38"/>
    </row>
    <row r="12" spans="1:23">
      <c r="A12" s="26">
        <v>2</v>
      </c>
      <c r="B12" s="7">
        <f t="shared" ref="B12:B75" si="0">IF(ISERROR(PMT(C$3,C$6-$A11,H11)),0,-PMT(C$3,C$6-$A11,H11))</f>
        <v>534371.90284021455</v>
      </c>
      <c r="C12" s="7">
        <f t="shared" ref="C12:C75" si="1">H11*C$3</f>
        <v>348403.94430007215</v>
      </c>
      <c r="D12" s="7">
        <f t="shared" ref="D12:D75" si="2">IF(H11-(B12-C12)&gt;0.001,B12-C12,H11)</f>
        <v>185967.9585401424</v>
      </c>
      <c r="E12" s="41">
        <f t="shared" ref="E12:E75" si="3">$G$3*0.06*MIN(1,($A12+$C$7)/30)</f>
        <v>1.4999999999999999E-2</v>
      </c>
      <c r="F12" s="41">
        <f t="shared" ref="F12:F75" si="4">1-(1-E12)^(1/12)</f>
        <v>1.2586770182638762E-3</v>
      </c>
      <c r="G12" s="7">
        <f t="shared" ref="G12:G75" si="5">F12*(H11-D12)</f>
        <v>97180.521983050014</v>
      </c>
      <c r="H12" s="7">
        <f t="shared" ref="H12:H75" si="6">H11-D12-G12</f>
        <v>77111285.647593528</v>
      </c>
      <c r="J12" s="7">
        <f t="shared" ref="J12:J75" si="7">IF(ISERROR(PMT(K$3,K$6-$A11,P11)),0,-PMT(K$3,K$6-$A11,P11))</f>
        <v>885706.22184078605</v>
      </c>
      <c r="K12" s="7">
        <f t="shared" ref="K12:K75" si="8">P11*K$3</f>
        <v>579870.59957144596</v>
      </c>
      <c r="L12" s="7">
        <f t="shared" ref="L12:L75" si="9">IF(P11-(J12-K12)&gt;0.001,J12-K12,P11)</f>
        <v>305835.62226934009</v>
      </c>
      <c r="M12" s="41">
        <f t="shared" ref="M12:M75" si="10">$G$3*0.06*MIN(1,($A12+$K$7)/30)</f>
        <v>1.4999999999999999E-2</v>
      </c>
      <c r="N12" s="41">
        <f t="shared" ref="N12:N75" si="11">1-(1-M12)^(1/12)</f>
        <v>1.2586770182638762E-3</v>
      </c>
      <c r="O12" s="7">
        <f t="shared" ref="O12:O75" si="12">N12*(P11-L12)</f>
        <v>161239.66082794324</v>
      </c>
      <c r="P12" s="7">
        <f t="shared" ref="P12:P75" si="13">P11-L12-O12</f>
        <v>127941250.88145988</v>
      </c>
      <c r="R12" s="38"/>
      <c r="S12" s="39"/>
      <c r="T12" s="40"/>
      <c r="U12" s="38"/>
      <c r="V12" s="40"/>
      <c r="W12" s="38"/>
    </row>
    <row r="13" spans="1:23">
      <c r="A13" s="26">
        <v>3</v>
      </c>
      <c r="B13" s="7">
        <f t="shared" si="0"/>
        <v>533699.30120690353</v>
      </c>
      <c r="C13" s="7">
        <f t="shared" si="1"/>
        <v>347129.30422358355</v>
      </c>
      <c r="D13" s="7">
        <f t="shared" si="2"/>
        <v>186569.99698331999</v>
      </c>
      <c r="E13" s="41">
        <f t="shared" si="3"/>
        <v>1.7999999999999999E-2</v>
      </c>
      <c r="F13" s="41">
        <f t="shared" si="4"/>
        <v>1.5125192070827298E-3</v>
      </c>
      <c r="G13" s="7">
        <f t="shared" si="5"/>
        <v>116350.1099209254</v>
      </c>
      <c r="H13" s="7">
        <f t="shared" si="6"/>
        <v>76808365.54068929</v>
      </c>
      <c r="J13" s="7">
        <f t="shared" si="7"/>
        <v>884591.40377442166</v>
      </c>
      <c r="K13" s="7">
        <f t="shared" si="8"/>
        <v>577761.36543885909</v>
      </c>
      <c r="L13" s="7">
        <f t="shared" si="9"/>
        <v>306830.03833556257</v>
      </c>
      <c r="M13" s="41">
        <f t="shared" si="10"/>
        <v>1.7999999999999999E-2</v>
      </c>
      <c r="N13" s="41">
        <f t="shared" si="11"/>
        <v>1.5125192070827298E-3</v>
      </c>
      <c r="O13" s="7">
        <f t="shared" si="12"/>
        <v>193049.51301010582</v>
      </c>
      <c r="P13" s="7">
        <f t="shared" si="13"/>
        <v>127441371.33011422</v>
      </c>
      <c r="R13" s="38"/>
      <c r="S13" s="39"/>
      <c r="T13" s="40"/>
      <c r="U13" s="38"/>
      <c r="V13" s="40"/>
      <c r="W13" s="38"/>
    </row>
    <row r="14" spans="1:23">
      <c r="A14" s="26">
        <v>4</v>
      </c>
      <c r="B14" s="7">
        <f t="shared" si="0"/>
        <v>532892.07076302159</v>
      </c>
      <c r="C14" s="7">
        <f t="shared" si="1"/>
        <v>345765.65887566964</v>
      </c>
      <c r="D14" s="7">
        <f t="shared" si="2"/>
        <v>187126.41188735195</v>
      </c>
      <c r="E14" s="41">
        <f t="shared" si="3"/>
        <v>2.0999999999999998E-2</v>
      </c>
      <c r="F14" s="41">
        <f t="shared" si="4"/>
        <v>1.7670732553261015E-3</v>
      </c>
      <c r="G14" s="7">
        <f t="shared" si="5"/>
        <v>135395.34245445172</v>
      </c>
      <c r="H14" s="7">
        <f t="shared" si="6"/>
        <v>76485843.786347494</v>
      </c>
      <c r="J14" s="7">
        <f t="shared" si="7"/>
        <v>883253.44228579255</v>
      </c>
      <c r="K14" s="7">
        <f t="shared" si="8"/>
        <v>575503.99269824068</v>
      </c>
      <c r="L14" s="7">
        <f t="shared" si="9"/>
        <v>307749.44958755188</v>
      </c>
      <c r="M14" s="41">
        <f t="shared" si="10"/>
        <v>2.0999999999999998E-2</v>
      </c>
      <c r="N14" s="41">
        <f t="shared" si="11"/>
        <v>1.7670732553261015E-3</v>
      </c>
      <c r="O14" s="7">
        <f t="shared" si="12"/>
        <v>224654.42307781993</v>
      </c>
      <c r="P14" s="7">
        <f t="shared" si="13"/>
        <v>126908967.45744884</v>
      </c>
      <c r="R14" s="38"/>
      <c r="S14" s="39"/>
      <c r="T14" s="40"/>
      <c r="U14" s="38"/>
      <c r="V14" s="40"/>
      <c r="W14" s="38"/>
    </row>
    <row r="15" spans="1:23">
      <c r="A15" s="26">
        <v>5</v>
      </c>
      <c r="B15" s="7">
        <f t="shared" si="0"/>
        <v>531950.41143680096</v>
      </c>
      <c r="C15" s="7">
        <f t="shared" si="1"/>
        <v>344313.77344487433</v>
      </c>
      <c r="D15" s="7">
        <f t="shared" si="2"/>
        <v>187636.63799192663</v>
      </c>
      <c r="E15" s="41">
        <f t="shared" si="3"/>
        <v>2.4E-2</v>
      </c>
      <c r="F15" s="41">
        <f t="shared" si="4"/>
        <v>2.0223433498771648E-3</v>
      </c>
      <c r="G15" s="7">
        <f t="shared" si="5"/>
        <v>154301.17183402725</v>
      </c>
      <c r="H15" s="7">
        <f t="shared" si="6"/>
        <v>76143905.976521552</v>
      </c>
      <c r="J15" s="7">
        <f t="shared" si="7"/>
        <v>881692.66875025467</v>
      </c>
      <c r="K15" s="7">
        <f t="shared" si="8"/>
        <v>573099.74554326269</v>
      </c>
      <c r="L15" s="7">
        <f t="shared" si="9"/>
        <v>308592.92320699198</v>
      </c>
      <c r="M15" s="41">
        <f t="shared" si="10"/>
        <v>2.4E-2</v>
      </c>
      <c r="N15" s="41">
        <f t="shared" si="11"/>
        <v>2.0223433498771648E-3</v>
      </c>
      <c r="O15" s="7">
        <f t="shared" si="12"/>
        <v>256029.42553128238</v>
      </c>
      <c r="P15" s="7">
        <f t="shared" si="13"/>
        <v>126344345.10871057</v>
      </c>
      <c r="R15" s="38"/>
      <c r="S15" s="39"/>
      <c r="T15" s="40"/>
      <c r="U15" s="38"/>
      <c r="V15" s="40"/>
      <c r="W15" s="38"/>
    </row>
    <row r="16" spans="1:23">
      <c r="A16" s="26">
        <v>6</v>
      </c>
      <c r="B16" s="7">
        <f t="shared" si="0"/>
        <v>530874.62505976739</v>
      </c>
      <c r="C16" s="7">
        <f t="shared" si="1"/>
        <v>342774.48340430786</v>
      </c>
      <c r="D16" s="7">
        <f t="shared" si="2"/>
        <v>188100.14165545953</v>
      </c>
      <c r="E16" s="41">
        <f t="shared" si="3"/>
        <v>2.7E-2</v>
      </c>
      <c r="F16" s="41">
        <f t="shared" si="4"/>
        <v>2.2783337152086913E-3</v>
      </c>
      <c r="G16" s="7">
        <f t="shared" si="5"/>
        <v>173052.67329942045</v>
      </c>
      <c r="H16" s="7">
        <f t="shared" si="6"/>
        <v>75782753.161566675</v>
      </c>
      <c r="J16" s="7">
        <f t="shared" si="7"/>
        <v>879909.58344497217</v>
      </c>
      <c r="K16" s="7">
        <f t="shared" si="8"/>
        <v>570550.00512008544</v>
      </c>
      <c r="L16" s="7">
        <f t="shared" si="9"/>
        <v>309359.57832488674</v>
      </c>
      <c r="M16" s="41">
        <f t="shared" si="10"/>
        <v>2.7E-2</v>
      </c>
      <c r="N16" s="41">
        <f t="shared" si="11"/>
        <v>2.2783337152086913E-3</v>
      </c>
      <c r="O16" s="7">
        <f t="shared" si="12"/>
        <v>287149.75682971725</v>
      </c>
      <c r="P16" s="7">
        <f t="shared" si="13"/>
        <v>125747835.77355596</v>
      </c>
      <c r="R16" s="38"/>
      <c r="S16" s="39"/>
      <c r="T16" s="40"/>
      <c r="U16" s="38"/>
      <c r="V16" s="40"/>
      <c r="W16" s="38"/>
    </row>
    <row r="17" spans="1:23">
      <c r="A17" s="26">
        <v>7</v>
      </c>
      <c r="B17" s="7">
        <f t="shared" si="0"/>
        <v>529665.11550294491</v>
      </c>
      <c r="C17" s="7">
        <f t="shared" si="1"/>
        <v>341148.69381565269</v>
      </c>
      <c r="D17" s="7">
        <f t="shared" si="2"/>
        <v>188516.42168729223</v>
      </c>
      <c r="E17" s="41">
        <f t="shared" si="3"/>
        <v>0.03</v>
      </c>
      <c r="F17" s="41">
        <f t="shared" si="4"/>
        <v>2.5350486138366879E-3</v>
      </c>
      <c r="G17" s="7">
        <f t="shared" si="5"/>
        <v>191635.06506147367</v>
      </c>
      <c r="H17" s="7">
        <f t="shared" si="6"/>
        <v>75402601.674817905</v>
      </c>
      <c r="J17" s="7">
        <f t="shared" si="7"/>
        <v>877904.85577467433</v>
      </c>
      <c r="K17" s="7">
        <f t="shared" si="8"/>
        <v>567856.26838074974</v>
      </c>
      <c r="L17" s="7">
        <f t="shared" si="9"/>
        <v>310048.58739392459</v>
      </c>
      <c r="M17" s="41">
        <f t="shared" si="10"/>
        <v>0.03</v>
      </c>
      <c r="N17" s="41">
        <f t="shared" si="11"/>
        <v>2.5350486138366879E-3</v>
      </c>
      <c r="O17" s="7">
        <f t="shared" si="12"/>
        <v>317990.88852902153</v>
      </c>
      <c r="P17" s="7">
        <f t="shared" si="13"/>
        <v>125119796.29763302</v>
      </c>
      <c r="S17" s="39"/>
      <c r="T17" s="40"/>
      <c r="U17" s="38"/>
      <c r="V17" s="40"/>
      <c r="W17" s="38"/>
    </row>
    <row r="18" spans="1:23">
      <c r="A18" s="26">
        <v>8</v>
      </c>
      <c r="B18" s="7">
        <f t="shared" si="0"/>
        <v>528322.38868609152</v>
      </c>
      <c r="C18" s="7">
        <f t="shared" si="1"/>
        <v>339437.37853947195</v>
      </c>
      <c r="D18" s="7">
        <f t="shared" si="2"/>
        <v>188885.01014661958</v>
      </c>
      <c r="E18" s="41">
        <f t="shared" si="3"/>
        <v>3.2999999999999995E-2</v>
      </c>
      <c r="F18" s="41">
        <f t="shared" si="4"/>
        <v>2.7924923467828044E-3</v>
      </c>
      <c r="G18" s="7">
        <f t="shared" si="5"/>
        <v>210033.72815918486</v>
      </c>
      <c r="H18" s="7">
        <f t="shared" si="6"/>
        <v>75003682.936512098</v>
      </c>
      <c r="J18" s="7">
        <f t="shared" si="7"/>
        <v>875679.32428696204</v>
      </c>
      <c r="K18" s="7">
        <f t="shared" si="8"/>
        <v>565020.14678072766</v>
      </c>
      <c r="L18" s="7">
        <f t="shared" si="9"/>
        <v>310659.17750623438</v>
      </c>
      <c r="M18" s="41">
        <f t="shared" si="10"/>
        <v>3.2999999999999995E-2</v>
      </c>
      <c r="N18" s="41">
        <f t="shared" si="11"/>
        <v>2.7924923467828044E-3</v>
      </c>
      <c r="O18" s="7">
        <f t="shared" si="12"/>
        <v>348528.56021651969</v>
      </c>
      <c r="P18" s="7">
        <f t="shared" si="13"/>
        <v>124460608.55991027</v>
      </c>
      <c r="S18" s="39"/>
      <c r="T18" s="40"/>
      <c r="U18" s="38"/>
      <c r="V18" s="40"/>
      <c r="W18" s="38"/>
    </row>
    <row r="19" spans="1:23">
      <c r="A19" s="26">
        <v>9</v>
      </c>
      <c r="B19" s="7">
        <f t="shared" si="0"/>
        <v>526847.0524590516</v>
      </c>
      <c r="C19" s="7">
        <f t="shared" si="1"/>
        <v>337641.57935253199</v>
      </c>
      <c r="D19" s="7">
        <f t="shared" si="2"/>
        <v>189205.47310651961</v>
      </c>
      <c r="E19" s="41">
        <f t="shared" si="3"/>
        <v>3.5999999999999997E-2</v>
      </c>
      <c r="F19" s="41">
        <f t="shared" si="4"/>
        <v>3.0506692540422931E-3</v>
      </c>
      <c r="G19" s="7">
        <f t="shared" si="5"/>
        <v>228234.22615485144</v>
      </c>
      <c r="H19" s="7">
        <f t="shared" si="6"/>
        <v>74586243.23725073</v>
      </c>
      <c r="J19" s="7">
        <f t="shared" si="7"/>
        <v>873233.99647565477</v>
      </c>
      <c r="K19" s="7">
        <f t="shared" si="8"/>
        <v>562043.36482179468</v>
      </c>
      <c r="L19" s="7">
        <f t="shared" si="9"/>
        <v>311190.63165386009</v>
      </c>
      <c r="M19" s="41">
        <f t="shared" si="10"/>
        <v>3.5999999999999997E-2</v>
      </c>
      <c r="N19" s="41">
        <f t="shared" si="11"/>
        <v>3.0506692540422931E-3</v>
      </c>
      <c r="O19" s="7">
        <f t="shared" si="12"/>
        <v>378738.81218097889</v>
      </c>
      <c r="P19" s="7">
        <f t="shared" si="13"/>
        <v>123770679.11607543</v>
      </c>
      <c r="S19" s="39"/>
      <c r="T19" s="40"/>
      <c r="U19" s="38"/>
      <c r="V19" s="40"/>
      <c r="W19" s="38"/>
    </row>
    <row r="20" spans="1:23">
      <c r="A20" s="26">
        <v>10</v>
      </c>
      <c r="B20" s="7">
        <f t="shared" si="0"/>
        <v>525239.81635453203</v>
      </c>
      <c r="C20" s="7">
        <f t="shared" si="1"/>
        <v>335762.40497302375</v>
      </c>
      <c r="D20" s="7">
        <f t="shared" si="2"/>
        <v>189477.41138150828</v>
      </c>
      <c r="E20" s="41">
        <f t="shared" si="3"/>
        <v>3.9E-2</v>
      </c>
      <c r="F20" s="41">
        <f t="shared" si="4"/>
        <v>3.3095837150599605E-3</v>
      </c>
      <c r="G20" s="7">
        <f t="shared" si="5"/>
        <v>246222.32463042616</v>
      </c>
      <c r="H20" s="7">
        <f t="shared" si="6"/>
        <v>74150543.501238793</v>
      </c>
      <c r="J20" s="7">
        <f t="shared" si="7"/>
        <v>870570.04837102199</v>
      </c>
      <c r="K20" s="7">
        <f t="shared" si="8"/>
        <v>558927.7584416772</v>
      </c>
      <c r="L20" s="7">
        <f t="shared" si="9"/>
        <v>311642.28992934478</v>
      </c>
      <c r="M20" s="41">
        <f t="shared" si="10"/>
        <v>3.9E-2</v>
      </c>
      <c r="N20" s="41">
        <f t="shared" si="11"/>
        <v>3.3095837150599605E-3</v>
      </c>
      <c r="O20" s="7">
        <f t="shared" si="12"/>
        <v>408598.01775680104</v>
      </c>
      <c r="P20" s="7">
        <f t="shared" si="13"/>
        <v>123050438.80838928</v>
      </c>
      <c r="S20" s="39"/>
      <c r="T20" s="40"/>
      <c r="U20" s="38"/>
      <c r="V20" s="40"/>
      <c r="W20" s="38"/>
    </row>
    <row r="21" spans="1:23">
      <c r="A21" s="26">
        <v>11</v>
      </c>
      <c r="B21" s="7">
        <f t="shared" si="0"/>
        <v>523501.49121182389</v>
      </c>
      <c r="C21" s="7">
        <f t="shared" si="1"/>
        <v>333801.02999474329</v>
      </c>
      <c r="D21" s="7">
        <f t="shared" si="2"/>
        <v>189700.46121708059</v>
      </c>
      <c r="E21" s="41">
        <f t="shared" si="3"/>
        <v>4.1999999999999996E-2</v>
      </c>
      <c r="F21" s="41">
        <f t="shared" si="4"/>
        <v>3.5692401492131154E-3</v>
      </c>
      <c r="G21" s="7">
        <f t="shared" si="5"/>
        <v>263984.01044809492</v>
      </c>
      <c r="H21" s="7">
        <f t="shared" si="6"/>
        <v>73696859.029573619</v>
      </c>
      <c r="J21" s="7">
        <f t="shared" si="7"/>
        <v>867688.82391611452</v>
      </c>
      <c r="K21" s="7">
        <f t="shared" si="8"/>
        <v>555675.2732522178</v>
      </c>
      <c r="L21" s="7">
        <f t="shared" si="9"/>
        <v>312013.55066389672</v>
      </c>
      <c r="M21" s="41">
        <f t="shared" si="10"/>
        <v>4.1999999999999996E-2</v>
      </c>
      <c r="N21" s="41">
        <f t="shared" si="11"/>
        <v>3.5692401492131154E-3</v>
      </c>
      <c r="O21" s="7">
        <f t="shared" si="12"/>
        <v>438082.9152810665</v>
      </c>
      <c r="P21" s="7">
        <f t="shared" si="13"/>
        <v>122300342.3424443</v>
      </c>
      <c r="S21" s="39"/>
      <c r="T21" s="40"/>
      <c r="U21" s="38"/>
      <c r="V21" s="40"/>
      <c r="W21" s="38"/>
    </row>
    <row r="22" spans="1:23">
      <c r="A22" s="26">
        <v>12</v>
      </c>
      <c r="B22" s="7">
        <f>IF(ISERROR(PMT(C$3,C$6-$A21,H21)),0,-PMT(C$3,C$6-$A21,H21))</f>
        <v>521632.98867121781</v>
      </c>
      <c r="C22" s="7">
        <f t="shared" si="1"/>
        <v>331758.69373146392</v>
      </c>
      <c r="D22" s="7">
        <f t="shared" si="2"/>
        <v>189874.29493975389</v>
      </c>
      <c r="E22" s="41">
        <f t="shared" si="3"/>
        <v>4.4999999999999998E-2</v>
      </c>
      <c r="F22" s="41">
        <f t="shared" si="4"/>
        <v>3.8296430163020645E-3</v>
      </c>
      <c r="G22" s="7">
        <f t="shared" si="5"/>
        <v>281505.51073841302</v>
      </c>
      <c r="H22" s="7">
        <f t="shared" si="6"/>
        <v>73225479.223895445</v>
      </c>
      <c r="J22" s="7">
        <f t="shared" si="7"/>
        <v>864591.83412876935</v>
      </c>
      <c r="K22" s="7">
        <f t="shared" si="8"/>
        <v>552287.96262808796</v>
      </c>
      <c r="L22" s="7">
        <f t="shared" si="9"/>
        <v>312303.87150068139</v>
      </c>
      <c r="M22" s="41">
        <f t="shared" si="10"/>
        <v>4.4999999999999998E-2</v>
      </c>
      <c r="N22" s="41">
        <f t="shared" si="11"/>
        <v>3.8296430163020645E-3</v>
      </c>
      <c r="O22" s="7">
        <f t="shared" si="12"/>
        <v>467170.6396026368</v>
      </c>
      <c r="P22" s="7">
        <f t="shared" si="13"/>
        <v>121520867.83134098</v>
      </c>
      <c r="S22" s="39"/>
      <c r="T22" s="40"/>
      <c r="U22" s="38"/>
      <c r="V22" s="40"/>
      <c r="W22" s="38"/>
    </row>
    <row r="23" spans="1:23">
      <c r="A23" s="26">
        <v>13</v>
      </c>
      <c r="B23" s="7">
        <f t="shared" si="0"/>
        <v>519635.32053908025</v>
      </c>
      <c r="C23" s="7">
        <f t="shared" si="1"/>
        <v>329636.69897290267</v>
      </c>
      <c r="D23" s="7">
        <f t="shared" si="2"/>
        <v>189998.62156617758</v>
      </c>
      <c r="E23" s="41">
        <f t="shared" si="3"/>
        <v>4.8000000000000001E-2</v>
      </c>
      <c r="F23" s="41">
        <f t="shared" si="4"/>
        <v>4.0907968170484921E-3</v>
      </c>
      <c r="G23" s="7">
        <f t="shared" si="5"/>
        <v>298773.31157961546</v>
      </c>
      <c r="H23" s="7">
        <f t="shared" si="6"/>
        <v>72736707.290749654</v>
      </c>
      <c r="J23" s="7">
        <f t="shared" si="7"/>
        <v>861280.75604924641</v>
      </c>
      <c r="K23" s="7">
        <f t="shared" si="8"/>
        <v>548767.98564836395</v>
      </c>
      <c r="L23" s="7">
        <f t="shared" si="9"/>
        <v>312512.77040088247</v>
      </c>
      <c r="M23" s="41">
        <f t="shared" si="10"/>
        <v>4.8000000000000001E-2</v>
      </c>
      <c r="N23" s="41">
        <f t="shared" si="11"/>
        <v>4.0907968170484921E-3</v>
      </c>
      <c r="O23" s="7">
        <f t="shared" si="12"/>
        <v>495838.75308297726</v>
      </c>
      <c r="P23" s="7">
        <f t="shared" si="13"/>
        <v>120712516.30785713</v>
      </c>
      <c r="S23" s="39"/>
      <c r="T23" s="40"/>
      <c r="U23" s="38"/>
      <c r="V23" s="40"/>
      <c r="W23" s="38"/>
    </row>
    <row r="24" spans="1:23">
      <c r="A24" s="26">
        <v>14</v>
      </c>
      <c r="B24" s="7">
        <f t="shared" si="0"/>
        <v>517509.59802379308</v>
      </c>
      <c r="C24" s="7">
        <f t="shared" si="1"/>
        <v>327436.41065385804</v>
      </c>
      <c r="D24" s="7">
        <f t="shared" si="2"/>
        <v>190073.18736993504</v>
      </c>
      <c r="E24" s="41">
        <f t="shared" si="3"/>
        <v>5.0999999999999997E-2</v>
      </c>
      <c r="F24" s="41">
        <f t="shared" si="4"/>
        <v>4.3527060936007222E-3</v>
      </c>
      <c r="G24" s="7">
        <f t="shared" si="5"/>
        <v>315774.17633200291</v>
      </c>
      <c r="H24" s="7">
        <f t="shared" si="6"/>
        <v>72230859.927047729</v>
      </c>
      <c r="J24" s="7">
        <f t="shared" si="7"/>
        <v>857757.43147381488</v>
      </c>
      <c r="K24" s="7">
        <f t="shared" si="8"/>
        <v>545117.60489356471</v>
      </c>
      <c r="L24" s="7">
        <f t="shared" si="9"/>
        <v>312639.82658025017</v>
      </c>
      <c r="M24" s="41">
        <f t="shared" si="10"/>
        <v>5.0999999999999997E-2</v>
      </c>
      <c r="N24" s="41">
        <f t="shared" si="11"/>
        <v>4.3527060936007222E-3</v>
      </c>
      <c r="O24" s="7">
        <f t="shared" si="12"/>
        <v>524065.27602882811</v>
      </c>
      <c r="P24" s="7">
        <f t="shared" si="13"/>
        <v>119875811.20524804</v>
      </c>
      <c r="S24" s="39"/>
      <c r="T24" s="40"/>
      <c r="U24" s="38"/>
      <c r="V24" s="40"/>
      <c r="W24" s="38"/>
    </row>
    <row r="25" spans="1:23">
      <c r="A25" s="26">
        <v>15</v>
      </c>
      <c r="B25" s="7">
        <f t="shared" si="0"/>
        <v>515257.03084297798</v>
      </c>
      <c r="C25" s="7">
        <f t="shared" si="1"/>
        <v>325159.25443825987</v>
      </c>
      <c r="D25" s="7">
        <f t="shared" si="2"/>
        <v>190097.77640471811</v>
      </c>
      <c r="E25" s="41">
        <f t="shared" si="3"/>
        <v>5.3999999999999999E-2</v>
      </c>
      <c r="F25" s="41">
        <f t="shared" si="4"/>
        <v>4.6153754300476413E-3</v>
      </c>
      <c r="G25" s="7">
        <f t="shared" si="5"/>
        <v>332495.16359198379</v>
      </c>
      <c r="H25" s="7">
        <f t="shared" si="6"/>
        <v>71708266.987051025</v>
      </c>
      <c r="J25" s="7">
        <f t="shared" si="7"/>
        <v>854023.86547500757</v>
      </c>
      <c r="K25" s="7">
        <f t="shared" si="8"/>
        <v>541339.18410103256</v>
      </c>
      <c r="L25" s="7">
        <f t="shared" si="9"/>
        <v>312684.68137397501</v>
      </c>
      <c r="M25" s="41">
        <f t="shared" si="10"/>
        <v>5.3999999999999999E-2</v>
      </c>
      <c r="N25" s="41">
        <f t="shared" si="11"/>
        <v>4.6153754300476413E-3</v>
      </c>
      <c r="O25" s="7">
        <f t="shared" si="12"/>
        <v>551828.71649796586</v>
      </c>
      <c r="P25" s="7">
        <f t="shared" si="13"/>
        <v>119011297.8073761</v>
      </c>
      <c r="S25" s="39"/>
      <c r="T25" s="40"/>
      <c r="U25" s="38"/>
      <c r="V25" s="40"/>
      <c r="W25" s="38"/>
    </row>
    <row r="26" spans="1:23">
      <c r="A26" s="26">
        <v>16</v>
      </c>
      <c r="B26" s="7">
        <f t="shared" si="0"/>
        <v>512878.92620266607</v>
      </c>
      <c r="C26" s="7">
        <f t="shared" si="1"/>
        <v>322806.7152200414</v>
      </c>
      <c r="D26" s="7">
        <f t="shared" si="2"/>
        <v>190072.21098262467</v>
      </c>
      <c r="E26" s="41">
        <f t="shared" si="3"/>
        <v>5.6999999999999995E-2</v>
      </c>
      <c r="F26" s="41">
        <f t="shared" si="4"/>
        <v>4.8788094529406134E-3</v>
      </c>
      <c r="G26" s="7">
        <f t="shared" si="5"/>
        <v>348923.64473073051</v>
      </c>
      <c r="H26" s="7">
        <f t="shared" si="6"/>
        <v>71169271.131337672</v>
      </c>
      <c r="J26" s="7">
        <f t="shared" si="7"/>
        <v>850082.22470961977</v>
      </c>
      <c r="K26" s="7">
        <f t="shared" si="8"/>
        <v>537435.18568180921</v>
      </c>
      <c r="L26" s="7">
        <f t="shared" si="9"/>
        <v>312647.03902781056</v>
      </c>
      <c r="M26" s="41">
        <f t="shared" si="10"/>
        <v>5.6999999999999995E-2</v>
      </c>
      <c r="N26" s="41">
        <f t="shared" si="11"/>
        <v>4.8788094529406134E-3</v>
      </c>
      <c r="O26" s="7">
        <f t="shared" si="12"/>
        <v>579108.0994199143</v>
      </c>
      <c r="P26" s="7">
        <f t="shared" si="13"/>
        <v>118119542.66892837</v>
      </c>
      <c r="S26" s="39"/>
      <c r="T26" s="40"/>
      <c r="U26" s="38"/>
      <c r="V26" s="40"/>
      <c r="W26" s="38"/>
    </row>
    <row r="27" spans="1:23">
      <c r="A27" s="26">
        <v>17</v>
      </c>
      <c r="B27" s="7">
        <f t="shared" si="0"/>
        <v>510376.68764929456</v>
      </c>
      <c r="C27" s="7">
        <f t="shared" si="1"/>
        <v>320380.33554290509</v>
      </c>
      <c r="D27" s="7">
        <f t="shared" si="2"/>
        <v>189996.35210638947</v>
      </c>
      <c r="E27" s="41">
        <f t="shared" si="3"/>
        <v>0.06</v>
      </c>
      <c r="F27" s="41">
        <f t="shared" si="4"/>
        <v>5.1430128318229462E-3</v>
      </c>
      <c r="G27" s="7">
        <f t="shared" si="5"/>
        <v>365047.32098307327</v>
      </c>
      <c r="H27" s="7">
        <f t="shared" si="6"/>
        <v>70614227.458248213</v>
      </c>
      <c r="J27" s="7">
        <f t="shared" si="7"/>
        <v>845934.83551592985</v>
      </c>
      <c r="K27" s="7">
        <f t="shared" si="8"/>
        <v>533408.16810243565</v>
      </c>
      <c r="L27" s="7">
        <f t="shared" si="9"/>
        <v>312526.6674134942</v>
      </c>
      <c r="M27" s="41">
        <f t="shared" si="10"/>
        <v>0.06</v>
      </c>
      <c r="N27" s="41">
        <f t="shared" si="11"/>
        <v>5.1430128318229462E-3</v>
      </c>
      <c r="O27" s="7">
        <f t="shared" si="12"/>
        <v>605882.9949745622</v>
      </c>
      <c r="P27" s="7">
        <f t="shared" si="13"/>
        <v>117201133.00654031</v>
      </c>
      <c r="S27" s="39"/>
      <c r="T27" s="40"/>
      <c r="U27" s="38"/>
      <c r="V27" s="40"/>
      <c r="W27" s="38"/>
    </row>
    <row r="28" spans="1:23">
      <c r="A28" s="26">
        <v>18</v>
      </c>
      <c r="B28" s="7">
        <f t="shared" si="0"/>
        <v>507751.8137956509</v>
      </c>
      <c r="C28" s="7">
        <f t="shared" si="1"/>
        <v>317881.71394121402</v>
      </c>
      <c r="D28" s="7">
        <f t="shared" si="2"/>
        <v>189870.09985443688</v>
      </c>
      <c r="E28" s="41">
        <f t="shared" si="3"/>
        <v>6.3E-2</v>
      </c>
      <c r="F28" s="41">
        <f t="shared" si="4"/>
        <v>5.4079902797683488E-3</v>
      </c>
      <c r="G28" s="7">
        <f t="shared" si="5"/>
        <v>380854.24005312612</v>
      </c>
      <c r="H28" s="7">
        <f t="shared" si="6"/>
        <v>70043503.118340641</v>
      </c>
      <c r="J28" s="7">
        <f t="shared" si="7"/>
        <v>841584.18180198537</v>
      </c>
      <c r="K28" s="7">
        <f t="shared" si="8"/>
        <v>529260.78313536826</v>
      </c>
      <c r="L28" s="7">
        <f t="shared" si="9"/>
        <v>312323.39866661711</v>
      </c>
      <c r="M28" s="41">
        <f t="shared" si="10"/>
        <v>6.3E-2</v>
      </c>
      <c r="N28" s="41">
        <f t="shared" si="11"/>
        <v>5.4079902797683488E-3</v>
      </c>
      <c r="O28" s="7">
        <f t="shared" si="12"/>
        <v>632133.54617307417</v>
      </c>
      <c r="P28" s="7">
        <f t="shared" si="13"/>
        <v>116256676.06170061</v>
      </c>
      <c r="S28" s="39"/>
      <c r="T28" s="40"/>
      <c r="U28" s="38"/>
      <c r="V28" s="40"/>
      <c r="W28" s="38"/>
    </row>
    <row r="29" spans="1:23">
      <c r="A29" s="26">
        <v>19</v>
      </c>
      <c r="B29" s="7">
        <f t="shared" si="0"/>
        <v>505005.89692210918</v>
      </c>
      <c r="C29" s="7">
        <f t="shared" si="1"/>
        <v>315312.50320439681</v>
      </c>
      <c r="D29" s="7">
        <f t="shared" si="2"/>
        <v>189693.39371771237</v>
      </c>
      <c r="E29" s="41">
        <f t="shared" si="3"/>
        <v>6.5999999999999989E-2</v>
      </c>
      <c r="F29" s="41">
        <f t="shared" si="4"/>
        <v>5.6737465539274945E-3</v>
      </c>
      <c r="G29" s="7">
        <f t="shared" si="5"/>
        <v>396332.81220378628</v>
      </c>
      <c r="H29" s="7">
        <f t="shared" si="6"/>
        <v>69457476.912419155</v>
      </c>
      <c r="J29" s="7">
        <f t="shared" si="7"/>
        <v>837032.90272719332</v>
      </c>
      <c r="K29" s="7">
        <f t="shared" si="8"/>
        <v>524995.77298196289</v>
      </c>
      <c r="L29" s="7">
        <f t="shared" si="9"/>
        <v>312037.12974523043</v>
      </c>
      <c r="M29" s="41">
        <f t="shared" si="10"/>
        <v>6.5999999999999989E-2</v>
      </c>
      <c r="N29" s="41">
        <f t="shared" si="11"/>
        <v>5.6737465539274945E-3</v>
      </c>
      <c r="O29" s="7">
        <f t="shared" si="12"/>
        <v>657840.49558654951</v>
      </c>
      <c r="P29" s="7">
        <f t="shared" si="13"/>
        <v>115286798.43636884</v>
      </c>
      <c r="S29" s="39"/>
      <c r="T29" s="40"/>
      <c r="U29" s="38"/>
      <c r="V29" s="40"/>
      <c r="W29" s="38"/>
    </row>
    <row r="30" spans="1:23">
      <c r="A30" s="26">
        <v>20</v>
      </c>
      <c r="B30" s="7">
        <f t="shared" si="0"/>
        <v>502140.62145473436</v>
      </c>
      <c r="C30" s="7">
        <f t="shared" si="1"/>
        <v>312674.40856740694</v>
      </c>
      <c r="D30" s="7">
        <f t="shared" si="2"/>
        <v>189466.21288732742</v>
      </c>
      <c r="E30" s="41">
        <f t="shared" si="3"/>
        <v>6.9000000000000006E-2</v>
      </c>
      <c r="F30" s="41">
        <f t="shared" si="4"/>
        <v>5.9402864560834656E-3</v>
      </c>
      <c r="G30" s="7">
        <f t="shared" si="5"/>
        <v>411471.82579827349</v>
      </c>
      <c r="H30" s="7">
        <f t="shared" si="6"/>
        <v>68856538.87373355</v>
      </c>
      <c r="J30" s="7">
        <f t="shared" si="7"/>
        <v>832283.79017982096</v>
      </c>
      <c r="K30" s="7">
        <f t="shared" si="8"/>
        <v>520615.96727223555</v>
      </c>
      <c r="L30" s="7">
        <f t="shared" si="9"/>
        <v>311667.82290758542</v>
      </c>
      <c r="M30" s="41">
        <f t="shared" si="10"/>
        <v>6.9000000000000006E-2</v>
      </c>
      <c r="N30" s="41">
        <f t="shared" si="11"/>
        <v>5.9402864560834656E-3</v>
      </c>
      <c r="O30" s="7">
        <f t="shared" si="12"/>
        <v>682985.21116957138</v>
      </c>
      <c r="P30" s="7">
        <f t="shared" si="13"/>
        <v>114292145.40229169</v>
      </c>
      <c r="U30" s="38"/>
      <c r="W30" s="38"/>
    </row>
    <row r="31" spans="1:23">
      <c r="A31" s="26">
        <v>21</v>
      </c>
      <c r="B31" s="7">
        <f t="shared" si="0"/>
        <v>499157.76232205756</v>
      </c>
      <c r="C31" s="7">
        <f t="shared" si="1"/>
        <v>309969.1858299239</v>
      </c>
      <c r="D31" s="7">
        <f t="shared" si="2"/>
        <v>189188.57649213367</v>
      </c>
      <c r="E31" s="41">
        <f t="shared" si="3"/>
        <v>7.1999999999999995E-2</v>
      </c>
      <c r="F31" s="41">
        <f t="shared" si="4"/>
        <v>6.2076148332157466E-3</v>
      </c>
      <c r="G31" s="7">
        <f t="shared" si="5"/>
        <v>426260.46226277755</v>
      </c>
      <c r="H31" s="7">
        <f t="shared" si="6"/>
        <v>68241089.83497864</v>
      </c>
      <c r="J31" s="7">
        <f t="shared" si="7"/>
        <v>827339.78605339804</v>
      </c>
      <c r="K31" s="7">
        <f t="shared" si="8"/>
        <v>516124.2799458488</v>
      </c>
      <c r="L31" s="7">
        <f t="shared" si="9"/>
        <v>311215.50610754924</v>
      </c>
      <c r="M31" s="41">
        <f t="shared" si="10"/>
        <v>7.1999999999999995E-2</v>
      </c>
      <c r="N31" s="41">
        <f t="shared" si="11"/>
        <v>6.2076148332157466E-3</v>
      </c>
      <c r="O31" s="7">
        <f t="shared" si="12"/>
        <v>707549.71112727677</v>
      </c>
      <c r="P31" s="7">
        <f t="shared" si="13"/>
        <v>113273380.18505685</v>
      </c>
    </row>
    <row r="32" spans="1:23">
      <c r="A32" s="26">
        <v>22</v>
      </c>
      <c r="B32" s="7">
        <f t="shared" si="0"/>
        <v>496059.18319255236</v>
      </c>
      <c r="C32" s="7">
        <f t="shared" si="1"/>
        <v>307198.63940712885</v>
      </c>
      <c r="D32" s="7">
        <f t="shared" si="2"/>
        <v>188860.54378542351</v>
      </c>
      <c r="E32" s="41">
        <f t="shared" si="3"/>
        <v>7.4999999999999997E-2</v>
      </c>
      <c r="F32" s="41">
        <f t="shared" si="4"/>
        <v>6.4757365780733211E-3</v>
      </c>
      <c r="G32" s="7">
        <f t="shared" si="5"/>
        <v>440688.31044041261</v>
      </c>
      <c r="H32" s="7">
        <f t="shared" si="6"/>
        <v>67611540.980752811</v>
      </c>
      <c r="J32" s="7">
        <f t="shared" si="7"/>
        <v>822203.97932538355</v>
      </c>
      <c r="K32" s="7">
        <f t="shared" si="8"/>
        <v>511523.70601901913</v>
      </c>
      <c r="L32" s="7">
        <f t="shared" si="9"/>
        <v>310680.27330636443</v>
      </c>
      <c r="M32" s="41">
        <f t="shared" si="10"/>
        <v>7.4999999999999997E-2</v>
      </c>
      <c r="N32" s="41">
        <f t="shared" si="11"/>
        <v>6.4757365780733211E-3</v>
      </c>
      <c r="O32" s="7">
        <f t="shared" si="12"/>
        <v>731516.6877764425</v>
      </c>
      <c r="P32" s="7">
        <f t="shared" si="13"/>
        <v>112231183.22397403</v>
      </c>
    </row>
    <row r="33" spans="1:16">
      <c r="A33" s="26">
        <v>23</v>
      </c>
      <c r="B33" s="7">
        <f t="shared" si="0"/>
        <v>492846.83459506312</v>
      </c>
      <c r="C33" s="7">
        <f t="shared" si="1"/>
        <v>304364.62031502224</v>
      </c>
      <c r="D33" s="7">
        <f t="shared" si="2"/>
        <v>188482.21428004088</v>
      </c>
      <c r="E33" s="41">
        <f t="shared" si="3"/>
        <v>7.8E-2</v>
      </c>
      <c r="F33" s="41">
        <f t="shared" si="4"/>
        <v>6.7446566297570953E-3</v>
      </c>
      <c r="G33" s="7">
        <f t="shared" si="5"/>
        <v>454745.3803077928</v>
      </c>
      <c r="H33" s="7">
        <f t="shared" si="6"/>
        <v>66968313.386164978</v>
      </c>
      <c r="J33" s="7">
        <f t="shared" si="7"/>
        <v>816879.60294182855</v>
      </c>
      <c r="K33" s="7">
        <f t="shared" si="8"/>
        <v>506817.31824226264</v>
      </c>
      <c r="L33" s="7">
        <f t="shared" si="9"/>
        <v>310062.28469956591</v>
      </c>
      <c r="M33" s="41">
        <f t="shared" si="10"/>
        <v>7.8E-2</v>
      </c>
      <c r="N33" s="41">
        <f t="shared" si="11"/>
        <v>6.7446566297570953E-3</v>
      </c>
      <c r="O33" s="7">
        <f t="shared" si="12"/>
        <v>754869.5303529232</v>
      </c>
      <c r="P33" s="7">
        <f t="shared" si="13"/>
        <v>111166251.40892155</v>
      </c>
    </row>
    <row r="34" spans="1:16">
      <c r="A34" s="26">
        <v>24</v>
      </c>
      <c r="B34" s="7">
        <f t="shared" si="0"/>
        <v>489522.75192465674</v>
      </c>
      <c r="C34" s="7">
        <f t="shared" si="1"/>
        <v>301469.02409338602</v>
      </c>
      <c r="D34" s="7">
        <f t="shared" si="2"/>
        <v>188053.72783127072</v>
      </c>
      <c r="E34" s="41">
        <f t="shared" si="3"/>
        <v>8.1000000000000003E-2</v>
      </c>
      <c r="F34" s="41">
        <f t="shared" si="4"/>
        <v>7.0143799743113133E-3</v>
      </c>
      <c r="G34" s="7">
        <f t="shared" si="5"/>
        <v>468422.11602672562</v>
      </c>
      <c r="H34" s="7">
        <f t="shared" si="6"/>
        <v>66311837.542306975</v>
      </c>
      <c r="J34" s="7">
        <f t="shared" si="7"/>
        <v>811370.03051213373</v>
      </c>
      <c r="K34" s="7">
        <f t="shared" si="8"/>
        <v>502008.26365412149</v>
      </c>
      <c r="L34" s="7">
        <f t="shared" si="9"/>
        <v>309361.76685801224</v>
      </c>
      <c r="M34" s="41">
        <f t="shared" si="10"/>
        <v>8.1000000000000003E-2</v>
      </c>
      <c r="N34" s="41">
        <f t="shared" si="11"/>
        <v>7.0143799743113133E-3</v>
      </c>
      <c r="O34" s="7">
        <f t="shared" si="12"/>
        <v>777592.34671972983</v>
      </c>
      <c r="P34" s="7">
        <f t="shared" si="13"/>
        <v>110079297.29534382</v>
      </c>
    </row>
    <row r="35" spans="1:16">
      <c r="A35" s="26">
        <v>25</v>
      </c>
      <c r="B35" s="7">
        <f t="shared" si="0"/>
        <v>486089.05333658669</v>
      </c>
      <c r="C35" s="7">
        <f t="shared" si="1"/>
        <v>298513.7886696186</v>
      </c>
      <c r="D35" s="7">
        <f t="shared" si="2"/>
        <v>187575.26466696808</v>
      </c>
      <c r="E35" s="41">
        <f t="shared" si="3"/>
        <v>8.3999999999999991E-2</v>
      </c>
      <c r="F35" s="41">
        <f t="shared" si="4"/>
        <v>7.2849116453249652E-3</v>
      </c>
      <c r="G35" s="7">
        <f t="shared" si="5"/>
        <v>481709.40830490197</v>
      </c>
      <c r="H35" s="7">
        <f t="shared" si="6"/>
        <v>65642552.869335108</v>
      </c>
      <c r="J35" s="7">
        <f t="shared" si="7"/>
        <v>805678.77281835303</v>
      </c>
      <c r="K35" s="7">
        <f t="shared" si="8"/>
        <v>497099.76003622339</v>
      </c>
      <c r="L35" s="7">
        <f t="shared" si="9"/>
        <v>308579.01278212963</v>
      </c>
      <c r="M35" s="41">
        <f t="shared" si="10"/>
        <v>8.3999999999999991E-2</v>
      </c>
      <c r="N35" s="41">
        <f t="shared" si="11"/>
        <v>7.2849116453249652E-3</v>
      </c>
      <c r="O35" s="7">
        <f t="shared" si="12"/>
        <v>799669.98393231968</v>
      </c>
      <c r="P35" s="7">
        <f t="shared" si="13"/>
        <v>108971048.29862937</v>
      </c>
    </row>
    <row r="36" spans="1:16">
      <c r="A36" s="26">
        <v>26</v>
      </c>
      <c r="B36" s="7">
        <f t="shared" si="0"/>
        <v>482547.93753126991</v>
      </c>
      <c r="C36" s="7">
        <f t="shared" si="1"/>
        <v>295500.8921667902</v>
      </c>
      <c r="D36" s="7">
        <f t="shared" si="2"/>
        <v>187047.04536447971</v>
      </c>
      <c r="E36" s="41">
        <f t="shared" si="3"/>
        <v>8.6999999999999994E-2</v>
      </c>
      <c r="F36" s="41">
        <f t="shared" si="4"/>
        <v>7.5562567245421874E-3</v>
      </c>
      <c r="G36" s="7">
        <f t="shared" si="5"/>
        <v>494598.60604068841</v>
      </c>
      <c r="H36" s="7">
        <f t="shared" si="6"/>
        <v>64960907.217929944</v>
      </c>
      <c r="J36" s="7">
        <f t="shared" si="7"/>
        <v>799809.47414385749</v>
      </c>
      <c r="K36" s="7">
        <f t="shared" si="8"/>
        <v>492095.09227522707</v>
      </c>
      <c r="L36" s="7">
        <f t="shared" si="9"/>
        <v>307714.38186863041</v>
      </c>
      <c r="M36" s="41">
        <f t="shared" si="10"/>
        <v>8.6999999999999994E-2</v>
      </c>
      <c r="N36" s="41">
        <f t="shared" si="11"/>
        <v>7.5562567245421874E-3</v>
      </c>
      <c r="O36" s="7">
        <f t="shared" si="12"/>
        <v>821088.04761969647</v>
      </c>
      <c r="P36" s="7">
        <f t="shared" si="13"/>
        <v>107842245.86914104</v>
      </c>
    </row>
    <row r="37" spans="1:16">
      <c r="A37" s="26">
        <v>27</v>
      </c>
      <c r="B37" s="7">
        <f t="shared" si="0"/>
        <v>478901.6814333853</v>
      </c>
      <c r="C37" s="7">
        <f t="shared" si="1"/>
        <v>292432.35065938131</v>
      </c>
      <c r="D37" s="7">
        <f t="shared" si="2"/>
        <v>186469.33077400399</v>
      </c>
      <c r="E37" s="41">
        <f t="shared" si="3"/>
        <v>0.09</v>
      </c>
      <c r="F37" s="41">
        <f t="shared" si="4"/>
        <v>7.8284203424832111E-3</v>
      </c>
      <c r="G37" s="7">
        <f t="shared" si="5"/>
        <v>507081.52722872683</v>
      </c>
      <c r="H37" s="7">
        <f t="shared" si="6"/>
        <v>64267356.359927215</v>
      </c>
      <c r="J37" s="7">
        <f t="shared" si="7"/>
        <v>793765.9084265054</v>
      </c>
      <c r="K37" s="7">
        <f t="shared" si="8"/>
        <v>486997.60863739601</v>
      </c>
      <c r="L37" s="7">
        <f t="shared" si="9"/>
        <v>306768.29978910938</v>
      </c>
      <c r="M37" s="41">
        <f t="shared" si="10"/>
        <v>0.09</v>
      </c>
      <c r="N37" s="41">
        <f t="shared" si="11"/>
        <v>7.8284203424832111E-3</v>
      </c>
      <c r="O37" s="7">
        <f t="shared" si="12"/>
        <v>841832.92014256166</v>
      </c>
      <c r="P37" s="7">
        <f t="shared" si="13"/>
        <v>106693644.64920937</v>
      </c>
    </row>
    <row r="38" spans="1:16">
      <c r="A38" s="26">
        <v>28</v>
      </c>
      <c r="B38" s="7">
        <f t="shared" si="0"/>
        <v>475152.63776840287</v>
      </c>
      <c r="C38" s="7">
        <f t="shared" si="1"/>
        <v>289310.21588027233</v>
      </c>
      <c r="D38" s="7">
        <f t="shared" si="2"/>
        <v>185842.42188813054</v>
      </c>
      <c r="E38" s="41">
        <f t="shared" si="3"/>
        <v>0.09</v>
      </c>
      <c r="F38" s="41">
        <f t="shared" si="4"/>
        <v>7.8284203424832111E-3</v>
      </c>
      <c r="G38" s="7">
        <f t="shared" si="5"/>
        <v>501657.02728966658</v>
      </c>
      <c r="H38" s="7">
        <f t="shared" si="6"/>
        <v>63579856.910749421</v>
      </c>
      <c r="J38" s="7">
        <f t="shared" si="7"/>
        <v>787551.97524180962</v>
      </c>
      <c r="K38" s="7">
        <f t="shared" si="8"/>
        <v>481810.71696172119</v>
      </c>
      <c r="L38" s="7">
        <f t="shared" si="9"/>
        <v>305741.25828008843</v>
      </c>
      <c r="M38" s="41">
        <f t="shared" si="10"/>
        <v>0.09</v>
      </c>
      <c r="N38" s="41">
        <f t="shared" si="11"/>
        <v>7.8284203424832111E-3</v>
      </c>
      <c r="O38" s="7">
        <f t="shared" si="12"/>
        <v>832849.22709968942</v>
      </c>
      <c r="P38" s="7">
        <f t="shared" si="13"/>
        <v>105555054.16382959</v>
      </c>
    </row>
    <row r="39" spans="1:16">
      <c r="A39" s="26">
        <v>29</v>
      </c>
      <c r="B39" s="7">
        <f t="shared" si="0"/>
        <v>471432.94319311209</v>
      </c>
      <c r="C39" s="7">
        <f t="shared" si="1"/>
        <v>286215.32252655696</v>
      </c>
      <c r="D39" s="7">
        <f t="shared" si="2"/>
        <v>185217.62066655513</v>
      </c>
      <c r="E39" s="41">
        <f t="shared" si="3"/>
        <v>0.09</v>
      </c>
      <c r="F39" s="41">
        <f t="shared" si="4"/>
        <v>7.8284203424832111E-3</v>
      </c>
      <c r="G39" s="7">
        <f t="shared" si="5"/>
        <v>496279.88382287015</v>
      </c>
      <c r="H39" s="7">
        <f t="shared" si="6"/>
        <v>62898359.406259991</v>
      </c>
      <c r="J39" s="7">
        <f t="shared" si="7"/>
        <v>781386.68733806373</v>
      </c>
      <c r="K39" s="7">
        <f t="shared" si="8"/>
        <v>476669.0320948271</v>
      </c>
      <c r="L39" s="7">
        <f t="shared" si="9"/>
        <v>304717.65524323663</v>
      </c>
      <c r="M39" s="41">
        <f t="shared" si="10"/>
        <v>0.09</v>
      </c>
      <c r="N39" s="41">
        <f t="shared" si="11"/>
        <v>7.8284203424832111E-3</v>
      </c>
      <c r="O39" s="7">
        <f t="shared" si="12"/>
        <v>823943.87537702092</v>
      </c>
      <c r="P39" s="7">
        <f t="shared" si="13"/>
        <v>104426392.63320935</v>
      </c>
    </row>
    <row r="40" spans="1:16">
      <c r="A40" s="26">
        <v>30</v>
      </c>
      <c r="B40" s="7">
        <f t="shared" si="0"/>
        <v>467742.36795050243</v>
      </c>
      <c r="C40" s="7">
        <f t="shared" si="1"/>
        <v>283147.44792718039</v>
      </c>
      <c r="D40" s="7">
        <f t="shared" si="2"/>
        <v>184594.92002332205</v>
      </c>
      <c r="E40" s="41">
        <f t="shared" si="3"/>
        <v>0.09</v>
      </c>
      <c r="F40" s="41">
        <f t="shared" si="4"/>
        <v>7.8284203424832111E-3</v>
      </c>
      <c r="G40" s="7">
        <f t="shared" si="5"/>
        <v>490949.70965775632</v>
      </c>
      <c r="H40" s="7">
        <f t="shared" si="6"/>
        <v>62222814.776578911</v>
      </c>
      <c r="J40" s="7">
        <f t="shared" si="7"/>
        <v>775269.66389956104</v>
      </c>
      <c r="K40" s="7">
        <f t="shared" si="8"/>
        <v>471572.18473280116</v>
      </c>
      <c r="L40" s="7">
        <f t="shared" si="9"/>
        <v>303697.47916675988</v>
      </c>
      <c r="M40" s="41">
        <f t="shared" si="10"/>
        <v>0.09</v>
      </c>
      <c r="N40" s="41">
        <f t="shared" si="11"/>
        <v>7.8284203424832111E-3</v>
      </c>
      <c r="O40" s="7">
        <f t="shared" si="12"/>
        <v>815116.22485808504</v>
      </c>
      <c r="P40" s="7">
        <f t="shared" si="13"/>
        <v>103307578.9291845</v>
      </c>
    </row>
    <row r="41" spans="1:16">
      <c r="A41" s="26">
        <v>31</v>
      </c>
      <c r="B41" s="7">
        <f t="shared" si="0"/>
        <v>464080.68408219743</v>
      </c>
      <c r="C41" s="7">
        <f t="shared" si="1"/>
        <v>280106.37118589942</v>
      </c>
      <c r="D41" s="7">
        <f t="shared" si="2"/>
        <v>183974.31289629801</v>
      </c>
      <c r="E41" s="41">
        <f t="shared" si="3"/>
        <v>0.09</v>
      </c>
      <c r="F41" s="41">
        <f t="shared" si="4"/>
        <v>7.8284203424832111E-3</v>
      </c>
      <c r="G41" s="7">
        <f t="shared" si="5"/>
        <v>485666.12070996355</v>
      </c>
      <c r="H41" s="7">
        <f t="shared" si="6"/>
        <v>61553174.342972651</v>
      </c>
      <c r="J41" s="7">
        <f t="shared" si="7"/>
        <v>769200.52709177963</v>
      </c>
      <c r="K41" s="7">
        <f t="shared" si="8"/>
        <v>466519.80851437559</v>
      </c>
      <c r="L41" s="7">
        <f t="shared" si="9"/>
        <v>302680.71857740404</v>
      </c>
      <c r="M41" s="41">
        <f t="shared" si="10"/>
        <v>0.09</v>
      </c>
      <c r="N41" s="41">
        <f t="shared" si="11"/>
        <v>7.8284203424832111E-3</v>
      </c>
      <c r="O41" s="7">
        <f t="shared" si="12"/>
        <v>806365.64052732906</v>
      </c>
      <c r="P41" s="7">
        <f t="shared" si="13"/>
        <v>102198532.57007977</v>
      </c>
    </row>
    <row r="42" spans="1:16">
      <c r="A42" s="26">
        <v>32</v>
      </c>
      <c r="B42" s="7">
        <f t="shared" si="0"/>
        <v>460447.66541437485</v>
      </c>
      <c r="C42" s="7">
        <f t="shared" si="1"/>
        <v>277091.87316728191</v>
      </c>
      <c r="D42" s="7">
        <f t="shared" si="2"/>
        <v>183355.79224709293</v>
      </c>
      <c r="E42" s="41">
        <f t="shared" si="3"/>
        <v>0.09</v>
      </c>
      <c r="F42" s="41">
        <f t="shared" si="4"/>
        <v>7.8284203424832111E-3</v>
      </c>
      <c r="G42" s="7">
        <f t="shared" si="5"/>
        <v>480428.73595700349</v>
      </c>
      <c r="H42" s="7">
        <f t="shared" si="6"/>
        <v>60889389.814768553</v>
      </c>
      <c r="J42" s="7">
        <f t="shared" si="7"/>
        <v>763178.90203804558</v>
      </c>
      <c r="K42" s="7">
        <f t="shared" si="8"/>
        <v>461511.53999771853</v>
      </c>
      <c r="L42" s="7">
        <f t="shared" si="9"/>
        <v>301667.36204032705</v>
      </c>
      <c r="M42" s="41">
        <f t="shared" si="10"/>
        <v>0.09</v>
      </c>
      <c r="N42" s="41">
        <f t="shared" si="11"/>
        <v>7.8284203424832111E-3</v>
      </c>
      <c r="O42" s="7">
        <f t="shared" si="12"/>
        <v>797691.49242988578</v>
      </c>
      <c r="P42" s="7">
        <f t="shared" si="13"/>
        <v>101099173.71560957</v>
      </c>
    </row>
    <row r="43" spans="1:16">
      <c r="A43" s="26">
        <v>33</v>
      </c>
      <c r="B43" s="7">
        <f t="shared" si="0"/>
        <v>456843.08754379611</v>
      </c>
      <c r="C43" s="7">
        <f t="shared" si="1"/>
        <v>274103.73648281646</v>
      </c>
      <c r="D43" s="7">
        <f t="shared" si="2"/>
        <v>182739.35106097965</v>
      </c>
      <c r="E43" s="41">
        <f t="shared" si="3"/>
        <v>0.09</v>
      </c>
      <c r="F43" s="41">
        <f t="shared" si="4"/>
        <v>7.8284203424832111E-3</v>
      </c>
      <c r="G43" s="7">
        <f t="shared" si="5"/>
        <v>475237.17741410621</v>
      </c>
      <c r="H43" s="7">
        <f t="shared" si="6"/>
        <v>60231413.286293469</v>
      </c>
      <c r="J43" s="7">
        <f t="shared" si="7"/>
        <v>757204.41679637681</v>
      </c>
      <c r="K43" s="7">
        <f t="shared" si="8"/>
        <v>456547.01863740681</v>
      </c>
      <c r="L43" s="7">
        <f t="shared" si="9"/>
        <v>300657.39815897</v>
      </c>
      <c r="M43" s="41">
        <f t="shared" si="10"/>
        <v>0.09</v>
      </c>
      <c r="N43" s="41">
        <f t="shared" si="11"/>
        <v>7.8284203424832111E-3</v>
      </c>
      <c r="O43" s="7">
        <f t="shared" si="12"/>
        <v>789093.15563165618</v>
      </c>
      <c r="P43" s="7">
        <f t="shared" si="13"/>
        <v>100009423.16181894</v>
      </c>
    </row>
    <row r="44" spans="1:16">
      <c r="A44" s="26">
        <v>34</v>
      </c>
      <c r="B44" s="7">
        <f t="shared" si="0"/>
        <v>453266.7278239454</v>
      </c>
      <c r="C44" s="7">
        <f t="shared" si="1"/>
        <v>271141.7454771311</v>
      </c>
      <c r="D44" s="7">
        <f t="shared" si="2"/>
        <v>182124.9823468143</v>
      </c>
      <c r="E44" s="41">
        <f t="shared" si="3"/>
        <v>0.09</v>
      </c>
      <c r="F44" s="41">
        <f t="shared" si="4"/>
        <v>7.8284203424832111E-3</v>
      </c>
      <c r="G44" s="7">
        <f t="shared" si="5"/>
        <v>470091.07011025515</v>
      </c>
      <c r="H44" s="7">
        <f t="shared" si="6"/>
        <v>59579197.233836398</v>
      </c>
      <c r="J44" s="7">
        <f t="shared" si="7"/>
        <v>751276.70233650994</v>
      </c>
      <c r="K44" s="7">
        <f t="shared" si="8"/>
        <v>451625.88676158059</v>
      </c>
      <c r="L44" s="7">
        <f t="shared" si="9"/>
        <v>299650.81557492935</v>
      </c>
      <c r="M44" s="41">
        <f t="shared" si="10"/>
        <v>0.09</v>
      </c>
      <c r="N44" s="41">
        <f t="shared" si="11"/>
        <v>7.8284203424832111E-3</v>
      </c>
      <c r="O44" s="7">
        <f t="shared" si="12"/>
        <v>780570.0101797065</v>
      </c>
      <c r="P44" s="7">
        <f t="shared" si="13"/>
        <v>98929202.336064294</v>
      </c>
    </row>
    <row r="45" spans="1:16">
      <c r="A45" s="26">
        <v>35</v>
      </c>
      <c r="B45" s="7">
        <f t="shared" si="0"/>
        <v>449718.36535127764</v>
      </c>
      <c r="C45" s="7">
        <f t="shared" si="1"/>
        <v>268205.68621432019</v>
      </c>
      <c r="D45" s="7">
        <f t="shared" si="2"/>
        <v>181512.67913695745</v>
      </c>
      <c r="E45" s="41">
        <f t="shared" si="3"/>
        <v>0.09</v>
      </c>
      <c r="F45" s="41">
        <f t="shared" si="4"/>
        <v>7.8284203424832111E-3</v>
      </c>
      <c r="G45" s="7">
        <f t="shared" si="5"/>
        <v>464990.04206440994</v>
      </c>
      <c r="H45" s="7">
        <f t="shared" si="6"/>
        <v>58932694.51263503</v>
      </c>
      <c r="J45" s="7">
        <f t="shared" si="7"/>
        <v>745395.39251710509</v>
      </c>
      <c r="K45" s="7">
        <f t="shared" si="8"/>
        <v>446747.78954927693</v>
      </c>
      <c r="L45" s="7">
        <f t="shared" si="9"/>
        <v>298647.60296782816</v>
      </c>
      <c r="M45" s="41">
        <f t="shared" si="10"/>
        <v>0.09</v>
      </c>
      <c r="N45" s="41">
        <f t="shared" si="11"/>
        <v>7.8284203424832111E-3</v>
      </c>
      <c r="O45" s="7">
        <f t="shared" si="12"/>
        <v>772121.44106297614</v>
      </c>
      <c r="P45" s="7">
        <f t="shared" si="13"/>
        <v>97858433.292033494</v>
      </c>
    </row>
    <row r="46" spans="1:16">
      <c r="A46" s="26">
        <v>36</v>
      </c>
      <c r="B46" s="7">
        <f t="shared" si="0"/>
        <v>446197.78095157334</v>
      </c>
      <c r="C46" s="7">
        <f t="shared" si="1"/>
        <v>265295.3464643787</v>
      </c>
      <c r="D46" s="7">
        <f t="shared" si="2"/>
        <v>180902.43448719464</v>
      </c>
      <c r="E46" s="41">
        <f t="shared" si="3"/>
        <v>0.09</v>
      </c>
      <c r="F46" s="41">
        <f t="shared" si="4"/>
        <v>7.8284203424832111E-3</v>
      </c>
      <c r="G46" s="7">
        <f t="shared" si="5"/>
        <v>459933.72426191648</v>
      </c>
      <c r="H46" s="7">
        <f t="shared" si="6"/>
        <v>58291858.353885919</v>
      </c>
      <c r="J46" s="7">
        <f t="shared" si="7"/>
        <v>739560.12406313093</v>
      </c>
      <c r="K46" s="7">
        <f t="shared" si="8"/>
        <v>441912.37500794115</v>
      </c>
      <c r="L46" s="7">
        <f t="shared" si="9"/>
        <v>297647.74905518978</v>
      </c>
      <c r="M46" s="41">
        <f t="shared" si="10"/>
        <v>0.09</v>
      </c>
      <c r="N46" s="41">
        <f t="shared" si="11"/>
        <v>7.8284203424832111E-3</v>
      </c>
      <c r="O46" s="7">
        <f t="shared" si="12"/>
        <v>763746.83817329328</v>
      </c>
      <c r="P46" s="7">
        <f t="shared" si="13"/>
        <v>96797038.704805002</v>
      </c>
    </row>
    <row r="47" spans="1:16">
      <c r="A47" s="26">
        <v>37</v>
      </c>
      <c r="B47" s="7">
        <f t="shared" si="0"/>
        <v>442704.75716640119</v>
      </c>
      <c r="C47" s="7">
        <f t="shared" si="1"/>
        <v>262410.5156897431</v>
      </c>
      <c r="D47" s="7">
        <f t="shared" si="2"/>
        <v>180294.24147665809</v>
      </c>
      <c r="E47" s="41">
        <f t="shared" si="3"/>
        <v>0.09</v>
      </c>
      <c r="F47" s="41">
        <f t="shared" si="4"/>
        <v>7.8284203424832111E-3</v>
      </c>
      <c r="G47" s="7">
        <f t="shared" si="5"/>
        <v>454921.75063110201</v>
      </c>
      <c r="H47" s="7">
        <f t="shared" si="6"/>
        <v>57656642.361778162</v>
      </c>
      <c r="J47" s="7">
        <f t="shared" si="7"/>
        <v>733770.53654342575</v>
      </c>
      <c r="K47" s="7">
        <f t="shared" si="8"/>
        <v>437119.29395111516</v>
      </c>
      <c r="L47" s="7">
        <f t="shared" si="9"/>
        <v>296651.24259231059</v>
      </c>
      <c r="M47" s="41">
        <f t="shared" si="10"/>
        <v>0.09</v>
      </c>
      <c r="N47" s="41">
        <f t="shared" si="11"/>
        <v>7.8284203424832111E-3</v>
      </c>
      <c r="O47" s="7">
        <f t="shared" si="12"/>
        <v>755445.59626669774</v>
      </c>
      <c r="P47" s="7">
        <f t="shared" si="13"/>
        <v>95744941.865945995</v>
      </c>
    </row>
    <row r="48" spans="1:16">
      <c r="A48" s="26">
        <v>38</v>
      </c>
      <c r="B48" s="7">
        <f t="shared" si="0"/>
        <v>439239.07823968562</v>
      </c>
      <c r="C48" s="7">
        <f t="shared" si="1"/>
        <v>259550.98503193803</v>
      </c>
      <c r="D48" s="7">
        <f t="shared" si="2"/>
        <v>179688.09320774759</v>
      </c>
      <c r="E48" s="41">
        <f t="shared" si="3"/>
        <v>0.09</v>
      </c>
      <c r="F48" s="41">
        <f t="shared" si="4"/>
        <v>7.8284203424832111E-3</v>
      </c>
      <c r="G48" s="7">
        <f t="shared" si="5"/>
        <v>449953.75802005385</v>
      </c>
      <c r="H48" s="7">
        <f t="shared" si="6"/>
        <v>57027000.510550365</v>
      </c>
      <c r="J48" s="7">
        <f t="shared" si="7"/>
        <v>728026.27234843432</v>
      </c>
      <c r="K48" s="7">
        <f t="shared" si="8"/>
        <v>432368.19997630105</v>
      </c>
      <c r="L48" s="7">
        <f t="shared" si="9"/>
        <v>295658.07237213326</v>
      </c>
      <c r="M48" s="41">
        <f t="shared" si="10"/>
        <v>0.09</v>
      </c>
      <c r="N48" s="41">
        <f t="shared" si="11"/>
        <v>7.8284203424832111E-3</v>
      </c>
      <c r="O48" s="7">
        <f t="shared" si="12"/>
        <v>747217.11492506671</v>
      </c>
      <c r="P48" s="7">
        <f t="shared" si="13"/>
        <v>94702066.678648785</v>
      </c>
    </row>
    <row r="49" spans="1:16">
      <c r="A49" s="26">
        <v>39</v>
      </c>
      <c r="B49" s="7">
        <f t="shared" si="0"/>
        <v>435800.53010438057</v>
      </c>
      <c r="C49" s="7">
        <f t="shared" si="1"/>
        <v>256716.54729832758</v>
      </c>
      <c r="D49" s="7">
        <f t="shared" si="2"/>
        <v>179083.98280605298</v>
      </c>
      <c r="E49" s="41">
        <f t="shared" si="3"/>
        <v>0.09</v>
      </c>
      <c r="F49" s="41">
        <f t="shared" si="4"/>
        <v>7.8284203424832111E-3</v>
      </c>
      <c r="G49" s="7">
        <f t="shared" si="5"/>
        <v>445029.38617358112</v>
      </c>
      <c r="H49" s="7">
        <f t="shared" si="6"/>
        <v>56402887.141570732</v>
      </c>
      <c r="J49" s="7">
        <f t="shared" si="7"/>
        <v>722326.97666811955</v>
      </c>
      <c r="K49" s="7">
        <f t="shared" si="8"/>
        <v>427658.74944299809</v>
      </c>
      <c r="L49" s="7">
        <f t="shared" si="9"/>
        <v>294668.22722512146</v>
      </c>
      <c r="M49" s="41">
        <f t="shared" si="10"/>
        <v>0.09</v>
      </c>
      <c r="N49" s="41">
        <f t="shared" si="11"/>
        <v>7.8284203424832111E-3</v>
      </c>
      <c r="O49" s="7">
        <f t="shared" si="12"/>
        <v>739060.79851804301</v>
      </c>
      <c r="P49" s="7">
        <f t="shared" si="13"/>
        <v>93668337.652905613</v>
      </c>
    </row>
    <row r="50" spans="1:16">
      <c r="A50" s="26">
        <v>40</v>
      </c>
      <c r="B50" s="7">
        <f t="shared" si="0"/>
        <v>432388.90036924655</v>
      </c>
      <c r="C50" s="7">
        <f t="shared" si="1"/>
        <v>253906.99694897092</v>
      </c>
      <c r="D50" s="7">
        <f t="shared" si="2"/>
        <v>178481.90342027563</v>
      </c>
      <c r="E50" s="41">
        <f t="shared" si="3"/>
        <v>0.09</v>
      </c>
      <c r="F50" s="41">
        <f t="shared" si="4"/>
        <v>7.8284203424832111E-3</v>
      </c>
      <c r="G50" s="7">
        <f t="shared" si="5"/>
        <v>440148.27771035663</v>
      </c>
      <c r="H50" s="7">
        <f t="shared" si="6"/>
        <v>55784256.960440099</v>
      </c>
      <c r="J50" s="7">
        <f t="shared" si="7"/>
        <v>716672.29747004644</v>
      </c>
      <c r="K50" s="7">
        <f t="shared" si="8"/>
        <v>422990.60145091289</v>
      </c>
      <c r="L50" s="7">
        <f t="shared" si="9"/>
        <v>293681.69601913355</v>
      </c>
      <c r="M50" s="41">
        <f t="shared" si="10"/>
        <v>0.09</v>
      </c>
      <c r="N50" s="41">
        <f t="shared" si="11"/>
        <v>7.8284203424832111E-3</v>
      </c>
      <c r="O50" s="7">
        <f t="shared" si="12"/>
        <v>730976.05616526131</v>
      </c>
      <c r="P50" s="7">
        <f t="shared" si="13"/>
        <v>92643679.900721222</v>
      </c>
    </row>
    <row r="51" spans="1:16">
      <c r="A51" s="26">
        <v>41</v>
      </c>
      <c r="B51" s="7">
        <f t="shared" si="0"/>
        <v>429003.9783057319</v>
      </c>
      <c r="C51" s="7">
        <f t="shared" si="1"/>
        <v>251122.1300835812</v>
      </c>
      <c r="D51" s="7">
        <f t="shared" si="2"/>
        <v>177881.8482221507</v>
      </c>
      <c r="E51" s="41">
        <f t="shared" si="3"/>
        <v>0.09</v>
      </c>
      <c r="F51" s="41">
        <f t="shared" si="4"/>
        <v>7.8284203424832111E-3</v>
      </c>
      <c r="G51" s="7">
        <f t="shared" si="5"/>
        <v>435310.07810023916</v>
      </c>
      <c r="H51" s="7">
        <f t="shared" si="6"/>
        <v>55171065.034117706</v>
      </c>
      <c r="J51" s="7">
        <f t="shared" si="7"/>
        <v>711061.88547763764</v>
      </c>
      <c r="K51" s="7">
        <f t="shared" si="8"/>
        <v>418363.41781834018</v>
      </c>
      <c r="L51" s="7">
        <f t="shared" si="9"/>
        <v>292698.46765929746</v>
      </c>
      <c r="M51" s="41">
        <f t="shared" si="10"/>
        <v>0.09</v>
      </c>
      <c r="N51" s="41">
        <f t="shared" si="11"/>
        <v>7.8284203424832111E-3</v>
      </c>
      <c r="O51" s="7">
        <f t="shared" si="12"/>
        <v>722962.30169887131</v>
      </c>
      <c r="P51" s="7">
        <f t="shared" si="13"/>
        <v>91628019.131363049</v>
      </c>
    </row>
    <row r="52" spans="1:16">
      <c r="A52" s="26">
        <v>42</v>
      </c>
      <c r="B52" s="7">
        <f t="shared" si="0"/>
        <v>425645.55483495718</v>
      </c>
      <c r="C52" s="7">
        <f t="shared" si="1"/>
        <v>248361.74442858656</v>
      </c>
      <c r="D52" s="7">
        <f t="shared" si="2"/>
        <v>177283.81040637061</v>
      </c>
      <c r="E52" s="41">
        <f t="shared" si="3"/>
        <v>0.09</v>
      </c>
      <c r="F52" s="41">
        <f t="shared" si="4"/>
        <v>7.8284203424832111E-3</v>
      </c>
      <c r="G52" s="7">
        <f t="shared" si="5"/>
        <v>430514.43564177305</v>
      </c>
      <c r="H52" s="7">
        <f t="shared" si="6"/>
        <v>54563266.788069561</v>
      </c>
      <c r="J52" s="7">
        <f t="shared" si="7"/>
        <v>705495.39414860005</v>
      </c>
      <c r="K52" s="7">
        <f t="shared" si="8"/>
        <v>413776.86306071357</v>
      </c>
      <c r="L52" s="7">
        <f t="shared" si="9"/>
        <v>291718.53108788648</v>
      </c>
      <c r="M52" s="41">
        <f t="shared" si="10"/>
        <v>0.09</v>
      </c>
      <c r="N52" s="41">
        <f t="shared" si="11"/>
        <v>7.8284203424832111E-3</v>
      </c>
      <c r="O52" s="7">
        <f t="shared" si="12"/>
        <v>715018.95362635562</v>
      </c>
      <c r="P52" s="7">
        <f t="shared" si="13"/>
        <v>90621281.646648809</v>
      </c>
    </row>
    <row r="53" spans="1:16">
      <c r="A53" s="26">
        <v>43</v>
      </c>
      <c r="B53" s="7">
        <f t="shared" si="0"/>
        <v>422313.42251479946</v>
      </c>
      <c r="C53" s="7">
        <f t="shared" si="1"/>
        <v>245625.63932429315</v>
      </c>
      <c r="D53" s="7">
        <f t="shared" si="2"/>
        <v>176687.78319050631</v>
      </c>
      <c r="E53" s="41">
        <f t="shared" si="3"/>
        <v>0.09</v>
      </c>
      <c r="F53" s="41">
        <f t="shared" si="4"/>
        <v>7.8284203424832111E-3</v>
      </c>
      <c r="G53" s="7">
        <f t="shared" si="5"/>
        <v>425761.0014398655</v>
      </c>
      <c r="H53" s="7">
        <f t="shared" si="6"/>
        <v>53960818.003439195</v>
      </c>
      <c r="J53" s="7">
        <f t="shared" si="7"/>
        <v>699972.47965351888</v>
      </c>
      <c r="K53" s="7">
        <f t="shared" si="8"/>
        <v>409230.60436932486</v>
      </c>
      <c r="L53" s="7">
        <f t="shared" si="9"/>
        <v>290741.87528419401</v>
      </c>
      <c r="M53" s="41">
        <f t="shared" si="10"/>
        <v>0.09</v>
      </c>
      <c r="N53" s="41">
        <f t="shared" si="11"/>
        <v>7.8284203424832111E-3</v>
      </c>
      <c r="O53" s="7">
        <f t="shared" si="12"/>
        <v>707145.43509363953</v>
      </c>
      <c r="P53" s="7">
        <f t="shared" si="13"/>
        <v>89623394.336270973</v>
      </c>
    </row>
    <row r="54" spans="1:16">
      <c r="A54" s="26">
        <v>44</v>
      </c>
      <c r="B54" s="7">
        <f t="shared" si="0"/>
        <v>419007.37552708102</v>
      </c>
      <c r="C54" s="7">
        <f t="shared" si="1"/>
        <v>242913.61571214878</v>
      </c>
      <c r="D54" s="7">
        <f t="shared" si="2"/>
        <v>176093.75981493224</v>
      </c>
      <c r="E54" s="41">
        <f t="shared" si="3"/>
        <v>0.09</v>
      </c>
      <c r="F54" s="41">
        <f t="shared" si="4"/>
        <v>7.8284203424832111E-3</v>
      </c>
      <c r="G54" s="7">
        <f t="shared" si="5"/>
        <v>421049.42938363814</v>
      </c>
      <c r="H54" s="7">
        <f t="shared" si="6"/>
        <v>53363674.814240627</v>
      </c>
      <c r="J54" s="7">
        <f t="shared" si="7"/>
        <v>694492.80085462111</v>
      </c>
      <c r="K54" s="7">
        <f t="shared" si="8"/>
        <v>404724.3115902103</v>
      </c>
      <c r="L54" s="7">
        <f t="shared" si="9"/>
        <v>289768.4892644108</v>
      </c>
      <c r="M54" s="41">
        <f t="shared" si="10"/>
        <v>0.09</v>
      </c>
      <c r="N54" s="41">
        <f t="shared" si="11"/>
        <v>7.8284203424832111E-3</v>
      </c>
      <c r="O54" s="7">
        <f t="shared" si="12"/>
        <v>699341.17384849011</v>
      </c>
      <c r="P54" s="7">
        <f t="shared" si="13"/>
        <v>88634284.673158064</v>
      </c>
    </row>
    <row r="55" spans="1:16">
      <c r="A55" s="26">
        <v>45</v>
      </c>
      <c r="B55" s="7">
        <f t="shared" si="0"/>
        <v>415727.2096648544</v>
      </c>
      <c r="C55" s="7">
        <f t="shared" si="1"/>
        <v>240225.47612210657</v>
      </c>
      <c r="D55" s="7">
        <f t="shared" si="2"/>
        <v>175501.73354274782</v>
      </c>
      <c r="E55" s="41">
        <f t="shared" si="3"/>
        <v>0.09</v>
      </c>
      <c r="F55" s="41">
        <f t="shared" si="4"/>
        <v>7.8284203424832111E-3</v>
      </c>
      <c r="G55" s="7">
        <f t="shared" si="5"/>
        <v>416379.37612445321</v>
      </c>
      <c r="H55" s="7">
        <f t="shared" si="6"/>
        <v>52771793.704573423</v>
      </c>
      <c r="J55" s="7">
        <f t="shared" si="7"/>
        <v>689056.01928470237</v>
      </c>
      <c r="K55" s="7">
        <f t="shared" si="8"/>
        <v>400257.65720320289</v>
      </c>
      <c r="L55" s="7">
        <f t="shared" si="9"/>
        <v>288798.36208149948</v>
      </c>
      <c r="M55" s="41">
        <f t="shared" si="10"/>
        <v>0.09</v>
      </c>
      <c r="N55" s="41">
        <f t="shared" si="11"/>
        <v>7.8284203424832111E-3</v>
      </c>
      <c r="O55" s="7">
        <f t="shared" si="12"/>
        <v>691605.60220420384</v>
      </c>
      <c r="P55" s="7">
        <f t="shared" si="13"/>
        <v>87653880.708872363</v>
      </c>
    </row>
    <row r="56" spans="1:16">
      <c r="A56" s="26">
        <v>46</v>
      </c>
      <c r="B56" s="7">
        <f t="shared" si="0"/>
        <v>412472.72231979022</v>
      </c>
      <c r="C56" s="7">
        <f t="shared" si="1"/>
        <v>237561.02466008803</v>
      </c>
      <c r="D56" s="7">
        <f t="shared" si="2"/>
        <v>174911.69765970219</v>
      </c>
      <c r="E56" s="41">
        <f t="shared" si="3"/>
        <v>0.09</v>
      </c>
      <c r="F56" s="41">
        <f t="shared" si="4"/>
        <v>7.8284203424832111E-3</v>
      </c>
      <c r="G56" s="7">
        <f t="shared" si="5"/>
        <v>411750.50105411257</v>
      </c>
      <c r="H56" s="7">
        <f t="shared" si="6"/>
        <v>52185131.505859606</v>
      </c>
      <c r="J56" s="7">
        <f t="shared" si="7"/>
        <v>683661.79912622366</v>
      </c>
      <c r="K56" s="7">
        <f t="shared" si="8"/>
        <v>395830.31630114937</v>
      </c>
      <c r="L56" s="7">
        <f t="shared" si="9"/>
        <v>287831.48282507429</v>
      </c>
      <c r="M56" s="41">
        <f t="shared" si="10"/>
        <v>0.09</v>
      </c>
      <c r="N56" s="41">
        <f t="shared" si="11"/>
        <v>7.8284203424832111E-3</v>
      </c>
      <c r="O56" s="7">
        <f t="shared" si="12"/>
        <v>683938.15700357826</v>
      </c>
      <c r="P56" s="7">
        <f t="shared" si="13"/>
        <v>86682111.069043711</v>
      </c>
    </row>
    <row r="57" spans="1:16">
      <c r="A57" s="26">
        <v>47</v>
      </c>
      <c r="B57" s="7">
        <f t="shared" si="0"/>
        <v>409243.71246966248</v>
      </c>
      <c r="C57" s="7">
        <f t="shared" si="1"/>
        <v>234920.06699554468</v>
      </c>
      <c r="D57" s="7">
        <f t="shared" si="2"/>
        <v>174323.6454741178</v>
      </c>
      <c r="E57" s="41">
        <f t="shared" si="3"/>
        <v>0.09</v>
      </c>
      <c r="F57" s="41">
        <f t="shared" si="4"/>
        <v>7.8284203424832111E-3</v>
      </c>
      <c r="G57" s="7">
        <f t="shared" si="5"/>
        <v>407162.46628322743</v>
      </c>
      <c r="H57" s="7">
        <f t="shared" si="6"/>
        <v>51603645.39410226</v>
      </c>
      <c r="J57" s="7">
        <f t="shared" si="7"/>
        <v>678309.80719056516</v>
      </c>
      <c r="K57" s="7">
        <f t="shared" si="8"/>
        <v>391441.96656928986</v>
      </c>
      <c r="L57" s="7">
        <f t="shared" si="9"/>
        <v>286867.8406212753</v>
      </c>
      <c r="M57" s="41">
        <f t="shared" si="10"/>
        <v>0.09</v>
      </c>
      <c r="N57" s="41">
        <f t="shared" si="11"/>
        <v>7.8284203424832111E-3</v>
      </c>
      <c r="O57" s="7">
        <f t="shared" si="12"/>
        <v>676338.27958316705</v>
      </c>
      <c r="P57" s="7">
        <f t="shared" si="13"/>
        <v>85718904.948839262</v>
      </c>
    </row>
    <row r="58" spans="1:16">
      <c r="A58" s="26">
        <v>48</v>
      </c>
      <c r="B58" s="7">
        <f t="shared" si="0"/>
        <v>406039.98066593165</v>
      </c>
      <c r="C58" s="7">
        <f t="shared" si="1"/>
        <v>232302.41034911701</v>
      </c>
      <c r="D58" s="7">
        <f t="shared" si="2"/>
        <v>173737.57031681464</v>
      </c>
      <c r="E58" s="41">
        <f t="shared" si="3"/>
        <v>0.09</v>
      </c>
      <c r="F58" s="41">
        <f t="shared" si="4"/>
        <v>7.8284203424832111E-3</v>
      </c>
      <c r="G58" s="7">
        <f t="shared" si="5"/>
        <v>402614.93661975843</v>
      </c>
      <c r="H58" s="7">
        <f t="shared" si="6"/>
        <v>51027292.887165688</v>
      </c>
      <c r="J58" s="7">
        <f t="shared" si="7"/>
        <v>672999.71289744868</v>
      </c>
      <c r="K58" s="7">
        <f t="shared" si="8"/>
        <v>387092.28826479992</v>
      </c>
      <c r="L58" s="7">
        <f t="shared" si="9"/>
        <v>285907.42463264876</v>
      </c>
      <c r="M58" s="41">
        <f t="shared" si="10"/>
        <v>0.09</v>
      </c>
      <c r="N58" s="41">
        <f t="shared" si="11"/>
        <v>7.8284203424832111E-3</v>
      </c>
      <c r="O58" s="7">
        <f t="shared" si="12"/>
        <v>668805.41573781683</v>
      </c>
      <c r="P58" s="7">
        <f t="shared" si="13"/>
        <v>84764192.108468786</v>
      </c>
    </row>
    <row r="59" spans="1:16">
      <c r="A59" s="26">
        <v>49</v>
      </c>
      <c r="B59" s="7">
        <f t="shared" si="0"/>
        <v>402861.32902142504</v>
      </c>
      <c r="C59" s="7">
        <f t="shared" si="1"/>
        <v>229707.86348039089</v>
      </c>
      <c r="D59" s="7">
        <f t="shared" si="2"/>
        <v>173153.46554103415</v>
      </c>
      <c r="E59" s="41">
        <f t="shared" si="3"/>
        <v>0.09</v>
      </c>
      <c r="F59" s="41">
        <f t="shared" si="4"/>
        <v>7.8284203424832111E-3</v>
      </c>
      <c r="G59" s="7">
        <f t="shared" si="5"/>
        <v>398107.57954772381</v>
      </c>
      <c r="H59" s="7">
        <f t="shared" si="6"/>
        <v>50456031.842076927</v>
      </c>
      <c r="J59" s="7">
        <f t="shared" si="7"/>
        <v>667731.1882545168</v>
      </c>
      <c r="K59" s="7">
        <f t="shared" si="8"/>
        <v>382780.96419649356</v>
      </c>
      <c r="L59" s="7">
        <f t="shared" si="9"/>
        <v>284950.22405802325</v>
      </c>
      <c r="M59" s="41">
        <f t="shared" si="10"/>
        <v>0.09</v>
      </c>
      <c r="N59" s="41">
        <f t="shared" si="11"/>
        <v>7.8284203424832111E-3</v>
      </c>
      <c r="O59" s="7">
        <f t="shared" si="12"/>
        <v>661339.01568548102</v>
      </c>
      <c r="P59" s="7">
        <f t="shared" si="13"/>
        <v>83817902.868725285</v>
      </c>
    </row>
    <row r="60" spans="1:16">
      <c r="A60" s="26">
        <v>50</v>
      </c>
      <c r="B60" s="7">
        <f t="shared" si="0"/>
        <v>399707.56119811384</v>
      </c>
      <c r="C60" s="7">
        <f t="shared" si="1"/>
        <v>227136.23667574965</v>
      </c>
      <c r="D60" s="7">
        <f t="shared" si="2"/>
        <v>172571.32452236419</v>
      </c>
      <c r="E60" s="41">
        <f t="shared" si="3"/>
        <v>0.09</v>
      </c>
      <c r="F60" s="41">
        <f t="shared" si="4"/>
        <v>7.8284203424832111E-3</v>
      </c>
      <c r="G60" s="7">
        <f t="shared" si="5"/>
        <v>393640.06520607555</v>
      </c>
      <c r="H60" s="7">
        <f t="shared" si="6"/>
        <v>49889820.452348493</v>
      </c>
      <c r="J60" s="7">
        <f t="shared" si="7"/>
        <v>662503.9078370746</v>
      </c>
      <c r="K60" s="7">
        <f t="shared" si="8"/>
        <v>378507.67970468523</v>
      </c>
      <c r="L60" s="7">
        <f t="shared" si="9"/>
        <v>283996.22813238937</v>
      </c>
      <c r="M60" s="41">
        <f t="shared" si="10"/>
        <v>0.09</v>
      </c>
      <c r="N60" s="41">
        <f t="shared" si="11"/>
        <v>7.8284203424832111E-3</v>
      </c>
      <c r="O60" s="7">
        <f t="shared" si="12"/>
        <v>653938.53403231082</v>
      </c>
      <c r="P60" s="7">
        <f t="shared" si="13"/>
        <v>82879968.106560588</v>
      </c>
    </row>
    <row r="61" spans="1:16">
      <c r="A61" s="26">
        <v>51</v>
      </c>
      <c r="B61" s="7">
        <f t="shared" si="0"/>
        <v>396578.4823949862</v>
      </c>
      <c r="C61" s="7">
        <f t="shared" si="1"/>
        <v>224587.34173632215</v>
      </c>
      <c r="D61" s="7">
        <f t="shared" si="2"/>
        <v>171991.14065866405</v>
      </c>
      <c r="E61" s="41">
        <f t="shared" si="3"/>
        <v>0.09</v>
      </c>
      <c r="F61" s="41">
        <f t="shared" si="4"/>
        <v>7.8284203424832111E-3</v>
      </c>
      <c r="G61" s="7">
        <f t="shared" si="5"/>
        <v>389212.06636774074</v>
      </c>
      <c r="H61" s="7">
        <f t="shared" si="6"/>
        <v>49328617.245322093</v>
      </c>
      <c r="J61" s="7">
        <f t="shared" si="7"/>
        <v>657317.54876798834</v>
      </c>
      <c r="K61" s="7">
        <f t="shared" si="8"/>
        <v>374272.1226412098</v>
      </c>
      <c r="L61" s="7">
        <f t="shared" si="9"/>
        <v>283045.42612677853</v>
      </c>
      <c r="M61" s="41">
        <f t="shared" si="10"/>
        <v>0.09</v>
      </c>
      <c r="N61" s="41">
        <f t="shared" si="11"/>
        <v>7.8284203424832111E-3</v>
      </c>
      <c r="O61" s="7">
        <f t="shared" si="12"/>
        <v>646603.42973802099</v>
      </c>
      <c r="P61" s="7">
        <f t="shared" si="13"/>
        <v>81950319.250695795</v>
      </c>
    </row>
    <row r="62" spans="1:16">
      <c r="A62" s="26">
        <v>52</v>
      </c>
      <c r="B62" s="7">
        <f t="shared" si="0"/>
        <v>393473.89933601423</v>
      </c>
      <c r="C62" s="7">
        <f t="shared" si="1"/>
        <v>222060.99196602497</v>
      </c>
      <c r="D62" s="7">
        <f t="shared" si="2"/>
        <v>171412.90736998926</v>
      </c>
      <c r="E62" s="41">
        <f t="shared" si="3"/>
        <v>0.09</v>
      </c>
      <c r="F62" s="41">
        <f t="shared" si="4"/>
        <v>7.8284203424832111E-3</v>
      </c>
      <c r="G62" s="7">
        <f t="shared" si="5"/>
        <v>384823.25841882825</v>
      </c>
      <c r="H62" s="7">
        <f t="shared" si="6"/>
        <v>48772381.079533279</v>
      </c>
      <c r="J62" s="7">
        <f t="shared" si="7"/>
        <v>652171.7906977419</v>
      </c>
      <c r="K62" s="7">
        <f t="shared" si="8"/>
        <v>370073.98334960034</v>
      </c>
      <c r="L62" s="7">
        <f t="shared" si="9"/>
        <v>282097.80734814156</v>
      </c>
      <c r="M62" s="41">
        <f t="shared" si="10"/>
        <v>0.09</v>
      </c>
      <c r="N62" s="41">
        <f t="shared" si="11"/>
        <v>7.8284203424832111E-3</v>
      </c>
      <c r="O62" s="7">
        <f t="shared" si="12"/>
        <v>639333.16608152632</v>
      </c>
      <c r="P62" s="7">
        <f t="shared" si="13"/>
        <v>81028888.277266115</v>
      </c>
    </row>
    <row r="63" spans="1:16">
      <c r="A63" s="26">
        <v>53</v>
      </c>
      <c r="B63" s="7">
        <f t="shared" si="0"/>
        <v>390393.62025821599</v>
      </c>
      <c r="C63" s="7">
        <f t="shared" si="1"/>
        <v>219557.00215969898</v>
      </c>
      <c r="D63" s="7">
        <f t="shared" si="2"/>
        <v>170836.61809851701</v>
      </c>
      <c r="E63" s="41">
        <f t="shared" si="3"/>
        <v>0.09</v>
      </c>
      <c r="F63" s="41">
        <f t="shared" si="4"/>
        <v>7.8284203424832111E-3</v>
      </c>
      <c r="G63" s="7">
        <f t="shared" si="5"/>
        <v>380473.31933799811</v>
      </c>
      <c r="H63" s="7">
        <f t="shared" si="6"/>
        <v>48221071.142096758</v>
      </c>
      <c r="J63" s="7">
        <f t="shared" si="7"/>
        <v>647066.31578464992</v>
      </c>
      <c r="K63" s="7">
        <f t="shared" si="8"/>
        <v>365912.95464542083</v>
      </c>
      <c r="L63" s="7">
        <f t="shared" si="9"/>
        <v>281153.36113922909</v>
      </c>
      <c r="M63" s="41">
        <f t="shared" si="10"/>
        <v>0.09</v>
      </c>
      <c r="N63" s="41">
        <f t="shared" si="11"/>
        <v>7.8284203424832111E-3</v>
      </c>
      <c r="O63" s="7">
        <f t="shared" si="12"/>
        <v>632127.21062684967</v>
      </c>
      <c r="P63" s="7">
        <f t="shared" si="13"/>
        <v>80115607.705500036</v>
      </c>
    </row>
    <row r="64" spans="1:16">
      <c r="A64" s="26">
        <v>54</v>
      </c>
      <c r="B64" s="7">
        <f t="shared" si="0"/>
        <v>387337.45489981084</v>
      </c>
      <c r="C64" s="7">
        <f t="shared" si="1"/>
        <v>217075.18859133893</v>
      </c>
      <c r="D64" s="7">
        <f t="shared" si="2"/>
        <v>170262.26630847191</v>
      </c>
      <c r="E64" s="41">
        <f t="shared" si="3"/>
        <v>0.09</v>
      </c>
      <c r="F64" s="41">
        <f t="shared" si="4"/>
        <v>7.8284203424832111E-3</v>
      </c>
      <c r="G64" s="7">
        <f t="shared" si="5"/>
        <v>376161.92967599386</v>
      </c>
      <c r="H64" s="7">
        <f t="shared" si="6"/>
        <v>47674646.94611229</v>
      </c>
      <c r="J64" s="7">
        <f t="shared" si="7"/>
        <v>642000.80867522571</v>
      </c>
      <c r="K64" s="7">
        <f t="shared" si="8"/>
        <v>361788.73179675388</v>
      </c>
      <c r="L64" s="7">
        <f t="shared" si="9"/>
        <v>280212.07687847182</v>
      </c>
      <c r="M64" s="41">
        <f t="shared" si="10"/>
        <v>0.09</v>
      </c>
      <c r="N64" s="41">
        <f t="shared" si="11"/>
        <v>7.8284203424832111E-3</v>
      </c>
      <c r="O64" s="7">
        <f t="shared" si="12"/>
        <v>624985.03518929624</v>
      </c>
      <c r="P64" s="7">
        <f t="shared" si="13"/>
        <v>79210410.593432263</v>
      </c>
    </row>
    <row r="65" spans="1:16">
      <c r="A65" s="26">
        <v>55</v>
      </c>
      <c r="B65" s="7">
        <f t="shared" si="0"/>
        <v>384305.21448846749</v>
      </c>
      <c r="C65" s="7">
        <f t="shared" si="1"/>
        <v>214615.36900241551</v>
      </c>
      <c r="D65" s="7">
        <f t="shared" si="2"/>
        <v>169689.84548605199</v>
      </c>
      <c r="E65" s="41">
        <f t="shared" si="3"/>
        <v>0.09</v>
      </c>
      <c r="F65" s="41">
        <f t="shared" si="4"/>
        <v>7.8284203424832111E-3</v>
      </c>
      <c r="G65" s="7">
        <f t="shared" si="5"/>
        <v>371888.77253533469</v>
      </c>
      <c r="H65" s="7">
        <f t="shared" si="6"/>
        <v>47133068.328090906</v>
      </c>
      <c r="J65" s="7">
        <f t="shared" si="7"/>
        <v>636974.95648470195</v>
      </c>
      <c r="K65" s="7">
        <f t="shared" si="8"/>
        <v>357701.01250484114</v>
      </c>
      <c r="L65" s="7">
        <f t="shared" si="9"/>
        <v>279273.94397986081</v>
      </c>
      <c r="M65" s="41">
        <f t="shared" si="10"/>
        <v>0.09</v>
      </c>
      <c r="N65" s="41">
        <f t="shared" si="11"/>
        <v>7.8284203424832111E-3</v>
      </c>
      <c r="O65" s="7">
        <f t="shared" si="12"/>
        <v>617906.11580189527</v>
      </c>
      <c r="P65" s="7">
        <f t="shared" si="13"/>
        <v>78313230.533650503</v>
      </c>
    </row>
    <row r="66" spans="1:16">
      <c r="A66" s="26">
        <v>56</v>
      </c>
      <c r="B66" s="7">
        <f t="shared" si="0"/>
        <v>381296.71172964358</v>
      </c>
      <c r="C66" s="7">
        <f t="shared" si="1"/>
        <v>212177.36259028924</v>
      </c>
      <c r="D66" s="7">
        <f t="shared" si="2"/>
        <v>169119.34913935434</v>
      </c>
      <c r="E66" s="41">
        <f t="shared" si="3"/>
        <v>0.09</v>
      </c>
      <c r="F66" s="41">
        <f t="shared" si="4"/>
        <v>7.8284203424832111E-3</v>
      </c>
      <c r="G66" s="7">
        <f t="shared" si="5"/>
        <v>367653.53355016798</v>
      </c>
      <c r="H66" s="7">
        <f t="shared" si="6"/>
        <v>46596295.445401385</v>
      </c>
      <c r="J66" s="7">
        <f t="shared" si="7"/>
        <v>631988.44877770462</v>
      </c>
      <c r="K66" s="7">
        <f t="shared" si="8"/>
        <v>353649.49688487669</v>
      </c>
      <c r="L66" s="7">
        <f t="shared" si="9"/>
        <v>278338.95189282793</v>
      </c>
      <c r="M66" s="41">
        <f t="shared" si="10"/>
        <v>0.09</v>
      </c>
      <c r="N66" s="41">
        <f t="shared" si="11"/>
        <v>7.8284203424832111E-3</v>
      </c>
      <c r="O66" s="7">
        <f t="shared" si="12"/>
        <v>610889.93268210371</v>
      </c>
      <c r="P66" s="7">
        <f t="shared" si="13"/>
        <v>77424001.649075583</v>
      </c>
    </row>
    <row r="67" spans="1:16">
      <c r="A67" s="26">
        <v>57</v>
      </c>
      <c r="B67" s="7">
        <f t="shared" si="0"/>
        <v>378311.76079501724</v>
      </c>
      <c r="C67" s="7">
        <f t="shared" si="1"/>
        <v>209760.98999671525</v>
      </c>
      <c r="D67" s="7">
        <f t="shared" si="2"/>
        <v>168550.77079830199</v>
      </c>
      <c r="E67" s="41">
        <f t="shared" si="3"/>
        <v>0.09</v>
      </c>
      <c r="F67" s="41">
        <f t="shared" si="4"/>
        <v>7.8284203424832111E-3</v>
      </c>
      <c r="G67" s="7">
        <f t="shared" si="5"/>
        <v>363455.90086627932</v>
      </c>
      <c r="H67" s="7">
        <f t="shared" si="6"/>
        <v>46064288.773736805</v>
      </c>
      <c r="J67" s="7">
        <f t="shared" si="7"/>
        <v>627040.97754907887</v>
      </c>
      <c r="K67" s="7">
        <f t="shared" si="8"/>
        <v>349633.88744695042</v>
      </c>
      <c r="L67" s="7">
        <f t="shared" si="9"/>
        <v>277407.09010212845</v>
      </c>
      <c r="M67" s="41">
        <f t="shared" si="10"/>
        <v>0.09</v>
      </c>
      <c r="N67" s="41">
        <f t="shared" si="11"/>
        <v>7.8284203424832111E-3</v>
      </c>
      <c r="O67" s="7">
        <f t="shared" si="12"/>
        <v>603935.9701987725</v>
      </c>
      <c r="P67" s="7">
        <f t="shared" si="13"/>
        <v>76542658.588774696</v>
      </c>
    </row>
    <row r="68" spans="1:16">
      <c r="A68" s="26">
        <v>58</v>
      </c>
      <c r="B68" s="7">
        <f t="shared" si="0"/>
        <v>375350.17731100903</v>
      </c>
      <c r="C68" s="7">
        <f t="shared" si="1"/>
        <v>207366.07329643852</v>
      </c>
      <c r="D68" s="7">
        <f t="shared" si="2"/>
        <v>167984.1040145705</v>
      </c>
      <c r="E68" s="41">
        <f t="shared" si="3"/>
        <v>0.09</v>
      </c>
      <c r="F68" s="41">
        <f t="shared" si="4"/>
        <v>7.8284203424832111E-3</v>
      </c>
      <c r="G68" s="7">
        <f t="shared" si="5"/>
        <v>359295.56512126076</v>
      </c>
      <c r="H68" s="7">
        <f t="shared" si="6"/>
        <v>45537009.104600973</v>
      </c>
      <c r="J68" s="7">
        <f t="shared" si="7"/>
        <v>622132.23720486322</v>
      </c>
      <c r="K68" s="7">
        <f t="shared" si="8"/>
        <v>345653.88907714171</v>
      </c>
      <c r="L68" s="7">
        <f t="shared" si="9"/>
        <v>276478.34812772152</v>
      </c>
      <c r="M68" s="41">
        <f t="shared" si="10"/>
        <v>0.09</v>
      </c>
      <c r="N68" s="41">
        <f t="shared" si="11"/>
        <v>7.8284203424832111E-3</v>
      </c>
      <c r="O68" s="7">
        <f t="shared" si="12"/>
        <v>597043.71683937183</v>
      </c>
      <c r="P68" s="7">
        <f t="shared" si="13"/>
        <v>75669136.5238076</v>
      </c>
    </row>
    <row r="69" spans="1:16">
      <c r="A69" s="26">
        <v>59</v>
      </c>
      <c r="B69" s="7">
        <f t="shared" si="0"/>
        <v>372411.7783473928</v>
      </c>
      <c r="C69" s="7">
        <f t="shared" si="1"/>
        <v>204992.43598587872</v>
      </c>
      <c r="D69" s="7">
        <f t="shared" si="2"/>
        <v>167419.34236151408</v>
      </c>
      <c r="E69" s="41">
        <f t="shared" si="3"/>
        <v>0.09</v>
      </c>
      <c r="F69" s="41">
        <f t="shared" si="4"/>
        <v>7.8284203424832111E-3</v>
      </c>
      <c r="G69" s="7">
        <f t="shared" si="5"/>
        <v>355172.21942483337</v>
      </c>
      <c r="H69" s="7">
        <f t="shared" si="6"/>
        <v>45014417.54281462</v>
      </c>
      <c r="J69" s="7">
        <f t="shared" si="7"/>
        <v>617261.92454341403</v>
      </c>
      <c r="K69" s="7">
        <f t="shared" si="8"/>
        <v>341709.20901876112</v>
      </c>
      <c r="L69" s="7">
        <f t="shared" si="9"/>
        <v>275552.71552465291</v>
      </c>
      <c r="M69" s="41">
        <f t="shared" si="10"/>
        <v>0.09</v>
      </c>
      <c r="N69" s="41">
        <f t="shared" si="11"/>
        <v>7.8284203424832111E-3</v>
      </c>
      <c r="O69" s="7">
        <f t="shared" si="12"/>
        <v>590212.66517747508</v>
      </c>
      <c r="P69" s="7">
        <f t="shared" si="13"/>
        <v>74803371.143105462</v>
      </c>
    </row>
    <row r="70" spans="1:16">
      <c r="A70" s="26">
        <v>60</v>
      </c>
      <c r="B70" s="7">
        <f t="shared" si="0"/>
        <v>369496.38240599766</v>
      </c>
      <c r="C70" s="7">
        <f t="shared" si="1"/>
        <v>202639.90297190382</v>
      </c>
      <c r="D70" s="7">
        <f t="shared" si="2"/>
        <v>166856.47943409384</v>
      </c>
      <c r="E70" s="41">
        <f t="shared" si="3"/>
        <v>0.09</v>
      </c>
      <c r="F70" s="41">
        <f t="shared" si="4"/>
        <v>7.8284203424832111E-3</v>
      </c>
      <c r="G70" s="7">
        <f t="shared" si="5"/>
        <v>351085.55933932611</v>
      </c>
      <c r="H70" s="7">
        <f t="shared" si="6"/>
        <v>44496475.504041195</v>
      </c>
      <c r="J70" s="7">
        <f t="shared" si="7"/>
        <v>612429.73873667803</v>
      </c>
      <c r="K70" s="7">
        <f t="shared" si="8"/>
        <v>337799.55685374036</v>
      </c>
      <c r="L70" s="7">
        <f t="shared" si="9"/>
        <v>274630.18188293767</v>
      </c>
      <c r="M70" s="41">
        <f t="shared" si="10"/>
        <v>0.09</v>
      </c>
      <c r="N70" s="41">
        <f t="shared" si="11"/>
        <v>7.8284203424832111E-3</v>
      </c>
      <c r="O70" s="7">
        <f t="shared" si="12"/>
        <v>583442.31184049614</v>
      </c>
      <c r="P70" s="7">
        <f t="shared" si="13"/>
        <v>73945298.64938204</v>
      </c>
    </row>
    <row r="71" spans="1:16">
      <c r="A71" s="26">
        <v>61</v>
      </c>
      <c r="B71" s="7">
        <f t="shared" si="0"/>
        <v>366603.80940949661</v>
      </c>
      <c r="C71" s="7">
        <f t="shared" si="1"/>
        <v>200308.30056069212</v>
      </c>
      <c r="D71" s="7">
        <f t="shared" si="2"/>
        <v>166295.50884880449</v>
      </c>
      <c r="E71" s="41">
        <f t="shared" si="3"/>
        <v>0.09</v>
      </c>
      <c r="F71" s="41">
        <f t="shared" si="4"/>
        <v>7.8284203424832111E-3</v>
      </c>
      <c r="G71" s="7">
        <f t="shared" si="5"/>
        <v>347035.28286030644</v>
      </c>
      <c r="H71" s="7">
        <f t="shared" si="6"/>
        <v>43983144.712332085</v>
      </c>
      <c r="J71" s="7">
        <f t="shared" si="7"/>
        <v>607635.38131161022</v>
      </c>
      <c r="K71" s="7">
        <f t="shared" si="8"/>
        <v>333924.64448416769</v>
      </c>
      <c r="L71" s="7">
        <f t="shared" si="9"/>
        <v>273710.73682744254</v>
      </c>
      <c r="M71" s="41">
        <f t="shared" si="10"/>
        <v>0.09</v>
      </c>
      <c r="N71" s="41">
        <f t="shared" si="11"/>
        <v>7.8284203424832111E-3</v>
      </c>
      <c r="O71" s="7">
        <f t="shared" si="12"/>
        <v>576732.15747768257</v>
      </c>
      <c r="P71" s="7">
        <f t="shared" si="13"/>
        <v>73094855.755076915</v>
      </c>
    </row>
    <row r="72" spans="1:16">
      <c r="A72" s="26">
        <v>62</v>
      </c>
      <c r="B72" s="7">
        <f t="shared" si="0"/>
        <v>363733.88069028337</v>
      </c>
      <c r="C72" s="7">
        <f t="shared" si="1"/>
        <v>197997.45644668161</v>
      </c>
      <c r="D72" s="7">
        <f t="shared" si="2"/>
        <v>165736.42424360177</v>
      </c>
      <c r="E72" s="41">
        <f t="shared" si="3"/>
        <v>0.09</v>
      </c>
      <c r="F72" s="41">
        <f t="shared" si="4"/>
        <v>7.8284203424832111E-3</v>
      </c>
      <c r="G72" s="7">
        <f t="shared" si="5"/>
        <v>343021.09039736434</v>
      </c>
      <c r="H72" s="7">
        <f t="shared" si="6"/>
        <v>43474387.19769112</v>
      </c>
      <c r="J72" s="7">
        <f t="shared" si="7"/>
        <v>602878.55613173777</v>
      </c>
      <c r="K72" s="7">
        <f t="shared" si="8"/>
        <v>330084.18611396814</v>
      </c>
      <c r="L72" s="7">
        <f t="shared" si="9"/>
        <v>272794.37001776963</v>
      </c>
      <c r="M72" s="41">
        <f t="shared" si="10"/>
        <v>0.09</v>
      </c>
      <c r="N72" s="41">
        <f t="shared" si="11"/>
        <v>7.8284203424832111E-3</v>
      </c>
      <c r="O72" s="7">
        <f t="shared" si="12"/>
        <v>570081.70672835817</v>
      </c>
      <c r="P72" s="7">
        <f t="shared" si="13"/>
        <v>72251979.678330794</v>
      </c>
    </row>
    <row r="73" spans="1:16">
      <c r="A73" s="26">
        <v>63</v>
      </c>
      <c r="B73" s="7">
        <f t="shared" si="0"/>
        <v>360886.41897943721</v>
      </c>
      <c r="C73" s="7">
        <f t="shared" si="1"/>
        <v>195707.19970160621</v>
      </c>
      <c r="D73" s="7">
        <f t="shared" si="2"/>
        <v>165179.219277831</v>
      </c>
      <c r="E73" s="41">
        <f t="shared" si="3"/>
        <v>0.09</v>
      </c>
      <c r="F73" s="41">
        <f t="shared" si="4"/>
        <v>7.8284203424832111E-3</v>
      </c>
      <c r="G73" s="7">
        <f t="shared" si="5"/>
        <v>339042.68475504679</v>
      </c>
      <c r="H73" s="7">
        <f t="shared" si="6"/>
        <v>42970165.293658242</v>
      </c>
      <c r="J73" s="7">
        <f t="shared" si="7"/>
        <v>598158.96937886928</v>
      </c>
      <c r="K73" s="7">
        <f t="shared" si="8"/>
        <v>326277.89823072875</v>
      </c>
      <c r="L73" s="7">
        <f t="shared" si="9"/>
        <v>271881.07114814053</v>
      </c>
      <c r="M73" s="41">
        <f t="shared" si="10"/>
        <v>0.09</v>
      </c>
      <c r="N73" s="41">
        <f t="shared" si="11"/>
        <v>7.8284203424832111E-3</v>
      </c>
      <c r="O73" s="7">
        <f t="shared" si="12"/>
        <v>563490.46819041611</v>
      </c>
      <c r="P73" s="7">
        <f t="shared" si="13"/>
        <v>71416608.138992235</v>
      </c>
    </row>
    <row r="74" spans="1:16">
      <c r="A74" s="26">
        <v>64</v>
      </c>
      <c r="B74" s="7">
        <f t="shared" si="0"/>
        <v>358061.24839577271</v>
      </c>
      <c r="C74" s="7">
        <f t="shared" si="1"/>
        <v>193437.3607636182</v>
      </c>
      <c r="D74" s="7">
        <f t="shared" si="2"/>
        <v>164623.88763215451</v>
      </c>
      <c r="E74" s="41">
        <f t="shared" si="3"/>
        <v>0.09</v>
      </c>
      <c r="F74" s="41">
        <f t="shared" si="4"/>
        <v>7.8284203424832111E-3</v>
      </c>
      <c r="G74" s="7">
        <f t="shared" si="5"/>
        <v>335099.77111394203</v>
      </c>
      <c r="H74" s="7">
        <f t="shared" si="6"/>
        <v>42470441.634912148</v>
      </c>
      <c r="J74" s="7">
        <f t="shared" si="7"/>
        <v>593476.32953494485</v>
      </c>
      <c r="K74" s="7">
        <f t="shared" si="8"/>
        <v>322505.49958766572</v>
      </c>
      <c r="L74" s="7">
        <f t="shared" si="9"/>
        <v>270970.82994727913</v>
      </c>
      <c r="M74" s="41">
        <f t="shared" si="10"/>
        <v>0.09</v>
      </c>
      <c r="N74" s="41">
        <f t="shared" si="11"/>
        <v>7.8284203424832111E-3</v>
      </c>
      <c r="O74" s="7">
        <f t="shared" si="12"/>
        <v>556957.95438906003</v>
      </c>
      <c r="P74" s="7">
        <f t="shared" si="13"/>
        <v>70588679.354655892</v>
      </c>
    </row>
    <row r="75" spans="1:16">
      <c r="A75" s="26">
        <v>65</v>
      </c>
      <c r="B75" s="7">
        <f t="shared" si="0"/>
        <v>355258.19443497638</v>
      </c>
      <c r="C75" s="7">
        <f t="shared" si="1"/>
        <v>191187.77142649618</v>
      </c>
      <c r="D75" s="7">
        <f t="shared" si="2"/>
        <v>164070.4230084802</v>
      </c>
      <c r="E75" s="41">
        <f t="shared" si="3"/>
        <v>0.09</v>
      </c>
      <c r="F75" s="41">
        <f t="shared" si="4"/>
        <v>7.8284203424832111E-3</v>
      </c>
      <c r="G75" s="7">
        <f t="shared" si="5"/>
        <v>331192.05701191281</v>
      </c>
      <c r="H75" s="7">
        <f t="shared" si="6"/>
        <v>41975179.154891759</v>
      </c>
      <c r="J75" s="7">
        <f t="shared" si="7"/>
        <v>588830.34736403124</v>
      </c>
      <c r="K75" s="7">
        <f t="shared" si="8"/>
        <v>318766.7111857335</v>
      </c>
      <c r="L75" s="7">
        <f t="shared" si="9"/>
        <v>270063.63617829775</v>
      </c>
      <c r="M75" s="41">
        <f t="shared" si="10"/>
        <v>0.09</v>
      </c>
      <c r="N75" s="41">
        <f t="shared" si="11"/>
        <v>7.8284203424832111E-3</v>
      </c>
      <c r="O75" s="7">
        <f t="shared" si="12"/>
        <v>550483.68174578971</v>
      </c>
      <c r="P75" s="7">
        <f t="shared" si="13"/>
        <v>69768132.036731809</v>
      </c>
    </row>
    <row r="76" spans="1:16">
      <c r="A76" s="26">
        <v>66</v>
      </c>
      <c r="B76" s="7">
        <f t="shared" ref="B76:B139" si="14">IF(ISERROR(PMT(C$3,C$6-$A75,H75)),0,-PMT(C$3,C$6-$A75,H75))</f>
        <v>352477.08395882772</v>
      </c>
      <c r="C76" s="7">
        <f t="shared" ref="C76:C139" si="15">H75*C$3</f>
        <v>188958.26482893774</v>
      </c>
      <c r="D76" s="7">
        <f t="shared" ref="D76:D139" si="16">IF(H75-(B76-C76)&gt;0.001,B76-C76,H75)</f>
        <v>163518.81912988998</v>
      </c>
      <c r="E76" s="41">
        <f t="shared" ref="E76:E139" si="17">$G$3*0.06*MIN(1,($A76+$C$7)/30)</f>
        <v>0.09</v>
      </c>
      <c r="F76" s="41">
        <f t="shared" ref="F76:F139" si="18">1-(1-E76)^(1/12)</f>
        <v>7.8284203424832111E-3</v>
      </c>
      <c r="G76" s="7">
        <f t="shared" ref="G76:G139" si="19">F76*(H75-D76)</f>
        <v>327319.25232547661</v>
      </c>
      <c r="H76" s="7">
        <f t="shared" ref="H76:H139" si="20">H75-D76-G76</f>
        <v>41484341.083436392</v>
      </c>
      <c r="J76" s="7">
        <f t="shared" ref="J76:J139" si="21">IF(ISERROR(PMT(K$3,K$6-$A75,P75)),0,-PMT(K$3,K$6-$A75,P75))</f>
        <v>584220.73589445523</v>
      </c>
      <c r="K76" s="7">
        <f t="shared" ref="K76:K139" si="22">P75*K$3</f>
        <v>315061.2562558747</v>
      </c>
      <c r="L76" s="7">
        <f t="shared" ref="L76:L139" si="23">IF(P75-(J76-K76)&gt;0.001,J76-K76,P75)</f>
        <v>269159.47963858052</v>
      </c>
      <c r="M76" s="41">
        <f t="shared" ref="M76:M139" si="24">$G$3*0.06*MIN(1,($A76+$K$7)/30)</f>
        <v>0.09</v>
      </c>
      <c r="N76" s="41">
        <f t="shared" ref="N76:N139" si="25">1-(1-M76)^(1/12)</f>
        <v>7.8284203424832111E-3</v>
      </c>
      <c r="O76" s="7">
        <f t="shared" ref="O76:O139" si="26">N76*(P75-L76)</f>
        <v>544067.1705476311</v>
      </c>
      <c r="P76" s="7">
        <f t="shared" ref="P76:P139" si="27">P75-L76-O76</f>
        <v>68954905.386545599</v>
      </c>
    </row>
    <row r="77" spans="1:16">
      <c r="A77" s="26">
        <v>67</v>
      </c>
      <c r="B77" s="7">
        <f t="shared" si="14"/>
        <v>349717.74518450524</v>
      </c>
      <c r="C77" s="7">
        <f t="shared" si="15"/>
        <v>186748.67544393617</v>
      </c>
      <c r="D77" s="7">
        <f t="shared" si="16"/>
        <v>162969.06974056907</v>
      </c>
      <c r="E77" s="41">
        <f t="shared" si="17"/>
        <v>0.09</v>
      </c>
      <c r="F77" s="41">
        <f t="shared" si="18"/>
        <v>7.8284203424832111E-3</v>
      </c>
      <c r="G77" s="7">
        <f t="shared" si="19"/>
        <v>323481.06925133284</v>
      </c>
      <c r="H77" s="7">
        <f t="shared" si="20"/>
        <v>40997890.944444485</v>
      </c>
      <c r="J77" s="7">
        <f t="shared" si="21"/>
        <v>579647.21040107845</v>
      </c>
      <c r="K77" s="7">
        <f t="shared" si="22"/>
        <v>311388.86024140881</v>
      </c>
      <c r="L77" s="7">
        <f t="shared" si="23"/>
        <v>268258.35015966964</v>
      </c>
      <c r="M77" s="41">
        <f t="shared" si="24"/>
        <v>0.09</v>
      </c>
      <c r="N77" s="41">
        <f t="shared" si="25"/>
        <v>7.8284203424832111E-3</v>
      </c>
      <c r="O77" s="7">
        <f t="shared" si="26"/>
        <v>537707.9449166077</v>
      </c>
      <c r="P77" s="7">
        <f t="shared" si="27"/>
        <v>68148939.091469318</v>
      </c>
    </row>
    <row r="78" spans="1:16">
      <c r="A78" s="26">
        <v>68</v>
      </c>
      <c r="B78" s="7">
        <f t="shared" si="14"/>
        <v>346980.00767397549</v>
      </c>
      <c r="C78" s="7">
        <f t="shared" si="15"/>
        <v>184558.83906824092</v>
      </c>
      <c r="D78" s="7">
        <f t="shared" si="16"/>
        <v>162421.16860573457</v>
      </c>
      <c r="E78" s="41">
        <f t="shared" si="17"/>
        <v>0.09</v>
      </c>
      <c r="F78" s="41">
        <f t="shared" si="18"/>
        <v>7.8284203424832111E-3</v>
      </c>
      <c r="G78" s="7">
        <f t="shared" si="19"/>
        <v>319677.22228803439</v>
      </c>
      <c r="H78" s="7">
        <f t="shared" si="20"/>
        <v>40515792.553550713</v>
      </c>
      <c r="J78" s="7">
        <f t="shared" si="21"/>
        <v>575109.48838771123</v>
      </c>
      <c r="K78" s="7">
        <f t="shared" si="22"/>
        <v>307749.25078056013</v>
      </c>
      <c r="L78" s="7">
        <f t="shared" si="23"/>
        <v>267360.2376071511</v>
      </c>
      <c r="M78" s="41">
        <f t="shared" si="24"/>
        <v>0.09</v>
      </c>
      <c r="N78" s="41">
        <f t="shared" si="25"/>
        <v>7.8284203424832111E-3</v>
      </c>
      <c r="O78" s="7">
        <f t="shared" si="26"/>
        <v>531405.53277945274</v>
      </c>
      <c r="P78" s="7">
        <f t="shared" si="27"/>
        <v>67350173.321082711</v>
      </c>
    </row>
    <row r="79" spans="1:16">
      <c r="A79" s="26">
        <v>69</v>
      </c>
      <c r="B79" s="7">
        <f t="shared" si="14"/>
        <v>344263.70232346555</v>
      </c>
      <c r="C79" s="7">
        <f t="shared" si="15"/>
        <v>182388.5928119008</v>
      </c>
      <c r="D79" s="7">
        <f t="shared" si="16"/>
        <v>161875.10951156475</v>
      </c>
      <c r="E79" s="41">
        <f t="shared" si="17"/>
        <v>0.09</v>
      </c>
      <c r="F79" s="41">
        <f t="shared" si="18"/>
        <v>7.8284203424832111E-3</v>
      </c>
      <c r="G79" s="7">
        <f t="shared" si="19"/>
        <v>315907.42821780418</v>
      </c>
      <c r="H79" s="7">
        <f t="shared" si="20"/>
        <v>40038010.015821345</v>
      </c>
      <c r="J79" s="7">
        <f t="shared" si="21"/>
        <v>570607.2895696616</v>
      </c>
      <c r="K79" s="7">
        <f t="shared" si="22"/>
        <v>304142.15768912266</v>
      </c>
      <c r="L79" s="7">
        <f t="shared" si="23"/>
        <v>266465.13188053895</v>
      </c>
      <c r="M79" s="41">
        <f t="shared" si="24"/>
        <v>0.09</v>
      </c>
      <c r="N79" s="41">
        <f t="shared" si="25"/>
        <v>7.8284203424832111E-3</v>
      </c>
      <c r="O79" s="7">
        <f t="shared" si="26"/>
        <v>525159.46583755792</v>
      </c>
      <c r="P79" s="7">
        <f t="shared" si="27"/>
        <v>66558548.723364614</v>
      </c>
    </row>
    <row r="80" spans="1:16">
      <c r="A80" s="26">
        <v>70</v>
      </c>
      <c r="B80" s="7">
        <f t="shared" si="14"/>
        <v>341568.66135301796</v>
      </c>
      <c r="C80" s="7">
        <f t="shared" si="15"/>
        <v>180237.77508788911</v>
      </c>
      <c r="D80" s="7">
        <f t="shared" si="16"/>
        <v>161330.88626512885</v>
      </c>
      <c r="E80" s="41">
        <f t="shared" si="17"/>
        <v>0.09</v>
      </c>
      <c r="F80" s="41">
        <f t="shared" si="18"/>
        <v>7.8284203424832111E-3</v>
      </c>
      <c r="G80" s="7">
        <f t="shared" si="19"/>
        <v>312171.40608849359</v>
      </c>
      <c r="H80" s="7">
        <f t="shared" si="20"/>
        <v>39564507.723467723</v>
      </c>
      <c r="J80" s="7">
        <f t="shared" si="21"/>
        <v>566140.33585642534</v>
      </c>
      <c r="K80" s="7">
        <f t="shared" si="22"/>
        <v>300567.31294326065</v>
      </c>
      <c r="L80" s="7">
        <f t="shared" si="23"/>
        <v>265573.02291316469</v>
      </c>
      <c r="M80" s="41">
        <f t="shared" si="24"/>
        <v>0.09</v>
      </c>
      <c r="N80" s="41">
        <f t="shared" si="25"/>
        <v>7.8284203424832111E-3</v>
      </c>
      <c r="O80" s="7">
        <f t="shared" si="26"/>
        <v>518969.27953715931</v>
      </c>
      <c r="P80" s="7">
        <f t="shared" si="27"/>
        <v>65774006.420914292</v>
      </c>
    </row>
    <row r="81" spans="1:16">
      <c r="A81" s="26">
        <v>71</v>
      </c>
      <c r="B81" s="7">
        <f t="shared" si="14"/>
        <v>338894.71829612728</v>
      </c>
      <c r="C81" s="7">
        <f t="shared" si="15"/>
        <v>178106.22560181053</v>
      </c>
      <c r="D81" s="7">
        <f t="shared" si="16"/>
        <v>160788.49269431675</v>
      </c>
      <c r="E81" s="41">
        <f t="shared" si="17"/>
        <v>0.09</v>
      </c>
      <c r="F81" s="41">
        <f t="shared" si="18"/>
        <v>7.8284203424832111E-3</v>
      </c>
      <c r="G81" s="7">
        <f t="shared" si="19"/>
        <v>308468.87719568342</v>
      </c>
      <c r="H81" s="7">
        <f t="shared" si="20"/>
        <v>39095250.353577718</v>
      </c>
      <c r="J81" s="7">
        <f t="shared" si="21"/>
        <v>561708.35133450665</v>
      </c>
      <c r="K81" s="7">
        <f t="shared" si="22"/>
        <v>297024.45066244539</v>
      </c>
      <c r="L81" s="7">
        <f t="shared" si="23"/>
        <v>264683.90067206125</v>
      </c>
      <c r="M81" s="41">
        <f t="shared" si="24"/>
        <v>0.09</v>
      </c>
      <c r="N81" s="41">
        <f t="shared" si="25"/>
        <v>7.8284203424832111E-3</v>
      </c>
      <c r="O81" s="7">
        <f t="shared" si="26"/>
        <v>512834.51303975779</v>
      </c>
      <c r="P81" s="7">
        <f t="shared" si="27"/>
        <v>64996488.007202469</v>
      </c>
    </row>
    <row r="82" spans="1:16">
      <c r="A82" s="26">
        <v>72</v>
      </c>
      <c r="B82" s="7">
        <f t="shared" si="14"/>
        <v>336241.7079894577</v>
      </c>
      <c r="C82" s="7">
        <f t="shared" si="15"/>
        <v>175993.78534168904</v>
      </c>
      <c r="D82" s="7">
        <f t="shared" si="16"/>
        <v>160247.92264776866</v>
      </c>
      <c r="E82" s="41">
        <f t="shared" si="17"/>
        <v>0.09</v>
      </c>
      <c r="F82" s="41">
        <f t="shared" si="18"/>
        <v>7.8284203424832111E-3</v>
      </c>
      <c r="G82" s="7">
        <f t="shared" si="19"/>
        <v>304799.56506492529</v>
      </c>
      <c r="H82" s="7">
        <f t="shared" si="20"/>
        <v>38630202.865865029</v>
      </c>
      <c r="J82" s="7">
        <f t="shared" si="21"/>
        <v>557311.0622503768</v>
      </c>
      <c r="K82" s="7">
        <f t="shared" si="22"/>
        <v>293513.30709252512</v>
      </c>
      <c r="L82" s="7">
        <f t="shared" si="23"/>
        <v>263797.75515785167</v>
      </c>
      <c r="M82" s="41">
        <f t="shared" si="24"/>
        <v>0.09</v>
      </c>
      <c r="N82" s="41">
        <f t="shared" si="25"/>
        <v>7.8284203424832111E-3</v>
      </c>
      <c r="O82" s="7">
        <f t="shared" si="26"/>
        <v>506754.70919277077</v>
      </c>
      <c r="P82" s="7">
        <f t="shared" si="27"/>
        <v>64225935.54285185</v>
      </c>
    </row>
    <row r="83" spans="1:16">
      <c r="A83" s="26">
        <v>73</v>
      </c>
      <c r="B83" s="7">
        <f t="shared" si="14"/>
        <v>333609.46656264178</v>
      </c>
      <c r="C83" s="7">
        <f t="shared" si="15"/>
        <v>173900.29656783576</v>
      </c>
      <c r="D83" s="7">
        <f t="shared" si="16"/>
        <v>159709.16999480603</v>
      </c>
      <c r="E83" s="41">
        <f t="shared" si="17"/>
        <v>0.09</v>
      </c>
      <c r="F83" s="41">
        <f t="shared" si="18"/>
        <v>7.8284203424832111E-3</v>
      </c>
      <c r="G83" s="7">
        <f t="shared" si="19"/>
        <v>301163.19543412258</v>
      </c>
      <c r="H83" s="7">
        <f t="shared" si="20"/>
        <v>38169330.500436097</v>
      </c>
      <c r="J83" s="7">
        <f t="shared" si="21"/>
        <v>552948.19699356507</v>
      </c>
      <c r="K83" s="7">
        <f t="shared" si="22"/>
        <v>290033.62058892846</v>
      </c>
      <c r="L83" s="7">
        <f t="shared" si="23"/>
        <v>262914.57640463661</v>
      </c>
      <c r="M83" s="41">
        <f t="shared" si="24"/>
        <v>0.09</v>
      </c>
      <c r="N83" s="41">
        <f t="shared" si="25"/>
        <v>7.8284203424832111E-3</v>
      </c>
      <c r="O83" s="7">
        <f t="shared" si="26"/>
        <v>500729.4145004155</v>
      </c>
      <c r="P83" s="7">
        <f t="shared" si="27"/>
        <v>63462291.551946796</v>
      </c>
    </row>
    <row r="84" spans="1:16">
      <c r="A84" s="26">
        <v>74</v>
      </c>
      <c r="B84" s="7">
        <f t="shared" si="14"/>
        <v>330997.83142815775</v>
      </c>
      <c r="C84" s="7">
        <f t="shared" si="15"/>
        <v>171825.60280279649</v>
      </c>
      <c r="D84" s="7">
        <f t="shared" si="16"/>
        <v>159172.22862536125</v>
      </c>
      <c r="E84" s="41">
        <f t="shared" si="17"/>
        <v>0.09</v>
      </c>
      <c r="F84" s="41">
        <f t="shared" si="18"/>
        <v>7.8284203424832111E-3</v>
      </c>
      <c r="G84" s="7">
        <f t="shared" si="19"/>
        <v>297559.49623604963</v>
      </c>
      <c r="H84" s="7">
        <f t="shared" si="20"/>
        <v>37712598.775574684</v>
      </c>
      <c r="J84" s="7">
        <f t="shared" si="21"/>
        <v>548619.48607988108</v>
      </c>
      <c r="K84" s="7">
        <f t="shared" si="22"/>
        <v>286585.13159999967</v>
      </c>
      <c r="L84" s="7">
        <f t="shared" si="23"/>
        <v>262034.35447988141</v>
      </c>
      <c r="M84" s="41">
        <f t="shared" si="24"/>
        <v>0.09</v>
      </c>
      <c r="N84" s="41">
        <f t="shared" si="25"/>
        <v>7.8284203424832111E-3</v>
      </c>
      <c r="O84" s="7">
        <f t="shared" si="26"/>
        <v>494758.17909482098</v>
      </c>
      <c r="P84" s="7">
        <f t="shared" si="27"/>
        <v>62705499.018372096</v>
      </c>
    </row>
    <row r="85" spans="1:16">
      <c r="A85" s="26">
        <v>75</v>
      </c>
      <c r="B85" s="7">
        <f t="shared" si="14"/>
        <v>328406.64127128769</v>
      </c>
      <c r="C85" s="7">
        <f t="shared" si="15"/>
        <v>169769.5488213787</v>
      </c>
      <c r="D85" s="7">
        <f t="shared" si="16"/>
        <v>158637.09244990899</v>
      </c>
      <c r="E85" s="41">
        <f t="shared" si="17"/>
        <v>0.09</v>
      </c>
      <c r="F85" s="41">
        <f t="shared" si="18"/>
        <v>7.8284203424832111E-3</v>
      </c>
      <c r="G85" s="7">
        <f t="shared" si="19"/>
        <v>293988.19758100901</v>
      </c>
      <c r="H85" s="7">
        <f t="shared" si="20"/>
        <v>37259973.485543765</v>
      </c>
      <c r="J85" s="7">
        <f t="shared" si="21"/>
        <v>544324.66213477077</v>
      </c>
      <c r="K85" s="7">
        <f t="shared" si="22"/>
        <v>283167.58265046531</v>
      </c>
      <c r="L85" s="7">
        <f t="shared" si="23"/>
        <v>261157.07948430546</v>
      </c>
      <c r="M85" s="41">
        <f t="shared" si="24"/>
        <v>0.09</v>
      </c>
      <c r="N85" s="41">
        <f t="shared" si="25"/>
        <v>7.8284203424832111E-3</v>
      </c>
      <c r="O85" s="7">
        <f t="shared" si="26"/>
        <v>488840.55670736672</v>
      </c>
      <c r="P85" s="7">
        <f t="shared" si="27"/>
        <v>61955501.382180423</v>
      </c>
    </row>
    <row r="86" spans="1:16">
      <c r="A86" s="26">
        <v>76</v>
      </c>
      <c r="B86" s="7">
        <f t="shared" si="14"/>
        <v>325835.73604015296</v>
      </c>
      <c r="C86" s="7">
        <f t="shared" si="15"/>
        <v>167731.9806407562</v>
      </c>
      <c r="D86" s="7">
        <f t="shared" si="16"/>
        <v>158103.75539939676</v>
      </c>
      <c r="E86" s="41">
        <f t="shared" si="17"/>
        <v>0.09</v>
      </c>
      <c r="F86" s="41">
        <f t="shared" si="18"/>
        <v>7.8284203424832111E-3</v>
      </c>
      <c r="G86" s="7">
        <f t="shared" si="19"/>
        <v>290449.03173962422</v>
      </c>
      <c r="H86" s="7">
        <f t="shared" si="20"/>
        <v>36811420.698404744</v>
      </c>
      <c r="J86" s="7">
        <f t="shared" si="21"/>
        <v>540063.45987679961</v>
      </c>
      <c r="K86" s="7">
        <f t="shared" si="22"/>
        <v>279780.71832502971</v>
      </c>
      <c r="L86" s="7">
        <f t="shared" si="23"/>
        <v>260282.7415517699</v>
      </c>
      <c r="M86" s="41">
        <f t="shared" si="24"/>
        <v>0.09</v>
      </c>
      <c r="N86" s="41">
        <f t="shared" si="25"/>
        <v>7.8284203424832111E-3</v>
      </c>
      <c r="O86" s="7">
        <f t="shared" si="26"/>
        <v>482976.10464024672</v>
      </c>
      <c r="P86" s="7">
        <f t="shared" si="27"/>
        <v>61212242.535988405</v>
      </c>
    </row>
    <row r="87" spans="1:16">
      <c r="A87" s="26">
        <v>77</v>
      </c>
      <c r="B87" s="7">
        <f t="shared" si="14"/>
        <v>323284.95693582826</v>
      </c>
      <c r="C87" s="7">
        <f t="shared" si="15"/>
        <v>165712.74551065202</v>
      </c>
      <c r="D87" s="7">
        <f t="shared" si="16"/>
        <v>157572.21142517624</v>
      </c>
      <c r="E87" s="41">
        <f t="shared" si="17"/>
        <v>0.09</v>
      </c>
      <c r="F87" s="41">
        <f t="shared" si="18"/>
        <v>7.8284203424832111E-3</v>
      </c>
      <c r="G87" s="7">
        <f t="shared" si="19"/>
        <v>286941.73312576831</v>
      </c>
      <c r="H87" s="7">
        <f t="shared" si="20"/>
        <v>36366906.753853798</v>
      </c>
      <c r="J87" s="7">
        <f t="shared" si="21"/>
        <v>535835.61610126821</v>
      </c>
      <c r="K87" s="7">
        <f t="shared" si="22"/>
        <v>276424.2852521009</v>
      </c>
      <c r="L87" s="7">
        <f t="shared" si="23"/>
        <v>259411.33084916731</v>
      </c>
      <c r="M87" s="41">
        <f t="shared" si="24"/>
        <v>0.09</v>
      </c>
      <c r="N87" s="41">
        <f t="shared" si="25"/>
        <v>7.8284203424832111E-3</v>
      </c>
      <c r="O87" s="7">
        <f t="shared" si="26"/>
        <v>477164.38373825746</v>
      </c>
      <c r="P87" s="7">
        <f t="shared" si="27"/>
        <v>60475666.821400978</v>
      </c>
    </row>
    <row r="88" spans="1:16">
      <c r="A88" s="26">
        <v>78</v>
      </c>
      <c r="B88" s="7">
        <f t="shared" si="14"/>
        <v>320754.14640253299</v>
      </c>
      <c r="C88" s="7">
        <f t="shared" si="15"/>
        <v>163711.69190359852</v>
      </c>
      <c r="D88" s="7">
        <f t="shared" si="16"/>
        <v>157042.45449893447</v>
      </c>
      <c r="E88" s="41">
        <f t="shared" si="17"/>
        <v>0.09</v>
      </c>
      <c r="F88" s="41">
        <f t="shared" si="18"/>
        <v>7.8284203424832111E-3</v>
      </c>
      <c r="G88" s="7">
        <f t="shared" si="19"/>
        <v>283466.03827962623</v>
      </c>
      <c r="H88" s="7">
        <f t="shared" si="20"/>
        <v>35926398.261075243</v>
      </c>
      <c r="J88" s="7">
        <f t="shared" si="21"/>
        <v>531640.86966395401</v>
      </c>
      <c r="K88" s="7">
        <f t="shared" si="22"/>
        <v>273098.03208764322</v>
      </c>
      <c r="L88" s="7">
        <f t="shared" si="23"/>
        <v>258542.83757631079</v>
      </c>
      <c r="M88" s="41">
        <f t="shared" si="24"/>
        <v>0.09</v>
      </c>
      <c r="N88" s="41">
        <f t="shared" si="25"/>
        <v>7.8284203424832111E-3</v>
      </c>
      <c r="O88" s="7">
        <f t="shared" si="26"/>
        <v>471404.95836080669</v>
      </c>
      <c r="P88" s="7">
        <f t="shared" si="27"/>
        <v>59745719.025463864</v>
      </c>
    </row>
    <row r="89" spans="1:16">
      <c r="A89" s="26">
        <v>79</v>
      </c>
      <c r="B89" s="7">
        <f t="shared" si="14"/>
        <v>318243.1481178996</v>
      </c>
      <c r="C89" s="7">
        <f t="shared" si="15"/>
        <v>161728.66950527372</v>
      </c>
      <c r="D89" s="7">
        <f t="shared" si="16"/>
        <v>156514.47861262588</v>
      </c>
      <c r="E89" s="41">
        <f t="shared" si="17"/>
        <v>0.09</v>
      </c>
      <c r="F89" s="41">
        <f t="shared" si="18"/>
        <v>7.8284203424832111E-3</v>
      </c>
      <c r="G89" s="7">
        <f t="shared" si="19"/>
        <v>280021.6858508907</v>
      </c>
      <c r="H89" s="7">
        <f t="shared" si="20"/>
        <v>35489862.096611731</v>
      </c>
      <c r="J89" s="7">
        <f t="shared" si="21"/>
        <v>527478.96146498132</v>
      </c>
      <c r="K89" s="7">
        <f t="shared" si="22"/>
        <v>269801.70949915721</v>
      </c>
      <c r="L89" s="7">
        <f t="shared" si="23"/>
        <v>257677.25196582411</v>
      </c>
      <c r="M89" s="41">
        <f t="shared" si="24"/>
        <v>0.09</v>
      </c>
      <c r="N89" s="41">
        <f t="shared" si="25"/>
        <v>7.8284203424832111E-3</v>
      </c>
      <c r="O89" s="7">
        <f t="shared" si="26"/>
        <v>465697.3963541431</v>
      </c>
      <c r="P89" s="7">
        <f t="shared" si="27"/>
        <v>59022344.377143897</v>
      </c>
    </row>
    <row r="90" spans="1:16">
      <c r="A90" s="26">
        <v>80</v>
      </c>
      <c r="B90" s="7">
        <f t="shared" si="14"/>
        <v>315751.80698331754</v>
      </c>
      <c r="C90" s="7">
        <f t="shared" si="15"/>
        <v>159763.52920491382</v>
      </c>
      <c r="D90" s="7">
        <f t="shared" si="16"/>
        <v>155988.27777840372</v>
      </c>
      <c r="E90" s="41">
        <f t="shared" si="17"/>
        <v>0.09</v>
      </c>
      <c r="F90" s="41">
        <f t="shared" si="18"/>
        <v>7.8284203424832111E-3</v>
      </c>
      <c r="G90" s="7">
        <f t="shared" si="19"/>
        <v>276608.41658208979</v>
      </c>
      <c r="H90" s="7">
        <f t="shared" si="20"/>
        <v>35057265.402251236</v>
      </c>
      <c r="J90" s="7">
        <f t="shared" si="21"/>
        <v>523349.63443281694</v>
      </c>
      <c r="K90" s="7">
        <f t="shared" si="22"/>
        <v>266535.07014978561</v>
      </c>
      <c r="L90" s="7">
        <f t="shared" si="23"/>
        <v>256814.56428303133</v>
      </c>
      <c r="M90" s="41">
        <f t="shared" si="24"/>
        <v>0.09</v>
      </c>
      <c r="N90" s="41">
        <f t="shared" si="25"/>
        <v>7.8284203424832111E-3</v>
      </c>
      <c r="O90" s="7">
        <f t="shared" si="26"/>
        <v>460041.26902380364</v>
      </c>
      <c r="P90" s="7">
        <f t="shared" si="27"/>
        <v>58305488.543837063</v>
      </c>
    </row>
    <row r="91" spans="1:16">
      <c r="A91" s="26">
        <v>81</v>
      </c>
      <c r="B91" s="7">
        <f t="shared" si="14"/>
        <v>313279.96911435359</v>
      </c>
      <c r="C91" s="7">
        <f t="shared" si="15"/>
        <v>157816.12308580099</v>
      </c>
      <c r="D91" s="7">
        <f t="shared" si="16"/>
        <v>155463.84602855259</v>
      </c>
      <c r="E91" s="41">
        <f t="shared" si="17"/>
        <v>0.09</v>
      </c>
      <c r="F91" s="41">
        <f t="shared" si="18"/>
        <v>7.8284203424832111E-3</v>
      </c>
      <c r="G91" s="7">
        <f t="shared" si="19"/>
        <v>273225.97329204588</v>
      </c>
      <c r="H91" s="7">
        <f t="shared" si="20"/>
        <v>34628575.582930639</v>
      </c>
      <c r="J91" s="7">
        <f t="shared" si="21"/>
        <v>519252.63350839197</v>
      </c>
      <c r="K91" s="7">
        <f t="shared" si="22"/>
        <v>263297.86868254415</v>
      </c>
      <c r="L91" s="7">
        <f t="shared" si="23"/>
        <v>255954.76482584781</v>
      </c>
      <c r="M91" s="41">
        <f t="shared" si="24"/>
        <v>0.09</v>
      </c>
      <c r="N91" s="41">
        <f t="shared" si="25"/>
        <v>7.8284203424832111E-3</v>
      </c>
      <c r="O91" s="7">
        <f t="shared" si="26"/>
        <v>454436.15110727766</v>
      </c>
      <c r="P91" s="7">
        <f t="shared" si="27"/>
        <v>57595097.627903938</v>
      </c>
    </row>
    <row r="92" spans="1:16">
      <c r="A92" s="26">
        <v>82</v>
      </c>
      <c r="B92" s="7">
        <f t="shared" si="14"/>
        <v>310827.48183124623</v>
      </c>
      <c r="C92" s="7">
        <f t="shared" si="15"/>
        <v>155886.3044158261</v>
      </c>
      <c r="D92" s="7">
        <f t="shared" si="16"/>
        <v>154941.17741542013</v>
      </c>
      <c r="E92" s="41">
        <f t="shared" si="17"/>
        <v>0.09</v>
      </c>
      <c r="F92" s="41">
        <f t="shared" si="18"/>
        <v>7.8284203424832111E-3</v>
      </c>
      <c r="G92" s="7">
        <f t="shared" si="19"/>
        <v>269874.10085946444</v>
      </c>
      <c r="H92" s="7">
        <f t="shared" si="20"/>
        <v>34203760.304655753</v>
      </c>
      <c r="J92" s="7">
        <f t="shared" si="21"/>
        <v>515187.70562934672</v>
      </c>
      <c r="K92" s="7">
        <f t="shared" si="22"/>
        <v>260089.86170467615</v>
      </c>
      <c r="L92" s="7">
        <f t="shared" si="23"/>
        <v>255097.84392467057</v>
      </c>
      <c r="M92" s="41">
        <f t="shared" si="24"/>
        <v>0.09</v>
      </c>
      <c r="N92" s="41">
        <f t="shared" si="25"/>
        <v>7.8284203424832111E-3</v>
      </c>
      <c r="O92" s="7">
        <f t="shared" si="26"/>
        <v>448881.62074688624</v>
      </c>
      <c r="P92" s="7">
        <f t="shared" si="27"/>
        <v>56891118.163232379</v>
      </c>
    </row>
    <row r="93" spans="1:16">
      <c r="A93" s="26">
        <v>83</v>
      </c>
      <c r="B93" s="7">
        <f t="shared" si="14"/>
        <v>308394.19364947564</v>
      </c>
      <c r="C93" s="7">
        <f t="shared" si="15"/>
        <v>153973.92763812531</v>
      </c>
      <c r="D93" s="7">
        <f t="shared" si="16"/>
        <v>154420.26601135032</v>
      </c>
      <c r="E93" s="41">
        <f t="shared" si="17"/>
        <v>0.09</v>
      </c>
      <c r="F93" s="41">
        <f t="shared" si="18"/>
        <v>7.8284203424832111E-3</v>
      </c>
      <c r="G93" s="7">
        <f t="shared" si="19"/>
        <v>266552.54620665195</v>
      </c>
      <c r="H93" s="7">
        <f t="shared" si="20"/>
        <v>33782787.49243775</v>
      </c>
      <c r="J93" s="7">
        <f t="shared" si="21"/>
        <v>511154.59971440077</v>
      </c>
      <c r="K93" s="7">
        <f t="shared" si="22"/>
        <v>256910.80777213018</v>
      </c>
      <c r="L93" s="7">
        <f t="shared" si="23"/>
        <v>254243.79194227059</v>
      </c>
      <c r="M93" s="41">
        <f t="shared" si="24"/>
        <v>0.09</v>
      </c>
      <c r="N93" s="41">
        <f t="shared" si="25"/>
        <v>7.8284203424832111E-3</v>
      </c>
      <c r="O93" s="7">
        <f t="shared" si="26"/>
        <v>443377.25946287351</v>
      </c>
      <c r="P93" s="7">
        <f t="shared" si="27"/>
        <v>56193497.111827239</v>
      </c>
    </row>
    <row r="94" spans="1:16">
      <c r="A94" s="26">
        <v>84</v>
      </c>
      <c r="B94" s="7">
        <f t="shared" si="14"/>
        <v>305979.95427040639</v>
      </c>
      <c r="C94" s="7">
        <f t="shared" si="15"/>
        <v>152078.84836179062</v>
      </c>
      <c r="D94" s="7">
        <f t="shared" si="16"/>
        <v>153901.10590861578</v>
      </c>
      <c r="E94" s="41">
        <f t="shared" si="17"/>
        <v>0.09</v>
      </c>
      <c r="F94" s="41">
        <f t="shared" si="18"/>
        <v>7.8284203424832111E-3</v>
      </c>
      <c r="G94" s="7">
        <f t="shared" si="19"/>
        <v>263261.05828336137</v>
      </c>
      <c r="H94" s="7">
        <f t="shared" si="20"/>
        <v>33365625.32824577</v>
      </c>
      <c r="J94" s="7">
        <f t="shared" si="21"/>
        <v>507153.06664784288</v>
      </c>
      <c r="K94" s="7">
        <f t="shared" si="22"/>
        <v>253760.46737415981</v>
      </c>
      <c r="L94" s="7">
        <f t="shared" si="23"/>
        <v>253392.59927368307</v>
      </c>
      <c r="M94" s="41">
        <f t="shared" si="24"/>
        <v>0.09</v>
      </c>
      <c r="N94" s="41">
        <f t="shared" si="25"/>
        <v>7.8284203424832111E-3</v>
      </c>
      <c r="O94" s="7">
        <f t="shared" si="26"/>
        <v>437922.65212671115</v>
      </c>
      <c r="P94" s="7">
        <f t="shared" si="27"/>
        <v>55502181.860426843</v>
      </c>
    </row>
    <row r="95" spans="1:16">
      <c r="A95" s="26">
        <v>85</v>
      </c>
      <c r="B95" s="7">
        <f t="shared" si="14"/>
        <v>303584.61457200383</v>
      </c>
      <c r="C95" s="7">
        <f t="shared" si="15"/>
        <v>150200.92335265304</v>
      </c>
      <c r="D95" s="7">
        <f t="shared" si="16"/>
        <v>153383.69121935079</v>
      </c>
      <c r="E95" s="41">
        <f t="shared" si="17"/>
        <v>0.09</v>
      </c>
      <c r="F95" s="41">
        <f t="shared" si="18"/>
        <v>7.8284203424832111E-3</v>
      </c>
      <c r="G95" s="7">
        <f t="shared" si="19"/>
        <v>259999.38805076553</v>
      </c>
      <c r="H95" s="7">
        <f t="shared" si="20"/>
        <v>32952242.248975653</v>
      </c>
      <c r="J95" s="7">
        <f t="shared" si="21"/>
        <v>503182.85926414409</v>
      </c>
      <c r="K95" s="7">
        <f t="shared" si="22"/>
        <v>250638.60291804417</v>
      </c>
      <c r="L95" s="7">
        <f t="shared" si="23"/>
        <v>252544.25634609992</v>
      </c>
      <c r="M95" s="41">
        <f t="shared" si="24"/>
        <v>0.09</v>
      </c>
      <c r="N95" s="41">
        <f t="shared" si="25"/>
        <v>7.8284203424832111E-3</v>
      </c>
      <c r="O95" s="7">
        <f t="shared" si="26"/>
        <v>432517.38693461107</v>
      </c>
      <c r="P95" s="7">
        <f t="shared" si="27"/>
        <v>54817120.217146136</v>
      </c>
    </row>
    <row r="96" spans="1:16">
      <c r="A96" s="26">
        <v>86</v>
      </c>
      <c r="B96" s="7">
        <f t="shared" si="14"/>
        <v>301208.02659962344</v>
      </c>
      <c r="C96" s="7">
        <f t="shared" si="15"/>
        <v>148340.01052413875</v>
      </c>
      <c r="D96" s="7">
        <f t="shared" si="16"/>
        <v>152868.01607548469</v>
      </c>
      <c r="E96" s="41">
        <f t="shared" si="17"/>
        <v>0.09</v>
      </c>
      <c r="F96" s="41">
        <f t="shared" si="18"/>
        <v>7.8284203424832111E-3</v>
      </c>
      <c r="G96" s="7">
        <f t="shared" si="19"/>
        <v>256767.28846555535</v>
      </c>
      <c r="H96" s="7">
        <f t="shared" si="20"/>
        <v>32542606.944434613</v>
      </c>
      <c r="J96" s="7">
        <f t="shared" si="21"/>
        <v>499243.73233269184</v>
      </c>
      <c r="K96" s="7">
        <f t="shared" si="22"/>
        <v>247544.97871392904</v>
      </c>
      <c r="L96" s="7">
        <f t="shared" si="23"/>
        <v>251698.7536187628</v>
      </c>
      <c r="M96" s="41">
        <f t="shared" si="24"/>
        <v>0.09</v>
      </c>
      <c r="N96" s="41">
        <f t="shared" si="25"/>
        <v>7.8284203424832111E-3</v>
      </c>
      <c r="O96" s="7">
        <f t="shared" si="26"/>
        <v>427161.05538124772</v>
      </c>
      <c r="P96" s="7">
        <f t="shared" si="27"/>
        <v>54138260.408146128</v>
      </c>
    </row>
    <row r="97" spans="1:16">
      <c r="A97" s="26">
        <v>87</v>
      </c>
      <c r="B97" s="7">
        <f t="shared" si="14"/>
        <v>298850.04355687177</v>
      </c>
      <c r="C97" s="7">
        <f t="shared" si="15"/>
        <v>146495.9689281965</v>
      </c>
      <c r="D97" s="7">
        <f t="shared" si="16"/>
        <v>152354.07462867527</v>
      </c>
      <c r="E97" s="41">
        <f t="shared" si="17"/>
        <v>0.09</v>
      </c>
      <c r="F97" s="41">
        <f t="shared" si="18"/>
        <v>7.8284203424832111E-3</v>
      </c>
      <c r="G97" s="7">
        <f t="shared" si="19"/>
        <v>253564.51446416404</v>
      </c>
      <c r="H97" s="7">
        <f t="shared" si="20"/>
        <v>32136688.355341777</v>
      </c>
      <c r="J97" s="7">
        <f t="shared" si="21"/>
        <v>495335.44254264131</v>
      </c>
      <c r="K97" s="7">
        <f t="shared" si="22"/>
        <v>244479.36095978651</v>
      </c>
      <c r="L97" s="7">
        <f t="shared" si="23"/>
        <v>250856.08158285479</v>
      </c>
      <c r="M97" s="41">
        <f t="shared" si="24"/>
        <v>0.09</v>
      </c>
      <c r="N97" s="41">
        <f t="shared" si="25"/>
        <v>7.8284203424832111E-3</v>
      </c>
      <c r="O97" s="7">
        <f t="shared" si="26"/>
        <v>421853.25223368575</v>
      </c>
      <c r="P97" s="7">
        <f t="shared" si="27"/>
        <v>53465551.074329592</v>
      </c>
    </row>
    <row r="98" spans="1:16">
      <c r="A98" s="26">
        <v>88</v>
      </c>
      <c r="B98" s="7">
        <f t="shared" si="14"/>
        <v>296510.51979653916</v>
      </c>
      <c r="C98" s="7">
        <f t="shared" si="15"/>
        <v>144668.65874629692</v>
      </c>
      <c r="D98" s="7">
        <f t="shared" si="16"/>
        <v>151841.86105024224</v>
      </c>
      <c r="E98" s="41">
        <f t="shared" si="17"/>
        <v>0.09</v>
      </c>
      <c r="F98" s="41">
        <f t="shared" si="18"/>
        <v>7.8284203424832111E-3</v>
      </c>
      <c r="G98" s="7">
        <f t="shared" si="19"/>
        <v>250390.82294711468</v>
      </c>
      <c r="H98" s="7">
        <f t="shared" si="20"/>
        <v>31734455.671344422</v>
      </c>
      <c r="J98" s="7">
        <f t="shared" si="21"/>
        <v>491457.74848788755</v>
      </c>
      <c r="K98" s="7">
        <f t="shared" si="22"/>
        <v>241441.51772649336</v>
      </c>
      <c r="L98" s="7">
        <f t="shared" si="23"/>
        <v>250016.2307613942</v>
      </c>
      <c r="M98" s="41">
        <f t="shared" si="24"/>
        <v>0.09</v>
      </c>
      <c r="N98" s="41">
        <f t="shared" si="25"/>
        <v>7.8284203424832111E-3</v>
      </c>
      <c r="O98" s="7">
        <f t="shared" si="26"/>
        <v>416593.57550551341</v>
      </c>
      <c r="P98" s="7">
        <f t="shared" si="27"/>
        <v>52798941.268062688</v>
      </c>
    </row>
    <row r="99" spans="1:16">
      <c r="A99" s="26">
        <v>89</v>
      </c>
      <c r="B99" s="7">
        <f t="shared" si="14"/>
        <v>294189.31081160367</v>
      </c>
      <c r="C99" s="7">
        <f t="shared" si="15"/>
        <v>142857.94128050216</v>
      </c>
      <c r="D99" s="7">
        <f t="shared" si="16"/>
        <v>151331.36953110152</v>
      </c>
      <c r="E99" s="41">
        <f t="shared" si="17"/>
        <v>0.09</v>
      </c>
      <c r="F99" s="41">
        <f t="shared" si="18"/>
        <v>7.8284203424832111E-3</v>
      </c>
      <c r="G99" s="7">
        <f t="shared" si="19"/>
        <v>247245.97276349124</v>
      </c>
      <c r="H99" s="7">
        <f t="shared" si="20"/>
        <v>31335878.329049829</v>
      </c>
      <c r="J99" s="7">
        <f t="shared" si="21"/>
        <v>487610.41065215407</v>
      </c>
      <c r="K99" s="7">
        <f t="shared" si="22"/>
        <v>238431.21894302638</v>
      </c>
      <c r="L99" s="7">
        <f t="shared" si="23"/>
        <v>249179.19170912768</v>
      </c>
      <c r="M99" s="41">
        <f t="shared" si="24"/>
        <v>0.09</v>
      </c>
      <c r="N99" s="41">
        <f t="shared" si="25"/>
        <v>7.8284203424832111E-3</v>
      </c>
      <c r="O99" s="7">
        <f t="shared" si="26"/>
        <v>411381.626431179</v>
      </c>
      <c r="P99" s="7">
        <f t="shared" si="27"/>
        <v>52138380.449922375</v>
      </c>
    </row>
    <row r="100" spans="1:16">
      <c r="A100" s="26">
        <v>90</v>
      </c>
      <c r="B100" s="7">
        <f t="shared" si="14"/>
        <v>291886.27322630491</v>
      </c>
      <c r="C100" s="7">
        <f t="shared" si="15"/>
        <v>141063.67894460598</v>
      </c>
      <c r="D100" s="7">
        <f t="shared" si="16"/>
        <v>150822.59428169893</v>
      </c>
      <c r="E100" s="41">
        <f t="shared" si="17"/>
        <v>0.09</v>
      </c>
      <c r="F100" s="41">
        <f t="shared" si="18"/>
        <v>7.8284203424832111E-3</v>
      </c>
      <c r="G100" s="7">
        <f t="shared" si="19"/>
        <v>244129.72469553153</v>
      </c>
      <c r="H100" s="7">
        <f t="shared" si="20"/>
        <v>30940926.0100726</v>
      </c>
      <c r="J100" s="7">
        <f t="shared" si="21"/>
        <v>483793.19139419805</v>
      </c>
      <c r="K100" s="7">
        <f t="shared" si="22"/>
        <v>235448.23638177442</v>
      </c>
      <c r="L100" s="7">
        <f t="shared" si="23"/>
        <v>248344.95501242363</v>
      </c>
      <c r="M100" s="41">
        <f t="shared" si="24"/>
        <v>0.09</v>
      </c>
      <c r="N100" s="41">
        <f t="shared" si="25"/>
        <v>7.8284203424832111E-3</v>
      </c>
      <c r="O100" s="7">
        <f t="shared" si="26"/>
        <v>406217.00944052893</v>
      </c>
      <c r="P100" s="7">
        <f t="shared" si="27"/>
        <v>51483818.485469423</v>
      </c>
    </row>
    <row r="101" spans="1:16">
      <c r="A101" s="26">
        <v>91</v>
      </c>
      <c r="B101" s="7">
        <f t="shared" si="14"/>
        <v>289601.2647872885</v>
      </c>
      <c r="C101" s="7">
        <f t="shared" si="15"/>
        <v>139285.73525534349</v>
      </c>
      <c r="D101" s="7">
        <f t="shared" si="16"/>
        <v>150315.52953194501</v>
      </c>
      <c r="E101" s="41">
        <f t="shared" si="17"/>
        <v>0.09</v>
      </c>
      <c r="F101" s="41">
        <f t="shared" si="18"/>
        <v>7.8284203424832111E-3</v>
      </c>
      <c r="G101" s="7">
        <f t="shared" si="19"/>
        <v>241041.84144334123</v>
      </c>
      <c r="H101" s="7">
        <f t="shared" si="20"/>
        <v>30549568.639097314</v>
      </c>
      <c r="J101" s="7">
        <f t="shared" si="21"/>
        <v>480005.85493313277</v>
      </c>
      <c r="K101" s="7">
        <f t="shared" si="22"/>
        <v>232492.34364396564</v>
      </c>
      <c r="L101" s="7">
        <f t="shared" si="23"/>
        <v>247513.51128916713</v>
      </c>
      <c r="M101" s="41">
        <f t="shared" si="24"/>
        <v>0.09</v>
      </c>
      <c r="N101" s="41">
        <f t="shared" si="25"/>
        <v>7.8284203424832111E-3</v>
      </c>
      <c r="O101" s="7">
        <f t="shared" si="26"/>
        <v>401099.33213354647</v>
      </c>
      <c r="P101" s="7">
        <f t="shared" si="27"/>
        <v>50835205.642046712</v>
      </c>
    </row>
    <row r="102" spans="1:16">
      <c r="A102" s="26">
        <v>92</v>
      </c>
      <c r="B102" s="7">
        <f t="shared" si="14"/>
        <v>287334.14435481891</v>
      </c>
      <c r="C102" s="7">
        <f t="shared" si="15"/>
        <v>137523.97482366973</v>
      </c>
      <c r="D102" s="7">
        <f t="shared" si="16"/>
        <v>149810.16953114918</v>
      </c>
      <c r="E102" s="41">
        <f t="shared" si="17"/>
        <v>0.09</v>
      </c>
      <c r="F102" s="41">
        <f t="shared" si="18"/>
        <v>7.8284203424832111E-3</v>
      </c>
      <c r="G102" s="7">
        <f t="shared" si="19"/>
        <v>237982.08760972807</v>
      </c>
      <c r="H102" s="7">
        <f t="shared" si="20"/>
        <v>30161776.381956439</v>
      </c>
      <c r="J102" s="7">
        <f t="shared" si="21"/>
        <v>476248.16733386333</v>
      </c>
      <c r="K102" s="7">
        <f t="shared" si="22"/>
        <v>229563.31614520925</v>
      </c>
      <c r="L102" s="7">
        <f t="shared" si="23"/>
        <v>246684.85118865408</v>
      </c>
      <c r="M102" s="41">
        <f t="shared" si="24"/>
        <v>0.09</v>
      </c>
      <c r="N102" s="41">
        <f t="shared" si="25"/>
        <v>7.8284203424832111E-3</v>
      </c>
      <c r="O102" s="7">
        <f t="shared" si="26"/>
        <v>396028.20525528811</v>
      </c>
      <c r="P102" s="7">
        <f t="shared" si="27"/>
        <v>50192492.585602775</v>
      </c>
    </row>
    <row r="103" spans="1:16">
      <c r="A103" s="26">
        <v>93</v>
      </c>
      <c r="B103" s="7">
        <f t="shared" si="14"/>
        <v>285084.77189406171</v>
      </c>
      <c r="C103" s="7">
        <f t="shared" si="15"/>
        <v>135778.26334610724</v>
      </c>
      <c r="D103" s="7">
        <f t="shared" si="16"/>
        <v>149306.50854795447</v>
      </c>
      <c r="E103" s="41">
        <f t="shared" si="17"/>
        <v>0.09</v>
      </c>
      <c r="F103" s="41">
        <f t="shared" si="18"/>
        <v>7.8284203424832111E-3</v>
      </c>
      <c r="G103" s="7">
        <f t="shared" si="19"/>
        <v>234950.2296851555</v>
      </c>
      <c r="H103" s="7">
        <f t="shared" si="20"/>
        <v>29777519.643723331</v>
      </c>
      <c r="J103" s="7">
        <f t="shared" si="21"/>
        <v>472519.89649263659</v>
      </c>
      <c r="K103" s="7">
        <f t="shared" si="22"/>
        <v>226660.93110115116</v>
      </c>
      <c r="L103" s="7">
        <f t="shared" si="23"/>
        <v>245858.96539148543</v>
      </c>
      <c r="M103" s="41">
        <f t="shared" si="24"/>
        <v>0.09</v>
      </c>
      <c r="N103" s="41">
        <f t="shared" si="25"/>
        <v>7.8284203424832111E-3</v>
      </c>
      <c r="O103" s="7">
        <f t="shared" si="26"/>
        <v>391003.24267101794</v>
      </c>
      <c r="P103" s="7">
        <f t="shared" si="27"/>
        <v>49555630.377540268</v>
      </c>
    </row>
    <row r="104" spans="1:16">
      <c r="A104" s="26">
        <v>94</v>
      </c>
      <c r="B104" s="7">
        <f t="shared" si="14"/>
        <v>282853.00846643402</v>
      </c>
      <c r="C104" s="7">
        <f t="shared" si="15"/>
        <v>134048.46759616121</v>
      </c>
      <c r="D104" s="7">
        <f t="shared" si="16"/>
        <v>148804.54087027282</v>
      </c>
      <c r="E104" s="41">
        <f t="shared" si="17"/>
        <v>0.09</v>
      </c>
      <c r="F104" s="41">
        <f t="shared" si="18"/>
        <v>7.8284203424832111E-3</v>
      </c>
      <c r="G104" s="7">
        <f t="shared" si="19"/>
        <v>231946.03603281445</v>
      </c>
      <c r="H104" s="7">
        <f t="shared" si="20"/>
        <v>29396769.066820245</v>
      </c>
      <c r="J104" s="7">
        <f t="shared" si="21"/>
        <v>468820.81212270551</v>
      </c>
      <c r="K104" s="7">
        <f t="shared" si="22"/>
        <v>223784.96751324221</v>
      </c>
      <c r="L104" s="7">
        <f t="shared" si="23"/>
        <v>245035.8446094633</v>
      </c>
      <c r="M104" s="41">
        <f t="shared" si="24"/>
        <v>0.09</v>
      </c>
      <c r="N104" s="41">
        <f t="shared" si="25"/>
        <v>7.8284203424832111E-3</v>
      </c>
      <c r="O104" s="7">
        <f t="shared" si="26"/>
        <v>386024.06134153693</v>
      </c>
      <c r="P104" s="7">
        <f t="shared" si="27"/>
        <v>48924570.471589267</v>
      </c>
    </row>
    <row r="105" spans="1:16">
      <c r="A105" s="26">
        <v>95</v>
      </c>
      <c r="B105" s="7">
        <f t="shared" si="14"/>
        <v>280638.71622102283</v>
      </c>
      <c r="C105" s="7">
        <f t="shared" si="15"/>
        <v>132334.45541580248</v>
      </c>
      <c r="D105" s="7">
        <f t="shared" si="16"/>
        <v>148304.26080522034</v>
      </c>
      <c r="E105" s="41">
        <f t="shared" si="17"/>
        <v>0.09</v>
      </c>
      <c r="F105" s="41">
        <f t="shared" si="18"/>
        <v>7.8284203424832111E-3</v>
      </c>
      <c r="G105" s="7">
        <f t="shared" si="19"/>
        <v>228969.27687381228</v>
      </c>
      <c r="H105" s="7">
        <f t="shared" si="20"/>
        <v>29019495.529141214</v>
      </c>
      <c r="J105" s="7">
        <f t="shared" si="21"/>
        <v>465150.68574010459</v>
      </c>
      <c r="K105" s="7">
        <f t="shared" si="22"/>
        <v>220935.2061546185</v>
      </c>
      <c r="L105" s="7">
        <f t="shared" si="23"/>
        <v>244215.47958548609</v>
      </c>
      <c r="M105" s="41">
        <f t="shared" si="24"/>
        <v>0.09</v>
      </c>
      <c r="N105" s="41">
        <f t="shared" si="25"/>
        <v>7.8284203424832111E-3</v>
      </c>
      <c r="O105" s="7">
        <f t="shared" si="26"/>
        <v>381090.28129870654</v>
      </c>
      <c r="P105" s="7">
        <f t="shared" si="27"/>
        <v>48299264.710705079</v>
      </c>
    </row>
    <row r="106" spans="1:16">
      <c r="A106" s="26">
        <v>96</v>
      </c>
      <c r="B106" s="7">
        <f t="shared" si="14"/>
        <v>278441.75838606979</v>
      </c>
      <c r="C106" s="7">
        <f t="shared" si="15"/>
        <v>130636.09570701738</v>
      </c>
      <c r="D106" s="7">
        <f t="shared" si="16"/>
        <v>147805.66267905242</v>
      </c>
      <c r="E106" s="41">
        <f t="shared" si="17"/>
        <v>0.09</v>
      </c>
      <c r="F106" s="41">
        <f t="shared" si="18"/>
        <v>7.8284203424832111E-3</v>
      </c>
      <c r="G106" s="7">
        <f t="shared" si="19"/>
        <v>226019.72427247875</v>
      </c>
      <c r="H106" s="7">
        <f t="shared" si="20"/>
        <v>28645670.142189682</v>
      </c>
      <c r="J106" s="7">
        <f t="shared" si="21"/>
        <v>461509.29064953682</v>
      </c>
      <c r="K106" s="7">
        <f t="shared" si="22"/>
        <v>218111.42955609231</v>
      </c>
      <c r="L106" s="7">
        <f t="shared" si="23"/>
        <v>243397.86109344452</v>
      </c>
      <c r="M106" s="41">
        <f t="shared" si="24"/>
        <v>0.09</v>
      </c>
      <c r="N106" s="41">
        <f t="shared" si="25"/>
        <v>7.8284203424832111E-3</v>
      </c>
      <c r="O106" s="7">
        <f t="shared" si="26"/>
        <v>376201.5256211643</v>
      </c>
      <c r="P106" s="7">
        <f t="shared" si="27"/>
        <v>47679665.323990472</v>
      </c>
    </row>
    <row r="107" spans="1:16">
      <c r="A107" s="26">
        <v>97</v>
      </c>
      <c r="B107" s="7">
        <f t="shared" si="14"/>
        <v>276261.99926052347</v>
      </c>
      <c r="C107" s="7">
        <f t="shared" si="15"/>
        <v>128953.25842342389</v>
      </c>
      <c r="D107" s="7">
        <f t="shared" si="16"/>
        <v>147308.74083709958</v>
      </c>
      <c r="E107" s="41">
        <f t="shared" si="17"/>
        <v>0.09</v>
      </c>
      <c r="F107" s="41">
        <f t="shared" si="18"/>
        <v>7.8284203424832111E-3</v>
      </c>
      <c r="G107" s="7">
        <f t="shared" si="19"/>
        <v>223097.1521217869</v>
      </c>
      <c r="H107" s="7">
        <f t="shared" si="20"/>
        <v>28275264.249230795</v>
      </c>
      <c r="J107" s="7">
        <f t="shared" si="21"/>
        <v>457896.40193037095</v>
      </c>
      <c r="K107" s="7">
        <f t="shared" si="22"/>
        <v>215313.4219922536</v>
      </c>
      <c r="L107" s="7">
        <f t="shared" si="23"/>
        <v>242582.97993811735</v>
      </c>
      <c r="M107" s="41">
        <f t="shared" si="24"/>
        <v>0.09</v>
      </c>
      <c r="N107" s="41">
        <f t="shared" si="25"/>
        <v>7.8284203424832111E-3</v>
      </c>
      <c r="O107" s="7">
        <f t="shared" si="26"/>
        <v>371357.42041023058</v>
      </c>
      <c r="P107" s="7">
        <f t="shared" si="27"/>
        <v>47065724.923642121</v>
      </c>
    </row>
    <row r="108" spans="1:16">
      <c r="A108" s="26">
        <v>98</v>
      </c>
      <c r="B108" s="7">
        <f t="shared" si="14"/>
        <v>274099.30420565733</v>
      </c>
      <c r="C108" s="7">
        <f t="shared" si="15"/>
        <v>127285.81456195397</v>
      </c>
      <c r="D108" s="7">
        <f t="shared" si="16"/>
        <v>146813.48964370336</v>
      </c>
      <c r="E108" s="41">
        <f t="shared" si="17"/>
        <v>0.09</v>
      </c>
      <c r="F108" s="41">
        <f t="shared" si="18"/>
        <v>7.8284203424832111E-3</v>
      </c>
      <c r="G108" s="7">
        <f t="shared" si="19"/>
        <v>220201.33612888891</v>
      </c>
      <c r="H108" s="7">
        <f t="shared" si="20"/>
        <v>27908249.4234582</v>
      </c>
      <c r="J108" s="7">
        <f t="shared" si="21"/>
        <v>454311.79642274935</v>
      </c>
      <c r="K108" s="7">
        <f t="shared" si="22"/>
        <v>212540.96946768052</v>
      </c>
      <c r="L108" s="7">
        <f t="shared" si="23"/>
        <v>241770.82695506883</v>
      </c>
      <c r="M108" s="41">
        <f t="shared" si="24"/>
        <v>0.09</v>
      </c>
      <c r="N108" s="41">
        <f t="shared" si="25"/>
        <v>7.8284203424832111E-3</v>
      </c>
      <c r="O108" s="7">
        <f t="shared" si="26"/>
        <v>366557.59476600506</v>
      </c>
      <c r="P108" s="7">
        <f t="shared" si="27"/>
        <v>46457396.50192105</v>
      </c>
    </row>
    <row r="109" spans="1:16">
      <c r="A109" s="26">
        <v>99</v>
      </c>
      <c r="B109" s="7">
        <f t="shared" si="14"/>
        <v>271953.53963675327</v>
      </c>
      <c r="C109" s="7">
        <f t="shared" si="15"/>
        <v>125633.636154601</v>
      </c>
      <c r="D109" s="7">
        <f t="shared" si="16"/>
        <v>146319.90348215227</v>
      </c>
      <c r="E109" s="41">
        <f t="shared" si="17"/>
        <v>0.09</v>
      </c>
      <c r="F109" s="41">
        <f t="shared" si="18"/>
        <v>7.8284203424832111E-3</v>
      </c>
      <c r="G109" s="7">
        <f t="shared" si="19"/>
        <v>217332.05380076566</v>
      </c>
      <c r="H109" s="7">
        <f t="shared" si="20"/>
        <v>27544597.466175281</v>
      </c>
      <c r="J109" s="7">
        <f t="shared" si="21"/>
        <v>450755.25271380349</v>
      </c>
      <c r="K109" s="7">
        <f t="shared" si="22"/>
        <v>209793.85970325844</v>
      </c>
      <c r="L109" s="7">
        <f t="shared" si="23"/>
        <v>240961.39301054506</v>
      </c>
      <c r="M109" s="41">
        <f t="shared" si="24"/>
        <v>0.09</v>
      </c>
      <c r="N109" s="41">
        <f t="shared" si="25"/>
        <v>7.8284203424832111E-3</v>
      </c>
      <c r="O109" s="7">
        <f t="shared" si="26"/>
        <v>361801.68076365028</v>
      </c>
      <c r="P109" s="7">
        <f t="shared" si="27"/>
        <v>45854633.428146861</v>
      </c>
    </row>
    <row r="110" spans="1:16">
      <c r="A110" s="26">
        <v>100</v>
      </c>
      <c r="B110" s="7">
        <f t="shared" si="14"/>
        <v>269824.57301485055</v>
      </c>
      <c r="C110" s="7">
        <f t="shared" si="15"/>
        <v>123996.59626023239</v>
      </c>
      <c r="D110" s="7">
        <f t="shared" si="16"/>
        <v>145827.97675461817</v>
      </c>
      <c r="E110" s="41">
        <f t="shared" si="17"/>
        <v>0.09</v>
      </c>
      <c r="F110" s="41">
        <f t="shared" si="18"/>
        <v>7.8284203424832111E-3</v>
      </c>
      <c r="G110" s="7">
        <f t="shared" si="19"/>
        <v>214489.08442998907</v>
      </c>
      <c r="H110" s="7">
        <f t="shared" si="20"/>
        <v>27184280.404990673</v>
      </c>
      <c r="J110" s="7">
        <f t="shared" si="21"/>
        <v>447226.5511239777</v>
      </c>
      <c r="K110" s="7">
        <f t="shared" si="22"/>
        <v>207071.8821226065</v>
      </c>
      <c r="L110" s="7">
        <f t="shared" si="23"/>
        <v>240154.66900137119</v>
      </c>
      <c r="M110" s="41">
        <f t="shared" si="24"/>
        <v>0.09</v>
      </c>
      <c r="N110" s="41">
        <f t="shared" si="25"/>
        <v>7.8284203424832111E-3</v>
      </c>
      <c r="O110" s="7">
        <f t="shared" si="26"/>
        <v>357089.3134298629</v>
      </c>
      <c r="P110" s="7">
        <f t="shared" si="27"/>
        <v>45257389.445715629</v>
      </c>
    </row>
    <row r="111" spans="1:16">
      <c r="A111" s="26">
        <v>101</v>
      </c>
      <c r="B111" s="7">
        <f t="shared" si="14"/>
        <v>267712.27283855929</v>
      </c>
      <c r="C111" s="7">
        <f t="shared" si="15"/>
        <v>122374.56895646635</v>
      </c>
      <c r="D111" s="7">
        <f t="shared" si="16"/>
        <v>145337.70388209296</v>
      </c>
      <c r="E111" s="41">
        <f t="shared" si="17"/>
        <v>0.09</v>
      </c>
      <c r="F111" s="41">
        <f t="shared" si="18"/>
        <v>7.8284203424832111E-3</v>
      </c>
      <c r="G111" s="7">
        <f t="shared" si="19"/>
        <v>211672.20908059634</v>
      </c>
      <c r="H111" s="7">
        <f t="shared" si="20"/>
        <v>26827270.492027983</v>
      </c>
      <c r="J111" s="7">
        <f t="shared" si="21"/>
        <v>443725.47369346011</v>
      </c>
      <c r="K111" s="7">
        <f t="shared" si="22"/>
        <v>204374.8278386108</v>
      </c>
      <c r="L111" s="7">
        <f t="shared" si="23"/>
        <v>239350.64585484931</v>
      </c>
      <c r="M111" s="41">
        <f t="shared" si="24"/>
        <v>0.09</v>
      </c>
      <c r="N111" s="41">
        <f t="shared" si="25"/>
        <v>7.8284203424832111E-3</v>
      </c>
      <c r="O111" s="7">
        <f t="shared" si="26"/>
        <v>352420.13071952865</v>
      </c>
      <c r="P111" s="7">
        <f t="shared" si="27"/>
        <v>44665618.669141255</v>
      </c>
    </row>
    <row r="112" spans="1:16">
      <c r="A112" s="26">
        <v>102</v>
      </c>
      <c r="B112" s="7">
        <f t="shared" si="14"/>
        <v>265616.50863593747</v>
      </c>
      <c r="C112" s="7">
        <f t="shared" si="15"/>
        <v>120767.42933161264</v>
      </c>
      <c r="D112" s="7">
        <f t="shared" si="16"/>
        <v>144849.07930432481</v>
      </c>
      <c r="E112" s="41">
        <f t="shared" si="17"/>
        <v>0.09</v>
      </c>
      <c r="F112" s="41">
        <f t="shared" si="18"/>
        <v>7.8284203424832111E-3</v>
      </c>
      <c r="G112" s="7">
        <f t="shared" si="19"/>
        <v>208881.21057407549</v>
      </c>
      <c r="H112" s="7">
        <f t="shared" si="20"/>
        <v>26473540.202149581</v>
      </c>
      <c r="J112" s="7">
        <f t="shared" si="21"/>
        <v>440251.80416872026</v>
      </c>
      <c r="K112" s="7">
        <f t="shared" si="22"/>
        <v>201702.48964006369</v>
      </c>
      <c r="L112" s="7">
        <f t="shared" si="23"/>
        <v>238549.31452865657</v>
      </c>
      <c r="M112" s="41">
        <f t="shared" si="24"/>
        <v>0.09</v>
      </c>
      <c r="N112" s="41">
        <f t="shared" si="25"/>
        <v>7.8284203424832111E-3</v>
      </c>
      <c r="O112" s="7">
        <f t="shared" si="26"/>
        <v>347793.77349256171</v>
      </c>
      <c r="P112" s="7">
        <f t="shared" si="27"/>
        <v>44079275.581120037</v>
      </c>
    </row>
    <row r="113" spans="1:16">
      <c r="A113" s="26">
        <v>103</v>
      </c>
      <c r="B113" s="7">
        <f t="shared" si="14"/>
        <v>263537.15095643245</v>
      </c>
      <c r="C113" s="7">
        <f t="shared" si="15"/>
        <v>119175.05347667671</v>
      </c>
      <c r="D113" s="7">
        <f t="shared" si="16"/>
        <v>144362.09747975576</v>
      </c>
      <c r="E113" s="41">
        <f t="shared" si="17"/>
        <v>0.09</v>
      </c>
      <c r="F113" s="41">
        <f t="shared" si="18"/>
        <v>7.8284203424832111E-3</v>
      </c>
      <c r="G113" s="7">
        <f t="shared" si="19"/>
        <v>206115.8734754608</v>
      </c>
      <c r="H113" s="7">
        <f t="shared" si="20"/>
        <v>26123062.231194362</v>
      </c>
      <c r="J113" s="7">
        <f t="shared" si="21"/>
        <v>436805.32798915094</v>
      </c>
      <c r="K113" s="7">
        <f t="shared" si="22"/>
        <v>199054.66197840788</v>
      </c>
      <c r="L113" s="7">
        <f t="shared" si="23"/>
        <v>237750.66601074307</v>
      </c>
      <c r="M113" s="41">
        <f t="shared" si="24"/>
        <v>0.09</v>
      </c>
      <c r="N113" s="41">
        <f t="shared" si="25"/>
        <v>7.8284203424832111E-3</v>
      </c>
      <c r="O113" s="7">
        <f t="shared" si="26"/>
        <v>343209.8854909261</v>
      </c>
      <c r="P113" s="7">
        <f t="shared" si="27"/>
        <v>43498315.029618368</v>
      </c>
    </row>
    <row r="114" spans="1:16">
      <c r="A114" s="26">
        <v>104</v>
      </c>
      <c r="B114" s="7">
        <f t="shared" si="14"/>
        <v>261474.07136288501</v>
      </c>
      <c r="C114" s="7">
        <f t="shared" si="15"/>
        <v>117597.31847742663</v>
      </c>
      <c r="D114" s="7">
        <f t="shared" si="16"/>
        <v>143876.75288545838</v>
      </c>
      <c r="E114" s="41">
        <f t="shared" si="17"/>
        <v>0.09</v>
      </c>
      <c r="F114" s="41">
        <f t="shared" si="18"/>
        <v>7.8284203424832111E-3</v>
      </c>
      <c r="G114" s="7">
        <f t="shared" si="19"/>
        <v>203375.98407953785</v>
      </c>
      <c r="H114" s="7">
        <f t="shared" si="20"/>
        <v>25775809.494229369</v>
      </c>
      <c r="J114" s="7">
        <f t="shared" si="21"/>
        <v>433385.83227381558</v>
      </c>
      <c r="K114" s="7">
        <f t="shared" si="22"/>
        <v>196431.1409545849</v>
      </c>
      <c r="L114" s="7">
        <f t="shared" si="23"/>
        <v>236954.69131923068</v>
      </c>
      <c r="M114" s="41">
        <f t="shared" si="24"/>
        <v>0.09</v>
      </c>
      <c r="N114" s="41">
        <f t="shared" si="25"/>
        <v>7.8284203424832111E-3</v>
      </c>
      <c r="O114" s="7">
        <f t="shared" si="26"/>
        <v>338668.11331583734</v>
      </c>
      <c r="P114" s="7">
        <f t="shared" si="27"/>
        <v>42922692.224983305</v>
      </c>
    </row>
    <row r="115" spans="1:16">
      <c r="A115" s="26">
        <v>105</v>
      </c>
      <c r="B115" s="7">
        <f t="shared" si="14"/>
        <v>259427.14242359594</v>
      </c>
      <c r="C115" s="7">
        <f t="shared" si="15"/>
        <v>116034.10240652255</v>
      </c>
      <c r="D115" s="7">
        <f t="shared" si="16"/>
        <v>143393.04001707339</v>
      </c>
      <c r="E115" s="41">
        <f t="shared" si="17"/>
        <v>0.09</v>
      </c>
      <c r="F115" s="41">
        <f t="shared" si="18"/>
        <v>7.8284203424832111E-3</v>
      </c>
      <c r="G115" s="7">
        <f t="shared" si="19"/>
        <v>200661.33039715691</v>
      </c>
      <c r="H115" s="7">
        <f t="shared" si="20"/>
        <v>25431755.123815142</v>
      </c>
      <c r="J115" s="7">
        <f t="shared" si="21"/>
        <v>429993.10580829927</v>
      </c>
      <c r="K115" s="7">
        <f t="shared" si="22"/>
        <v>193831.72430598707</v>
      </c>
      <c r="L115" s="7">
        <f t="shared" si="23"/>
        <v>236161.3815023122</v>
      </c>
      <c r="M115" s="41">
        <f t="shared" si="24"/>
        <v>0.09</v>
      </c>
      <c r="N115" s="41">
        <f t="shared" si="25"/>
        <v>7.8284203424832111E-3</v>
      </c>
      <c r="O115" s="7">
        <f t="shared" si="26"/>
        <v>334168.10640514363</v>
      </c>
      <c r="P115" s="7">
        <f t="shared" si="27"/>
        <v>42352362.737075843</v>
      </c>
    </row>
    <row r="116" spans="1:16">
      <c r="A116" s="26">
        <v>106</v>
      </c>
      <c r="B116" s="7">
        <f t="shared" si="14"/>
        <v>257396.23770445489</v>
      </c>
      <c r="C116" s="7">
        <f t="shared" si="15"/>
        <v>114485.28431570783</v>
      </c>
      <c r="D116" s="7">
        <f t="shared" si="16"/>
        <v>142910.95338874706</v>
      </c>
      <c r="E116" s="41">
        <f t="shared" si="17"/>
        <v>0.09</v>
      </c>
      <c r="F116" s="41">
        <f t="shared" si="18"/>
        <v>7.8284203424832111E-3</v>
      </c>
      <c r="G116" s="7">
        <f t="shared" si="19"/>
        <v>197971.70214165395</v>
      </c>
      <c r="H116" s="7">
        <f t="shared" si="20"/>
        <v>25090872.468284741</v>
      </c>
      <c r="J116" s="7">
        <f t="shared" si="21"/>
        <v>426626.93903166201</v>
      </c>
      <c r="K116" s="7">
        <f t="shared" si="22"/>
        <v>191256.21139351162</v>
      </c>
      <c r="L116" s="7">
        <f t="shared" si="23"/>
        <v>235370.72763815039</v>
      </c>
      <c r="M116" s="41">
        <f t="shared" si="24"/>
        <v>0.09</v>
      </c>
      <c r="N116" s="41">
        <f t="shared" si="25"/>
        <v>7.8284203424832111E-3</v>
      </c>
      <c r="O116" s="7">
        <f t="shared" si="26"/>
        <v>329709.51701088488</v>
      </c>
      <c r="P116" s="7">
        <f t="shared" si="27"/>
        <v>41787282.492426813</v>
      </c>
    </row>
    <row r="117" spans="1:16">
      <c r="A117" s="26">
        <v>107</v>
      </c>
      <c r="B117" s="7">
        <f t="shared" si="14"/>
        <v>255381.23176113065</v>
      </c>
      <c r="C117" s="7">
        <f t="shared" si="15"/>
        <v>112950.74422806181</v>
      </c>
      <c r="D117" s="7">
        <f t="shared" si="16"/>
        <v>142430.48753306884</v>
      </c>
      <c r="E117" s="41">
        <f t="shared" si="17"/>
        <v>0.09</v>
      </c>
      <c r="F117" s="41">
        <f t="shared" si="18"/>
        <v>7.8284203424832111E-3</v>
      </c>
      <c r="G117" s="7">
        <f t="shared" si="19"/>
        <v>195306.89071537851</v>
      </c>
      <c r="H117" s="7">
        <f t="shared" si="20"/>
        <v>24753135.090036292</v>
      </c>
      <c r="J117" s="7">
        <f t="shared" si="21"/>
        <v>423287.12402349536</v>
      </c>
      <c r="K117" s="7">
        <f t="shared" si="22"/>
        <v>188704.40318871738</v>
      </c>
      <c r="L117" s="7">
        <f t="shared" si="23"/>
        <v>234582.72083477798</v>
      </c>
      <c r="M117" s="41">
        <f t="shared" si="24"/>
        <v>0.09</v>
      </c>
      <c r="N117" s="41">
        <f t="shared" si="25"/>
        <v>7.8284203424832111E-3</v>
      </c>
      <c r="O117" s="7">
        <f t="shared" si="26"/>
        <v>325292.00017702859</v>
      </c>
      <c r="P117" s="7">
        <f t="shared" si="27"/>
        <v>41227407.77141501</v>
      </c>
    </row>
    <row r="118" spans="1:16">
      <c r="A118" s="26">
        <v>108</v>
      </c>
      <c r="B118" s="7">
        <f t="shared" si="14"/>
        <v>253382.00013132335</v>
      </c>
      <c r="C118" s="7">
        <f t="shared" si="15"/>
        <v>111430.36313031337</v>
      </c>
      <c r="D118" s="7">
        <f t="shared" si="16"/>
        <v>141951.63700100998</v>
      </c>
      <c r="E118" s="41">
        <f t="shared" si="17"/>
        <v>0.09</v>
      </c>
      <c r="F118" s="41">
        <f t="shared" si="18"/>
        <v>7.8284203424832111E-3</v>
      </c>
      <c r="G118" s="7">
        <f t="shared" si="19"/>
        <v>192666.68919632758</v>
      </c>
      <c r="H118" s="7">
        <f t="shared" si="20"/>
        <v>24418516.763838954</v>
      </c>
      <c r="J118" s="7">
        <f t="shared" si="21"/>
        <v>419973.4544910785</v>
      </c>
      <c r="K118" s="7">
        <f t="shared" si="22"/>
        <v>186176.1022610816</v>
      </c>
      <c r="L118" s="7">
        <f t="shared" si="23"/>
        <v>233797.3522299969</v>
      </c>
      <c r="M118" s="41">
        <f t="shared" si="24"/>
        <v>0.09</v>
      </c>
      <c r="N118" s="41">
        <f t="shared" si="25"/>
        <v>7.8284203424832111E-3</v>
      </c>
      <c r="O118" s="7">
        <f t="shared" si="26"/>
        <v>320915.21371737967</v>
      </c>
      <c r="P118" s="7">
        <f t="shared" si="27"/>
        <v>40672695.205467634</v>
      </c>
    </row>
    <row r="119" spans="1:16">
      <c r="A119" s="26">
        <v>109</v>
      </c>
      <c r="B119" s="7">
        <f t="shared" si="14"/>
        <v>251398.41932707623</v>
      </c>
      <c r="C119" s="7">
        <f t="shared" si="15"/>
        <v>109924.02296521503</v>
      </c>
      <c r="D119" s="7">
        <f t="shared" si="16"/>
        <v>141474.3963618612</v>
      </c>
      <c r="E119" s="41">
        <f t="shared" si="17"/>
        <v>0.09</v>
      </c>
      <c r="F119" s="41">
        <f t="shared" si="18"/>
        <v>7.8284203424832111E-3</v>
      </c>
      <c r="G119" s="7">
        <f t="shared" si="19"/>
        <v>190050.89232488445</v>
      </c>
      <c r="H119" s="7">
        <f t="shared" si="20"/>
        <v>24086991.475152209</v>
      </c>
      <c r="J119" s="7">
        <f t="shared" si="21"/>
        <v>416685.72575663764</v>
      </c>
      <c r="K119" s="7">
        <f t="shared" si="22"/>
        <v>183671.11276535757</v>
      </c>
      <c r="L119" s="7">
        <f t="shared" si="23"/>
        <v>233014.61299128007</v>
      </c>
      <c r="M119" s="41">
        <f t="shared" si="24"/>
        <v>0.09</v>
      </c>
      <c r="N119" s="41">
        <f t="shared" si="25"/>
        <v>7.8284203424832111E-3</v>
      </c>
      <c r="O119" s="7">
        <f t="shared" si="26"/>
        <v>316578.81819366541</v>
      </c>
      <c r="P119" s="7">
        <f t="shared" si="27"/>
        <v>40123101.774282686</v>
      </c>
    </row>
    <row r="120" spans="1:16">
      <c r="A120" s="26">
        <v>110</v>
      </c>
      <c r="B120" s="7">
        <f t="shared" si="14"/>
        <v>249430.36682714801</v>
      </c>
      <c r="C120" s="7">
        <f t="shared" si="15"/>
        <v>108431.60662397687</v>
      </c>
      <c r="D120" s="7">
        <f t="shared" si="16"/>
        <v>140998.76020317114</v>
      </c>
      <c r="E120" s="41">
        <f t="shared" si="17"/>
        <v>0.09</v>
      </c>
      <c r="F120" s="41">
        <f t="shared" si="18"/>
        <v>7.8284203424832111E-3</v>
      </c>
      <c r="G120" s="7">
        <f t="shared" si="19"/>
        <v>187459.29649066183</v>
      </c>
      <c r="H120" s="7">
        <f t="shared" si="20"/>
        <v>23758533.418458376</v>
      </c>
      <c r="J120" s="7">
        <f t="shared" si="21"/>
        <v>413423.734744702</v>
      </c>
      <c r="K120" s="7">
        <f t="shared" si="22"/>
        <v>181189.24042903155</v>
      </c>
      <c r="L120" s="7">
        <f t="shared" si="23"/>
        <v>232234.49431567045</v>
      </c>
      <c r="M120" s="41">
        <f t="shared" si="24"/>
        <v>0.09</v>
      </c>
      <c r="N120" s="41">
        <f t="shared" si="25"/>
        <v>7.8284203424832111E-3</v>
      </c>
      <c r="O120" s="7">
        <f t="shared" si="26"/>
        <v>312282.4768937917</v>
      </c>
      <c r="P120" s="7">
        <f t="shared" si="27"/>
        <v>39578584.803073227</v>
      </c>
    </row>
    <row r="121" spans="1:16">
      <c r="A121" s="26">
        <v>111</v>
      </c>
      <c r="B121" s="7">
        <f t="shared" si="14"/>
        <v>247477.72106944534</v>
      </c>
      <c r="C121" s="7">
        <f t="shared" si="15"/>
        <v>106952.99793876013</v>
      </c>
      <c r="D121" s="7">
        <f t="shared" si="16"/>
        <v>140524.72313068522</v>
      </c>
      <c r="E121" s="41">
        <f t="shared" si="17"/>
        <v>0.09</v>
      </c>
      <c r="F121" s="41">
        <f t="shared" si="18"/>
        <v>7.8284203424832111E-3</v>
      </c>
      <c r="G121" s="7">
        <f t="shared" si="19"/>
        <v>184891.69971944866</v>
      </c>
      <c r="H121" s="7">
        <f t="shared" si="20"/>
        <v>23433116.995608244</v>
      </c>
      <c r="J121" s="7">
        <f t="shared" si="21"/>
        <v>410187.27996956132</v>
      </c>
      <c r="K121" s="7">
        <f t="shared" si="22"/>
        <v>178730.29253987817</v>
      </c>
      <c r="L121" s="7">
        <f t="shared" si="23"/>
        <v>231456.98742968315</v>
      </c>
      <c r="M121" s="41">
        <f t="shared" si="24"/>
        <v>0.09</v>
      </c>
      <c r="N121" s="41">
        <f t="shared" si="25"/>
        <v>7.8284203424832111E-3</v>
      </c>
      <c r="O121" s="7">
        <f t="shared" si="26"/>
        <v>308025.85581027088</v>
      </c>
      <c r="P121" s="7">
        <f t="shared" si="27"/>
        <v>39039101.959833272</v>
      </c>
    </row>
    <row r="122" spans="1:16">
      <c r="A122" s="26">
        <v>112</v>
      </c>
      <c r="B122" s="7">
        <f t="shared" si="14"/>
        <v>245540.36144351389</v>
      </c>
      <c r="C122" s="7">
        <f t="shared" si="15"/>
        <v>105488.08167522978</v>
      </c>
      <c r="D122" s="7">
        <f t="shared" si="16"/>
        <v>140052.27976828412</v>
      </c>
      <c r="E122" s="41">
        <f t="shared" si="17"/>
        <v>0.09</v>
      </c>
      <c r="F122" s="41">
        <f t="shared" si="18"/>
        <v>7.8284203424832111E-3</v>
      </c>
      <c r="G122" s="7">
        <f t="shared" si="19"/>
        <v>182347.90166025946</v>
      </c>
      <c r="H122" s="7">
        <f t="shared" si="20"/>
        <v>23110716.8141797</v>
      </c>
      <c r="J122" s="7">
        <f t="shared" si="21"/>
        <v>406976.16152281972</v>
      </c>
      <c r="K122" s="7">
        <f t="shared" si="22"/>
        <v>176294.07793361373</v>
      </c>
      <c r="L122" s="7">
        <f t="shared" si="23"/>
        <v>230682.08358920598</v>
      </c>
      <c r="M122" s="41">
        <f t="shared" si="24"/>
        <v>0.09</v>
      </c>
      <c r="N122" s="41">
        <f t="shared" si="25"/>
        <v>7.8284203424832111E-3</v>
      </c>
      <c r="O122" s="7">
        <f t="shared" si="26"/>
        <v>303808.62361881882</v>
      </c>
      <c r="P122" s="7">
        <f t="shared" si="27"/>
        <v>38504611.252625249</v>
      </c>
    </row>
    <row r="123" spans="1:16">
      <c r="A123" s="26">
        <v>113</v>
      </c>
      <c r="B123" s="7">
        <f t="shared" si="14"/>
        <v>243618.16828308883</v>
      </c>
      <c r="C123" s="7">
        <f t="shared" si="15"/>
        <v>104036.74352516561</v>
      </c>
      <c r="D123" s="7">
        <f t="shared" si="16"/>
        <v>139581.42475792323</v>
      </c>
      <c r="E123" s="41">
        <f t="shared" si="17"/>
        <v>0.09</v>
      </c>
      <c r="F123" s="41">
        <f t="shared" si="18"/>
        <v>7.8284203424832111E-3</v>
      </c>
      <c r="G123" s="7">
        <f t="shared" si="19"/>
        <v>179827.70357248542</v>
      </c>
      <c r="H123" s="7">
        <f t="shared" si="20"/>
        <v>22791307.68584929</v>
      </c>
      <c r="J123" s="7">
        <f t="shared" si="21"/>
        <v>403790.1810610487</v>
      </c>
      <c r="K123" s="7">
        <f t="shared" si="22"/>
        <v>173880.40698164684</v>
      </c>
      <c r="L123" s="7">
        <f t="shared" si="23"/>
        <v>229909.77407940186</v>
      </c>
      <c r="M123" s="41">
        <f t="shared" si="24"/>
        <v>0.09</v>
      </c>
      <c r="N123" s="41">
        <f t="shared" si="25"/>
        <v>7.8284203424832111E-3</v>
      </c>
      <c r="O123" s="7">
        <f t="shared" si="26"/>
        <v>299630.45165712055</v>
      </c>
      <c r="P123" s="7">
        <f t="shared" si="27"/>
        <v>37975071.026888721</v>
      </c>
    </row>
    <row r="124" spans="1:16">
      <c r="A124" s="26">
        <v>114</v>
      </c>
      <c r="B124" s="7">
        <f t="shared" si="14"/>
        <v>241711.02285870301</v>
      </c>
      <c r="C124" s="7">
        <f t="shared" si="15"/>
        <v>102598.87009913156</v>
      </c>
      <c r="D124" s="7">
        <f t="shared" si="16"/>
        <v>139112.15275957144</v>
      </c>
      <c r="E124" s="41">
        <f t="shared" si="17"/>
        <v>0.09</v>
      </c>
      <c r="F124" s="41">
        <f t="shared" si="18"/>
        <v>7.8284203424832111E-3</v>
      </c>
      <c r="G124" s="7">
        <f t="shared" si="19"/>
        <v>177330.90831314688</v>
      </c>
      <c r="H124" s="7">
        <f t="shared" si="20"/>
        <v>22474864.624776572</v>
      </c>
      <c r="J124" s="7">
        <f t="shared" si="21"/>
        <v>400629.14179353538</v>
      </c>
      <c r="K124" s="7">
        <f t="shared" si="22"/>
        <v>171489.09157892494</v>
      </c>
      <c r="L124" s="7">
        <f t="shared" si="23"/>
        <v>229140.05021461044</v>
      </c>
      <c r="M124" s="41">
        <f t="shared" si="24"/>
        <v>0.09</v>
      </c>
      <c r="N124" s="41">
        <f t="shared" si="25"/>
        <v>7.8284203424832111E-3</v>
      </c>
      <c r="O124" s="7">
        <f t="shared" si="26"/>
        <v>295491.0139037628</v>
      </c>
      <c r="P124" s="7">
        <f t="shared" si="27"/>
        <v>37450439.96277035</v>
      </c>
    </row>
    <row r="125" spans="1:16">
      <c r="A125" s="26">
        <v>115</v>
      </c>
      <c r="B125" s="7">
        <f t="shared" si="14"/>
        <v>239818.80737035349</v>
      </c>
      <c r="C125" s="7">
        <f t="shared" si="15"/>
        <v>101174.34891920254</v>
      </c>
      <c r="D125" s="7">
        <f t="shared" si="16"/>
        <v>138644.45845115095</v>
      </c>
      <c r="E125" s="41">
        <f t="shared" si="17"/>
        <v>0.09</v>
      </c>
      <c r="F125" s="41">
        <f t="shared" si="18"/>
        <v>7.8284203424832111E-3</v>
      </c>
      <c r="G125" s="7">
        <f t="shared" si="19"/>
        <v>174857.32032424564</v>
      </c>
      <c r="H125" s="7">
        <f t="shared" si="20"/>
        <v>22161362.846001174</v>
      </c>
      <c r="J125" s="7">
        <f t="shared" si="21"/>
        <v>397492.84847012727</v>
      </c>
      <c r="K125" s="7">
        <f t="shared" si="22"/>
        <v>169119.94513187709</v>
      </c>
      <c r="L125" s="7">
        <f t="shared" si="23"/>
        <v>228372.90333825018</v>
      </c>
      <c r="M125" s="41">
        <f t="shared" si="24"/>
        <v>0.09</v>
      </c>
      <c r="N125" s="41">
        <f t="shared" si="25"/>
        <v>7.8284203424832111E-3</v>
      </c>
      <c r="O125" s="7">
        <f t="shared" si="26"/>
        <v>291389.98695733247</v>
      </c>
      <c r="P125" s="7">
        <f t="shared" si="27"/>
        <v>36930677.072474763</v>
      </c>
    </row>
    <row r="126" spans="1:16">
      <c r="A126" s="26">
        <v>116</v>
      </c>
      <c r="B126" s="7">
        <f t="shared" si="14"/>
        <v>237941.40494022533</v>
      </c>
      <c r="C126" s="7">
        <f t="shared" si="15"/>
        <v>99763.068411748623</v>
      </c>
      <c r="D126" s="7">
        <f t="shared" si="16"/>
        <v>138178.33652847671</v>
      </c>
      <c r="E126" s="41">
        <f t="shared" si="17"/>
        <v>0.09</v>
      </c>
      <c r="F126" s="41">
        <f t="shared" si="18"/>
        <v>7.8284203424832111E-3</v>
      </c>
      <c r="G126" s="7">
        <f t="shared" si="19"/>
        <v>172406.7456202172</v>
      </c>
      <c r="H126" s="7">
        <f t="shared" si="20"/>
        <v>21850777.763852481</v>
      </c>
      <c r="J126" s="7">
        <f t="shared" si="21"/>
        <v>394381.10736917204</v>
      </c>
      <c r="K126" s="7">
        <f t="shared" si="22"/>
        <v>166772.78254645059</v>
      </c>
      <c r="L126" s="7">
        <f t="shared" si="23"/>
        <v>227608.32482272145</v>
      </c>
      <c r="M126" s="41">
        <f t="shared" si="24"/>
        <v>0.09</v>
      </c>
      <c r="N126" s="41">
        <f t="shared" si="25"/>
        <v>7.8284203424832111E-3</v>
      </c>
      <c r="O126" s="7">
        <f t="shared" si="26"/>
        <v>287327.05001567904</v>
      </c>
      <c r="P126" s="7">
        <f t="shared" si="27"/>
        <v>36415741.697636358</v>
      </c>
    </row>
    <row r="127" spans="1:16">
      <c r="A127" s="26">
        <v>117</v>
      </c>
      <c r="B127" s="7">
        <f t="shared" si="14"/>
        <v>236078.69960547227</v>
      </c>
      <c r="C127" s="7">
        <f t="shared" si="15"/>
        <v>98364.917900275919</v>
      </c>
      <c r="D127" s="7">
        <f t="shared" si="16"/>
        <v>137713.78170519636</v>
      </c>
      <c r="E127" s="41">
        <f t="shared" si="17"/>
        <v>0.09</v>
      </c>
      <c r="F127" s="41">
        <f t="shared" si="18"/>
        <v>7.8284203424832111E-3</v>
      </c>
      <c r="G127" s="7">
        <f t="shared" si="19"/>
        <v>169978.99177548132</v>
      </c>
      <c r="H127" s="7">
        <f t="shared" si="20"/>
        <v>21543084.990371801</v>
      </c>
      <c r="J127" s="7">
        <f t="shared" si="21"/>
        <v>391293.72628555214</v>
      </c>
      <c r="K127" s="7">
        <f t="shared" si="22"/>
        <v>164447.42021624284</v>
      </c>
      <c r="L127" s="7">
        <f t="shared" si="23"/>
        <v>226846.3060693093</v>
      </c>
      <c r="M127" s="41">
        <f t="shared" si="24"/>
        <v>0.09</v>
      </c>
      <c r="N127" s="41">
        <f t="shared" si="25"/>
        <v>7.8284203424832111E-3</v>
      </c>
      <c r="O127" s="7">
        <f t="shared" si="26"/>
        <v>283301.88485534041</v>
      </c>
      <c r="P127" s="7">
        <f t="shared" si="27"/>
        <v>35905593.506711714</v>
      </c>
    </row>
    <row r="128" spans="1:16">
      <c r="A128" s="26">
        <v>118</v>
      </c>
      <c r="B128" s="7">
        <f t="shared" si="14"/>
        <v>234230.57631105371</v>
      </c>
      <c r="C128" s="7">
        <f t="shared" si="15"/>
        <v>96979.787598323732</v>
      </c>
      <c r="D128" s="7">
        <f t="shared" si="16"/>
        <v>137250.78871272999</v>
      </c>
      <c r="E128" s="41">
        <f t="shared" si="17"/>
        <v>0.09</v>
      </c>
      <c r="F128" s="41">
        <f t="shared" si="18"/>
        <v>7.8284203424832111E-3</v>
      </c>
      <c r="G128" s="7">
        <f t="shared" si="19"/>
        <v>167573.86791209073</v>
      </c>
      <c r="H128" s="7">
        <f t="shared" si="20"/>
        <v>21238260.333746981</v>
      </c>
      <c r="J128" s="7">
        <f t="shared" si="21"/>
        <v>388230.51451881236</v>
      </c>
      <c r="K128" s="7">
        <f t="shared" si="22"/>
        <v>162143.67601072561</v>
      </c>
      <c r="L128" s="7">
        <f t="shared" si="23"/>
        <v>226086.83850808674</v>
      </c>
      <c r="M128" s="41">
        <f t="shared" si="24"/>
        <v>0.09</v>
      </c>
      <c r="N128" s="41">
        <f t="shared" si="25"/>
        <v>7.8284203424832111E-3</v>
      </c>
      <c r="O128" s="7">
        <f t="shared" si="26"/>
        <v>279314.17581113067</v>
      </c>
      <c r="P128" s="7">
        <f t="shared" si="27"/>
        <v>35400192.492392495</v>
      </c>
    </row>
    <row r="129" spans="1:16">
      <c r="A129" s="26">
        <v>119</v>
      </c>
      <c r="B129" s="7">
        <f t="shared" si="14"/>
        <v>232396.92090262877</v>
      </c>
      <c r="C129" s="7">
        <f t="shared" si="15"/>
        <v>95607.568602417668</v>
      </c>
      <c r="D129" s="7">
        <f t="shared" si="16"/>
        <v>136789.35230021109</v>
      </c>
      <c r="E129" s="41">
        <f t="shared" si="17"/>
        <v>0.09</v>
      </c>
      <c r="F129" s="41">
        <f t="shared" si="18"/>
        <v>7.8284203424832111E-3</v>
      </c>
      <c r="G129" s="7">
        <f t="shared" si="19"/>
        <v>165191.18468747704</v>
      </c>
      <c r="H129" s="7">
        <f t="shared" si="20"/>
        <v>20936279.796759292</v>
      </c>
      <c r="J129" s="7">
        <f t="shared" si="21"/>
        <v>385191.28286138049</v>
      </c>
      <c r="K129" s="7">
        <f t="shared" si="22"/>
        <v>159861.36926356243</v>
      </c>
      <c r="L129" s="7">
        <f t="shared" si="23"/>
        <v>225329.91359781806</v>
      </c>
      <c r="M129" s="41">
        <f t="shared" si="24"/>
        <v>0.09</v>
      </c>
      <c r="N129" s="41">
        <f t="shared" si="25"/>
        <v>7.8284203424832111E-3</v>
      </c>
      <c r="O129" s="7">
        <f t="shared" si="26"/>
        <v>275363.60975588777</v>
      </c>
      <c r="P129" s="7">
        <f t="shared" si="27"/>
        <v>34899498.969038792</v>
      </c>
    </row>
    <row r="130" spans="1:16">
      <c r="A130" s="26">
        <v>120</v>
      </c>
      <c r="B130" s="7">
        <f t="shared" si="14"/>
        <v>230577.62011950419</v>
      </c>
      <c r="C130" s="7">
        <f t="shared" si="15"/>
        <v>94248.152885078089</v>
      </c>
      <c r="D130" s="7">
        <f t="shared" si="16"/>
        <v>136329.46723442612</v>
      </c>
      <c r="E130" s="41">
        <f t="shared" si="17"/>
        <v>0.09</v>
      </c>
      <c r="F130" s="41">
        <f t="shared" si="18"/>
        <v>7.8284203424832111E-3</v>
      </c>
      <c r="G130" s="7">
        <f t="shared" si="19"/>
        <v>162830.75428229285</v>
      </c>
      <c r="H130" s="7">
        <f t="shared" si="20"/>
        <v>20637119.575242575</v>
      </c>
      <c r="J130" s="7">
        <f t="shared" si="21"/>
        <v>382175.84358688124</v>
      </c>
      <c r="K130" s="7">
        <f t="shared" si="22"/>
        <v>157600.32076101765</v>
      </c>
      <c r="L130" s="7">
        <f t="shared" si="23"/>
        <v>224575.52282586359</v>
      </c>
      <c r="M130" s="41">
        <f t="shared" si="24"/>
        <v>0.09</v>
      </c>
      <c r="N130" s="41">
        <f t="shared" si="25"/>
        <v>7.8284203424832111E-3</v>
      </c>
      <c r="O130" s="7">
        <f t="shared" si="26"/>
        <v>271449.87608038133</v>
      </c>
      <c r="P130" s="7">
        <f t="shared" si="27"/>
        <v>34403473.570132546</v>
      </c>
    </row>
    <row r="131" spans="1:16">
      <c r="A131" s="26">
        <v>121</v>
      </c>
      <c r="B131" s="7">
        <f t="shared" si="14"/>
        <v>228772.56158763933</v>
      </c>
      <c r="C131" s="7">
        <f t="shared" si="15"/>
        <v>92901.433287883658</v>
      </c>
      <c r="D131" s="7">
        <f t="shared" si="16"/>
        <v>135871.12829975568</v>
      </c>
      <c r="E131" s="41">
        <f t="shared" si="17"/>
        <v>0.09</v>
      </c>
      <c r="F131" s="41">
        <f t="shared" si="18"/>
        <v>7.8284203424832111E-3</v>
      </c>
      <c r="G131" s="7">
        <f t="shared" si="19"/>
        <v>160492.39038834951</v>
      </c>
      <c r="H131" s="7">
        <f t="shared" si="20"/>
        <v>20340756.05655447</v>
      </c>
      <c r="J131" s="7">
        <f t="shared" si="21"/>
        <v>379184.01043854008</v>
      </c>
      <c r="K131" s="7">
        <f t="shared" si="22"/>
        <v>155360.35273045686</v>
      </c>
      <c r="L131" s="7">
        <f t="shared" si="23"/>
        <v>223823.65770808322</v>
      </c>
      <c r="M131" s="41">
        <f t="shared" si="24"/>
        <v>0.09</v>
      </c>
      <c r="N131" s="41">
        <f t="shared" si="25"/>
        <v>7.8284203424832111E-3</v>
      </c>
      <c r="O131" s="7">
        <f t="shared" si="26"/>
        <v>267572.66667337815</v>
      </c>
      <c r="P131" s="7">
        <f t="shared" si="27"/>
        <v>33912077.245751083</v>
      </c>
    </row>
    <row r="132" spans="1:16">
      <c r="A132" s="26">
        <v>122</v>
      </c>
      <c r="B132" s="7">
        <f t="shared" si="14"/>
        <v>226981.63381270462</v>
      </c>
      <c r="C132" s="7">
        <f t="shared" si="15"/>
        <v>91567.303514589381</v>
      </c>
      <c r="D132" s="7">
        <f t="shared" si="16"/>
        <v>135414.33029811524</v>
      </c>
      <c r="E132" s="41">
        <f t="shared" si="17"/>
        <v>0.09</v>
      </c>
      <c r="F132" s="41">
        <f t="shared" si="18"/>
        <v>7.8284203424832111E-3</v>
      </c>
      <c r="G132" s="7">
        <f t="shared" si="19"/>
        <v>158175.9081966501</v>
      </c>
      <c r="H132" s="7">
        <f t="shared" si="20"/>
        <v>20047165.818059705</v>
      </c>
      <c r="J132" s="7">
        <f t="shared" si="21"/>
        <v>376215.59861767862</v>
      </c>
      <c r="K132" s="7">
        <f t="shared" si="22"/>
        <v>153141.28882893757</v>
      </c>
      <c r="L132" s="7">
        <f t="shared" si="23"/>
        <v>223074.30978874105</v>
      </c>
      <c r="M132" s="41">
        <f t="shared" si="24"/>
        <v>0.09</v>
      </c>
      <c r="N132" s="41">
        <f t="shared" si="25"/>
        <v>7.8284203424832111E-3</v>
      </c>
      <c r="O132" s="7">
        <f t="shared" si="26"/>
        <v>263731.67590186419</v>
      </c>
      <c r="P132" s="7">
        <f t="shared" si="27"/>
        <v>33425271.260060478</v>
      </c>
    </row>
    <row r="133" spans="1:16">
      <c r="A133" s="26">
        <v>123</v>
      </c>
      <c r="B133" s="7">
        <f t="shared" si="14"/>
        <v>225204.72617319517</v>
      </c>
      <c r="C133" s="7">
        <f t="shared" si="15"/>
        <v>90245.658124298774</v>
      </c>
      <c r="D133" s="7">
        <f t="shared" si="16"/>
        <v>134959.06804889638</v>
      </c>
      <c r="E133" s="41">
        <f t="shared" si="17"/>
        <v>0.09</v>
      </c>
      <c r="F133" s="41">
        <f t="shared" si="18"/>
        <v>7.8284203424832111E-3</v>
      </c>
      <c r="G133" s="7">
        <f t="shared" si="19"/>
        <v>155881.1243855161</v>
      </c>
      <c r="H133" s="7">
        <f t="shared" si="20"/>
        <v>19756325.62562529</v>
      </c>
      <c r="J133" s="7">
        <f t="shared" si="21"/>
        <v>373270.42477230047</v>
      </c>
      <c r="K133" s="7">
        <f t="shared" si="22"/>
        <v>150942.95413188974</v>
      </c>
      <c r="L133" s="7">
        <f t="shared" si="23"/>
        <v>222327.47064041073</v>
      </c>
      <c r="M133" s="41">
        <f t="shared" si="24"/>
        <v>0.09</v>
      </c>
      <c r="N133" s="41">
        <f t="shared" si="25"/>
        <v>7.8284203424832111E-3</v>
      </c>
      <c r="O133" s="7">
        <f t="shared" si="26"/>
        <v>259926.60059142267</v>
      </c>
      <c r="P133" s="7">
        <f t="shared" si="27"/>
        <v>32943017.188828647</v>
      </c>
    </row>
    <row r="134" spans="1:16">
      <c r="A134" s="26">
        <v>124</v>
      </c>
      <c r="B134" s="7">
        <f t="shared" si="14"/>
        <v>223441.7289135975</v>
      </c>
      <c r="C134" s="7">
        <f t="shared" si="15"/>
        <v>88936.392524689843</v>
      </c>
      <c r="D134" s="7">
        <f t="shared" si="16"/>
        <v>134505.33638890766</v>
      </c>
      <c r="E134" s="41">
        <f t="shared" si="17"/>
        <v>0.09</v>
      </c>
      <c r="F134" s="41">
        <f t="shared" si="18"/>
        <v>7.8284203424832111E-3</v>
      </c>
      <c r="G134" s="7">
        <f t="shared" si="19"/>
        <v>153607.85710880789</v>
      </c>
      <c r="H134" s="7">
        <f t="shared" si="20"/>
        <v>19468212.432127573</v>
      </c>
      <c r="J134" s="7">
        <f t="shared" si="21"/>
        <v>370348.30698576558</v>
      </c>
      <c r="K134" s="7">
        <f t="shared" si="22"/>
        <v>148765.17512188535</v>
      </c>
      <c r="L134" s="7">
        <f t="shared" si="23"/>
        <v>221583.13186388023</v>
      </c>
      <c r="M134" s="41">
        <f t="shared" si="24"/>
        <v>0.09</v>
      </c>
      <c r="N134" s="41">
        <f t="shared" si="25"/>
        <v>7.8284203424832111E-3</v>
      </c>
      <c r="O134" s="7">
        <f t="shared" si="26"/>
        <v>256157.14000676593</v>
      </c>
      <c r="P134" s="7">
        <f t="shared" si="27"/>
        <v>32465276.916958001</v>
      </c>
    </row>
    <row r="135" spans="1:16">
      <c r="A135" s="26">
        <v>125</v>
      </c>
      <c r="B135" s="7">
        <f t="shared" si="14"/>
        <v>221692.53313761068</v>
      </c>
      <c r="C135" s="7">
        <f t="shared" si="15"/>
        <v>87639.402965294299</v>
      </c>
      <c r="D135" s="7">
        <f t="shared" si="16"/>
        <v>134053.13017231639</v>
      </c>
      <c r="E135" s="41">
        <f t="shared" si="17"/>
        <v>0.09</v>
      </c>
      <c r="F135" s="41">
        <f t="shared" si="18"/>
        <v>7.8284203424832111E-3</v>
      </c>
      <c r="G135" s="7">
        <f t="shared" si="19"/>
        <v>151355.92598423752</v>
      </c>
      <c r="H135" s="7">
        <f t="shared" si="20"/>
        <v>19182803.375971019</v>
      </c>
      <c r="J135" s="7">
        <f t="shared" si="21"/>
        <v>367449.0647655541</v>
      </c>
      <c r="K135" s="7">
        <f t="shared" si="22"/>
        <v>146607.77967749615</v>
      </c>
      <c r="L135" s="7">
        <f t="shared" si="23"/>
        <v>220841.28508805795</v>
      </c>
      <c r="M135" s="41">
        <f t="shared" si="24"/>
        <v>0.09</v>
      </c>
      <c r="N135" s="41">
        <f t="shared" si="25"/>
        <v>7.8284203424832111E-3</v>
      </c>
      <c r="O135" s="7">
        <f t="shared" si="26"/>
        <v>252422.99583242115</v>
      </c>
      <c r="P135" s="7">
        <f t="shared" si="27"/>
        <v>31992012.636037521</v>
      </c>
    </row>
    <row r="136" spans="1:16">
      <c r="A136" s="26">
        <v>126</v>
      </c>
      <c r="B136" s="7">
        <f t="shared" si="14"/>
        <v>219957.03080141961</v>
      </c>
      <c r="C136" s="7">
        <f t="shared" si="15"/>
        <v>86354.586530829547</v>
      </c>
      <c r="D136" s="7">
        <f t="shared" si="16"/>
        <v>133602.44427059006</v>
      </c>
      <c r="E136" s="41">
        <f t="shared" si="17"/>
        <v>0.09</v>
      </c>
      <c r="F136" s="41">
        <f t="shared" si="18"/>
        <v>7.8284203424832111E-3</v>
      </c>
      <c r="G136" s="7">
        <f t="shared" si="19"/>
        <v>149125.15208177379</v>
      </c>
      <c r="H136" s="7">
        <f t="shared" si="20"/>
        <v>18900075.779618658</v>
      </c>
      <c r="J136" s="7">
        <f t="shared" si="21"/>
        <v>364572.51903211698</v>
      </c>
      <c r="K136" s="7">
        <f t="shared" si="22"/>
        <v>144470.59706223942</v>
      </c>
      <c r="L136" s="7">
        <f t="shared" si="23"/>
        <v>220101.92196987756</v>
      </c>
      <c r="M136" s="41">
        <f t="shared" si="24"/>
        <v>0.09</v>
      </c>
      <c r="N136" s="41">
        <f t="shared" si="25"/>
        <v>7.8284203424832111E-3</v>
      </c>
      <c r="O136" s="7">
        <f t="shared" si="26"/>
        <v>248723.87215356744</v>
      </c>
      <c r="P136" s="7">
        <f t="shared" si="27"/>
        <v>31523186.841914076</v>
      </c>
    </row>
    <row r="137" spans="1:16">
      <c r="A137" s="26">
        <v>127</v>
      </c>
      <c r="B137" s="7">
        <f t="shared" si="14"/>
        <v>218235.11470702157</v>
      </c>
      <c r="C137" s="7">
        <f t="shared" si="15"/>
        <v>85081.84113458333</v>
      </c>
      <c r="D137" s="7">
        <f t="shared" si="16"/>
        <v>133153.27357243822</v>
      </c>
      <c r="E137" s="41">
        <f t="shared" si="17"/>
        <v>0.09</v>
      </c>
      <c r="F137" s="41">
        <f t="shared" si="18"/>
        <v>7.8284203424832111E-3</v>
      </c>
      <c r="G137" s="7">
        <f t="shared" si="19"/>
        <v>146915.35791213825</v>
      </c>
      <c r="H137" s="7">
        <f t="shared" si="20"/>
        <v>18620007.148134083</v>
      </c>
      <c r="J137" s="7">
        <f t="shared" si="21"/>
        <v>361718.49210781563</v>
      </c>
      <c r="K137" s="7">
        <f t="shared" si="22"/>
        <v>142353.4579136103</v>
      </c>
      <c r="L137" s="7">
        <f t="shared" si="23"/>
        <v>219365.03419420533</v>
      </c>
      <c r="M137" s="41">
        <f t="shared" si="24"/>
        <v>0.09</v>
      </c>
      <c r="N137" s="41">
        <f t="shared" si="25"/>
        <v>7.8284203424832111E-3</v>
      </c>
      <c r="O137" s="7">
        <f t="shared" si="26"/>
        <v>245059.47543702379</v>
      </c>
      <c r="P137" s="7">
        <f t="shared" si="27"/>
        <v>31058762.332282849</v>
      </c>
    </row>
    <row r="138" spans="1:16">
      <c r="A138" s="26">
        <v>128</v>
      </c>
      <c r="B138" s="7">
        <f t="shared" si="14"/>
        <v>216526.67849560498</v>
      </c>
      <c r="C138" s="7">
        <f t="shared" si="15"/>
        <v>83821.065511850262</v>
      </c>
      <c r="D138" s="7">
        <f t="shared" si="16"/>
        <v>132705.61298375472</v>
      </c>
      <c r="E138" s="41">
        <f t="shared" si="17"/>
        <v>0.09</v>
      </c>
      <c r="F138" s="41">
        <f t="shared" si="18"/>
        <v>7.8284203424832111E-3</v>
      </c>
      <c r="G138" s="7">
        <f t="shared" si="19"/>
        <v>144726.36741539193</v>
      </c>
      <c r="H138" s="7">
        <f t="shared" si="20"/>
        <v>18342575.167734936</v>
      </c>
      <c r="J138" s="7">
        <f t="shared" si="21"/>
        <v>358886.8077059465</v>
      </c>
      <c r="K138" s="7">
        <f t="shared" si="22"/>
        <v>140256.19423220062</v>
      </c>
      <c r="L138" s="7">
        <f t="shared" si="23"/>
        <v>218630.61347374588</v>
      </c>
      <c r="M138" s="41">
        <f t="shared" si="24"/>
        <v>0.09</v>
      </c>
      <c r="N138" s="41">
        <f t="shared" si="25"/>
        <v>7.8284203424832111E-3</v>
      </c>
      <c r="O138" s="7">
        <f t="shared" si="26"/>
        <v>241429.5145123869</v>
      </c>
      <c r="P138" s="7">
        <f t="shared" si="27"/>
        <v>30598702.204296716</v>
      </c>
    </row>
    <row r="139" spans="1:16">
      <c r="A139" s="26">
        <v>129</v>
      </c>
      <c r="B139" s="7">
        <f t="shared" si="14"/>
        <v>214831.61664097966</v>
      </c>
      <c r="C139" s="7">
        <f t="shared" si="15"/>
        <v>82572.159213420106</v>
      </c>
      <c r="D139" s="7">
        <f t="shared" si="16"/>
        <v>132259.45742755954</v>
      </c>
      <c r="E139" s="41">
        <f t="shared" si="17"/>
        <v>0.09</v>
      </c>
      <c r="F139" s="41">
        <f t="shared" si="18"/>
        <v>7.8284203424832111E-3</v>
      </c>
      <c r="G139" s="7">
        <f t="shared" si="19"/>
        <v>142558.00594961186</v>
      </c>
      <c r="H139" s="7">
        <f t="shared" si="20"/>
        <v>18067757.704357762</v>
      </c>
      <c r="J139" s="7">
        <f t="shared" si="21"/>
        <v>356077.29091985238</v>
      </c>
      <c r="K139" s="7">
        <f t="shared" si="22"/>
        <v>138178.63937090323</v>
      </c>
      <c r="L139" s="7">
        <f t="shared" si="23"/>
        <v>217898.65154894916</v>
      </c>
      <c r="M139" s="41">
        <f t="shared" si="24"/>
        <v>0.09</v>
      </c>
      <c r="N139" s="41">
        <f t="shared" si="25"/>
        <v>7.8284203424832111E-3</v>
      </c>
      <c r="O139" s="7">
        <f t="shared" si="26"/>
        <v>237833.70055331683</v>
      </c>
      <c r="P139" s="7">
        <f t="shared" si="27"/>
        <v>30142969.852194451</v>
      </c>
    </row>
    <row r="140" spans="1:16">
      <c r="A140" s="26">
        <v>130</v>
      </c>
      <c r="B140" s="7">
        <f t="shared" ref="B140:B203" si="28">IF(ISERROR(PMT(C$3,C$6-$A139,H139)),0,-PMT(C$3,C$6-$A139,H139))</f>
        <v>213149.82444305881</v>
      </c>
      <c r="C140" s="7">
        <f t="shared" ref="C140:C203" si="29">H139*C$3</f>
        <v>81335.02259911719</v>
      </c>
      <c r="D140" s="7">
        <f t="shared" ref="D140:D203" si="30">IF(H139-(B140-C140)&gt;0.001,B140-C140,H139)</f>
        <v>131814.80184394162</v>
      </c>
      <c r="E140" s="41">
        <f t="shared" ref="E140:E203" si="31">$G$3*0.06*MIN(1,($A140+$C$7)/30)</f>
        <v>0.09</v>
      </c>
      <c r="F140" s="41">
        <f t="shared" ref="F140:F203" si="32">1-(1-E140)^(1/12)</f>
        <v>7.8284203424832111E-3</v>
      </c>
      <c r="G140" s="7">
        <f t="shared" ref="G140:G203" si="33">F140*(H139-D140)</f>
        <v>140410.10027965656</v>
      </c>
      <c r="H140" s="7">
        <f t="shared" ref="H140:H203" si="34">H139-D140-G140</f>
        <v>17795532.802234165</v>
      </c>
      <c r="J140" s="7">
        <f t="shared" ref="J140:J203" si="35">IF(ISERROR(PMT(K$3,K$6-$A139,P139)),0,-PMT(K$3,K$6-$A139,P139))</f>
        <v>353289.76821211912</v>
      </c>
      <c r="K140" s="7">
        <f t="shared" ref="K140:K203" si="36">P139*K$3</f>
        <v>136120.62802420143</v>
      </c>
      <c r="L140" s="7">
        <f t="shared" ref="L140:L203" si="37">IF(P139-(J140-K140)&gt;0.001,J140-K140,P139)</f>
        <v>217169.14018791768</v>
      </c>
      <c r="M140" s="41">
        <f t="shared" ref="M140:M203" si="38">$G$3*0.06*MIN(1,($A140+$K$7)/30)</f>
        <v>0.09</v>
      </c>
      <c r="N140" s="41">
        <f t="shared" ref="N140:N203" si="39">1-(1-M140)^(1/12)</f>
        <v>7.8284203424832111E-3</v>
      </c>
      <c r="O140" s="7">
        <f t="shared" ref="O140:O203" si="40">N140*(P139-L140)</f>
        <v>234271.7470589705</v>
      </c>
      <c r="P140" s="7">
        <f t="shared" ref="P140:P203" si="41">P139-L140-O140</f>
        <v>29691528.964947563</v>
      </c>
    </row>
    <row r="141" spans="1:16">
      <c r="A141" s="26">
        <v>131</v>
      </c>
      <c r="B141" s="7">
        <f t="shared" si="28"/>
        <v>211481.19802139211</v>
      </c>
      <c r="C141" s="7">
        <f t="shared" si="29"/>
        <v>80109.556831390801</v>
      </c>
      <c r="D141" s="7">
        <f t="shared" si="30"/>
        <v>131371.6411900013</v>
      </c>
      <c r="E141" s="41">
        <f t="shared" si="31"/>
        <v>0.09</v>
      </c>
      <c r="F141" s="41">
        <f t="shared" si="32"/>
        <v>7.8284203424832111E-3</v>
      </c>
      <c r="G141" s="7">
        <f t="shared" si="33"/>
        <v>138282.47856602</v>
      </c>
      <c r="H141" s="7">
        <f t="shared" si="34"/>
        <v>17525878.682478145</v>
      </c>
      <c r="J141" s="7">
        <f t="shared" si="35"/>
        <v>350524.0674038562</v>
      </c>
      <c r="K141" s="7">
        <f t="shared" si="36"/>
        <v>134081.99621754236</v>
      </c>
      <c r="L141" s="7">
        <f t="shared" si="37"/>
        <v>216442.07118631384</v>
      </c>
      <c r="M141" s="41">
        <f t="shared" si="38"/>
        <v>0.09</v>
      </c>
      <c r="N141" s="41">
        <f t="shared" si="39"/>
        <v>7.8284203424832111E-3</v>
      </c>
      <c r="O141" s="7">
        <f t="shared" si="40"/>
        <v>230743.36983558082</v>
      </c>
      <c r="P141" s="7">
        <f t="shared" si="41"/>
        <v>29244343.523925666</v>
      </c>
    </row>
    <row r="142" spans="1:16">
      <c r="A142" s="26">
        <v>132</v>
      </c>
      <c r="B142" s="7">
        <f t="shared" si="28"/>
        <v>209825.63430874873</v>
      </c>
      <c r="C142" s="7">
        <f t="shared" si="29"/>
        <v>78895.663868955788</v>
      </c>
      <c r="D142" s="7">
        <f t="shared" si="30"/>
        <v>130929.97043979295</v>
      </c>
      <c r="E142" s="41">
        <f t="shared" si="31"/>
        <v>0.09</v>
      </c>
      <c r="F142" s="41">
        <f t="shared" si="32"/>
        <v>7.8284203424832111E-3</v>
      </c>
      <c r="G142" s="7">
        <f t="shared" si="33"/>
        <v>136174.97035377318</v>
      </c>
      <c r="H142" s="7">
        <f t="shared" si="34"/>
        <v>17258773.741684578</v>
      </c>
      <c r="J142" s="7">
        <f t="shared" si="35"/>
        <v>347780.01766406192</v>
      </c>
      <c r="K142" s="7">
        <f t="shared" si="36"/>
        <v>132062.58129679429</v>
      </c>
      <c r="L142" s="7">
        <f t="shared" si="37"/>
        <v>215717.43636726763</v>
      </c>
      <c r="M142" s="41">
        <f t="shared" si="38"/>
        <v>0.09</v>
      </c>
      <c r="N142" s="41">
        <f t="shared" si="39"/>
        <v>7.8284203424832111E-3</v>
      </c>
      <c r="O142" s="7">
        <f t="shared" si="40"/>
        <v>227248.28697818102</v>
      </c>
      <c r="P142" s="7">
        <f t="shared" si="41"/>
        <v>28801377.800580218</v>
      </c>
    </row>
    <row r="143" spans="1:16">
      <c r="A143" s="26">
        <v>133</v>
      </c>
      <c r="B143" s="7">
        <f t="shared" si="28"/>
        <v>208183.03104475167</v>
      </c>
      <c r="C143" s="7">
        <f t="shared" si="29"/>
        <v>77693.246460483409</v>
      </c>
      <c r="D143" s="7">
        <f t="shared" si="30"/>
        <v>130489.78458426826</v>
      </c>
      <c r="E143" s="41">
        <f t="shared" si="31"/>
        <v>0.09</v>
      </c>
      <c r="F143" s="41">
        <f t="shared" si="32"/>
        <v>7.8284203424832111E-3</v>
      </c>
      <c r="G143" s="7">
        <f t="shared" si="33"/>
        <v>134087.40656159288</v>
      </c>
      <c r="H143" s="7">
        <f t="shared" si="34"/>
        <v>16994196.550538715</v>
      </c>
      <c r="J143" s="7">
        <f t="shared" si="35"/>
        <v>345057.44949907128</v>
      </c>
      <c r="K143" s="7">
        <f t="shared" si="36"/>
        <v>130062.22191778681</v>
      </c>
      <c r="L143" s="7">
        <f t="shared" si="37"/>
        <v>214995.22758128447</v>
      </c>
      <c r="M143" s="41">
        <f t="shared" si="38"/>
        <v>0.09</v>
      </c>
      <c r="N143" s="41">
        <f t="shared" si="39"/>
        <v>7.8284203424832111E-3</v>
      </c>
      <c r="O143" s="7">
        <f t="shared" si="40"/>
        <v>223786.2188524724</v>
      </c>
      <c r="P143" s="7">
        <f t="shared" si="41"/>
        <v>28362596.354146462</v>
      </c>
    </row>
    <row r="144" spans="1:16">
      <c r="A144" s="26">
        <v>134</v>
      </c>
      <c r="B144" s="7">
        <f t="shared" si="28"/>
        <v>206553.28676956109</v>
      </c>
      <c r="C144" s="7">
        <f t="shared" si="29"/>
        <v>76502.208138341783</v>
      </c>
      <c r="D144" s="7">
        <f t="shared" si="30"/>
        <v>130051.07863121931</v>
      </c>
      <c r="E144" s="41">
        <f t="shared" si="31"/>
        <v>0.09</v>
      </c>
      <c r="F144" s="41">
        <f t="shared" si="32"/>
        <v>7.8284203424832111E-3</v>
      </c>
      <c r="G144" s="7">
        <f t="shared" si="33"/>
        <v>132019.61947087679</v>
      </c>
      <c r="H144" s="7">
        <f t="shared" si="34"/>
        <v>16732125.852436619</v>
      </c>
      <c r="J144" s="7">
        <f t="shared" si="35"/>
        <v>342356.19474208751</v>
      </c>
      <c r="K144" s="7">
        <f t="shared" si="36"/>
        <v>128080.75803593305</v>
      </c>
      <c r="L144" s="7">
        <f t="shared" si="37"/>
        <v>214275.43670615446</v>
      </c>
      <c r="M144" s="41">
        <f t="shared" si="38"/>
        <v>0.09</v>
      </c>
      <c r="N144" s="41">
        <f t="shared" si="39"/>
        <v>7.8284203424832111E-3</v>
      </c>
      <c r="O144" s="7">
        <f t="shared" si="40"/>
        <v>220356.88807683537</v>
      </c>
      <c r="P144" s="7">
        <f t="shared" si="41"/>
        <v>27927964.029363472</v>
      </c>
    </row>
    <row r="145" spans="1:16">
      <c r="A145" s="26">
        <v>135</v>
      </c>
      <c r="B145" s="7">
        <f t="shared" si="28"/>
        <v>204936.30081760749</v>
      </c>
      <c r="C145" s="7">
        <f t="shared" si="29"/>
        <v>75322.453212385517</v>
      </c>
      <c r="D145" s="7">
        <f t="shared" si="30"/>
        <v>129613.84760522198</v>
      </c>
      <c r="E145" s="41">
        <f t="shared" si="31"/>
        <v>0.09</v>
      </c>
      <c r="F145" s="41">
        <f t="shared" si="32"/>
        <v>7.8284203424832111E-3</v>
      </c>
      <c r="G145" s="7">
        <f t="shared" si="33"/>
        <v>129971.44271494383</v>
      </c>
      <c r="H145" s="7">
        <f t="shared" si="34"/>
        <v>16472540.562116452</v>
      </c>
      <c r="J145" s="7">
        <f t="shared" si="35"/>
        <v>339676.08654279337</v>
      </c>
      <c r="K145" s="7">
        <f t="shared" si="36"/>
        <v>126118.03089593386</v>
      </c>
      <c r="L145" s="7">
        <f t="shared" si="37"/>
        <v>213558.05564685952</v>
      </c>
      <c r="M145" s="41">
        <f t="shared" si="38"/>
        <v>0.09</v>
      </c>
      <c r="N145" s="41">
        <f t="shared" si="39"/>
        <v>7.8284203424832111E-3</v>
      </c>
      <c r="O145" s="7">
        <f t="shared" si="40"/>
        <v>216960.01950448134</v>
      </c>
      <c r="P145" s="7">
        <f t="shared" si="41"/>
        <v>27497445.954212133</v>
      </c>
    </row>
    <row r="146" spans="1:16">
      <c r="A146" s="26">
        <v>136</v>
      </c>
      <c r="B146" s="7">
        <f t="shared" si="28"/>
        <v>203331.97331137364</v>
      </c>
      <c r="C146" s="7">
        <f t="shared" si="29"/>
        <v>74153.886763794231</v>
      </c>
      <c r="D146" s="7">
        <f t="shared" si="30"/>
        <v>129178.08654757941</v>
      </c>
      <c r="E146" s="41">
        <f t="shared" si="31"/>
        <v>0.09</v>
      </c>
      <c r="F146" s="41">
        <f t="shared" si="32"/>
        <v>7.8284203424832111E-3</v>
      </c>
      <c r="G146" s="7">
        <f t="shared" si="33"/>
        <v>127942.71126832013</v>
      </c>
      <c r="H146" s="7">
        <f t="shared" si="34"/>
        <v>16215419.764300551</v>
      </c>
      <c r="J146" s="7">
        <f t="shared" si="35"/>
        <v>337016.9593570467</v>
      </c>
      <c r="K146" s="7">
        <f t="shared" si="36"/>
        <v>124173.88302156294</v>
      </c>
      <c r="L146" s="7">
        <f t="shared" si="37"/>
        <v>212843.07633548375</v>
      </c>
      <c r="M146" s="41">
        <f t="shared" si="38"/>
        <v>0.09</v>
      </c>
      <c r="N146" s="41">
        <f t="shared" si="39"/>
        <v>7.8284203424832111E-3</v>
      </c>
      <c r="O146" s="7">
        <f t="shared" si="40"/>
        <v>213595.34020574554</v>
      </c>
      <c r="P146" s="7">
        <f t="shared" si="41"/>
        <v>27071007.537670907</v>
      </c>
    </row>
    <row r="147" spans="1:16">
      <c r="A147" s="26">
        <v>137</v>
      </c>
      <c r="B147" s="7">
        <f t="shared" si="28"/>
        <v>201740.20515522565</v>
      </c>
      <c r="C147" s="7">
        <f t="shared" si="29"/>
        <v>72996.414638959657</v>
      </c>
      <c r="D147" s="7">
        <f t="shared" si="30"/>
        <v>128743.79051626599</v>
      </c>
      <c r="E147" s="41">
        <f t="shared" si="31"/>
        <v>0.09</v>
      </c>
      <c r="F147" s="41">
        <f t="shared" si="32"/>
        <v>7.8284203424832111E-3</v>
      </c>
      <c r="G147" s="7">
        <f t="shared" si="33"/>
        <v>125933.26143610881</v>
      </c>
      <c r="H147" s="7">
        <f t="shared" si="34"/>
        <v>15960742.712348176</v>
      </c>
      <c r="J147" s="7">
        <f t="shared" si="35"/>
        <v>334378.64893665421</v>
      </c>
      <c r="K147" s="7">
        <f t="shared" si="36"/>
        <v>122248.15820553218</v>
      </c>
      <c r="L147" s="7">
        <f t="shared" si="37"/>
        <v>212130.49073112203</v>
      </c>
      <c r="M147" s="41">
        <f t="shared" si="38"/>
        <v>0.09</v>
      </c>
      <c r="N147" s="41">
        <f t="shared" si="39"/>
        <v>7.8284203424832111E-3</v>
      </c>
      <c r="O147" s="7">
        <f t="shared" si="40"/>
        <v>210262.5794505188</v>
      </c>
      <c r="P147" s="7">
        <f t="shared" si="41"/>
        <v>26648614.467489265</v>
      </c>
    </row>
    <row r="148" spans="1:16">
      <c r="A148" s="26">
        <v>138</v>
      </c>
      <c r="B148" s="7">
        <f t="shared" si="28"/>
        <v>200160.89802929171</v>
      </c>
      <c r="C148" s="7">
        <f t="shared" si="29"/>
        <v>71849.943443420707</v>
      </c>
      <c r="D148" s="7">
        <f t="shared" si="30"/>
        <v>128310.954585871</v>
      </c>
      <c r="E148" s="41">
        <f t="shared" si="31"/>
        <v>0.09</v>
      </c>
      <c r="F148" s="41">
        <f t="shared" si="32"/>
        <v>7.8284203424832111E-3</v>
      </c>
      <c r="G148" s="7">
        <f t="shared" si="33"/>
        <v>123942.93084344365</v>
      </c>
      <c r="H148" s="7">
        <f t="shared" si="34"/>
        <v>15708488.826918861</v>
      </c>
      <c r="J148" s="7">
        <f t="shared" si="35"/>
        <v>331760.99231922638</v>
      </c>
      <c r="K148" s="7">
        <f t="shared" si="36"/>
        <v>120340.70149943692</v>
      </c>
      <c r="L148" s="7">
        <f t="shared" si="37"/>
        <v>211420.29081978946</v>
      </c>
      <c r="M148" s="41">
        <f t="shared" si="38"/>
        <v>0.09</v>
      </c>
      <c r="N148" s="41">
        <f t="shared" si="39"/>
        <v>7.8284203424832111E-3</v>
      </c>
      <c r="O148" s="7">
        <f t="shared" si="40"/>
        <v>206961.468690818</v>
      </c>
      <c r="P148" s="7">
        <f t="shared" si="41"/>
        <v>26230232.707978658</v>
      </c>
    </row>
    <row r="149" spans="1:16">
      <c r="A149" s="26">
        <v>139</v>
      </c>
      <c r="B149" s="7">
        <f t="shared" si="28"/>
        <v>198593.95438338947</v>
      </c>
      <c r="C149" s="7">
        <f t="shared" si="29"/>
        <v>70714.380535846401</v>
      </c>
      <c r="D149" s="7">
        <f t="shared" si="30"/>
        <v>127879.57384754307</v>
      </c>
      <c r="E149" s="41">
        <f t="shared" si="31"/>
        <v>0.09</v>
      </c>
      <c r="F149" s="41">
        <f t="shared" si="32"/>
        <v>7.8284203424832111E-3</v>
      </c>
      <c r="G149" s="7">
        <f t="shared" si="33"/>
        <v>121971.55842502565</v>
      </c>
      <c r="H149" s="7">
        <f t="shared" si="34"/>
        <v>15458637.694646291</v>
      </c>
      <c r="J149" s="7">
        <f t="shared" si="35"/>
        <v>329163.82781811216</v>
      </c>
      <c r="K149" s="7">
        <f t="shared" si="36"/>
        <v>118451.35920378027</v>
      </c>
      <c r="L149" s="7">
        <f t="shared" si="37"/>
        <v>210712.46861433188</v>
      </c>
      <c r="M149" s="41">
        <f t="shared" si="38"/>
        <v>0.09</v>
      </c>
      <c r="N149" s="41">
        <f t="shared" si="39"/>
        <v>7.8284203424832111E-3</v>
      </c>
      <c r="O149" s="7">
        <f t="shared" si="40"/>
        <v>203691.74154349332</v>
      </c>
      <c r="P149" s="7">
        <f t="shared" si="41"/>
        <v>25815828.497820832</v>
      </c>
    </row>
    <row r="150" spans="1:16">
      <c r="A150" s="26">
        <v>140</v>
      </c>
      <c r="B150" s="7">
        <f t="shared" si="28"/>
        <v>197039.2774310004</v>
      </c>
      <c r="C150" s="7">
        <f t="shared" si="29"/>
        <v>69589.634022066064</v>
      </c>
      <c r="D150" s="7">
        <f t="shared" si="30"/>
        <v>127449.64340893434</v>
      </c>
      <c r="E150" s="41">
        <f t="shared" si="31"/>
        <v>0.09</v>
      </c>
      <c r="F150" s="41">
        <f t="shared" si="32"/>
        <v>7.8284203424832111E-3</v>
      </c>
      <c r="G150" s="7">
        <f t="shared" si="33"/>
        <v>120018.98441474207</v>
      </c>
      <c r="H150" s="7">
        <f t="shared" si="34"/>
        <v>15211169.066822616</v>
      </c>
      <c r="J150" s="7">
        <f t="shared" si="35"/>
        <v>326586.99501241121</v>
      </c>
      <c r="K150" s="7">
        <f t="shared" si="36"/>
        <v>116579.97885807589</v>
      </c>
      <c r="L150" s="7">
        <f t="shared" si="37"/>
        <v>210007.01615433532</v>
      </c>
      <c r="M150" s="41">
        <f t="shared" si="38"/>
        <v>0.09</v>
      </c>
      <c r="N150" s="41">
        <f t="shared" si="39"/>
        <v>7.8284203424832111E-3</v>
      </c>
      <c r="O150" s="7">
        <f t="shared" si="40"/>
        <v>200453.1337730716</v>
      </c>
      <c r="P150" s="7">
        <f t="shared" si="41"/>
        <v>25405368.347893428</v>
      </c>
    </row>
    <row r="151" spans="1:16">
      <c r="A151" s="26">
        <v>141</v>
      </c>
      <c r="B151" s="7">
        <f t="shared" si="28"/>
        <v>195496.77114329138</v>
      </c>
      <c r="C151" s="7">
        <f t="shared" si="29"/>
        <v>68475.612749146487</v>
      </c>
      <c r="D151" s="7">
        <f t="shared" si="30"/>
        <v>127021.15839414489</v>
      </c>
      <c r="E151" s="41">
        <f t="shared" si="31"/>
        <v>0.09</v>
      </c>
      <c r="F151" s="41">
        <f t="shared" si="32"/>
        <v>7.8284203424832111E-3</v>
      </c>
      <c r="G151" s="7">
        <f t="shared" si="33"/>
        <v>118085.05033536702</v>
      </c>
      <c r="H151" s="7">
        <f t="shared" si="34"/>
        <v>14966062.858093105</v>
      </c>
      <c r="J151" s="7">
        <f t="shared" si="35"/>
        <v>324030.3347370656</v>
      </c>
      <c r="K151" s="7">
        <f t="shared" si="36"/>
        <v>114726.40923102872</v>
      </c>
      <c r="L151" s="7">
        <f t="shared" si="37"/>
        <v>209303.92550603687</v>
      </c>
      <c r="M151" s="41">
        <f t="shared" si="38"/>
        <v>0.09</v>
      </c>
      <c r="N151" s="41">
        <f t="shared" si="39"/>
        <v>7.8284203424832111E-3</v>
      </c>
      <c r="O151" s="7">
        <f t="shared" si="40"/>
        <v>197245.38327473495</v>
      </c>
      <c r="P151" s="7">
        <f t="shared" si="41"/>
        <v>24998819.039112657</v>
      </c>
    </row>
    <row r="152" spans="1:16">
      <c r="A152" s="26">
        <v>142</v>
      </c>
      <c r="B152" s="7">
        <f t="shared" si="28"/>
        <v>193966.34024318343</v>
      </c>
      <c r="C152" s="7">
        <f t="shared" si="29"/>
        <v>67372.226299515794</v>
      </c>
      <c r="D152" s="7">
        <f t="shared" si="30"/>
        <v>126594.11394366763</v>
      </c>
      <c r="E152" s="41">
        <f t="shared" si="31"/>
        <v>0.09</v>
      </c>
      <c r="F152" s="41">
        <f t="shared" si="32"/>
        <v>7.8284203424832111E-3</v>
      </c>
      <c r="G152" s="7">
        <f t="shared" si="33"/>
        <v>116169.59898834325</v>
      </c>
      <c r="H152" s="7">
        <f t="shared" si="34"/>
        <v>14723299.145161094</v>
      </c>
      <c r="J152" s="7">
        <f t="shared" si="35"/>
        <v>321493.68907302839</v>
      </c>
      <c r="K152" s="7">
        <f t="shared" si="36"/>
        <v>112890.50031079289</v>
      </c>
      <c r="L152" s="7">
        <f t="shared" si="37"/>
        <v>208603.18876223551</v>
      </c>
      <c r="M152" s="41">
        <f t="shared" si="38"/>
        <v>0.09</v>
      </c>
      <c r="N152" s="41">
        <f t="shared" si="39"/>
        <v>7.8284203424832111E-3</v>
      </c>
      <c r="O152" s="7">
        <f t="shared" si="40"/>
        <v>194068.23005743296</v>
      </c>
      <c r="P152" s="7">
        <f t="shared" si="41"/>
        <v>24596147.620292988</v>
      </c>
    </row>
    <row r="153" spans="1:16">
      <c r="A153" s="26">
        <v>143</v>
      </c>
      <c r="B153" s="7">
        <f t="shared" si="28"/>
        <v>192447.89019946672</v>
      </c>
      <c r="C153" s="7">
        <f t="shared" si="29"/>
        <v>66279.384985133525</v>
      </c>
      <c r="D153" s="7">
        <f t="shared" si="30"/>
        <v>126168.5052143332</v>
      </c>
      <c r="E153" s="41">
        <f t="shared" si="31"/>
        <v>0.09</v>
      </c>
      <c r="F153" s="41">
        <f t="shared" si="32"/>
        <v>7.8284203424832111E-3</v>
      </c>
      <c r="G153" s="7">
        <f t="shared" si="33"/>
        <v>114272.4744436442</v>
      </c>
      <c r="H153" s="7">
        <f t="shared" si="34"/>
        <v>14482858.165503116</v>
      </c>
      <c r="J153" s="7">
        <f t="shared" si="35"/>
        <v>318976.90133750904</v>
      </c>
      <c r="K153" s="7">
        <f t="shared" si="36"/>
        <v>111072.1032953064</v>
      </c>
      <c r="L153" s="7">
        <f t="shared" si="37"/>
        <v>207904.79804220266</v>
      </c>
      <c r="M153" s="41">
        <f t="shared" si="38"/>
        <v>0.09</v>
      </c>
      <c r="N153" s="41">
        <f t="shared" si="39"/>
        <v>7.8284203424832111E-3</v>
      </c>
      <c r="O153" s="7">
        <f t="shared" si="40"/>
        <v>190921.41622712818</v>
      </c>
      <c r="P153" s="7">
        <f t="shared" si="41"/>
        <v>24197321.406023655</v>
      </c>
    </row>
    <row r="154" spans="1:16">
      <c r="A154" s="26">
        <v>144</v>
      </c>
      <c r="B154" s="7">
        <f t="shared" si="28"/>
        <v>190941.32722096125</v>
      </c>
      <c r="C154" s="7">
        <f t="shared" si="29"/>
        <v>65196.999841706529</v>
      </c>
      <c r="D154" s="7">
        <f t="shared" si="30"/>
        <v>125744.32737925471</v>
      </c>
      <c r="E154" s="41">
        <f t="shared" si="31"/>
        <v>0.09</v>
      </c>
      <c r="F154" s="41">
        <f t="shared" si="32"/>
        <v>7.8284203424832111E-3</v>
      </c>
      <c r="G154" s="7">
        <f t="shared" si="33"/>
        <v>112393.52202971606</v>
      </c>
      <c r="H154" s="7">
        <f t="shared" si="34"/>
        <v>14244720.316094145</v>
      </c>
      <c r="J154" s="7">
        <f t="shared" si="35"/>
        <v>316479.81607429619</v>
      </c>
      <c r="K154" s="7">
        <f t="shared" si="36"/>
        <v>109271.07058270181</v>
      </c>
      <c r="L154" s="7">
        <f t="shared" si="37"/>
        <v>207208.74549159437</v>
      </c>
      <c r="M154" s="41">
        <f t="shared" si="38"/>
        <v>0.09</v>
      </c>
      <c r="N154" s="41">
        <f t="shared" si="39"/>
        <v>7.8284203424832111E-3</v>
      </c>
      <c r="O154" s="7">
        <f t="shared" si="40"/>
        <v>187804.68597017322</v>
      </c>
      <c r="P154" s="7">
        <f t="shared" si="41"/>
        <v>23802307.974561889</v>
      </c>
    </row>
    <row r="155" spans="1:16">
      <c r="A155" s="26">
        <v>145</v>
      </c>
      <c r="B155" s="7">
        <f t="shared" si="28"/>
        <v>189446.55825072387</v>
      </c>
      <c r="C155" s="7">
        <f t="shared" si="29"/>
        <v>64124.982622950476</v>
      </c>
      <c r="D155" s="7">
        <f t="shared" si="30"/>
        <v>125321.57562777339</v>
      </c>
      <c r="E155" s="41">
        <f t="shared" si="31"/>
        <v>0.09</v>
      </c>
      <c r="F155" s="41">
        <f t="shared" si="32"/>
        <v>7.8284203424832111E-3</v>
      </c>
      <c r="G155" s="7">
        <f t="shared" si="33"/>
        <v>110532.58832349877</v>
      </c>
      <c r="H155" s="7">
        <f t="shared" si="34"/>
        <v>14008866.152142873</v>
      </c>
      <c r="J155" s="7">
        <f t="shared" si="35"/>
        <v>314002.27904415474</v>
      </c>
      <c r="K155" s="7">
        <f t="shared" si="36"/>
        <v>107487.25576179237</v>
      </c>
      <c r="L155" s="7">
        <f t="shared" si="37"/>
        <v>206515.02328236238</v>
      </c>
      <c r="M155" s="41">
        <f t="shared" si="38"/>
        <v>0.09</v>
      </c>
      <c r="N155" s="41">
        <f t="shared" si="39"/>
        <v>7.8284203424832111E-3</v>
      </c>
      <c r="O155" s="7">
        <f t="shared" si="40"/>
        <v>184717.78553681858</v>
      </c>
      <c r="P155" s="7">
        <f t="shared" si="41"/>
        <v>23411075.165742707</v>
      </c>
    </row>
    <row r="156" spans="1:16">
      <c r="A156" s="26">
        <v>146</v>
      </c>
      <c r="B156" s="7">
        <f t="shared" si="28"/>
        <v>187963.49096030049</v>
      </c>
      <c r="C156" s="7">
        <f t="shared" si="29"/>
        <v>63063.245794896502</v>
      </c>
      <c r="D156" s="7">
        <f t="shared" si="30"/>
        <v>124900.24516540399</v>
      </c>
      <c r="E156" s="41">
        <f t="shared" si="31"/>
        <v>0.09</v>
      </c>
      <c r="F156" s="41">
        <f t="shared" si="32"/>
        <v>7.8284203424832111E-3</v>
      </c>
      <c r="G156" s="7">
        <f t="shared" si="33"/>
        <v>108689.52114052579</v>
      </c>
      <c r="H156" s="7">
        <f t="shared" si="34"/>
        <v>13775276.385836944</v>
      </c>
      <c r="J156" s="7">
        <f t="shared" si="35"/>
        <v>311544.13721529953</v>
      </c>
      <c r="K156" s="7">
        <f t="shared" si="36"/>
        <v>105720.51360263309</v>
      </c>
      <c r="L156" s="7">
        <f t="shared" si="37"/>
        <v>205823.62361266644</v>
      </c>
      <c r="M156" s="41">
        <f t="shared" si="38"/>
        <v>0.09</v>
      </c>
      <c r="N156" s="41">
        <f t="shared" si="39"/>
        <v>7.8284203424832111E-3</v>
      </c>
      <c r="O156" s="7">
        <f t="shared" si="40"/>
        <v>181660.46322485071</v>
      </c>
      <c r="P156" s="7">
        <f t="shared" si="41"/>
        <v>23023591.078905191</v>
      </c>
    </row>
    <row r="157" spans="1:16">
      <c r="A157" s="26">
        <v>147</v>
      </c>
      <c r="B157" s="7">
        <f t="shared" si="28"/>
        <v>186492.03374402272</v>
      </c>
      <c r="C157" s="7">
        <f t="shared" si="29"/>
        <v>62011.702530242648</v>
      </c>
      <c r="D157" s="7">
        <f t="shared" si="30"/>
        <v>124480.33121378007</v>
      </c>
      <c r="E157" s="41">
        <f t="shared" si="31"/>
        <v>0.09</v>
      </c>
      <c r="F157" s="41">
        <f t="shared" si="32"/>
        <v>7.8284203424832111E-3</v>
      </c>
      <c r="G157" s="7">
        <f t="shared" si="33"/>
        <v>106864.16952510153</v>
      </c>
      <c r="H157" s="7">
        <f t="shared" si="34"/>
        <v>13543931.885098062</v>
      </c>
      <c r="J157" s="7">
        <f t="shared" si="35"/>
        <v>309105.2387539419</v>
      </c>
      <c r="K157" s="7">
        <f t="shared" si="36"/>
        <v>103970.70004715602</v>
      </c>
      <c r="L157" s="7">
        <f t="shared" si="37"/>
        <v>205134.53870678588</v>
      </c>
      <c r="M157" s="41">
        <f t="shared" si="38"/>
        <v>0.09</v>
      </c>
      <c r="N157" s="41">
        <f t="shared" si="39"/>
        <v>7.8284203424832111E-3</v>
      </c>
      <c r="O157" s="7">
        <f t="shared" si="40"/>
        <v>178632.46936335825</v>
      </c>
      <c r="P157" s="7">
        <f t="shared" si="41"/>
        <v>22639824.070835046</v>
      </c>
    </row>
    <row r="158" spans="1:16">
      <c r="A158" s="26">
        <v>148</v>
      </c>
      <c r="B158" s="7">
        <f t="shared" si="28"/>
        <v>185032.09571334993</v>
      </c>
      <c r="C158" s="7">
        <f t="shared" si="29"/>
        <v>60970.266702749781</v>
      </c>
      <c r="D158" s="7">
        <f t="shared" si="30"/>
        <v>124061.82901060015</v>
      </c>
      <c r="E158" s="41">
        <f t="shared" si="31"/>
        <v>0.09</v>
      </c>
      <c r="F158" s="41">
        <f t="shared" si="32"/>
        <v>7.8284203424832111E-3</v>
      </c>
      <c r="G158" s="7">
        <f t="shared" si="33"/>
        <v>105056.3837405564</v>
      </c>
      <c r="H158" s="7">
        <f t="shared" si="34"/>
        <v>13314813.672346907</v>
      </c>
      <c r="J158" s="7">
        <f t="shared" si="35"/>
        <v>306685.43301491236</v>
      </c>
      <c r="K158" s="7">
        <f t="shared" si="36"/>
        <v>102237.67219987925</v>
      </c>
      <c r="L158" s="7">
        <f t="shared" si="37"/>
        <v>204447.76081503311</v>
      </c>
      <c r="M158" s="41">
        <f t="shared" si="38"/>
        <v>0.09</v>
      </c>
      <c r="N158" s="41">
        <f t="shared" si="39"/>
        <v>7.8284203424832111E-3</v>
      </c>
      <c r="O158" s="7">
        <f t="shared" si="40"/>
        <v>175633.5562966266</v>
      </c>
      <c r="P158" s="7">
        <f t="shared" si="41"/>
        <v>22259742.753723387</v>
      </c>
    </row>
    <row r="159" spans="1:16">
      <c r="A159" s="26">
        <v>149</v>
      </c>
      <c r="B159" s="7">
        <f t="shared" si="28"/>
        <v>183583.58669125524</v>
      </c>
      <c r="C159" s="7">
        <f t="shared" si="29"/>
        <v>59938.852881681662</v>
      </c>
      <c r="D159" s="7">
        <f t="shared" si="30"/>
        <v>123644.73380957358</v>
      </c>
      <c r="E159" s="41">
        <f t="shared" si="31"/>
        <v>0.09</v>
      </c>
      <c r="F159" s="41">
        <f t="shared" si="32"/>
        <v>7.8284203424832111E-3</v>
      </c>
      <c r="G159" s="7">
        <f t="shared" si="33"/>
        <v>103266.01525957833</v>
      </c>
      <c r="H159" s="7">
        <f t="shared" si="34"/>
        <v>13087902.923277754</v>
      </c>
      <c r="J159" s="7">
        <f t="shared" si="35"/>
        <v>304284.57053235517</v>
      </c>
      <c r="K159" s="7">
        <f t="shared" si="36"/>
        <v>100521.28831868918</v>
      </c>
      <c r="L159" s="7">
        <f t="shared" si="37"/>
        <v>203763.28221366598</v>
      </c>
      <c r="M159" s="41">
        <f t="shared" si="38"/>
        <v>0.09</v>
      </c>
      <c r="N159" s="41">
        <f t="shared" si="39"/>
        <v>7.8284203424832111E-3</v>
      </c>
      <c r="O159" s="7">
        <f t="shared" si="40"/>
        <v>172663.4783681588</v>
      </c>
      <c r="P159" s="7">
        <f t="shared" si="41"/>
        <v>21883315.993141562</v>
      </c>
    </row>
    <row r="160" spans="1:16">
      <c r="A160" s="26">
        <v>150</v>
      </c>
      <c r="B160" s="7">
        <f t="shared" si="28"/>
        <v>182146.41720665543</v>
      </c>
      <c r="C160" s="7">
        <f t="shared" si="29"/>
        <v>58917.376326288693</v>
      </c>
      <c r="D160" s="7">
        <f t="shared" si="30"/>
        <v>123229.04088036674</v>
      </c>
      <c r="E160" s="41">
        <f t="shared" si="31"/>
        <v>0.09</v>
      </c>
      <c r="F160" s="41">
        <f t="shared" si="32"/>
        <v>7.8284203424832111E-3</v>
      </c>
      <c r="G160" s="7">
        <f t="shared" si="33"/>
        <v>101492.9167546205</v>
      </c>
      <c r="H160" s="7">
        <f t="shared" si="34"/>
        <v>12863180.965642767</v>
      </c>
      <c r="J160" s="7">
        <f t="shared" si="35"/>
        <v>301902.50301049592</v>
      </c>
      <c r="K160" s="7">
        <f t="shared" si="36"/>
        <v>98821.407805695082</v>
      </c>
      <c r="L160" s="7">
        <f t="shared" si="37"/>
        <v>203081.09520480083</v>
      </c>
      <c r="M160" s="41">
        <f t="shared" si="38"/>
        <v>0.09</v>
      </c>
      <c r="N160" s="41">
        <f t="shared" si="39"/>
        <v>7.8284203424832111E-3</v>
      </c>
      <c r="O160" s="7">
        <f t="shared" si="40"/>
        <v>169721.99190482256</v>
      </c>
      <c r="P160" s="7">
        <f t="shared" si="41"/>
        <v>21510512.90603194</v>
      </c>
    </row>
    <row r="161" spans="1:16">
      <c r="A161" s="26">
        <v>151</v>
      </c>
      <c r="B161" s="7">
        <f t="shared" si="28"/>
        <v>180720.49848888439</v>
      </c>
      <c r="C161" s="7">
        <f t="shared" si="29"/>
        <v>57905.752980335194</v>
      </c>
      <c r="D161" s="7">
        <f t="shared" si="30"/>
        <v>122814.7455085492</v>
      </c>
      <c r="E161" s="41">
        <f t="shared" si="31"/>
        <v>0.09</v>
      </c>
      <c r="F161" s="41">
        <f t="shared" si="32"/>
        <v>7.8284203424832111E-3</v>
      </c>
      <c r="G161" s="7">
        <f t="shared" si="33"/>
        <v>99736.942088384647</v>
      </c>
      <c r="H161" s="7">
        <f t="shared" si="34"/>
        <v>12640629.278045833</v>
      </c>
      <c r="J161" s="7">
        <f t="shared" si="35"/>
        <v>299539.08331448201</v>
      </c>
      <c r="K161" s="7">
        <f t="shared" si="36"/>
        <v>97137.891198155892</v>
      </c>
      <c r="L161" s="7">
        <f t="shared" si="37"/>
        <v>202401.19211632613</v>
      </c>
      <c r="M161" s="41">
        <f t="shared" si="38"/>
        <v>0.09</v>
      </c>
      <c r="N161" s="41">
        <f t="shared" si="39"/>
        <v>7.8284203424832111E-3</v>
      </c>
      <c r="O161" s="7">
        <f t="shared" si="40"/>
        <v>166808.85520112177</v>
      </c>
      <c r="P161" s="7">
        <f t="shared" si="41"/>
        <v>21141302.858714491</v>
      </c>
    </row>
    <row r="162" spans="1:16">
      <c r="A162" s="26">
        <v>152</v>
      </c>
      <c r="B162" s="7">
        <f t="shared" si="28"/>
        <v>179305.74246221027</v>
      </c>
      <c r="C162" s="7">
        <f t="shared" si="29"/>
        <v>56903.89946666966</v>
      </c>
      <c r="D162" s="7">
        <f t="shared" si="30"/>
        <v>122401.84299554062</v>
      </c>
      <c r="E162" s="41">
        <f t="shared" si="31"/>
        <v>0.09</v>
      </c>
      <c r="F162" s="41">
        <f t="shared" si="32"/>
        <v>7.8284203424832111E-3</v>
      </c>
      <c r="G162" s="7">
        <f t="shared" si="33"/>
        <v>97997.946304379133</v>
      </c>
      <c r="H162" s="7">
        <f t="shared" si="34"/>
        <v>12420229.488745913</v>
      </c>
      <c r="J162" s="7">
        <f t="shared" si="35"/>
        <v>297194.16546129412</v>
      </c>
      <c r="K162" s="7">
        <f t="shared" si="36"/>
        <v>95470.60015947817</v>
      </c>
      <c r="L162" s="7">
        <f t="shared" si="37"/>
        <v>201723.56530181595</v>
      </c>
      <c r="M162" s="41">
        <f t="shared" si="38"/>
        <v>0.09</v>
      </c>
      <c r="N162" s="41">
        <f t="shared" si="39"/>
        <v>7.8284203424832111E-3</v>
      </c>
      <c r="O162" s="7">
        <f t="shared" si="40"/>
        <v>163923.828503592</v>
      </c>
      <c r="P162" s="7">
        <f t="shared" si="41"/>
        <v>20775655.46490908</v>
      </c>
    </row>
    <row r="163" spans="1:16">
      <c r="A163" s="26">
        <v>153</v>
      </c>
      <c r="B163" s="7">
        <f t="shared" si="28"/>
        <v>177902.06174039509</v>
      </c>
      <c r="C163" s="7">
        <f t="shared" si="29"/>
        <v>55911.733081837854</v>
      </c>
      <c r="D163" s="7">
        <f t="shared" si="30"/>
        <v>121990.32865855724</v>
      </c>
      <c r="E163" s="41">
        <f t="shared" si="31"/>
        <v>0.09</v>
      </c>
      <c r="F163" s="41">
        <f t="shared" si="32"/>
        <v>7.8284203424832111E-3</v>
      </c>
      <c r="G163" s="7">
        <f t="shared" si="33"/>
        <v>96275.785617551504</v>
      </c>
      <c r="H163" s="7">
        <f t="shared" si="34"/>
        <v>12201963.374469806</v>
      </c>
      <c r="J163" s="7">
        <f t="shared" si="35"/>
        <v>294867.60461072956</v>
      </c>
      <c r="K163" s="7">
        <f t="shared" si="36"/>
        <v>93819.397470285243</v>
      </c>
      <c r="L163" s="7">
        <f t="shared" si="37"/>
        <v>201048.20714044431</v>
      </c>
      <c r="M163" s="41">
        <f t="shared" si="38"/>
        <v>0.09</v>
      </c>
      <c r="N163" s="41">
        <f t="shared" si="39"/>
        <v>7.8284203424832111E-3</v>
      </c>
      <c r="O163" s="7">
        <f t="shared" si="40"/>
        <v>161066.67399531871</v>
      </c>
      <c r="P163" s="7">
        <f t="shared" si="41"/>
        <v>20413540.583773315</v>
      </c>
    </row>
    <row r="164" spans="1:16">
      <c r="A164" s="26">
        <v>154</v>
      </c>
      <c r="B164" s="7">
        <f t="shared" si="28"/>
        <v>176509.36962129691</v>
      </c>
      <c r="C164" s="7">
        <f t="shared" si="29"/>
        <v>54929.171790738241</v>
      </c>
      <c r="D164" s="7">
        <f t="shared" si="30"/>
        <v>121580.19783055867</v>
      </c>
      <c r="E164" s="41">
        <f t="shared" si="31"/>
        <v>0.09</v>
      </c>
      <c r="F164" s="41">
        <f t="shared" si="32"/>
        <v>7.8284203424832111E-3</v>
      </c>
      <c r="G164" s="7">
        <f t="shared" si="33"/>
        <v>94570.317404994639</v>
      </c>
      <c r="H164" s="7">
        <f t="shared" si="34"/>
        <v>11985812.859234253</v>
      </c>
      <c r="J164" s="7">
        <f t="shared" si="35"/>
        <v>292559.25705645559</v>
      </c>
      <c r="K164" s="7">
        <f t="shared" si="36"/>
        <v>92184.147019556316</v>
      </c>
      <c r="L164" s="7">
        <f t="shared" si="37"/>
        <v>200375.11003689928</v>
      </c>
      <c r="M164" s="41">
        <f t="shared" si="38"/>
        <v>0.09</v>
      </c>
      <c r="N164" s="41">
        <f t="shared" si="39"/>
        <v>7.8284203424832111E-3</v>
      </c>
      <c r="O164" s="7">
        <f t="shared" si="40"/>
        <v>158237.15578057745</v>
      </c>
      <c r="P164" s="7">
        <f t="shared" si="41"/>
        <v>20054928.31795584</v>
      </c>
    </row>
    <row r="165" spans="1:16">
      <c r="A165" s="26">
        <v>155</v>
      </c>
      <c r="B165" s="7">
        <f t="shared" si="28"/>
        <v>175127.58008151466</v>
      </c>
      <c r="C165" s="7">
        <f t="shared" si="29"/>
        <v>53956.134221319531</v>
      </c>
      <c r="D165" s="7">
        <f t="shared" si="30"/>
        <v>121171.44586019513</v>
      </c>
      <c r="E165" s="41">
        <f t="shared" si="31"/>
        <v>0.09</v>
      </c>
      <c r="F165" s="41">
        <f t="shared" si="32"/>
        <v>7.8284203424832111E-3</v>
      </c>
      <c r="G165" s="7">
        <f t="shared" si="33"/>
        <v>92881.40019672623</v>
      </c>
      <c r="H165" s="7">
        <f t="shared" si="34"/>
        <v>11771760.013177332</v>
      </c>
      <c r="J165" s="7">
        <f t="shared" si="35"/>
        <v>290268.98021713307</v>
      </c>
      <c r="K165" s="7">
        <f t="shared" si="36"/>
        <v>90564.713795835574</v>
      </c>
      <c r="L165" s="7">
        <f t="shared" si="37"/>
        <v>199704.26642129751</v>
      </c>
      <c r="M165" s="41">
        <f t="shared" si="38"/>
        <v>0.09</v>
      </c>
      <c r="N165" s="41">
        <f t="shared" si="39"/>
        <v>7.8284203424832111E-3</v>
      </c>
      <c r="O165" s="7">
        <f t="shared" si="40"/>
        <v>155435.03986959494</v>
      </c>
      <c r="P165" s="7">
        <f t="shared" si="41"/>
        <v>19699789.011664949</v>
      </c>
    </row>
    <row r="166" spans="1:16">
      <c r="A166" s="26">
        <v>156</v>
      </c>
      <c r="B166" s="7">
        <f t="shared" si="28"/>
        <v>173756.60777107463</v>
      </c>
      <c r="C166" s="7">
        <f t="shared" si="29"/>
        <v>52992.539659319955</v>
      </c>
      <c r="D166" s="7">
        <f t="shared" si="30"/>
        <v>120764.06811175468</v>
      </c>
      <c r="E166" s="41">
        <f t="shared" si="31"/>
        <v>0.09</v>
      </c>
      <c r="F166" s="41">
        <f t="shared" si="32"/>
        <v>7.8284203424832111E-3</v>
      </c>
      <c r="G166" s="7">
        <f t="shared" si="33"/>
        <v>91208.893666540767</v>
      </c>
      <c r="H166" s="7">
        <f t="shared" si="34"/>
        <v>11559787.051399035</v>
      </c>
      <c r="J166" s="7">
        <f t="shared" si="35"/>
        <v>287996.63262760942</v>
      </c>
      <c r="K166" s="7">
        <f t="shared" si="36"/>
        <v>88960.963878510287</v>
      </c>
      <c r="L166" s="7">
        <f t="shared" si="37"/>
        <v>199035.66874909913</v>
      </c>
      <c r="M166" s="41">
        <f t="shared" si="38"/>
        <v>0.09</v>
      </c>
      <c r="N166" s="41">
        <f t="shared" si="39"/>
        <v>7.8284203424832111E-3</v>
      </c>
      <c r="O166" s="7">
        <f t="shared" si="40"/>
        <v>152660.09416342992</v>
      </c>
      <c r="P166" s="7">
        <f t="shared" si="41"/>
        <v>19348093.248752423</v>
      </c>
    </row>
    <row r="167" spans="1:16">
      <c r="A167" s="26">
        <v>157</v>
      </c>
      <c r="B167" s="7">
        <f t="shared" si="28"/>
        <v>172396.36800815869</v>
      </c>
      <c r="C167" s="7">
        <f t="shared" si="29"/>
        <v>52038.308043047989</v>
      </c>
      <c r="D167" s="7">
        <f t="shared" si="30"/>
        <v>120358.0599651107</v>
      </c>
      <c r="E167" s="41">
        <f t="shared" si="31"/>
        <v>0.09</v>
      </c>
      <c r="F167" s="41">
        <f t="shared" si="32"/>
        <v>7.8284203424832111E-3</v>
      </c>
      <c r="G167" s="7">
        <f t="shared" si="33"/>
        <v>89552.658622933537</v>
      </c>
      <c r="H167" s="7">
        <f t="shared" si="34"/>
        <v>11349876.332810991</v>
      </c>
      <c r="J167" s="7">
        <f t="shared" si="35"/>
        <v>285742.07393018086</v>
      </c>
      <c r="K167" s="7">
        <f t="shared" si="36"/>
        <v>87372.764429157804</v>
      </c>
      <c r="L167" s="7">
        <f t="shared" si="37"/>
        <v>198369.30950102306</v>
      </c>
      <c r="M167" s="41">
        <f t="shared" si="38"/>
        <v>0.09</v>
      </c>
      <c r="N167" s="41">
        <f t="shared" si="39"/>
        <v>7.8284203424832111E-3</v>
      </c>
      <c r="O167" s="7">
        <f t="shared" si="40"/>
        <v>149912.08843897338</v>
      </c>
      <c r="P167" s="7">
        <f t="shared" si="41"/>
        <v>18999811.850812428</v>
      </c>
    </row>
    <row r="168" spans="1:16">
      <c r="A168" s="26">
        <v>158</v>
      </c>
      <c r="B168" s="7">
        <f t="shared" si="28"/>
        <v>171046.7767738734</v>
      </c>
      <c r="C168" s="7">
        <f t="shared" si="29"/>
        <v>51093.359958204142</v>
      </c>
      <c r="D168" s="7">
        <f t="shared" si="30"/>
        <v>119953.41681566925</v>
      </c>
      <c r="E168" s="41">
        <f t="shared" si="31"/>
        <v>0.09</v>
      </c>
      <c r="F168" s="41">
        <f t="shared" si="32"/>
        <v>7.8284203424832111E-3</v>
      </c>
      <c r="G168" s="7">
        <f t="shared" si="33"/>
        <v>87912.55700009616</v>
      </c>
      <c r="H168" s="7">
        <f t="shared" si="34"/>
        <v>11142010.358995225</v>
      </c>
      <c r="J168" s="7">
        <f t="shared" si="35"/>
        <v>283505.16486592253</v>
      </c>
      <c r="K168" s="7">
        <f t="shared" si="36"/>
        <v>85799.983682960446</v>
      </c>
      <c r="L168" s="7">
        <f t="shared" si="37"/>
        <v>197705.18118296209</v>
      </c>
      <c r="M168" s="41">
        <f t="shared" si="38"/>
        <v>0.09</v>
      </c>
      <c r="N168" s="41">
        <f t="shared" si="39"/>
        <v>7.8284203424832111E-3</v>
      </c>
      <c r="O168" s="7">
        <f t="shared" si="40"/>
        <v>147190.79433406657</v>
      </c>
      <c r="P168" s="7">
        <f t="shared" si="41"/>
        <v>18654915.875295401</v>
      </c>
    </row>
    <row r="169" spans="1:16">
      <c r="A169" s="26">
        <v>159</v>
      </c>
      <c r="B169" s="7">
        <f t="shared" si="28"/>
        <v>169707.75070706059</v>
      </c>
      <c r="C169" s="7">
        <f t="shared" si="29"/>
        <v>50157.616632743506</v>
      </c>
      <c r="D169" s="7">
        <f t="shared" si="30"/>
        <v>119550.13407431709</v>
      </c>
      <c r="E169" s="41">
        <f t="shared" si="31"/>
        <v>0.09</v>
      </c>
      <c r="F169" s="41">
        <f t="shared" si="32"/>
        <v>7.8284203424832111E-3</v>
      </c>
      <c r="G169" s="7">
        <f t="shared" si="33"/>
        <v>86288.451848982906</v>
      </c>
      <c r="H169" s="7">
        <f t="shared" si="34"/>
        <v>10936171.773071924</v>
      </c>
      <c r="J169" s="7">
        <f t="shared" si="35"/>
        <v>281285.76726608706</v>
      </c>
      <c r="K169" s="7">
        <f t="shared" si="36"/>
        <v>84242.49094018813</v>
      </c>
      <c r="L169" s="7">
        <f t="shared" si="37"/>
        <v>197043.27632589894</v>
      </c>
      <c r="M169" s="41">
        <f t="shared" si="38"/>
        <v>0.09</v>
      </c>
      <c r="N169" s="41">
        <f t="shared" si="39"/>
        <v>7.8284203424832111E-3</v>
      </c>
      <c r="O169" s="7">
        <f t="shared" si="40"/>
        <v>144495.98533273628</v>
      </c>
      <c r="P169" s="7">
        <f t="shared" si="41"/>
        <v>18313376.613636766</v>
      </c>
    </row>
    <row r="170" spans="1:16">
      <c r="A170" s="26">
        <v>160</v>
      </c>
      <c r="B170" s="7">
        <f t="shared" si="28"/>
        <v>168379.20709914836</v>
      </c>
      <c r="C170" s="7">
        <f t="shared" si="29"/>
        <v>49230.999931778781</v>
      </c>
      <c r="D170" s="7">
        <f t="shared" si="30"/>
        <v>119148.20716736958</v>
      </c>
      <c r="E170" s="41">
        <f t="shared" si="31"/>
        <v>0.09</v>
      </c>
      <c r="F170" s="41">
        <f t="shared" si="32"/>
        <v>7.8284203424832111E-3</v>
      </c>
      <c r="G170" s="7">
        <f t="shared" si="33"/>
        <v>84680.20732844749</v>
      </c>
      <c r="H170" s="7">
        <f t="shared" si="34"/>
        <v>10732343.358576106</v>
      </c>
      <c r="J170" s="7">
        <f t="shared" si="35"/>
        <v>279083.74404357024</v>
      </c>
      <c r="K170" s="7">
        <f t="shared" si="36"/>
        <v>82700.156557748021</v>
      </c>
      <c r="L170" s="7">
        <f t="shared" si="37"/>
        <v>196383.58748582221</v>
      </c>
      <c r="M170" s="41">
        <f t="shared" si="38"/>
        <v>0.09</v>
      </c>
      <c r="N170" s="41">
        <f t="shared" si="39"/>
        <v>7.8284203424832111E-3</v>
      </c>
      <c r="O170" s="7">
        <f t="shared" si="40"/>
        <v>141827.43675054651</v>
      </c>
      <c r="P170" s="7">
        <f t="shared" si="41"/>
        <v>17975165.589400396</v>
      </c>
    </row>
    <row r="171" spans="1:16">
      <c r="A171" s="26">
        <v>161</v>
      </c>
      <c r="B171" s="7">
        <f t="shared" si="28"/>
        <v>167061.06388904218</v>
      </c>
      <c r="C171" s="7">
        <f t="shared" si="29"/>
        <v>48313.432352523436</v>
      </c>
      <c r="D171" s="7">
        <f t="shared" si="30"/>
        <v>118747.63153651875</v>
      </c>
      <c r="E171" s="41">
        <f t="shared" si="31"/>
        <v>0.09</v>
      </c>
      <c r="F171" s="41">
        <f t="shared" si="32"/>
        <v>7.8284203424832111E-3</v>
      </c>
      <c r="G171" s="7">
        <f t="shared" si="33"/>
        <v>83087.688696449593</v>
      </c>
      <c r="H171" s="7">
        <f t="shared" si="34"/>
        <v>10530508.038343137</v>
      </c>
      <c r="J171" s="7">
        <f t="shared" si="35"/>
        <v>276898.95918444317</v>
      </c>
      <c r="K171" s="7">
        <f t="shared" si="36"/>
        <v>81172.85194080061</v>
      </c>
      <c r="L171" s="7">
        <f t="shared" si="37"/>
        <v>195726.10724364256</v>
      </c>
      <c r="M171" s="41">
        <f t="shared" si="38"/>
        <v>0.09</v>
      </c>
      <c r="N171" s="41">
        <f t="shared" si="39"/>
        <v>7.8284203424832111E-3</v>
      </c>
      <c r="O171" s="7">
        <f t="shared" si="40"/>
        <v>139184.9257200651</v>
      </c>
      <c r="P171" s="7">
        <f t="shared" si="41"/>
        <v>17640254.556436688</v>
      </c>
    </row>
    <row r="172" spans="1:16">
      <c r="A172" s="26">
        <v>162</v>
      </c>
      <c r="B172" s="7">
        <f t="shared" si="28"/>
        <v>165753.23965805629</v>
      </c>
      <c r="C172" s="7">
        <f t="shared" si="29"/>
        <v>47404.837019274688</v>
      </c>
      <c r="D172" s="7">
        <f t="shared" si="30"/>
        <v>118348.40263878161</v>
      </c>
      <c r="E172" s="41">
        <f t="shared" si="31"/>
        <v>0.09</v>
      </c>
      <c r="F172" s="41">
        <f t="shared" si="32"/>
        <v>7.8284203424832111E-3</v>
      </c>
      <c r="G172" s="7">
        <f t="shared" si="33"/>
        <v>81510.762301330557</v>
      </c>
      <c r="H172" s="7">
        <f t="shared" si="34"/>
        <v>10330648.873403024</v>
      </c>
      <c r="J172" s="7">
        <f t="shared" si="35"/>
        <v>274731.27773955121</v>
      </c>
      <c r="K172" s="7">
        <f t="shared" si="36"/>
        <v>79660.449534441999</v>
      </c>
      <c r="L172" s="7">
        <f t="shared" si="37"/>
        <v>195070.82820510922</v>
      </c>
      <c r="M172" s="41">
        <f t="shared" si="38"/>
        <v>0.09</v>
      </c>
      <c r="N172" s="41">
        <f t="shared" si="39"/>
        <v>7.8284203424832111E-3</v>
      </c>
      <c r="O172" s="7">
        <f t="shared" si="40"/>
        <v>136568.2311764452</v>
      </c>
      <c r="P172" s="7">
        <f t="shared" si="41"/>
        <v>17308615.497055136</v>
      </c>
    </row>
    <row r="173" spans="1:16">
      <c r="A173" s="26">
        <v>163</v>
      </c>
      <c r="B173" s="7">
        <f t="shared" si="28"/>
        <v>164455.65362488464</v>
      </c>
      <c r="C173" s="7">
        <f t="shared" si="29"/>
        <v>46505.137678435945</v>
      </c>
      <c r="D173" s="7">
        <f t="shared" si="30"/>
        <v>117950.51594644869</v>
      </c>
      <c r="E173" s="41">
        <f t="shared" si="31"/>
        <v>0.09</v>
      </c>
      <c r="F173" s="41">
        <f t="shared" si="32"/>
        <v>7.8284203424832111E-3</v>
      </c>
      <c r="G173" s="7">
        <f t="shared" si="33"/>
        <v>79949.295573157942</v>
      </c>
      <c r="H173" s="7">
        <f t="shared" si="34"/>
        <v>10132749.061883418</v>
      </c>
      <c r="J173" s="7">
        <f t="shared" si="35"/>
        <v>272580.56581617857</v>
      </c>
      <c r="K173" s="7">
        <f t="shared" si="36"/>
        <v>78162.822815451465</v>
      </c>
      <c r="L173" s="7">
        <f t="shared" si="37"/>
        <v>194417.74300072709</v>
      </c>
      <c r="M173" s="41">
        <f t="shared" si="38"/>
        <v>0.09</v>
      </c>
      <c r="N173" s="41">
        <f t="shared" si="39"/>
        <v>7.8284203424832111E-3</v>
      </c>
      <c r="O173" s="7">
        <f t="shared" si="40"/>
        <v>133977.13384312001</v>
      </c>
      <c r="P173" s="7">
        <f t="shared" si="41"/>
        <v>16980220.620211288</v>
      </c>
    </row>
    <row r="174" spans="1:16">
      <c r="A174" s="26">
        <v>164</v>
      </c>
      <c r="B174" s="7">
        <f t="shared" si="28"/>
        <v>163168.22564061123</v>
      </c>
      <c r="C174" s="7">
        <f t="shared" si="29"/>
        <v>45614.258693578522</v>
      </c>
      <c r="D174" s="7">
        <f t="shared" si="30"/>
        <v>117553.96694703271</v>
      </c>
      <c r="E174" s="41">
        <f t="shared" si="31"/>
        <v>0.09</v>
      </c>
      <c r="F174" s="41">
        <f t="shared" si="32"/>
        <v>7.8284203424832111E-3</v>
      </c>
      <c r="G174" s="7">
        <f t="shared" si="33"/>
        <v>78403.157015138073</v>
      </c>
      <c r="H174" s="7">
        <f t="shared" si="34"/>
        <v>9936791.9379212484</v>
      </c>
      <c r="J174" s="7">
        <f t="shared" si="35"/>
        <v>270446.69056977762</v>
      </c>
      <c r="K174" s="7">
        <f t="shared" si="36"/>
        <v>76679.846284104133</v>
      </c>
      <c r="L174" s="7">
        <f t="shared" si="37"/>
        <v>193766.84428567349</v>
      </c>
      <c r="M174" s="41">
        <f t="shared" si="38"/>
        <v>0.09</v>
      </c>
      <c r="N174" s="41">
        <f t="shared" si="39"/>
        <v>7.8284203424832111E-3</v>
      </c>
      <c r="O174" s="7">
        <f t="shared" si="40"/>
        <v>131411.41621761018</v>
      </c>
      <c r="P174" s="7">
        <f t="shared" si="41"/>
        <v>16655042.359708004</v>
      </c>
    </row>
    <row r="175" spans="1:16">
      <c r="A175" s="26">
        <v>165</v>
      </c>
      <c r="B175" s="7">
        <f t="shared" si="28"/>
        <v>161890.87618375945</v>
      </c>
      <c r="C175" s="7">
        <f t="shared" si="29"/>
        <v>44732.125040542152</v>
      </c>
      <c r="D175" s="7">
        <f t="shared" si="30"/>
        <v>117158.75114321729</v>
      </c>
      <c r="E175" s="41">
        <f t="shared" si="31"/>
        <v>0.09</v>
      </c>
      <c r="F175" s="41">
        <f t="shared" si="32"/>
        <v>7.8284203424832111E-3</v>
      </c>
      <c r="G175" s="7">
        <f t="shared" si="33"/>
        <v>76872.216195096378</v>
      </c>
      <c r="H175" s="7">
        <f t="shared" si="34"/>
        <v>9742760.9705829341</v>
      </c>
      <c r="J175" s="7">
        <f t="shared" si="35"/>
        <v>268329.52019576391</v>
      </c>
      <c r="K175" s="7">
        <f t="shared" si="36"/>
        <v>75211.395456048049</v>
      </c>
      <c r="L175" s="7">
        <f t="shared" si="37"/>
        <v>193118.12473971586</v>
      </c>
      <c r="M175" s="41">
        <f t="shared" si="38"/>
        <v>0.09</v>
      </c>
      <c r="N175" s="41">
        <f t="shared" si="39"/>
        <v>7.8284203424832111E-3</v>
      </c>
      <c r="O175" s="7">
        <f t="shared" si="40"/>
        <v>128870.86255744312</v>
      </c>
      <c r="P175" s="7">
        <f t="shared" si="41"/>
        <v>16333053.372410845</v>
      </c>
    </row>
    <row r="176" spans="1:16">
      <c r="A176" s="26">
        <v>166</v>
      </c>
      <c r="B176" s="7">
        <f t="shared" si="28"/>
        <v>160623.52635538005</v>
      </c>
      <c r="C176" s="7">
        <f t="shared" si="29"/>
        <v>43858.662302574179</v>
      </c>
      <c r="D176" s="7">
        <f t="shared" si="30"/>
        <v>116764.86405280587</v>
      </c>
      <c r="E176" s="41">
        <f t="shared" si="31"/>
        <v>0.09</v>
      </c>
      <c r="F176" s="41">
        <f t="shared" si="32"/>
        <v>7.8284203424832111E-3</v>
      </c>
      <c r="G176" s="7">
        <f t="shared" si="33"/>
        <v>75356.343737024639</v>
      </c>
      <c r="H176" s="7">
        <f t="shared" si="34"/>
        <v>9550639.7627931032</v>
      </c>
      <c r="J176" s="7">
        <f t="shared" si="35"/>
        <v>266228.92392137466</v>
      </c>
      <c r="K176" s="7">
        <f t="shared" si="36"/>
        <v>73757.34685424529</v>
      </c>
      <c r="L176" s="7">
        <f t="shared" si="37"/>
        <v>192471.57706712937</v>
      </c>
      <c r="M176" s="41">
        <f t="shared" si="38"/>
        <v>0.09</v>
      </c>
      <c r="N176" s="41">
        <f t="shared" si="39"/>
        <v>7.8284203424832111E-3</v>
      </c>
      <c r="O176" s="7">
        <f t="shared" si="40"/>
        <v>126355.25886618294</v>
      </c>
      <c r="P176" s="7">
        <f t="shared" si="41"/>
        <v>16014226.536477532</v>
      </c>
    </row>
    <row r="177" spans="1:16">
      <c r="A177" s="26">
        <v>167</v>
      </c>
      <c r="B177" s="7">
        <f t="shared" si="28"/>
        <v>159366.09787417817</v>
      </c>
      <c r="C177" s="7">
        <f t="shared" si="29"/>
        <v>42993.796665506954</v>
      </c>
      <c r="D177" s="7">
        <f t="shared" si="30"/>
        <v>116372.30120867121</v>
      </c>
      <c r="E177" s="41">
        <f t="shared" si="31"/>
        <v>0.09</v>
      </c>
      <c r="F177" s="41">
        <f t="shared" si="32"/>
        <v>7.8284203424832111E-3</v>
      </c>
      <c r="G177" s="7">
        <f t="shared" si="33"/>
        <v>73855.411312695011</v>
      </c>
      <c r="H177" s="7">
        <f t="shared" si="34"/>
        <v>9360412.0502717365</v>
      </c>
      <c r="J177" s="7">
        <f t="shared" si="35"/>
        <v>264144.77199759107</v>
      </c>
      <c r="K177" s="7">
        <f t="shared" si="36"/>
        <v>72317.578000976442</v>
      </c>
      <c r="L177" s="7">
        <f t="shared" si="37"/>
        <v>191827.19399661463</v>
      </c>
      <c r="M177" s="41">
        <f t="shared" si="38"/>
        <v>0.09</v>
      </c>
      <c r="N177" s="41">
        <f t="shared" si="39"/>
        <v>7.8284203424832111E-3</v>
      </c>
      <c r="O177" s="7">
        <f t="shared" si="40"/>
        <v>123864.3928795706</v>
      </c>
      <c r="P177" s="7">
        <f t="shared" si="41"/>
        <v>15698534.949601348</v>
      </c>
    </row>
    <row r="178" spans="1:16">
      <c r="A178" s="26">
        <v>168</v>
      </c>
      <c r="B178" s="7">
        <f t="shared" si="28"/>
        <v>158118.51307167779</v>
      </c>
      <c r="C178" s="7">
        <f t="shared" si="29"/>
        <v>42137.45491297327</v>
      </c>
      <c r="D178" s="7">
        <f t="shared" si="30"/>
        <v>115981.05815870452</v>
      </c>
      <c r="E178" s="41">
        <f t="shared" si="31"/>
        <v>0.09</v>
      </c>
      <c r="F178" s="41">
        <f t="shared" si="32"/>
        <v>7.8284203424832111E-3</v>
      </c>
      <c r="G178" s="7">
        <f t="shared" si="33"/>
        <v>72369.291633339904</v>
      </c>
      <c r="H178" s="7">
        <f t="shared" si="34"/>
        <v>9172061.7004796918</v>
      </c>
      <c r="J178" s="7">
        <f t="shared" si="35"/>
        <v>262076.93569112461</v>
      </c>
      <c r="K178" s="7">
        <f t="shared" si="36"/>
        <v>70891.967409908073</v>
      </c>
      <c r="L178" s="7">
        <f t="shared" si="37"/>
        <v>191184.96828121654</v>
      </c>
      <c r="M178" s="41">
        <f t="shared" si="38"/>
        <v>0.09</v>
      </c>
      <c r="N178" s="41">
        <f t="shared" si="39"/>
        <v>7.8284203424832111E-3</v>
      </c>
      <c r="O178" s="7">
        <f t="shared" si="40"/>
        <v>121398.05405177316</v>
      </c>
      <c r="P178" s="7">
        <f t="shared" si="41"/>
        <v>15385951.927268358</v>
      </c>
    </row>
    <row r="179" spans="1:16">
      <c r="A179" s="26">
        <v>169</v>
      </c>
      <c r="B179" s="7">
        <f t="shared" si="28"/>
        <v>156880.6948874243</v>
      </c>
      <c r="C179" s="7">
        <f t="shared" si="29"/>
        <v>41289.564421659416</v>
      </c>
      <c r="D179" s="7">
        <f t="shared" si="30"/>
        <v>115591.13046576487</v>
      </c>
      <c r="E179" s="41">
        <f t="shared" si="31"/>
        <v>0.09</v>
      </c>
      <c r="F179" s="41">
        <f t="shared" si="32"/>
        <v>7.8284203424832111E-3</v>
      </c>
      <c r="G179" s="7">
        <f t="shared" si="33"/>
        <v>70897.858441397548</v>
      </c>
      <c r="H179" s="7">
        <f t="shared" si="34"/>
        <v>8985572.7115725297</v>
      </c>
      <c r="J179" s="7">
        <f t="shared" si="35"/>
        <v>260025.28727646449</v>
      </c>
      <c r="K179" s="7">
        <f t="shared" si="36"/>
        <v>69480.39457822268</v>
      </c>
      <c r="L179" s="7">
        <f t="shared" si="37"/>
        <v>190544.89269824181</v>
      </c>
      <c r="M179" s="41">
        <f t="shared" si="38"/>
        <v>0.09</v>
      </c>
      <c r="N179" s="41">
        <f t="shared" si="39"/>
        <v>7.8284203424832111E-3</v>
      </c>
      <c r="O179" s="7">
        <f t="shared" si="40"/>
        <v>118956.03354174118</v>
      </c>
      <c r="P179" s="7">
        <f t="shared" si="41"/>
        <v>15076451.001028376</v>
      </c>
    </row>
    <row r="180" spans="1:16">
      <c r="A180" s="26">
        <v>170</v>
      </c>
      <c r="B180" s="7">
        <f t="shared" si="28"/>
        <v>155652.56686422467</v>
      </c>
      <c r="C180" s="7">
        <f t="shared" si="29"/>
        <v>40450.05315659567</v>
      </c>
      <c r="D180" s="7">
        <f t="shared" si="30"/>
        <v>115202.513707629</v>
      </c>
      <c r="E180" s="41">
        <f t="shared" si="31"/>
        <v>0.09</v>
      </c>
      <c r="F180" s="41">
        <f t="shared" si="32"/>
        <v>7.8284203424832111E-3</v>
      </c>
      <c r="G180" s="7">
        <f t="shared" si="33"/>
        <v>69440.986502322412</v>
      </c>
      <c r="H180" s="7">
        <f t="shared" si="34"/>
        <v>8800929.211362578</v>
      </c>
      <c r="J180" s="7">
        <f t="shared" si="35"/>
        <v>257989.70002798943</v>
      </c>
      <c r="K180" s="7">
        <f t="shared" si="36"/>
        <v>68082.739978810627</v>
      </c>
      <c r="L180" s="7">
        <f t="shared" si="37"/>
        <v>189906.9600491788</v>
      </c>
      <c r="M180" s="41">
        <f t="shared" si="38"/>
        <v>0.09</v>
      </c>
      <c r="N180" s="41">
        <f t="shared" si="39"/>
        <v>7.8284203424832111E-3</v>
      </c>
      <c r="O180" s="7">
        <f t="shared" si="40"/>
        <v>116538.12419967377</v>
      </c>
      <c r="P180" s="7">
        <f t="shared" si="41"/>
        <v>14770005.916779524</v>
      </c>
    </row>
    <row r="181" spans="1:16">
      <c r="A181" s="26">
        <v>171</v>
      </c>
      <c r="B181" s="7">
        <f t="shared" si="28"/>
        <v>154434.05314342503</v>
      </c>
      <c r="C181" s="7">
        <f t="shared" si="29"/>
        <v>39618.849666483875</v>
      </c>
      <c r="D181" s="7">
        <f t="shared" si="30"/>
        <v>114815.20347694115</v>
      </c>
      <c r="E181" s="41">
        <f t="shared" si="31"/>
        <v>0.09</v>
      </c>
      <c r="F181" s="41">
        <f t="shared" si="32"/>
        <v>7.8284203424832111E-3</v>
      </c>
      <c r="G181" s="7">
        <f t="shared" si="33"/>
        <v>67998.551596460296</v>
      </c>
      <c r="H181" s="7">
        <f t="shared" si="34"/>
        <v>8618115.4562891759</v>
      </c>
      <c r="J181" s="7">
        <f t="shared" si="35"/>
        <v>255970.04821213917</v>
      </c>
      <c r="K181" s="7">
        <f t="shared" si="36"/>
        <v>66698.885052523518</v>
      </c>
      <c r="L181" s="7">
        <f t="shared" si="37"/>
        <v>189271.16315961565</v>
      </c>
      <c r="M181" s="41">
        <f t="shared" si="38"/>
        <v>0.09</v>
      </c>
      <c r="N181" s="41">
        <f t="shared" si="39"/>
        <v>7.8284203424832111E-3</v>
      </c>
      <c r="O181" s="7">
        <f t="shared" si="40"/>
        <v>114144.12055359001</v>
      </c>
      <c r="P181" s="7">
        <f t="shared" si="41"/>
        <v>14466590.633066317</v>
      </c>
    </row>
    <row r="182" spans="1:16">
      <c r="A182" s="26">
        <v>172</v>
      </c>
      <c r="B182" s="7">
        <f t="shared" si="28"/>
        <v>153225.07846022493</v>
      </c>
      <c r="C182" s="7">
        <f t="shared" si="29"/>
        <v>38795.883079061772</v>
      </c>
      <c r="D182" s="7">
        <f t="shared" si="30"/>
        <v>114429.19538116315</v>
      </c>
      <c r="E182" s="41">
        <f t="shared" si="31"/>
        <v>0.09</v>
      </c>
      <c r="F182" s="41">
        <f t="shared" si="32"/>
        <v>7.8284203424832111E-3</v>
      </c>
      <c r="G182" s="7">
        <f t="shared" si="33"/>
        <v>66570.43051098728</v>
      </c>
      <c r="H182" s="7">
        <f t="shared" si="34"/>
        <v>8437115.8303970266</v>
      </c>
      <c r="J182" s="7">
        <f t="shared" si="35"/>
        <v>253966.20707964883</v>
      </c>
      <c r="K182" s="7">
        <f t="shared" si="36"/>
        <v>65328.712200488633</v>
      </c>
      <c r="L182" s="7">
        <f t="shared" si="37"/>
        <v>188637.49487916019</v>
      </c>
      <c r="M182" s="41">
        <f t="shared" si="38"/>
        <v>0.09</v>
      </c>
      <c r="N182" s="41">
        <f t="shared" si="39"/>
        <v>7.8284203424832111E-3</v>
      </c>
      <c r="O182" s="7">
        <f t="shared" si="40"/>
        <v>111773.81879600634</v>
      </c>
      <c r="P182" s="7">
        <f t="shared" si="41"/>
        <v>14166179.31939115</v>
      </c>
    </row>
    <row r="183" spans="1:16">
      <c r="A183" s="26">
        <v>173</v>
      </c>
      <c r="B183" s="7">
        <f t="shared" si="28"/>
        <v>152025.56813902833</v>
      </c>
      <c r="C183" s="7">
        <f t="shared" si="29"/>
        <v>37981.083096503949</v>
      </c>
      <c r="D183" s="7">
        <f t="shared" si="30"/>
        <v>114044.48504252438</v>
      </c>
      <c r="E183" s="41">
        <f t="shared" si="31"/>
        <v>0.09</v>
      </c>
      <c r="F183" s="41">
        <f t="shared" si="32"/>
        <v>7.8284203424832111E-3</v>
      </c>
      <c r="G183" s="7">
        <f t="shared" si="33"/>
        <v>65156.501031912288</v>
      </c>
      <c r="H183" s="7">
        <f t="shared" si="34"/>
        <v>8257914.8443225902</v>
      </c>
      <c r="J183" s="7">
        <f t="shared" si="35"/>
        <v>251978.0528578432</v>
      </c>
      <c r="K183" s="7">
        <f t="shared" si="36"/>
        <v>63972.104776483859</v>
      </c>
      <c r="L183" s="7">
        <f t="shared" si="37"/>
        <v>188005.94808135933</v>
      </c>
      <c r="M183" s="41">
        <f t="shared" si="38"/>
        <v>0.09</v>
      </c>
      <c r="N183" s="41">
        <f t="shared" si="39"/>
        <v>7.8284203424832111E-3</v>
      </c>
      <c r="O183" s="7">
        <f t="shared" si="40"/>
        <v>109427.01677071869</v>
      </c>
      <c r="P183" s="7">
        <f t="shared" si="41"/>
        <v>13868746.354539072</v>
      </c>
    </row>
    <row r="184" spans="1:16">
      <c r="A184" s="26">
        <v>174</v>
      </c>
      <c r="B184" s="7">
        <f t="shared" si="28"/>
        <v>150835.44808883118</v>
      </c>
      <c r="C184" s="7">
        <f t="shared" si="29"/>
        <v>37174.379990858863</v>
      </c>
      <c r="D184" s="7">
        <f t="shared" si="30"/>
        <v>113661.06809797231</v>
      </c>
      <c r="E184" s="41">
        <f t="shared" si="31"/>
        <v>0.09</v>
      </c>
      <c r="F184" s="41">
        <f t="shared" si="32"/>
        <v>7.8284203424832111E-3</v>
      </c>
      <c r="G184" s="7">
        <f t="shared" si="33"/>
        <v>63756.641936142507</v>
      </c>
      <c r="H184" s="7">
        <f t="shared" si="34"/>
        <v>8080497.1342884749</v>
      </c>
      <c r="J184" s="7">
        <f t="shared" si="35"/>
        <v>250005.46274299154</v>
      </c>
      <c r="K184" s="7">
        <f t="shared" si="36"/>
        <v>62628.947079372687</v>
      </c>
      <c r="L184" s="7">
        <f t="shared" si="37"/>
        <v>187376.51566361886</v>
      </c>
      <c r="M184" s="41">
        <f t="shared" si="38"/>
        <v>0.09</v>
      </c>
      <c r="N184" s="41">
        <f t="shared" si="39"/>
        <v>7.8284203424832111E-3</v>
      </c>
      <c r="O184" s="7">
        <f t="shared" si="40"/>
        <v>107103.51395968886</v>
      </c>
      <c r="P184" s="7">
        <f t="shared" si="41"/>
        <v>13574266.324915765</v>
      </c>
    </row>
    <row r="185" spans="1:16">
      <c r="A185" s="26">
        <v>175</v>
      </c>
      <c r="B185" s="7">
        <f t="shared" si="28"/>
        <v>149654.64479864502</v>
      </c>
      <c r="C185" s="7">
        <f t="shared" si="29"/>
        <v>36375.704599521952</v>
      </c>
      <c r="D185" s="7">
        <f t="shared" si="30"/>
        <v>113278.94019912307</v>
      </c>
      <c r="E185" s="41">
        <f t="shared" si="31"/>
        <v>0.09</v>
      </c>
      <c r="F185" s="41">
        <f t="shared" si="32"/>
        <v>7.8284203424832111E-3</v>
      </c>
      <c r="G185" s="7">
        <f t="shared" si="33"/>
        <v>62370.732983611437</v>
      </c>
      <c r="H185" s="7">
        <f t="shared" si="34"/>
        <v>7904847.4611057406</v>
      </c>
      <c r="J185" s="7">
        <f t="shared" si="35"/>
        <v>248048.31489272235</v>
      </c>
      <c r="K185" s="7">
        <f t="shared" si="36"/>
        <v>61299.124345598764</v>
      </c>
      <c r="L185" s="7">
        <f t="shared" si="37"/>
        <v>186749.19054712358</v>
      </c>
      <c r="M185" s="41">
        <f t="shared" si="38"/>
        <v>0.09</v>
      </c>
      <c r="N185" s="41">
        <f t="shared" si="39"/>
        <v>7.8284203424832111E-3</v>
      </c>
      <c r="O185" s="7">
        <f t="shared" si="40"/>
        <v>104803.11147003401</v>
      </c>
      <c r="P185" s="7">
        <f t="shared" si="41"/>
        <v>13282714.022898607</v>
      </c>
    </row>
    <row r="186" spans="1:16">
      <c r="A186" s="26">
        <v>176</v>
      </c>
      <c r="B186" s="7">
        <f t="shared" si="28"/>
        <v>148483.08533295619</v>
      </c>
      <c r="C186" s="7">
        <f t="shared" si="29"/>
        <v>35584.988320744342</v>
      </c>
      <c r="D186" s="7">
        <f t="shared" si="30"/>
        <v>112898.09701221186</v>
      </c>
      <c r="E186" s="41">
        <f t="shared" si="31"/>
        <v>0.09</v>
      </c>
      <c r="F186" s="41">
        <f t="shared" si="32"/>
        <v>7.8284203424832111E-3</v>
      </c>
      <c r="G186" s="7">
        <f t="shared" si="33"/>
        <v>60998.654909468903</v>
      </c>
      <c r="H186" s="7">
        <f t="shared" si="34"/>
        <v>7730950.7091840599</v>
      </c>
      <c r="J186" s="7">
        <f t="shared" si="35"/>
        <v>246106.48841849749</v>
      </c>
      <c r="K186" s="7">
        <f t="shared" si="36"/>
        <v>59982.522741739616</v>
      </c>
      <c r="L186" s="7">
        <f t="shared" si="37"/>
        <v>186123.96567675789</v>
      </c>
      <c r="M186" s="41">
        <f t="shared" si="38"/>
        <v>0.09</v>
      </c>
      <c r="N186" s="41">
        <f t="shared" si="39"/>
        <v>7.8284203424832111E-3</v>
      </c>
      <c r="O186" s="7">
        <f t="shared" si="40"/>
        <v>102525.61202111888</v>
      </c>
      <c r="P186" s="7">
        <f t="shared" si="41"/>
        <v>12994064.44520073</v>
      </c>
    </row>
    <row r="187" spans="1:16">
      <c r="A187" s="26">
        <v>177</v>
      </c>
      <c r="B187" s="7">
        <f t="shared" si="28"/>
        <v>147320.69732722102</v>
      </c>
      <c r="C187" s="7">
        <f t="shared" si="29"/>
        <v>34802.163109176909</v>
      </c>
      <c r="D187" s="7">
        <f t="shared" si="30"/>
        <v>112518.53421804411</v>
      </c>
      <c r="E187" s="41">
        <f t="shared" si="31"/>
        <v>0.09</v>
      </c>
      <c r="F187" s="41">
        <f t="shared" si="32"/>
        <v>7.8284203424832111E-3</v>
      </c>
      <c r="G187" s="7">
        <f t="shared" si="33"/>
        <v>59640.289416332569</v>
      </c>
      <c r="H187" s="7">
        <f t="shared" si="34"/>
        <v>7558791.8855496831</v>
      </c>
      <c r="J187" s="7">
        <f t="shared" si="35"/>
        <v>244179.863378145</v>
      </c>
      <c r="K187" s="7">
        <f t="shared" si="36"/>
        <v>58679.029357118954</v>
      </c>
      <c r="L187" s="7">
        <f t="shared" si="37"/>
        <v>185500.83402102604</v>
      </c>
      <c r="M187" s="41">
        <f t="shared" si="38"/>
        <v>0.09</v>
      </c>
      <c r="N187" s="41">
        <f t="shared" si="39"/>
        <v>7.8284203424832111E-3</v>
      </c>
      <c r="O187" s="7">
        <f t="shared" si="40"/>
        <v>100270.81993174941</v>
      </c>
      <c r="P187" s="7">
        <f t="shared" si="41"/>
        <v>12708292.791247955</v>
      </c>
    </row>
    <row r="188" spans="1:16">
      <c r="A188" s="26">
        <v>178</v>
      </c>
      <c r="B188" s="7">
        <f t="shared" si="28"/>
        <v>146167.40898339578</v>
      </c>
      <c r="C188" s="7">
        <f t="shared" si="29"/>
        <v>34027.161471449494</v>
      </c>
      <c r="D188" s="7">
        <f t="shared" si="30"/>
        <v>112140.24751194629</v>
      </c>
      <c r="E188" s="41">
        <f t="shared" si="31"/>
        <v>0.09</v>
      </c>
      <c r="F188" s="41">
        <f t="shared" si="32"/>
        <v>7.8284203424832111E-3</v>
      </c>
      <c r="G188" s="7">
        <f t="shared" si="33"/>
        <v>58295.519166600541</v>
      </c>
      <c r="H188" s="7">
        <f t="shared" si="34"/>
        <v>7388356.1188711356</v>
      </c>
      <c r="J188" s="7">
        <f t="shared" si="35"/>
        <v>242268.32076845079</v>
      </c>
      <c r="K188" s="7">
        <f t="shared" si="36"/>
        <v>57388.532196477216</v>
      </c>
      <c r="L188" s="7">
        <f t="shared" si="37"/>
        <v>184879.78857197356</v>
      </c>
      <c r="M188" s="41">
        <f t="shared" si="38"/>
        <v>0.09</v>
      </c>
      <c r="N188" s="41">
        <f t="shared" si="39"/>
        <v>7.8284203424832111E-3</v>
      </c>
      <c r="O188" s="7">
        <f t="shared" si="40"/>
        <v>98038.54110746739</v>
      </c>
      <c r="P188" s="7">
        <f t="shared" si="41"/>
        <v>12425374.461568512</v>
      </c>
    </row>
    <row r="189" spans="1:16">
      <c r="A189" s="26">
        <v>179</v>
      </c>
      <c r="B189" s="7">
        <f t="shared" si="28"/>
        <v>145023.1490655021</v>
      </c>
      <c r="C189" s="7">
        <f t="shared" si="29"/>
        <v>33259.916461784895</v>
      </c>
      <c r="D189" s="7">
        <f t="shared" si="30"/>
        <v>111763.23260371722</v>
      </c>
      <c r="E189" s="41">
        <f t="shared" si="31"/>
        <v>0.09</v>
      </c>
      <c r="F189" s="41">
        <f t="shared" si="32"/>
        <v>7.8284203424832111E-3</v>
      </c>
      <c r="G189" s="7">
        <f t="shared" si="33"/>
        <v>56964.227774824481</v>
      </c>
      <c r="H189" s="7">
        <f t="shared" si="34"/>
        <v>7219628.6584925931</v>
      </c>
      <c r="J189" s="7">
        <f t="shared" si="35"/>
        <v>240371.74251780775</v>
      </c>
      <c r="K189" s="7">
        <f t="shared" si="36"/>
        <v>56110.9201726998</v>
      </c>
      <c r="L189" s="7">
        <f t="shared" si="37"/>
        <v>184260.82234510797</v>
      </c>
      <c r="M189" s="41">
        <f t="shared" si="38"/>
        <v>0.09</v>
      </c>
      <c r="N189" s="41">
        <f t="shared" si="39"/>
        <v>7.8284203424832111E-3</v>
      </c>
      <c r="O189" s="7">
        <f t="shared" si="40"/>
        <v>95828.583027945191</v>
      </c>
      <c r="P189" s="7">
        <f t="shared" si="41"/>
        <v>12145285.056195458</v>
      </c>
    </row>
    <row r="190" spans="1:16">
      <c r="A190" s="26">
        <v>180</v>
      </c>
      <c r="B190" s="7">
        <f t="shared" si="28"/>
        <v>143887.84689522674</v>
      </c>
      <c r="C190" s="7">
        <f t="shared" si="29"/>
        <v>32500.361677647492</v>
      </c>
      <c r="D190" s="7">
        <f t="shared" si="30"/>
        <v>111387.48521757925</v>
      </c>
      <c r="E190" s="41">
        <f t="shared" si="31"/>
        <v>0.09</v>
      </c>
      <c r="F190" s="41">
        <f t="shared" si="32"/>
        <v>7.8284203424832111E-3</v>
      </c>
      <c r="G190" s="7">
        <f t="shared" si="33"/>
        <v>55646.299800142842</v>
      </c>
      <c r="H190" s="7">
        <f t="shared" si="34"/>
        <v>7052594.8734748708</v>
      </c>
      <c r="J190" s="7">
        <f t="shared" si="35"/>
        <v>238490.0114789232</v>
      </c>
      <c r="K190" s="7">
        <f t="shared" si="36"/>
        <v>54846.083099602649</v>
      </c>
      <c r="L190" s="7">
        <f t="shared" si="37"/>
        <v>183643.92837932054</v>
      </c>
      <c r="M190" s="41">
        <f t="shared" si="38"/>
        <v>0.09</v>
      </c>
      <c r="N190" s="41">
        <f t="shared" si="39"/>
        <v>7.8284203424832111E-3</v>
      </c>
      <c r="O190" s="7">
        <f t="shared" si="40"/>
        <v>93640.754734479662</v>
      </c>
      <c r="P190" s="7">
        <f t="shared" si="41"/>
        <v>11868000.373081658</v>
      </c>
    </row>
    <row r="191" spans="1:16">
      <c r="A191" s="26">
        <v>181</v>
      </c>
      <c r="B191" s="7">
        <f t="shared" si="28"/>
        <v>142761.43234755602</v>
      </c>
      <c r="C191" s="7">
        <f t="shared" si="29"/>
        <v>31748.431255426043</v>
      </c>
      <c r="D191" s="7">
        <f t="shared" si="30"/>
        <v>111013.00109212998</v>
      </c>
      <c r="E191" s="41">
        <f t="shared" si="31"/>
        <v>0.09</v>
      </c>
      <c r="F191" s="41">
        <f t="shared" si="32"/>
        <v>7.8284203424832111E-3</v>
      </c>
      <c r="G191" s="7">
        <f t="shared" si="33"/>
        <v>54341.620738773745</v>
      </c>
      <c r="H191" s="7">
        <f t="shared" si="34"/>
        <v>6887240.2516439669</v>
      </c>
      <c r="J191" s="7">
        <f t="shared" si="35"/>
        <v>236623.01142158255</v>
      </c>
      <c r="K191" s="7">
        <f t="shared" si="36"/>
        <v>53593.911684774583</v>
      </c>
      <c r="L191" s="7">
        <f t="shared" si="37"/>
        <v>183029.09973680796</v>
      </c>
      <c r="M191" s="41">
        <f t="shared" si="38"/>
        <v>0.09</v>
      </c>
      <c r="N191" s="41">
        <f t="shared" si="39"/>
        <v>7.8284203424832111E-3</v>
      </c>
      <c r="O191" s="7">
        <f t="shared" si="40"/>
        <v>91474.866817584771</v>
      </c>
      <c r="P191" s="7">
        <f t="shared" si="41"/>
        <v>11593496.406527266</v>
      </c>
    </row>
    <row r="192" spans="1:16">
      <c r="A192" s="26">
        <v>182</v>
      </c>
      <c r="B192" s="7">
        <f t="shared" si="28"/>
        <v>141643.83584644436</v>
      </c>
      <c r="C192" s="7">
        <f t="shared" si="29"/>
        <v>31004.059866150594</v>
      </c>
      <c r="D192" s="7">
        <f t="shared" si="30"/>
        <v>110639.77598029377</v>
      </c>
      <c r="E192" s="41">
        <f t="shared" si="31"/>
        <v>0.09</v>
      </c>
      <c r="F192" s="41">
        <f t="shared" si="32"/>
        <v>7.8284203424832111E-3</v>
      </c>
      <c r="G192" s="7">
        <f t="shared" si="33"/>
        <v>53050.077016566902</v>
      </c>
      <c r="H192" s="7">
        <f t="shared" si="34"/>
        <v>6723550.3986471063</v>
      </c>
      <c r="J192" s="7">
        <f t="shared" si="35"/>
        <v>234770.6270254702</v>
      </c>
      <c r="K192" s="7">
        <f t="shared" si="36"/>
        <v>52354.297522476038</v>
      </c>
      <c r="L192" s="7">
        <f t="shared" si="37"/>
        <v>182416.32950299417</v>
      </c>
      <c r="M192" s="41">
        <f t="shared" si="38"/>
        <v>0.09</v>
      </c>
      <c r="N192" s="41">
        <f t="shared" si="39"/>
        <v>7.8284203424832111E-3</v>
      </c>
      <c r="O192" s="7">
        <f t="shared" si="40"/>
        <v>89330.73140468169</v>
      </c>
      <c r="P192" s="7">
        <f t="shared" si="41"/>
        <v>11321749.345619589</v>
      </c>
    </row>
    <row r="193" spans="1:21">
      <c r="A193" s="26">
        <v>183</v>
      </c>
      <c r="B193" s="7">
        <f t="shared" si="28"/>
        <v>140534.98836051673</v>
      </c>
      <c r="C193" s="7">
        <f t="shared" si="29"/>
        <v>30267.182711243058</v>
      </c>
      <c r="D193" s="7">
        <f t="shared" si="30"/>
        <v>110267.80564927367</v>
      </c>
      <c r="E193" s="41">
        <f t="shared" si="31"/>
        <v>0.09</v>
      </c>
      <c r="F193" s="41">
        <f t="shared" si="32"/>
        <v>7.8284203424832111E-3</v>
      </c>
      <c r="G193" s="7">
        <f t="shared" si="33"/>
        <v>51771.55598161435</v>
      </c>
      <c r="H193" s="7">
        <f t="shared" si="34"/>
        <v>6561511.0370162176</v>
      </c>
      <c r="J193" s="7">
        <f t="shared" si="35"/>
        <v>232932.74387304648</v>
      </c>
      <c r="K193" s="7">
        <f t="shared" si="36"/>
        <v>51127.133086593785</v>
      </c>
      <c r="L193" s="7">
        <f t="shared" si="37"/>
        <v>181805.61078645269</v>
      </c>
      <c r="M193" s="41">
        <f t="shared" si="38"/>
        <v>0.09</v>
      </c>
      <c r="N193" s="41">
        <f t="shared" si="39"/>
        <v>7.8284203424832111E-3</v>
      </c>
      <c r="O193" s="7">
        <f t="shared" si="40"/>
        <v>87208.16214788612</v>
      </c>
      <c r="P193" s="7">
        <f t="shared" si="41"/>
        <v>11052735.572685249</v>
      </c>
    </row>
    <row r="194" spans="1:21">
      <c r="A194" s="26">
        <v>184</v>
      </c>
      <c r="B194" s="7">
        <f t="shared" si="28"/>
        <v>139434.82139880458</v>
      </c>
      <c r="C194" s="7">
        <f t="shared" si="29"/>
        <v>29537.735518301342</v>
      </c>
      <c r="D194" s="7">
        <f t="shared" si="30"/>
        <v>109897.08588050323</v>
      </c>
      <c r="E194" s="41">
        <f t="shared" si="31"/>
        <v>0.09</v>
      </c>
      <c r="F194" s="41">
        <f t="shared" si="32"/>
        <v>7.8284203424832111E-3</v>
      </c>
      <c r="G194" s="7">
        <f t="shared" si="33"/>
        <v>50505.945896919315</v>
      </c>
      <c r="H194" s="7">
        <f t="shared" si="34"/>
        <v>6401108.0052387957</v>
      </c>
      <c r="J194" s="7">
        <f t="shared" si="35"/>
        <v>231109.24844248025</v>
      </c>
      <c r="K194" s="7">
        <f t="shared" si="36"/>
        <v>49912.311723651132</v>
      </c>
      <c r="L194" s="7">
        <f t="shared" si="37"/>
        <v>181196.93671882912</v>
      </c>
      <c r="M194" s="41">
        <f t="shared" si="38"/>
        <v>0.09</v>
      </c>
      <c r="N194" s="41">
        <f t="shared" si="39"/>
        <v>7.8284203424832111E-3</v>
      </c>
      <c r="O194" s="7">
        <f t="shared" si="40"/>
        <v>85106.974211891706</v>
      </c>
      <c r="P194" s="7">
        <f t="shared" si="41"/>
        <v>10786431.661754528</v>
      </c>
    </row>
    <row r="195" spans="1:21">
      <c r="A195" s="26">
        <v>185</v>
      </c>
      <c r="B195" s="7">
        <f t="shared" si="28"/>
        <v>138343.2670065157</v>
      </c>
      <c r="C195" s="7">
        <f t="shared" si="29"/>
        <v>28815.654536916645</v>
      </c>
      <c r="D195" s="7">
        <f t="shared" si="30"/>
        <v>109527.61246959906</v>
      </c>
      <c r="E195" s="41">
        <f t="shared" si="31"/>
        <v>0.09</v>
      </c>
      <c r="F195" s="41">
        <f t="shared" si="32"/>
        <v>7.8284203424832111E-3</v>
      </c>
      <c r="G195" s="7">
        <f t="shared" si="33"/>
        <v>49253.135933122896</v>
      </c>
      <c r="H195" s="7">
        <f t="shared" si="34"/>
        <v>6242327.2568360744</v>
      </c>
      <c r="J195" s="7">
        <f t="shared" si="35"/>
        <v>229300.02810063714</v>
      </c>
      <c r="K195" s="7">
        <f t="shared" si="36"/>
        <v>48709.72764587315</v>
      </c>
      <c r="L195" s="7">
        <f t="shared" si="37"/>
        <v>180590.30045476399</v>
      </c>
      <c r="M195" s="41">
        <f t="shared" si="38"/>
        <v>0.09</v>
      </c>
      <c r="N195" s="41">
        <f t="shared" si="39"/>
        <v>7.8284203424832111E-3</v>
      </c>
      <c r="O195" s="7">
        <f t="shared" si="40"/>
        <v>83026.984261948906</v>
      </c>
      <c r="P195" s="7">
        <f t="shared" si="41"/>
        <v>10522814.377037816</v>
      </c>
    </row>
    <row r="196" spans="1:21">
      <c r="A196" s="26">
        <v>186</v>
      </c>
      <c r="B196" s="7">
        <f t="shared" si="28"/>
        <v>137260.25776083631</v>
      </c>
      <c r="C196" s="7">
        <f t="shared" si="29"/>
        <v>28100.87653452373</v>
      </c>
      <c r="D196" s="7">
        <f t="shared" si="30"/>
        <v>109159.38122631257</v>
      </c>
      <c r="E196" s="41">
        <f t="shared" si="31"/>
        <v>0.09</v>
      </c>
      <c r="F196" s="41">
        <f t="shared" si="32"/>
        <v>7.8284203424832111E-3</v>
      </c>
      <c r="G196" s="7">
        <f t="shared" si="33"/>
        <v>48013.016161288004</v>
      </c>
      <c r="H196" s="7">
        <f t="shared" si="34"/>
        <v>6085154.8594484739</v>
      </c>
      <c r="J196" s="7">
        <f t="shared" si="35"/>
        <v>227504.97109612214</v>
      </c>
      <c r="K196" s="7">
        <f t="shared" si="36"/>
        <v>47519.275924306596</v>
      </c>
      <c r="L196" s="7">
        <f t="shared" si="37"/>
        <v>179985.69517181555</v>
      </c>
      <c r="M196" s="41">
        <f t="shared" si="38"/>
        <v>0.09</v>
      </c>
      <c r="N196" s="41">
        <f t="shared" si="39"/>
        <v>7.8284203424832111E-3</v>
      </c>
      <c r="O196" s="7">
        <f t="shared" si="40"/>
        <v>80968.010451938608</v>
      </c>
      <c r="P196" s="7">
        <f t="shared" si="41"/>
        <v>10261860.671414061</v>
      </c>
    </row>
    <row r="197" spans="1:21">
      <c r="A197" s="26">
        <v>187</v>
      </c>
      <c r="B197" s="7">
        <f t="shared" si="28"/>
        <v>136185.72676676689</v>
      </c>
      <c r="C197" s="7">
        <f t="shared" si="29"/>
        <v>27393.338792283881</v>
      </c>
      <c r="D197" s="7">
        <f t="shared" si="30"/>
        <v>108792.38797448302</v>
      </c>
      <c r="E197" s="41">
        <f t="shared" si="31"/>
        <v>0.09</v>
      </c>
      <c r="F197" s="41">
        <f t="shared" si="32"/>
        <v>7.8284203424832111E-3</v>
      </c>
      <c r="G197" s="7">
        <f t="shared" si="33"/>
        <v>46785.477545740228</v>
      </c>
      <c r="H197" s="7">
        <f t="shared" si="34"/>
        <v>5929576.9939282509</v>
      </c>
      <c r="J197" s="7">
        <f t="shared" si="35"/>
        <v>225723.96655237715</v>
      </c>
      <c r="K197" s="7">
        <f t="shared" si="36"/>
        <v>46340.852481993985</v>
      </c>
      <c r="L197" s="7">
        <f t="shared" si="37"/>
        <v>179383.11407038316</v>
      </c>
      <c r="M197" s="41">
        <f t="shared" si="38"/>
        <v>0.09</v>
      </c>
      <c r="N197" s="41">
        <f t="shared" si="39"/>
        <v>7.8284203424832111E-3</v>
      </c>
      <c r="O197" s="7">
        <f t="shared" si="40"/>
        <v>78929.872412539669</v>
      </c>
      <c r="P197" s="7">
        <f t="shared" si="41"/>
        <v>10003547.684931137</v>
      </c>
      <c r="R197" s="31"/>
    </row>
    <row r="198" spans="1:21">
      <c r="A198" s="26">
        <v>188</v>
      </c>
      <c r="B198" s="7">
        <f t="shared" si="28"/>
        <v>135119.60765299003</v>
      </c>
      <c r="C198" s="7">
        <f t="shared" si="29"/>
        <v>26692.979101000343</v>
      </c>
      <c r="D198" s="7">
        <f t="shared" si="30"/>
        <v>108426.62855198969</v>
      </c>
      <c r="E198" s="41">
        <f t="shared" si="31"/>
        <v>0.09</v>
      </c>
      <c r="F198" s="41">
        <f t="shared" si="32"/>
        <v>7.8284203424832111E-3</v>
      </c>
      <c r="G198" s="7">
        <f t="shared" si="33"/>
        <v>45570.411936965102</v>
      </c>
      <c r="H198" s="7">
        <f t="shared" si="34"/>
        <v>5775579.9534392962</v>
      </c>
      <c r="J198" s="7">
        <f t="shared" si="35"/>
        <v>223956.90446083248</v>
      </c>
      <c r="K198" s="7">
        <f t="shared" si="36"/>
        <v>45174.354087201515</v>
      </c>
      <c r="L198" s="7">
        <f t="shared" si="37"/>
        <v>178782.55037363095</v>
      </c>
      <c r="M198" s="41">
        <f t="shared" si="38"/>
        <v>0.09</v>
      </c>
      <c r="N198" s="41">
        <f t="shared" si="39"/>
        <v>7.8284203424832111E-3</v>
      </c>
      <c r="O198" s="7">
        <f t="shared" si="40"/>
        <v>76912.391239489778</v>
      </c>
      <c r="P198" s="7">
        <f t="shared" si="41"/>
        <v>9747852.7433180157</v>
      </c>
      <c r="R198" s="31"/>
      <c r="S198" s="58"/>
      <c r="T198" s="58"/>
      <c r="U198" s="58"/>
    </row>
    <row r="199" spans="1:21">
      <c r="A199" s="26">
        <v>189</v>
      </c>
      <c r="B199" s="7">
        <f t="shared" si="28"/>
        <v>134061.83456777106</v>
      </c>
      <c r="C199" s="7">
        <f t="shared" si="29"/>
        <v>25999.735757065901</v>
      </c>
      <c r="D199" s="7">
        <f t="shared" si="30"/>
        <v>108062.09881070515</v>
      </c>
      <c r="E199" s="41">
        <f t="shared" si="31"/>
        <v>0.09</v>
      </c>
      <c r="F199" s="41">
        <f t="shared" si="32"/>
        <v>7.8284203424832111E-3</v>
      </c>
      <c r="G199" s="7">
        <f t="shared" si="33"/>
        <v>44367.712064561267</v>
      </c>
      <c r="H199" s="7">
        <f t="shared" si="34"/>
        <v>5623150.1425640294</v>
      </c>
      <c r="J199" s="7">
        <f t="shared" si="35"/>
        <v>222203.67567411182</v>
      </c>
      <c r="K199" s="7">
        <f t="shared" si="36"/>
        <v>44019.678346700268</v>
      </c>
      <c r="L199" s="7">
        <f t="shared" si="37"/>
        <v>178183.99732741155</v>
      </c>
      <c r="M199" s="41">
        <f t="shared" si="38"/>
        <v>0.09</v>
      </c>
      <c r="N199" s="41">
        <f t="shared" si="39"/>
        <v>7.8284203424832111E-3</v>
      </c>
      <c r="O199" s="7">
        <f t="shared" si="40"/>
        <v>74915.389481938648</v>
      </c>
      <c r="P199" s="7">
        <f t="shared" si="41"/>
        <v>9494753.3565086648</v>
      </c>
      <c r="R199" s="31"/>
      <c r="S199" s="58"/>
      <c r="T199" s="58"/>
      <c r="U199" s="58"/>
    </row>
    <row r="200" spans="1:21">
      <c r="A200" s="26">
        <v>190</v>
      </c>
      <c r="B200" s="7">
        <f t="shared" si="28"/>
        <v>133012.3421748901</v>
      </c>
      <c r="C200" s="7">
        <f t="shared" si="29"/>
        <v>25313.547558442406</v>
      </c>
      <c r="D200" s="7">
        <f t="shared" si="30"/>
        <v>107698.7946164477</v>
      </c>
      <c r="E200" s="41">
        <f t="shared" si="31"/>
        <v>0.09</v>
      </c>
      <c r="F200" s="41">
        <f t="shared" si="32"/>
        <v>7.8284203424832111E-3</v>
      </c>
      <c r="G200" s="7">
        <f t="shared" si="33"/>
        <v>43177.271530249294</v>
      </c>
      <c r="H200" s="7">
        <f t="shared" si="34"/>
        <v>5472274.0764173325</v>
      </c>
      <c r="J200" s="7">
        <f t="shared" si="35"/>
        <v>220464.17189929</v>
      </c>
      <c r="K200" s="7">
        <f t="shared" si="36"/>
        <v>42876.723699100374</v>
      </c>
      <c r="L200" s="7">
        <f t="shared" si="37"/>
        <v>177587.44820018962</v>
      </c>
      <c r="M200" s="41">
        <f t="shared" si="38"/>
        <v>0.09</v>
      </c>
      <c r="N200" s="41">
        <f t="shared" si="39"/>
        <v>7.8284203424832111E-3</v>
      </c>
      <c r="O200" s="7">
        <f t="shared" si="40"/>
        <v>72938.69113089313</v>
      </c>
      <c r="P200" s="7">
        <f t="shared" si="41"/>
        <v>9244227.217177581</v>
      </c>
      <c r="R200" s="31"/>
      <c r="S200" s="58"/>
      <c r="T200" s="58"/>
      <c r="U200" s="58"/>
    </row>
    <row r="201" spans="1:21">
      <c r="A201" s="26">
        <v>191</v>
      </c>
      <c r="B201" s="7">
        <f t="shared" si="28"/>
        <v>131971.06564960684</v>
      </c>
      <c r="C201" s="7">
        <f t="shared" si="29"/>
        <v>24634.353800672026</v>
      </c>
      <c r="D201" s="7">
        <f t="shared" si="30"/>
        <v>107336.71184893482</v>
      </c>
      <c r="E201" s="41">
        <f t="shared" si="31"/>
        <v>0.09</v>
      </c>
      <c r="F201" s="41">
        <f t="shared" si="32"/>
        <v>7.8284203424832111E-3</v>
      </c>
      <c r="G201" s="7">
        <f t="shared" si="33"/>
        <v>41998.984800935512</v>
      </c>
      <c r="H201" s="7">
        <f t="shared" si="34"/>
        <v>5322938.3797674617</v>
      </c>
      <c r="J201" s="7">
        <f t="shared" si="35"/>
        <v>218738.28569120486</v>
      </c>
      <c r="K201" s="7">
        <f t="shared" si="36"/>
        <v>41745.389408237752</v>
      </c>
      <c r="L201" s="7">
        <f t="shared" si="37"/>
        <v>176992.89628296712</v>
      </c>
      <c r="M201" s="41">
        <f t="shared" si="38"/>
        <v>0.09</v>
      </c>
      <c r="N201" s="41">
        <f t="shared" si="39"/>
        <v>7.8284203424832111E-3</v>
      </c>
      <c r="O201" s="7">
        <f t="shared" si="40"/>
        <v>70982.121607753332</v>
      </c>
      <c r="P201" s="7">
        <f t="shared" si="41"/>
        <v>8996252.1992868613</v>
      </c>
      <c r="R201" s="31"/>
      <c r="S201" s="58"/>
      <c r="T201" s="58"/>
      <c r="U201" s="58"/>
    </row>
    <row r="202" spans="1:21">
      <c r="A202" s="26">
        <v>192</v>
      </c>
      <c r="B202" s="7">
        <f t="shared" si="28"/>
        <v>130937.94067465627</v>
      </c>
      <c r="C202" s="7">
        <f t="shared" si="29"/>
        <v>23962.094272919858</v>
      </c>
      <c r="D202" s="7">
        <f t="shared" si="30"/>
        <v>106975.84640173642</v>
      </c>
      <c r="E202" s="41">
        <f t="shared" si="31"/>
        <v>0.09</v>
      </c>
      <c r="F202" s="41">
        <f t="shared" si="32"/>
        <v>7.8284203424832111E-3</v>
      </c>
      <c r="G202" s="7">
        <f t="shared" si="33"/>
        <v>40832.747201830512</v>
      </c>
      <c r="H202" s="7">
        <f t="shared" si="34"/>
        <v>5175129.7861638954</v>
      </c>
      <c r="J202" s="7">
        <f t="shared" si="35"/>
        <v>217025.91044581996</v>
      </c>
      <c r="K202" s="7">
        <f t="shared" si="36"/>
        <v>40625.575556612908</v>
      </c>
      <c r="L202" s="7">
        <f t="shared" si="37"/>
        <v>176400.33488920704</v>
      </c>
      <c r="M202" s="41">
        <f t="shared" si="38"/>
        <v>0.09</v>
      </c>
      <c r="N202" s="41">
        <f t="shared" si="39"/>
        <v>7.8284203424832111E-3</v>
      </c>
      <c r="O202" s="7">
        <f t="shared" si="40"/>
        <v>69045.507752939069</v>
      </c>
      <c r="P202" s="7">
        <f t="shared" si="41"/>
        <v>8750806.3566447161</v>
      </c>
      <c r="R202" s="31"/>
      <c r="S202" s="58"/>
      <c r="T202" s="58"/>
      <c r="U202" s="58"/>
    </row>
    <row r="203" spans="1:21">
      <c r="A203" s="26">
        <v>193</v>
      </c>
      <c r="B203" s="7">
        <f t="shared" si="28"/>
        <v>129912.90343627593</v>
      </c>
      <c r="C203" s="7">
        <f t="shared" si="29"/>
        <v>23296.709254047804</v>
      </c>
      <c r="D203" s="7">
        <f t="shared" si="30"/>
        <v>106616.19418222812</v>
      </c>
      <c r="E203" s="41">
        <f t="shared" si="31"/>
        <v>0.09</v>
      </c>
      <c r="F203" s="41">
        <f t="shared" si="32"/>
        <v>7.8284203424832111E-3</v>
      </c>
      <c r="G203" s="7">
        <f t="shared" si="33"/>
        <v>39678.454909621934</v>
      </c>
      <c r="H203" s="7">
        <f t="shared" si="34"/>
        <v>5028835.1370720454</v>
      </c>
      <c r="J203" s="7">
        <f t="shared" si="35"/>
        <v>215326.94039363996</v>
      </c>
      <c r="K203" s="7">
        <f t="shared" si="36"/>
        <v>39517.183038881427</v>
      </c>
      <c r="L203" s="7">
        <f t="shared" si="37"/>
        <v>175809.75735475853</v>
      </c>
      <c r="M203" s="41">
        <f t="shared" si="38"/>
        <v>0.09</v>
      </c>
      <c r="N203" s="41">
        <f t="shared" si="39"/>
        <v>7.8284203424832111E-3</v>
      </c>
      <c r="O203" s="7">
        <f t="shared" si="40"/>
        <v>67128.677814605864</v>
      </c>
      <c r="P203" s="7">
        <f t="shared" si="41"/>
        <v>8507867.9214753509</v>
      </c>
      <c r="R203" s="31"/>
      <c r="S203" s="58"/>
      <c r="T203" s="58"/>
      <c r="U203" s="58"/>
    </row>
    <row r="204" spans="1:21">
      <c r="A204" s="26">
        <v>194</v>
      </c>
      <c r="B204" s="7">
        <f t="shared" ref="B204:B250" si="42">IF(ISERROR(PMT(C$3,C$6-$A203,H203)),0,-PMT(C$3,C$6-$A203,H203))</f>
        <v>128895.89062026434</v>
      </c>
      <c r="C204" s="7">
        <f t="shared" ref="C204:C250" si="43">H203*C$3</f>
        <v>22638.139508719327</v>
      </c>
      <c r="D204" s="7">
        <f t="shared" ref="D204:D250" si="44">IF(H203-(B204-C204)&gt;0.001,B204-C204,H203)</f>
        <v>106257.75111154502</v>
      </c>
      <c r="E204" s="41">
        <f t="shared" ref="E204:E250" si="45">$G$3*0.06*MIN(1,($A204+$C$7)/30)</f>
        <v>0.09</v>
      </c>
      <c r="F204" s="41">
        <f t="shared" ref="F204:F250" si="46">1-(1-E204)^(1/12)</f>
        <v>7.8284203424832111E-3</v>
      </c>
      <c r="G204" s="7">
        <f t="shared" ref="G204:G250" si="47">F204*(H203-D204)</f>
        <v>38536.00494570101</v>
      </c>
      <c r="H204" s="7">
        <f t="shared" ref="H204:H250" si="48">H203-D204-G204</f>
        <v>4884041.3810147997</v>
      </c>
      <c r="J204" s="7">
        <f t="shared" ref="J204:J250" si="49">IF(ISERROR(PMT(K$3,K$6-$A203,P203)),0,-PMT(K$3,K$6-$A203,P203))</f>
        <v>213641.27059317773</v>
      </c>
      <c r="K204" s="7">
        <f t="shared" ref="K204:K250" si="50">P203*K$3</f>
        <v>38420.113555395765</v>
      </c>
      <c r="L204" s="7">
        <f t="shared" ref="L204:L250" si="51">IF(P203-(J204-K204)&gt;0.001,J204-K204,P203)</f>
        <v>175221.15703778196</v>
      </c>
      <c r="M204" s="41">
        <f t="shared" ref="M204:M250" si="52">$G$3*0.06*MIN(1,($A204+$K$7)/30)</f>
        <v>0.09</v>
      </c>
      <c r="N204" s="41">
        <f t="shared" ref="N204:N250" si="53">1-(1-M204)^(1/12)</f>
        <v>7.8284203424832111E-3</v>
      </c>
      <c r="O204" s="7">
        <f t="shared" ref="O204:O250" si="54">N204*(P203-L204)</f>
        <v>65231.46143744998</v>
      </c>
      <c r="P204" s="7">
        <f t="shared" ref="P204:P250" si="55">P203-L204-O204</f>
        <v>8267415.3030001195</v>
      </c>
      <c r="R204" s="31"/>
      <c r="S204" s="58"/>
      <c r="T204" s="58"/>
      <c r="U204" s="58"/>
    </row>
    <row r="205" spans="1:21">
      <c r="A205" s="26">
        <v>195</v>
      </c>
      <c r="B205" s="7">
        <f t="shared" si="42"/>
        <v>127886.8394080702</v>
      </c>
      <c r="C205" s="7">
        <f t="shared" si="43"/>
        <v>21986.326283534956</v>
      </c>
      <c r="D205" s="7">
        <f t="shared" si="44"/>
        <v>105900.51312453524</v>
      </c>
      <c r="E205" s="41">
        <f t="shared" si="45"/>
        <v>0.09</v>
      </c>
      <c r="F205" s="41">
        <f t="shared" si="46"/>
        <v>7.8284203424832111E-3</v>
      </c>
      <c r="G205" s="7">
        <f t="shared" si="47"/>
        <v>37405.295169442536</v>
      </c>
      <c r="H205" s="7">
        <f t="shared" si="48"/>
        <v>4740735.5727208219</v>
      </c>
      <c r="J205" s="7">
        <f t="shared" si="49"/>
        <v>211968.79692447212</v>
      </c>
      <c r="K205" s="7">
        <f t="shared" si="50"/>
        <v>37334.269605798036</v>
      </c>
      <c r="L205" s="7">
        <f t="shared" si="51"/>
        <v>174634.52731867408</v>
      </c>
      <c r="M205" s="41">
        <f t="shared" si="52"/>
        <v>0.09</v>
      </c>
      <c r="N205" s="41">
        <f t="shared" si="53"/>
        <v>7.8284203424832111E-3</v>
      </c>
      <c r="O205" s="7">
        <f t="shared" si="54"/>
        <v>63353.689651601686</v>
      </c>
      <c r="P205" s="7">
        <f t="shared" si="55"/>
        <v>8029427.0860298434</v>
      </c>
      <c r="R205" s="31"/>
      <c r="S205" s="58"/>
      <c r="T205" s="58"/>
      <c r="U205" s="58"/>
    </row>
    <row r="206" spans="1:21">
      <c r="A206" s="26">
        <v>196</v>
      </c>
      <c r="B206" s="7">
        <f t="shared" si="42"/>
        <v>126885.68747291218</v>
      </c>
      <c r="C206" s="7">
        <f t="shared" si="43"/>
        <v>21341.211303198234</v>
      </c>
      <c r="D206" s="7">
        <f t="shared" si="44"/>
        <v>105544.47616971395</v>
      </c>
      <c r="E206" s="41">
        <f t="shared" si="45"/>
        <v>0.09</v>
      </c>
      <c r="F206" s="41">
        <f t="shared" si="46"/>
        <v>7.8284203424832111E-3</v>
      </c>
      <c r="G206" s="7">
        <f t="shared" si="47"/>
        <v>36286.224271537758</v>
      </c>
      <c r="H206" s="7">
        <f t="shared" si="48"/>
        <v>4598904.8722795704</v>
      </c>
      <c r="J206" s="7">
        <f t="shared" si="49"/>
        <v>210309.41608265685</v>
      </c>
      <c r="K206" s="7">
        <f t="shared" si="50"/>
        <v>36259.554482663094</v>
      </c>
      <c r="L206" s="7">
        <f t="shared" si="51"/>
        <v>174049.86159999378</v>
      </c>
      <c r="M206" s="41">
        <f t="shared" si="52"/>
        <v>0.09</v>
      </c>
      <c r="N206" s="41">
        <f t="shared" si="53"/>
        <v>7.8284203424832111E-3</v>
      </c>
      <c r="O206" s="7">
        <f t="shared" si="54"/>
        <v>61495.194861605938</v>
      </c>
      <c r="P206" s="7">
        <f t="shared" si="55"/>
        <v>7793882.0295682438</v>
      </c>
      <c r="R206" s="31"/>
      <c r="S206" s="58"/>
      <c r="T206" s="58"/>
      <c r="U206" s="58"/>
    </row>
    <row r="207" spans="1:21">
      <c r="A207" s="26">
        <v>197</v>
      </c>
      <c r="B207" s="7">
        <f t="shared" si="42"/>
        <v>125892.37297592926</v>
      </c>
      <c r="C207" s="7">
        <f t="shared" si="43"/>
        <v>20702.736766711867</v>
      </c>
      <c r="D207" s="7">
        <f t="shared" si="44"/>
        <v>105189.63620921739</v>
      </c>
      <c r="E207" s="41">
        <f t="shared" si="45"/>
        <v>0.09</v>
      </c>
      <c r="F207" s="41">
        <f t="shared" si="46"/>
        <v>7.8284203424832111E-3</v>
      </c>
      <c r="G207" s="7">
        <f t="shared" si="47"/>
        <v>35178.691767379896</v>
      </c>
      <c r="H207" s="7">
        <f t="shared" si="48"/>
        <v>4458536.544302973</v>
      </c>
      <c r="J207" s="7">
        <f t="shared" si="49"/>
        <v>208663.02557157961</v>
      </c>
      <c r="K207" s="7">
        <f t="shared" si="50"/>
        <v>35195.872265191923</v>
      </c>
      <c r="L207" s="7">
        <f t="shared" si="51"/>
        <v>173467.15330638769</v>
      </c>
      <c r="M207" s="41">
        <f t="shared" si="52"/>
        <v>0.09</v>
      </c>
      <c r="N207" s="41">
        <f t="shared" si="53"/>
        <v>7.8284203424832111E-3</v>
      </c>
      <c r="O207" s="7">
        <f t="shared" si="54"/>
        <v>59655.810835489996</v>
      </c>
      <c r="P207" s="7">
        <f t="shared" si="55"/>
        <v>7560759.0654263664</v>
      </c>
      <c r="R207" s="31"/>
      <c r="S207" s="58"/>
      <c r="T207" s="58"/>
      <c r="U207" s="58"/>
    </row>
    <row r="208" spans="1:21">
      <c r="A208" s="26">
        <v>198</v>
      </c>
      <c r="B208" s="7">
        <f t="shared" si="42"/>
        <v>124906.83456236101</v>
      </c>
      <c r="C208" s="7">
        <f t="shared" si="43"/>
        <v>20070.845343603884</v>
      </c>
      <c r="D208" s="7">
        <f t="shared" si="44"/>
        <v>104835.98921875712</v>
      </c>
      <c r="E208" s="41">
        <f t="shared" si="45"/>
        <v>0.09</v>
      </c>
      <c r="F208" s="41">
        <f t="shared" si="46"/>
        <v>7.8284203424832111E-3</v>
      </c>
      <c r="G208" s="7">
        <f t="shared" si="47"/>
        <v>34082.597990501723</v>
      </c>
      <c r="H208" s="7">
        <f t="shared" si="48"/>
        <v>4319617.9570937138</v>
      </c>
      <c r="J208" s="7">
        <f t="shared" si="49"/>
        <v>207029.52369747101</v>
      </c>
      <c r="K208" s="7">
        <f t="shared" si="50"/>
        <v>34143.127812954561</v>
      </c>
      <c r="L208" s="7">
        <f t="shared" si="51"/>
        <v>172886.39588451645</v>
      </c>
      <c r="M208" s="41">
        <f t="shared" si="52"/>
        <v>0.09</v>
      </c>
      <c r="N208" s="41">
        <f t="shared" si="53"/>
        <v>7.8284203424832111E-3</v>
      </c>
      <c r="O208" s="7">
        <f t="shared" si="54"/>
        <v>57835.372693917161</v>
      </c>
      <c r="P208" s="7">
        <f t="shared" si="55"/>
        <v>7330037.296847933</v>
      </c>
      <c r="R208" s="31"/>
      <c r="S208" s="58"/>
      <c r="T208" s="58"/>
      <c r="U208" s="58"/>
    </row>
    <row r="209" spans="1:21">
      <c r="A209" s="26">
        <v>199</v>
      </c>
      <c r="B209" s="7">
        <f t="shared" si="42"/>
        <v>123929.01135775783</v>
      </c>
      <c r="C209" s="7">
        <f t="shared" si="43"/>
        <v>19445.480170183535</v>
      </c>
      <c r="D209" s="7">
        <f t="shared" si="44"/>
        <v>104483.53118757429</v>
      </c>
      <c r="E209" s="41">
        <f t="shared" si="45"/>
        <v>0.09</v>
      </c>
      <c r="F209" s="41">
        <f t="shared" si="46"/>
        <v>7.8284203424832111E-3</v>
      </c>
      <c r="G209" s="7">
        <f t="shared" si="47"/>
        <v>32997.844086064913</v>
      </c>
      <c r="H209" s="7">
        <f t="shared" si="48"/>
        <v>4182136.5818200745</v>
      </c>
      <c r="J209" s="7">
        <f t="shared" si="49"/>
        <v>205408.80956266311</v>
      </c>
      <c r="K209" s="7">
        <f t="shared" si="50"/>
        <v>33101.226759682453</v>
      </c>
      <c r="L209" s="7">
        <f t="shared" si="51"/>
        <v>172307.58280298067</v>
      </c>
      <c r="M209" s="41">
        <f t="shared" si="52"/>
        <v>0.09</v>
      </c>
      <c r="N209" s="41">
        <f t="shared" si="53"/>
        <v>7.8284203424832111E-3</v>
      </c>
      <c r="O209" s="7">
        <f t="shared" si="54"/>
        <v>56033.716899426043</v>
      </c>
      <c r="P209" s="7">
        <f t="shared" si="55"/>
        <v>7101695.997145527</v>
      </c>
      <c r="R209" s="31"/>
      <c r="S209" s="58"/>
      <c r="T209" s="58"/>
      <c r="U209" s="58"/>
    </row>
    <row r="210" spans="1:21">
      <c r="A210" s="26">
        <v>200</v>
      </c>
      <c r="B210" s="7">
        <f t="shared" si="42"/>
        <v>122958.84296422091</v>
      </c>
      <c r="C210" s="7">
        <f t="shared" si="43"/>
        <v>18826.584845826703</v>
      </c>
      <c r="D210" s="7">
        <f t="shared" si="44"/>
        <v>104132.25811839421</v>
      </c>
      <c r="E210" s="41">
        <f t="shared" si="45"/>
        <v>0.09</v>
      </c>
      <c r="F210" s="41">
        <f t="shared" si="46"/>
        <v>7.8284203424832111E-3</v>
      </c>
      <c r="G210" s="7">
        <f t="shared" si="47"/>
        <v>31924.332004400723</v>
      </c>
      <c r="H210" s="7">
        <f t="shared" si="48"/>
        <v>4046079.9916972793</v>
      </c>
      <c r="J210" s="7">
        <f t="shared" si="49"/>
        <v>203800.78305935755</v>
      </c>
      <c r="K210" s="7">
        <f t="shared" si="50"/>
        <v>32070.075507109672</v>
      </c>
      <c r="L210" s="7">
        <f t="shared" si="51"/>
        <v>171730.70755224788</v>
      </c>
      <c r="M210" s="41">
        <f t="shared" si="52"/>
        <v>0.09</v>
      </c>
      <c r="N210" s="41">
        <f t="shared" si="53"/>
        <v>7.8284203424832111E-3</v>
      </c>
      <c r="O210" s="7">
        <f t="shared" si="54"/>
        <v>54250.681245754582</v>
      </c>
      <c r="P210" s="7">
        <f t="shared" si="55"/>
        <v>6875714.6083475249</v>
      </c>
      <c r="R210" s="31"/>
      <c r="S210" s="58"/>
      <c r="T210" s="58"/>
      <c r="U210" s="58"/>
    </row>
    <row r="211" spans="1:21">
      <c r="A211" s="26">
        <v>201</v>
      </c>
      <c r="B211" s="7">
        <f t="shared" si="42"/>
        <v>121996.26945667159</v>
      </c>
      <c r="C211" s="7">
        <f t="shared" si="43"/>
        <v>18214.103429290586</v>
      </c>
      <c r="D211" s="7">
        <f t="shared" si="44"/>
        <v>103782.16602738101</v>
      </c>
      <c r="E211" s="41">
        <f t="shared" si="45"/>
        <v>0.09</v>
      </c>
      <c r="F211" s="41">
        <f t="shared" si="46"/>
        <v>7.8284203424832111E-3</v>
      </c>
      <c r="G211" s="7">
        <f t="shared" si="47"/>
        <v>30861.964494601561</v>
      </c>
      <c r="H211" s="7">
        <f t="shared" si="48"/>
        <v>3911435.8611752968</v>
      </c>
      <c r="J211" s="7">
        <f t="shared" si="49"/>
        <v>202205.34486344169</v>
      </c>
      <c r="K211" s="7">
        <f t="shared" si="50"/>
        <v>31049.581218862691</v>
      </c>
      <c r="L211" s="7">
        <f t="shared" si="51"/>
        <v>171155.76364457898</v>
      </c>
      <c r="M211" s="41">
        <f t="shared" si="52"/>
        <v>0.09</v>
      </c>
      <c r="N211" s="41">
        <f t="shared" si="53"/>
        <v>7.8284203424832111E-3</v>
      </c>
      <c r="O211" s="7">
        <f t="shared" si="54"/>
        <v>52486.10484724828</v>
      </c>
      <c r="P211" s="7">
        <f t="shared" si="55"/>
        <v>6652072.7398556974</v>
      </c>
      <c r="R211" s="31"/>
      <c r="S211" s="58"/>
      <c r="T211" s="58"/>
      <c r="U211" s="58"/>
    </row>
    <row r="212" spans="1:21">
      <c r="A212" s="26">
        <v>202</v>
      </c>
      <c r="B212" s="7">
        <f t="shared" si="42"/>
        <v>121041.23137914995</v>
      </c>
      <c r="C212" s="7">
        <f t="shared" si="43"/>
        <v>17607.980435057463</v>
      </c>
      <c r="D212" s="7">
        <f t="shared" si="44"/>
        <v>103433.25094409249</v>
      </c>
      <c r="E212" s="41">
        <f t="shared" si="45"/>
        <v>0.09</v>
      </c>
      <c r="F212" s="41">
        <f t="shared" si="46"/>
        <v>7.8284203424832111E-3</v>
      </c>
      <c r="G212" s="7">
        <f t="shared" si="47"/>
        <v>29810.645098163128</v>
      </c>
      <c r="H212" s="7">
        <f t="shared" si="48"/>
        <v>3778191.9651330411</v>
      </c>
      <c r="J212" s="7">
        <f t="shared" si="49"/>
        <v>200622.39642835388</v>
      </c>
      <c r="K212" s="7">
        <f t="shared" si="50"/>
        <v>30039.651814398349</v>
      </c>
      <c r="L212" s="7">
        <f t="shared" si="51"/>
        <v>170582.74461395552</v>
      </c>
      <c r="M212" s="41">
        <f t="shared" si="52"/>
        <v>0.09</v>
      </c>
      <c r="N212" s="41">
        <f t="shared" si="53"/>
        <v>7.8284203424832111E-3</v>
      </c>
      <c r="O212" s="7">
        <f t="shared" si="54"/>
        <v>50739.828128351859</v>
      </c>
      <c r="P212" s="7">
        <f t="shared" si="55"/>
        <v>6430750.1671133898</v>
      </c>
      <c r="R212" s="31"/>
      <c r="S212" s="58"/>
      <c r="T212" s="58"/>
      <c r="U212" s="58"/>
    </row>
    <row r="213" spans="1:21">
      <c r="A213" s="26">
        <v>203</v>
      </c>
      <c r="B213" s="7">
        <f t="shared" si="42"/>
        <v>120093.66974114218</v>
      </c>
      <c r="C213" s="7">
        <f t="shared" si="43"/>
        <v>17008.160829707242</v>
      </c>
      <c r="D213" s="7">
        <f t="shared" si="44"/>
        <v>103085.50891143494</v>
      </c>
      <c r="E213" s="41">
        <f t="shared" si="45"/>
        <v>0.09</v>
      </c>
      <c r="F213" s="41">
        <f t="shared" si="46"/>
        <v>7.8284203424832111E-3</v>
      </c>
      <c r="G213" s="7">
        <f t="shared" si="47"/>
        <v>28770.278142676605</v>
      </c>
      <c r="H213" s="7">
        <f t="shared" si="48"/>
        <v>3646336.1780789294</v>
      </c>
      <c r="J213" s="7">
        <f t="shared" si="49"/>
        <v>199051.83997899637</v>
      </c>
      <c r="K213" s="7">
        <f t="shared" si="50"/>
        <v>29040.195962989546</v>
      </c>
      <c r="L213" s="7">
        <f t="shared" si="51"/>
        <v>170011.64401600682</v>
      </c>
      <c r="M213" s="41">
        <f t="shared" si="52"/>
        <v>0.09</v>
      </c>
      <c r="N213" s="41">
        <f t="shared" si="53"/>
        <v>7.8284203424832111E-3</v>
      </c>
      <c r="O213" s="7">
        <f t="shared" si="54"/>
        <v>49011.69281318385</v>
      </c>
      <c r="P213" s="7">
        <f t="shared" si="55"/>
        <v>6211726.8302841987</v>
      </c>
      <c r="R213" s="31"/>
      <c r="S213" s="58"/>
      <c r="T213" s="58"/>
      <c r="U213" s="58"/>
    </row>
    <row r="214" spans="1:21">
      <c r="A214" s="26">
        <v>204</v>
      </c>
      <c r="B214" s="7">
        <f t="shared" si="42"/>
        <v>119153.52601393717</v>
      </c>
      <c r="C214" s="7">
        <f t="shared" si="43"/>
        <v>16414.590028318649</v>
      </c>
      <c r="D214" s="7">
        <f t="shared" si="44"/>
        <v>102738.93598561852</v>
      </c>
      <c r="E214" s="41">
        <f t="shared" si="45"/>
        <v>0.09</v>
      </c>
      <c r="F214" s="41">
        <f t="shared" si="46"/>
        <v>7.8284203424832111E-3</v>
      </c>
      <c r="G214" s="7">
        <f t="shared" si="47"/>
        <v>27740.768735570677</v>
      </c>
      <c r="H214" s="7">
        <f t="shared" si="48"/>
        <v>3515856.4733577399</v>
      </c>
      <c r="J214" s="7">
        <f t="shared" si="49"/>
        <v>197493.57850569609</v>
      </c>
      <c r="K214" s="7">
        <f t="shared" si="50"/>
        <v>28051.123077758391</v>
      </c>
      <c r="L214" s="7">
        <f t="shared" si="51"/>
        <v>169442.4554279377</v>
      </c>
      <c r="M214" s="41">
        <f t="shared" si="52"/>
        <v>0.09</v>
      </c>
      <c r="N214" s="41">
        <f t="shared" si="53"/>
        <v>7.8284203424832111E-3</v>
      </c>
      <c r="O214" s="7">
        <f t="shared" si="54"/>
        <v>47301.5419151932</v>
      </c>
      <c r="P214" s="7">
        <f t="shared" si="55"/>
        <v>5994982.8329410674</v>
      </c>
      <c r="R214" s="31"/>
      <c r="S214" s="58"/>
      <c r="T214" s="58"/>
      <c r="U214" s="58"/>
    </row>
    <row r="215" spans="1:21">
      <c r="A215" s="26">
        <v>205</v>
      </c>
      <c r="B215" s="7">
        <f t="shared" si="42"/>
        <v>118220.74212701102</v>
      </c>
      <c r="C215" s="7">
        <f t="shared" si="43"/>
        <v>15827.21389089876</v>
      </c>
      <c r="D215" s="7">
        <f t="shared" si="44"/>
        <v>102393.52823611227</v>
      </c>
      <c r="E215" s="41">
        <f t="shared" si="45"/>
        <v>0.09</v>
      </c>
      <c r="F215" s="41">
        <f t="shared" si="46"/>
        <v>7.8284203424832111E-3</v>
      </c>
      <c r="G215" s="7">
        <f t="shared" si="47"/>
        <v>26722.022757902803</v>
      </c>
      <c r="H215" s="7">
        <f t="shared" si="48"/>
        <v>3386740.922363725</v>
      </c>
      <c r="J215" s="7">
        <f t="shared" si="49"/>
        <v>195947.51575821228</v>
      </c>
      <c r="K215" s="7">
        <f t="shared" si="50"/>
        <v>27072.343309756365</v>
      </c>
      <c r="L215" s="7">
        <f t="shared" si="51"/>
        <v>168875.17244845591</v>
      </c>
      <c r="M215" s="41">
        <f t="shared" si="52"/>
        <v>0.09</v>
      </c>
      <c r="N215" s="41">
        <f t="shared" si="53"/>
        <v>7.8284203424832111E-3</v>
      </c>
      <c r="O215" s="7">
        <f t="shared" si="54"/>
        <v>45609.219726897623</v>
      </c>
      <c r="P215" s="7">
        <f t="shared" si="55"/>
        <v>5780498.4407657133</v>
      </c>
      <c r="R215" s="31"/>
      <c r="S215" s="58"/>
      <c r="T215" s="58"/>
      <c r="U215" s="58"/>
    </row>
    <row r="216" spans="1:21">
      <c r="A216" s="26">
        <v>206</v>
      </c>
      <c r="B216" s="7">
        <f t="shared" si="42"/>
        <v>117295.26046444051</v>
      </c>
      <c r="C216" s="7">
        <f t="shared" si="43"/>
        <v>15245.978718840703</v>
      </c>
      <c r="D216" s="7">
        <f t="shared" si="44"/>
        <v>102049.2817455998</v>
      </c>
      <c r="E216" s="41">
        <f t="shared" si="45"/>
        <v>0.09</v>
      </c>
      <c r="F216" s="41">
        <f t="shared" si="46"/>
        <v>7.8284203424832111E-3</v>
      </c>
      <c r="G216" s="7">
        <f t="shared" si="47"/>
        <v>25713.946858199484</v>
      </c>
      <c r="H216" s="7">
        <f t="shared" si="48"/>
        <v>3258977.6937599261</v>
      </c>
      <c r="J216" s="7">
        <f t="shared" si="49"/>
        <v>194413.55623979165</v>
      </c>
      <c r="K216" s="7">
        <f t="shared" si="50"/>
        <v>26103.767542091162</v>
      </c>
      <c r="L216" s="7">
        <f t="shared" si="51"/>
        <v>168309.78869770048</v>
      </c>
      <c r="M216" s="41">
        <f t="shared" si="52"/>
        <v>0.09</v>
      </c>
      <c r="N216" s="41">
        <f t="shared" si="53"/>
        <v>7.8284203424832111E-3</v>
      </c>
      <c r="O216" s="7">
        <f t="shared" si="54"/>
        <v>43934.571809702669</v>
      </c>
      <c r="P216" s="7">
        <f t="shared" si="55"/>
        <v>5568254.0802583108</v>
      </c>
      <c r="R216" s="31"/>
      <c r="S216" s="58"/>
      <c r="T216" s="58"/>
      <c r="U216" s="58"/>
    </row>
    <row r="217" spans="1:21">
      <c r="A217" s="26">
        <v>207</v>
      </c>
      <c r="B217" s="7">
        <f t="shared" si="42"/>
        <v>116377.02386134384</v>
      </c>
      <c r="C217" s="7">
        <f t="shared" si="43"/>
        <v>14670.831251409269</v>
      </c>
      <c r="D217" s="7">
        <f t="shared" si="44"/>
        <v>101706.19260993457</v>
      </c>
      <c r="E217" s="41">
        <f t="shared" si="45"/>
        <v>0.09</v>
      </c>
      <c r="F217" s="41">
        <f t="shared" si="46"/>
        <v>7.8284203424832111E-3</v>
      </c>
      <c r="G217" s="7">
        <f t="shared" si="47"/>
        <v>24716.448446345097</v>
      </c>
      <c r="H217" s="7">
        <f t="shared" si="48"/>
        <v>3132555.0527036465</v>
      </c>
      <c r="J217" s="7">
        <f t="shared" si="49"/>
        <v>192891.60520126956</v>
      </c>
      <c r="K217" s="7">
        <f t="shared" si="50"/>
        <v>25145.307384099819</v>
      </c>
      <c r="L217" s="7">
        <f t="shared" si="51"/>
        <v>167746.29781716975</v>
      </c>
      <c r="M217" s="41">
        <f t="shared" si="52"/>
        <v>0.09</v>
      </c>
      <c r="N217" s="41">
        <f t="shared" si="53"/>
        <v>7.8284203424832111E-3</v>
      </c>
      <c r="O217" s="7">
        <f t="shared" si="54"/>
        <v>42277.444983801128</v>
      </c>
      <c r="P217" s="7">
        <f t="shared" si="55"/>
        <v>5358230.3374573402</v>
      </c>
      <c r="R217" s="31"/>
      <c r="S217" s="58"/>
      <c r="T217" s="58"/>
      <c r="U217" s="58"/>
    </row>
    <row r="218" spans="1:21">
      <c r="A218" s="26">
        <v>208</v>
      </c>
      <c r="B218" s="7">
        <f t="shared" si="42"/>
        <v>115465.97560035002</v>
      </c>
      <c r="C218" s="7">
        <f t="shared" si="43"/>
        <v>14101.718662254249</v>
      </c>
      <c r="D218" s="7">
        <f t="shared" si="44"/>
        <v>101364.25693809577</v>
      </c>
      <c r="E218" s="41">
        <f t="shared" si="45"/>
        <v>0.09</v>
      </c>
      <c r="F218" s="41">
        <f t="shared" si="46"/>
        <v>7.8284203424832111E-3</v>
      </c>
      <c r="G218" s="7">
        <f t="shared" si="47"/>
        <v>23729.435687518911</v>
      </c>
      <c r="H218" s="7">
        <f t="shared" si="48"/>
        <v>3007461.3600780321</v>
      </c>
      <c r="J218" s="7">
        <f t="shared" si="49"/>
        <v>191381.5686352177</v>
      </c>
      <c r="K218" s="7">
        <f t="shared" si="50"/>
        <v>24196.87516556777</v>
      </c>
      <c r="L218" s="7">
        <f t="shared" si="51"/>
        <v>167184.69346964994</v>
      </c>
      <c r="M218" s="41">
        <f t="shared" si="52"/>
        <v>0.09</v>
      </c>
      <c r="N218" s="41">
        <f t="shared" si="53"/>
        <v>7.8284203424832111E-3</v>
      </c>
      <c r="O218" s="7">
        <f t="shared" si="54"/>
        <v>40637.687318152093</v>
      </c>
      <c r="P218" s="7">
        <f t="shared" si="55"/>
        <v>5150407.9566695383</v>
      </c>
      <c r="R218" s="31"/>
      <c r="S218" s="58"/>
      <c r="T218" s="58"/>
      <c r="U218" s="58"/>
    </row>
    <row r="219" spans="1:21">
      <c r="A219" s="26">
        <v>209</v>
      </c>
      <c r="B219" s="7">
        <f t="shared" si="42"/>
        <v>114562.05940809558</v>
      </c>
      <c r="C219" s="7">
        <f t="shared" si="43"/>
        <v>13538.588555951275</v>
      </c>
      <c r="D219" s="7">
        <f t="shared" si="44"/>
        <v>101023.4708521443</v>
      </c>
      <c r="E219" s="41">
        <f t="shared" si="45"/>
        <v>0.09</v>
      </c>
      <c r="F219" s="41">
        <f t="shared" si="46"/>
        <v>7.8284203424832111E-3</v>
      </c>
      <c r="G219" s="7">
        <f t="shared" si="47"/>
        <v>22752.817496179909</v>
      </c>
      <c r="H219" s="7">
        <f t="shared" si="48"/>
        <v>2883685.071729708</v>
      </c>
      <c r="J219" s="7">
        <f t="shared" si="49"/>
        <v>189883.35327013742</v>
      </c>
      <c r="K219" s="7">
        <f t="shared" si="50"/>
        <v>23258.383930993521</v>
      </c>
      <c r="L219" s="7">
        <f t="shared" si="51"/>
        <v>166624.96933914389</v>
      </c>
      <c r="M219" s="41">
        <f t="shared" si="52"/>
        <v>0.09</v>
      </c>
      <c r="N219" s="41">
        <f t="shared" si="53"/>
        <v>7.8284203424832111E-3</v>
      </c>
      <c r="O219" s="7">
        <f t="shared" si="54"/>
        <v>39015.148120539008</v>
      </c>
      <c r="P219" s="7">
        <f t="shared" si="55"/>
        <v>4944767.8392098555</v>
      </c>
      <c r="R219" s="31"/>
      <c r="S219" s="58"/>
      <c r="T219" s="58"/>
      <c r="U219" s="58"/>
    </row>
    <row r="220" spans="1:21">
      <c r="A220" s="26">
        <v>210</v>
      </c>
      <c r="B220" s="7">
        <f t="shared" si="42"/>
        <v>113665.21945174849</v>
      </c>
      <c r="C220" s="7">
        <f t="shared" si="43"/>
        <v>12981.388964569902</v>
      </c>
      <c r="D220" s="7">
        <f t="shared" si="44"/>
        <v>100683.83048717858</v>
      </c>
      <c r="E220" s="41">
        <f t="shared" si="45"/>
        <v>0.09</v>
      </c>
      <c r="F220" s="41">
        <f t="shared" si="46"/>
        <v>7.8284203424832111E-3</v>
      </c>
      <c r="G220" s="7">
        <f t="shared" si="47"/>
        <v>21786.503530099042</v>
      </c>
      <c r="H220" s="7">
        <f t="shared" si="48"/>
        <v>2761214.7377124303</v>
      </c>
      <c r="J220" s="7">
        <f t="shared" si="49"/>
        <v>188396.86656469855</v>
      </c>
      <c r="K220" s="7">
        <f t="shared" si="50"/>
        <v>22329.747433898501</v>
      </c>
      <c r="L220" s="7">
        <f t="shared" si="51"/>
        <v>166067.11913080004</v>
      </c>
      <c r="M220" s="41">
        <f t="shared" si="52"/>
        <v>0.09</v>
      </c>
      <c r="N220" s="41">
        <f t="shared" si="53"/>
        <v>7.8284203424832111E-3</v>
      </c>
      <c r="O220" s="7">
        <f t="shared" si="54"/>
        <v>37409.677927706041</v>
      </c>
      <c r="P220" s="7">
        <f t="shared" si="55"/>
        <v>4741291.0421513487</v>
      </c>
      <c r="R220" s="31"/>
      <c r="S220" s="58"/>
      <c r="T220" s="58"/>
      <c r="U220" s="58"/>
    </row>
    <row r="221" spans="1:21">
      <c r="A221" s="26">
        <v>211</v>
      </c>
      <c r="B221" s="7">
        <f t="shared" si="42"/>
        <v>112775.40033555961</v>
      </c>
      <c r="C221" s="7">
        <f t="shared" si="43"/>
        <v>12430.068344268791</v>
      </c>
      <c r="D221" s="7">
        <f t="shared" si="44"/>
        <v>100345.33199129082</v>
      </c>
      <c r="E221" s="41">
        <f t="shared" si="45"/>
        <v>0.09</v>
      </c>
      <c r="F221" s="41">
        <f t="shared" si="46"/>
        <v>7.8284203424832111E-3</v>
      </c>
      <c r="G221" s="7">
        <f t="shared" si="47"/>
        <v>20830.404184438583</v>
      </c>
      <c r="H221" s="7">
        <f t="shared" si="48"/>
        <v>2640039.0015367009</v>
      </c>
      <c r="J221" s="7">
        <f t="shared" si="49"/>
        <v>186922.01670202333</v>
      </c>
      <c r="K221" s="7">
        <f t="shared" si="50"/>
        <v>21410.880131181795</v>
      </c>
      <c r="L221" s="7">
        <f t="shared" si="51"/>
        <v>165511.13657084154</v>
      </c>
      <c r="M221" s="41">
        <f t="shared" si="52"/>
        <v>0.09</v>
      </c>
      <c r="N221" s="41">
        <f t="shared" si="53"/>
        <v>7.8284203424832111E-3</v>
      </c>
      <c r="O221" s="7">
        <f t="shared" si="54"/>
        <v>35821.128495572353</v>
      </c>
      <c r="P221" s="7">
        <f t="shared" si="55"/>
        <v>4539958.7770849355</v>
      </c>
      <c r="R221" s="31"/>
      <c r="S221" s="58"/>
      <c r="T221" s="58"/>
      <c r="U221" s="58"/>
    </row>
    <row r="222" spans="1:21">
      <c r="A222" s="26">
        <v>212</v>
      </c>
      <c r="B222" s="7">
        <f t="shared" si="42"/>
        <v>111892.54709744101</v>
      </c>
      <c r="C222" s="7">
        <f t="shared" si="43"/>
        <v>11884.575571917716</v>
      </c>
      <c r="D222" s="7">
        <f t="shared" si="44"/>
        <v>100007.9715255233</v>
      </c>
      <c r="E222" s="41">
        <f t="shared" si="45"/>
        <v>0.09</v>
      </c>
      <c r="F222" s="41">
        <f t="shared" si="46"/>
        <v>7.8284203424832111E-3</v>
      </c>
      <c r="G222" s="7">
        <f t="shared" si="47"/>
        <v>19884.430585878086</v>
      </c>
      <c r="H222" s="7">
        <f t="shared" si="48"/>
        <v>2520146.5994252996</v>
      </c>
      <c r="J222" s="7">
        <f t="shared" si="49"/>
        <v>185458.71258401527</v>
      </c>
      <c r="K222" s="7">
        <f t="shared" si="50"/>
        <v>20501.697177519385</v>
      </c>
      <c r="L222" s="7">
        <f t="shared" si="51"/>
        <v>164957.01540649589</v>
      </c>
      <c r="M222" s="41">
        <f t="shared" si="52"/>
        <v>0.09</v>
      </c>
      <c r="N222" s="41">
        <f t="shared" si="53"/>
        <v>7.8284203424832111E-3</v>
      </c>
      <c r="O222" s="7">
        <f t="shared" si="54"/>
        <v>34249.352789523378</v>
      </c>
      <c r="P222" s="7">
        <f t="shared" si="55"/>
        <v>4340752.4088889165</v>
      </c>
      <c r="R222" s="31"/>
      <c r="S222" s="58"/>
      <c r="T222" s="58"/>
      <c r="U222" s="58"/>
    </row>
    <row r="223" spans="1:21">
      <c r="A223" s="26">
        <v>213</v>
      </c>
      <c r="B223" s="7">
        <f t="shared" si="42"/>
        <v>111016.60520557116</v>
      </c>
      <c r="C223" s="7">
        <f t="shared" si="43"/>
        <v>11344.859941746225</v>
      </c>
      <c r="D223" s="7">
        <f t="shared" si="44"/>
        <v>99671.745263824938</v>
      </c>
      <c r="E223" s="41">
        <f t="shared" si="45"/>
        <v>0.09</v>
      </c>
      <c r="F223" s="41">
        <f t="shared" si="46"/>
        <v>7.8284203424832111E-3</v>
      </c>
      <c r="G223" s="7">
        <f t="shared" si="47"/>
        <v>18948.494586786772</v>
      </c>
      <c r="H223" s="7">
        <f t="shared" si="48"/>
        <v>2401526.3595746881</v>
      </c>
      <c r="J223" s="7">
        <f t="shared" si="49"/>
        <v>184006.86382573182</v>
      </c>
      <c r="K223" s="7">
        <f t="shared" si="50"/>
        <v>19602.114419807531</v>
      </c>
      <c r="L223" s="7">
        <f t="shared" si="51"/>
        <v>164404.74940592429</v>
      </c>
      <c r="M223" s="41">
        <f t="shared" si="52"/>
        <v>0.09</v>
      </c>
      <c r="N223" s="41">
        <f t="shared" si="53"/>
        <v>7.8284203424832111E-3</v>
      </c>
      <c r="O223" s="7">
        <f t="shared" si="54"/>
        <v>32694.204974778804</v>
      </c>
      <c r="P223" s="7">
        <f t="shared" si="55"/>
        <v>4143653.4545082133</v>
      </c>
      <c r="R223" s="31"/>
      <c r="S223" s="58"/>
      <c r="T223" s="58"/>
      <c r="U223" s="58"/>
    </row>
    <row r="224" spans="1:21">
      <c r="A224" s="26">
        <v>214</v>
      </c>
      <c r="B224" s="7">
        <f t="shared" si="42"/>
        <v>110147.52055502644</v>
      </c>
      <c r="C224" s="7">
        <f t="shared" si="43"/>
        <v>10810.871162018722</v>
      </c>
      <c r="D224" s="7">
        <f t="shared" si="44"/>
        <v>99336.649393007712</v>
      </c>
      <c r="E224" s="41">
        <f t="shared" si="45"/>
        <v>0.09</v>
      </c>
      <c r="F224" s="41">
        <f t="shared" si="46"/>
        <v>7.8284203424832111E-3</v>
      </c>
      <c r="G224" s="7">
        <f t="shared" si="47"/>
        <v>18022.508759441796</v>
      </c>
      <c r="H224" s="7">
        <f t="shared" si="48"/>
        <v>2284167.2014222387</v>
      </c>
      <c r="J224" s="7">
        <f t="shared" si="49"/>
        <v>182566.38074980193</v>
      </c>
      <c r="K224" s="7">
        <f t="shared" si="50"/>
        <v>18712.048391650005</v>
      </c>
      <c r="L224" s="7">
        <f t="shared" si="51"/>
        <v>163854.33235815194</v>
      </c>
      <c r="M224" s="41">
        <f t="shared" si="52"/>
        <v>0.09</v>
      </c>
      <c r="N224" s="41">
        <f t="shared" si="53"/>
        <v>7.8284203424832111E-3</v>
      </c>
      <c r="O224" s="7">
        <f t="shared" si="54"/>
        <v>31155.540406836364</v>
      </c>
      <c r="P224" s="7">
        <f t="shared" si="55"/>
        <v>3948643.581743225</v>
      </c>
      <c r="R224" s="31"/>
      <c r="S224" s="58"/>
      <c r="T224" s="58"/>
      <c r="U224" s="58"/>
    </row>
    <row r="225" spans="1:21">
      <c r="A225" s="26">
        <v>215</v>
      </c>
      <c r="B225" s="7">
        <f t="shared" si="42"/>
        <v>109285.23946443938</v>
      </c>
      <c r="C225" s="7">
        <f t="shared" si="43"/>
        <v>10282.559351735779</v>
      </c>
      <c r="D225" s="7">
        <f t="shared" si="44"/>
        <v>99002.680112703601</v>
      </c>
      <c r="E225" s="41">
        <f t="shared" si="45"/>
        <v>0.09</v>
      </c>
      <c r="F225" s="41">
        <f t="shared" si="46"/>
        <v>7.8284203424832111E-3</v>
      </c>
      <c r="G225" s="7">
        <f t="shared" si="47"/>
        <v>17106.386390292151</v>
      </c>
      <c r="H225" s="7">
        <f t="shared" si="48"/>
        <v>2168058.1349192429</v>
      </c>
      <c r="J225" s="7">
        <f t="shared" si="49"/>
        <v>181137.17438088663</v>
      </c>
      <c r="K225" s="7">
        <f t="shared" si="50"/>
        <v>17831.416307888776</v>
      </c>
      <c r="L225" s="7">
        <f t="shared" si="51"/>
        <v>163305.75807299785</v>
      </c>
      <c r="M225" s="41">
        <f t="shared" si="52"/>
        <v>0.09</v>
      </c>
      <c r="N225" s="41">
        <f t="shared" si="53"/>
        <v>7.8284203424832111E-3</v>
      </c>
      <c r="O225" s="7">
        <f t="shared" si="54"/>
        <v>29633.21562199113</v>
      </c>
      <c r="P225" s="7">
        <f t="shared" si="55"/>
        <v>3755704.608048236</v>
      </c>
      <c r="R225" s="31"/>
      <c r="S225" s="58"/>
      <c r="T225" s="58"/>
      <c r="U225" s="58"/>
    </row>
    <row r="226" spans="1:21">
      <c r="A226" s="26">
        <v>216</v>
      </c>
      <c r="B226" s="7">
        <f t="shared" si="42"/>
        <v>108429.7086726828</v>
      </c>
      <c r="C226" s="7">
        <f t="shared" si="43"/>
        <v>9759.8750373614585</v>
      </c>
      <c r="D226" s="7">
        <f t="shared" si="44"/>
        <v>98669.833635321338</v>
      </c>
      <c r="E226" s="41">
        <f t="shared" si="45"/>
        <v>0.09</v>
      </c>
      <c r="F226" s="41">
        <f t="shared" si="46"/>
        <v>7.8284203424832111E-3</v>
      </c>
      <c r="G226" s="7">
        <f t="shared" si="47"/>
        <v>16200.041474267828</v>
      </c>
      <c r="H226" s="7">
        <f t="shared" si="48"/>
        <v>2053188.2598096537</v>
      </c>
      <c r="J226" s="7">
        <f t="shared" si="49"/>
        <v>179719.15644018337</v>
      </c>
      <c r="K226" s="7">
        <f t="shared" si="50"/>
        <v>16960.136059177825</v>
      </c>
      <c r="L226" s="7">
        <f t="shared" si="51"/>
        <v>162759.02038100554</v>
      </c>
      <c r="M226" s="41">
        <f t="shared" si="52"/>
        <v>0.09</v>
      </c>
      <c r="N226" s="41">
        <f t="shared" si="53"/>
        <v>7.8284203424832111E-3</v>
      </c>
      <c r="O226" s="7">
        <f t="shared" si="54"/>
        <v>28127.088327929443</v>
      </c>
      <c r="P226" s="7">
        <f t="shared" si="55"/>
        <v>3564818.4993393011</v>
      </c>
      <c r="R226" s="31"/>
      <c r="S226" s="58"/>
      <c r="T226" s="58"/>
      <c r="U226" s="58"/>
    </row>
    <row r="227" spans="1:21">
      <c r="A227" s="26">
        <v>217</v>
      </c>
      <c r="B227" s="7">
        <f t="shared" si="42"/>
        <v>107580.87533558006</v>
      </c>
      <c r="C227" s="7">
        <f t="shared" si="43"/>
        <v>9242.7691495764575</v>
      </c>
      <c r="D227" s="7">
        <f t="shared" si="44"/>
        <v>98338.106186003599</v>
      </c>
      <c r="E227" s="41">
        <f t="shared" si="45"/>
        <v>0.09</v>
      </c>
      <c r="F227" s="41">
        <f t="shared" si="46"/>
        <v>7.8284203424832111E-3</v>
      </c>
      <c r="G227" s="7">
        <f t="shared" si="47"/>
        <v>15303.388709133813</v>
      </c>
      <c r="H227" s="7">
        <f t="shared" si="48"/>
        <v>1939546.7649145164</v>
      </c>
      <c r="J227" s="7">
        <f t="shared" si="49"/>
        <v>178312.23933997311</v>
      </c>
      <c r="K227" s="7">
        <f t="shared" si="50"/>
        <v>16098.126206599725</v>
      </c>
      <c r="L227" s="7">
        <f t="shared" si="51"/>
        <v>162214.11313337338</v>
      </c>
      <c r="M227" s="41">
        <f t="shared" si="52"/>
        <v>0.09</v>
      </c>
      <c r="N227" s="41">
        <f t="shared" si="53"/>
        <v>7.8284203424832111E-3</v>
      </c>
      <c r="O227" s="7">
        <f t="shared" si="54"/>
        <v>26637.017394397088</v>
      </c>
      <c r="P227" s="7">
        <f t="shared" si="55"/>
        <v>3375967.368811531</v>
      </c>
      <c r="R227" s="31"/>
      <c r="S227" s="58"/>
      <c r="T227" s="58"/>
      <c r="U227" s="58"/>
    </row>
    <row r="228" spans="1:21">
      <c r="A228" s="26">
        <v>218</v>
      </c>
      <c r="B228" s="7">
        <f t="shared" si="42"/>
        <v>106738.68702264085</v>
      </c>
      <c r="C228" s="7">
        <f t="shared" si="43"/>
        <v>8731.1930200568477</v>
      </c>
      <c r="D228" s="7">
        <f t="shared" si="44"/>
        <v>98007.494002584004</v>
      </c>
      <c r="E228" s="41">
        <f t="shared" si="45"/>
        <v>0.09</v>
      </c>
      <c r="F228" s="41">
        <f t="shared" si="46"/>
        <v>7.8284203424832111E-3</v>
      </c>
      <c r="G228" s="7">
        <f t="shared" si="47"/>
        <v>14416.343489888674</v>
      </c>
      <c r="H228" s="7">
        <f t="shared" si="48"/>
        <v>1827122.9274220439</v>
      </c>
      <c r="J228" s="7">
        <f t="shared" si="49"/>
        <v>176916.33617821039</v>
      </c>
      <c r="K228" s="7">
        <f t="shared" si="50"/>
        <v>15245.305976324737</v>
      </c>
      <c r="L228" s="7">
        <f t="shared" si="51"/>
        <v>161671.03020188565</v>
      </c>
      <c r="M228" s="41">
        <f t="shared" si="52"/>
        <v>0.09</v>
      </c>
      <c r="N228" s="41">
        <f t="shared" si="53"/>
        <v>7.8284203424832111E-3</v>
      </c>
      <c r="O228" s="7">
        <f t="shared" si="54"/>
        <v>25162.86284394105</v>
      </c>
      <c r="P228" s="7">
        <f t="shared" si="55"/>
        <v>3189133.4757657042</v>
      </c>
      <c r="R228" s="31"/>
      <c r="S228" s="58"/>
      <c r="T228" s="58"/>
      <c r="U228" s="58"/>
    </row>
    <row r="229" spans="1:21">
      <c r="A229" s="26">
        <v>219</v>
      </c>
      <c r="B229" s="7">
        <f t="shared" si="42"/>
        <v>105903.0917138229</v>
      </c>
      <c r="C229" s="7">
        <f t="shared" si="43"/>
        <v>8225.098378278235</v>
      </c>
      <c r="D229" s="7">
        <f t="shared" si="44"/>
        <v>97677.993335544656</v>
      </c>
      <c r="E229" s="41">
        <f t="shared" si="45"/>
        <v>0.09</v>
      </c>
      <c r="F229" s="41">
        <f t="shared" si="46"/>
        <v>7.8284203424832111E-3</v>
      </c>
      <c r="G229" s="7">
        <f t="shared" si="47"/>
        <v>13538.821903207287</v>
      </c>
      <c r="H229" s="7">
        <f t="shared" si="48"/>
        <v>1715906.1121832919</v>
      </c>
      <c r="J229" s="7">
        <f t="shared" si="49"/>
        <v>175531.36073315531</v>
      </c>
      <c r="K229" s="7">
        <f t="shared" si="50"/>
        <v>14401.595254311957</v>
      </c>
      <c r="L229" s="7">
        <f t="shared" si="51"/>
        <v>161129.76547884336</v>
      </c>
      <c r="M229" s="41">
        <f t="shared" si="52"/>
        <v>0.09</v>
      </c>
      <c r="N229" s="41">
        <f t="shared" si="53"/>
        <v>7.8284203424832111E-3</v>
      </c>
      <c r="O229" s="7">
        <f t="shared" si="54"/>
        <v>23704.485842724302</v>
      </c>
      <c r="P229" s="7">
        <f t="shared" si="55"/>
        <v>3004299.2244441365</v>
      </c>
      <c r="R229" s="31"/>
      <c r="S229" s="58"/>
      <c r="T229" s="58"/>
      <c r="U229" s="58"/>
    </row>
    <row r="230" spans="1:21">
      <c r="A230" s="26">
        <v>220</v>
      </c>
      <c r="B230" s="7">
        <f t="shared" si="42"/>
        <v>105074.03779631852</v>
      </c>
      <c r="C230" s="7">
        <f t="shared" si="43"/>
        <v>7724.4373483451191</v>
      </c>
      <c r="D230" s="7">
        <f t="shared" si="44"/>
        <v>97349.600447973397</v>
      </c>
      <c r="E230" s="41">
        <f t="shared" si="45"/>
        <v>0.09</v>
      </c>
      <c r="F230" s="41">
        <f t="shared" si="46"/>
        <v>7.8284203424832111E-3</v>
      </c>
      <c r="G230" s="7">
        <f t="shared" si="47"/>
        <v>12670.740721927434</v>
      </c>
      <c r="H230" s="7">
        <f t="shared" si="48"/>
        <v>1605885.771013391</v>
      </c>
      <c r="J230" s="7">
        <f t="shared" si="49"/>
        <v>174157.22745804809</v>
      </c>
      <c r="K230" s="7">
        <f t="shared" si="50"/>
        <v>13566.914581052311</v>
      </c>
      <c r="L230" s="7">
        <f t="shared" si="51"/>
        <v>160590.31287699577</v>
      </c>
      <c r="M230" s="41">
        <f t="shared" si="52"/>
        <v>0.09</v>
      </c>
      <c r="N230" s="41">
        <f t="shared" si="53"/>
        <v>7.8284203424832111E-3</v>
      </c>
      <c r="O230" s="7">
        <f t="shared" si="54"/>
        <v>22261.748691412995</v>
      </c>
      <c r="P230" s="7">
        <f t="shared" si="55"/>
        <v>2821447.1628757278</v>
      </c>
    </row>
    <row r="231" spans="1:21">
      <c r="A231" s="26">
        <v>221</v>
      </c>
      <c r="B231" s="7">
        <f t="shared" si="42"/>
        <v>104251.47406136696</v>
      </c>
      <c r="C231" s="7">
        <f t="shared" si="43"/>
        <v>7229.1624458452816</v>
      </c>
      <c r="D231" s="7">
        <f t="shared" si="44"/>
        <v>97022.31161552167</v>
      </c>
      <c r="E231" s="41">
        <f t="shared" si="45"/>
        <v>0.09</v>
      </c>
      <c r="F231" s="41">
        <f t="shared" si="46"/>
        <v>7.8284203424832111E-3</v>
      </c>
      <c r="G231" s="7">
        <f t="shared" si="47"/>
        <v>11812.01739957987</v>
      </c>
      <c r="H231" s="7">
        <f t="shared" si="48"/>
        <v>1497051.4419982892</v>
      </c>
      <c r="J231" s="7">
        <f t="shared" si="49"/>
        <v>172793.85147582504</v>
      </c>
      <c r="K231" s="7">
        <f t="shared" si="50"/>
        <v>12741.185146352971</v>
      </c>
      <c r="L231" s="7">
        <f t="shared" si="51"/>
        <v>160052.66632947206</v>
      </c>
      <c r="M231" s="41">
        <f t="shared" si="52"/>
        <v>0.09</v>
      </c>
      <c r="N231" s="41">
        <f t="shared" si="53"/>
        <v>7.8284203424832111E-3</v>
      </c>
      <c r="O231" s="7">
        <f t="shared" si="54"/>
        <v>20834.514816135572</v>
      </c>
      <c r="P231" s="7">
        <f t="shared" si="55"/>
        <v>2640559.9817301203</v>
      </c>
    </row>
    <row r="232" spans="1:21">
      <c r="A232" s="26">
        <v>222</v>
      </c>
      <c r="B232" s="7">
        <f t="shared" si="42"/>
        <v>103435.34970109109</v>
      </c>
      <c r="C232" s="7">
        <f t="shared" si="43"/>
        <v>6739.2265747289657</v>
      </c>
      <c r="D232" s="7">
        <f t="shared" si="44"/>
        <v>96696.12312636213</v>
      </c>
      <c r="E232" s="41">
        <f t="shared" si="45"/>
        <v>0.09</v>
      </c>
      <c r="F232" s="41">
        <f t="shared" si="46"/>
        <v>7.8284203424832111E-3</v>
      </c>
      <c r="G232" s="7">
        <f t="shared" si="47"/>
        <v>10962.570064961557</v>
      </c>
      <c r="H232" s="7">
        <f t="shared" si="48"/>
        <v>1389392.7488069655</v>
      </c>
      <c r="J232" s="7">
        <f t="shared" si="49"/>
        <v>171441.14857387566</v>
      </c>
      <c r="K232" s="7">
        <f t="shared" si="50"/>
        <v>11924.328784162934</v>
      </c>
      <c r="L232" s="7">
        <f t="shared" si="51"/>
        <v>159516.81978971272</v>
      </c>
      <c r="M232" s="41">
        <f t="shared" si="52"/>
        <v>0.09</v>
      </c>
      <c r="N232" s="41">
        <f t="shared" si="53"/>
        <v>7.8284203424832111E-3</v>
      </c>
      <c r="O232" s="7">
        <f t="shared" si="54"/>
        <v>19422.648759513155</v>
      </c>
      <c r="P232" s="7">
        <f t="shared" si="55"/>
        <v>2461620.5131808943</v>
      </c>
    </row>
    <row r="233" spans="1:21">
      <c r="A233" s="26">
        <v>223</v>
      </c>
      <c r="B233" s="7">
        <f t="shared" si="42"/>
        <v>102625.61430535919</v>
      </c>
      <c r="C233" s="7">
        <f t="shared" si="43"/>
        <v>6254.5830242126904</v>
      </c>
      <c r="D233" s="7">
        <f t="shared" si="44"/>
        <v>96371.031281146512</v>
      </c>
      <c r="E233" s="41">
        <f t="shared" si="45"/>
        <v>0.09</v>
      </c>
      <c r="F233" s="41">
        <f t="shared" si="46"/>
        <v>7.8284203424832111E-3</v>
      </c>
      <c r="G233" s="7">
        <f t="shared" si="47"/>
        <v>10122.317516751702</v>
      </c>
      <c r="H233" s="7">
        <f t="shared" si="48"/>
        <v>1282899.4000090675</v>
      </c>
      <c r="J233" s="7">
        <f t="shared" si="49"/>
        <v>170099.03519884121</v>
      </c>
      <c r="K233" s="7">
        <f t="shared" si="50"/>
        <v>11116.267967439388</v>
      </c>
      <c r="L233" s="7">
        <f t="shared" si="51"/>
        <v>158982.76723140181</v>
      </c>
      <c r="M233" s="41">
        <f t="shared" si="52"/>
        <v>0.09</v>
      </c>
      <c r="N233" s="41">
        <f t="shared" si="53"/>
        <v>7.8284203424832111E-3</v>
      </c>
      <c r="O233" s="7">
        <f t="shared" si="54"/>
        <v>18026.016171760693</v>
      </c>
      <c r="P233" s="7">
        <f t="shared" si="55"/>
        <v>2284611.7297777315</v>
      </c>
    </row>
    <row r="234" spans="1:21">
      <c r="A234" s="26">
        <v>224</v>
      </c>
      <c r="B234" s="7">
        <f t="shared" si="42"/>
        <v>101822.21785867131</v>
      </c>
      <c r="C234" s="7">
        <f t="shared" si="43"/>
        <v>5775.1854657074855</v>
      </c>
      <c r="D234" s="7">
        <f t="shared" si="44"/>
        <v>96047.032392963825</v>
      </c>
      <c r="E234" s="41">
        <f t="shared" si="45"/>
        <v>0.09</v>
      </c>
      <c r="F234" s="41">
        <f t="shared" si="46"/>
        <v>7.8284203424832111E-3</v>
      </c>
      <c r="G234" s="7">
        <f t="shared" si="47"/>
        <v>9291.1792181702695</v>
      </c>
      <c r="H234" s="7">
        <f t="shared" si="48"/>
        <v>1177561.1883979335</v>
      </c>
      <c r="J234" s="7">
        <f t="shared" si="49"/>
        <v>168767.42845145383</v>
      </c>
      <c r="K234" s="7">
        <f t="shared" si="50"/>
        <v>10316.925803054604</v>
      </c>
      <c r="L234" s="7">
        <f t="shared" si="51"/>
        <v>158450.50264839921</v>
      </c>
      <c r="M234" s="41">
        <f t="shared" si="52"/>
        <v>0.09</v>
      </c>
      <c r="N234" s="41">
        <f t="shared" si="53"/>
        <v>7.8284203424832111E-3</v>
      </c>
      <c r="O234" s="7">
        <f t="shared" si="54"/>
        <v>16644.483801858332</v>
      </c>
      <c r="P234" s="7">
        <f t="shared" si="55"/>
        <v>2109516.7433274738</v>
      </c>
    </row>
    <row r="235" spans="1:21">
      <c r="A235" s="26">
        <v>225</v>
      </c>
      <c r="B235" s="7">
        <f t="shared" si="42"/>
        <v>101025.11073706974</v>
      </c>
      <c r="C235" s="7">
        <f t="shared" si="43"/>
        <v>5300.9879497713646</v>
      </c>
      <c r="D235" s="7">
        <f t="shared" si="44"/>
        <v>95724.122787298373</v>
      </c>
      <c r="E235" s="41">
        <f t="shared" si="45"/>
        <v>0.09</v>
      </c>
      <c r="F235" s="41">
        <f t="shared" si="46"/>
        <v>7.8284203424832111E-3</v>
      </c>
      <c r="G235" s="7">
        <f t="shared" si="47"/>
        <v>8469.0752916786405</v>
      </c>
      <c r="H235" s="7">
        <f t="shared" si="48"/>
        <v>1073367.9903189566</v>
      </c>
      <c r="J235" s="7">
        <f t="shared" si="49"/>
        <v>167446.24608141588</v>
      </c>
      <c r="K235" s="7">
        <f t="shared" si="50"/>
        <v>9526.2260267429829</v>
      </c>
      <c r="L235" s="7">
        <f t="shared" si="51"/>
        <v>157920.0200546729</v>
      </c>
      <c r="M235" s="41">
        <f t="shared" si="52"/>
        <v>0.09</v>
      </c>
      <c r="N235" s="41">
        <f t="shared" si="53"/>
        <v>7.8284203424832111E-3</v>
      </c>
      <c r="O235" s="7">
        <f t="shared" si="54"/>
        <v>15277.919488792373</v>
      </c>
      <c r="P235" s="7">
        <f t="shared" si="55"/>
        <v>1936318.8037840086</v>
      </c>
    </row>
    <row r="236" spans="1:21">
      <c r="A236" s="26">
        <v>226</v>
      </c>
      <c r="B236" s="7">
        <f t="shared" si="42"/>
        <v>100234.24370507406</v>
      </c>
      <c r="C236" s="7">
        <f t="shared" si="43"/>
        <v>4831.9449030858359</v>
      </c>
      <c r="D236" s="7">
        <f t="shared" si="44"/>
        <v>95402.298801988218</v>
      </c>
      <c r="E236" s="41">
        <f t="shared" si="45"/>
        <v>0.09</v>
      </c>
      <c r="F236" s="41">
        <f t="shared" si="46"/>
        <v>7.8284203424832111E-3</v>
      </c>
      <c r="G236" s="7">
        <f t="shared" si="47"/>
        <v>7655.9265137220955</v>
      </c>
      <c r="H236" s="7">
        <f t="shared" si="48"/>
        <v>970309.76500324626</v>
      </c>
      <c r="J236" s="7">
        <f t="shared" si="49"/>
        <v>166135.4064823197</v>
      </c>
      <c r="K236" s="7">
        <f t="shared" si="50"/>
        <v>8744.09299808795</v>
      </c>
      <c r="L236" s="7">
        <f t="shared" si="51"/>
        <v>157391.31348423174</v>
      </c>
      <c r="M236" s="41">
        <f t="shared" si="52"/>
        <v>0.09</v>
      </c>
      <c r="N236" s="41">
        <f t="shared" si="53"/>
        <v>7.8284203424832111E-3</v>
      </c>
      <c r="O236" s="7">
        <f t="shared" si="54"/>
        <v>13926.192152865378</v>
      </c>
      <c r="P236" s="7">
        <f t="shared" si="55"/>
        <v>1765001.2981469114</v>
      </c>
    </row>
    <row r="237" spans="1:21">
      <c r="A237" s="26">
        <v>227</v>
      </c>
      <c r="B237" s="7">
        <f t="shared" si="42"/>
        <v>99449.567912639832</v>
      </c>
      <c r="C237" s="7">
        <f t="shared" si="43"/>
        <v>4368.0111254562808</v>
      </c>
      <c r="D237" s="7">
        <f t="shared" si="44"/>
        <v>95081.556787183552</v>
      </c>
      <c r="E237" s="41">
        <f t="shared" si="45"/>
        <v>0.09</v>
      </c>
      <c r="F237" s="41">
        <f t="shared" si="46"/>
        <v>7.8284203424832111E-3</v>
      </c>
      <c r="G237" s="7">
        <f t="shared" si="47"/>
        <v>6851.6543095137567</v>
      </c>
      <c r="H237" s="7">
        <f t="shared" si="48"/>
        <v>868376.553906549</v>
      </c>
      <c r="J237" s="7">
        <f t="shared" si="49"/>
        <v>164834.82868660678</v>
      </c>
      <c r="K237" s="7">
        <f t="shared" si="50"/>
        <v>7970.451695548426</v>
      </c>
      <c r="L237" s="7">
        <f t="shared" si="51"/>
        <v>156864.37699105835</v>
      </c>
      <c r="M237" s="41">
        <f t="shared" si="52"/>
        <v>0.09</v>
      </c>
      <c r="N237" s="41">
        <f t="shared" si="53"/>
        <v>7.8284203424832111E-3</v>
      </c>
      <c r="O237" s="7">
        <f t="shared" si="54"/>
        <v>12589.171787074802</v>
      </c>
      <c r="P237" s="7">
        <f t="shared" si="55"/>
        <v>1595547.7493687784</v>
      </c>
    </row>
    <row r="238" spans="1:21">
      <c r="A238" s="26">
        <v>228</v>
      </c>
      <c r="B238" s="7">
        <f t="shared" si="42"/>
        <v>98671.034892141368</v>
      </c>
      <c r="C238" s="7">
        <f t="shared" si="43"/>
        <v>3909.1417868359817</v>
      </c>
      <c r="D238" s="7">
        <f t="shared" si="44"/>
        <v>94761.893105305382</v>
      </c>
      <c r="E238" s="41">
        <f t="shared" si="45"/>
        <v>0.09</v>
      </c>
      <c r="F238" s="41">
        <f t="shared" si="46"/>
        <v>7.8284203424832111E-3</v>
      </c>
      <c r="G238" s="7">
        <f t="shared" si="47"/>
        <v>6056.1807478597048</v>
      </c>
      <c r="H238" s="7">
        <f t="shared" si="48"/>
        <v>767558.48005338386</v>
      </c>
      <c r="J238" s="7">
        <f t="shared" si="49"/>
        <v>163544.43236056683</v>
      </c>
      <c r="K238" s="7">
        <f t="shared" si="50"/>
        <v>7205.2277115245079</v>
      </c>
      <c r="L238" s="7">
        <f t="shared" si="51"/>
        <v>156339.20464904234</v>
      </c>
      <c r="M238" s="41">
        <f t="shared" si="52"/>
        <v>0.09</v>
      </c>
      <c r="N238" s="41">
        <f t="shared" si="53"/>
        <v>7.8284203424832111E-3</v>
      </c>
      <c r="O238" s="7">
        <f t="shared" si="54"/>
        <v>11266.729448559639</v>
      </c>
      <c r="P238" s="7">
        <f t="shared" si="55"/>
        <v>1427941.8152711764</v>
      </c>
    </row>
    <row r="239" spans="1:21">
      <c r="A239" s="26">
        <v>229</v>
      </c>
      <c r="B239" s="7">
        <f t="shared" si="42"/>
        <v>97898.596555377837</v>
      </c>
      <c r="C239" s="7">
        <f t="shared" si="43"/>
        <v>3455.2924243736497</v>
      </c>
      <c r="D239" s="7">
        <f t="shared" si="44"/>
        <v>94443.304131004188</v>
      </c>
      <c r="E239" s="41">
        <f t="shared" si="45"/>
        <v>0.09</v>
      </c>
      <c r="F239" s="41">
        <f t="shared" si="46"/>
        <v>7.8284203424832111E-3</v>
      </c>
      <c r="G239" s="7">
        <f t="shared" si="47"/>
        <v>5269.4285360249223</v>
      </c>
      <c r="H239" s="7">
        <f t="shared" si="48"/>
        <v>667845.74738635484</v>
      </c>
      <c r="J239" s="7">
        <f t="shared" si="49"/>
        <v>162264.13779937549</v>
      </c>
      <c r="K239" s="7">
        <f t="shared" si="50"/>
        <v>6448.3472474620867</v>
      </c>
      <c r="L239" s="7">
        <f t="shared" si="51"/>
        <v>155815.79055191341</v>
      </c>
      <c r="M239" s="41">
        <f t="shared" si="52"/>
        <v>0.09</v>
      </c>
      <c r="N239" s="41">
        <f t="shared" si="53"/>
        <v>7.8284203424832111E-3</v>
      </c>
      <c r="O239" s="7">
        <f t="shared" si="54"/>
        <v>9958.7372501145783</v>
      </c>
      <c r="P239" s="7">
        <f t="shared" si="55"/>
        <v>1262167.2874691484</v>
      </c>
    </row>
    <row r="240" spans="1:21">
      <c r="A240" s="26">
        <v>230</v>
      </c>
      <c r="B240" s="7">
        <f t="shared" si="42"/>
        <v>97132.20519060317</v>
      </c>
      <c r="C240" s="7">
        <f t="shared" si="43"/>
        <v>3006.4189394842406</v>
      </c>
      <c r="D240" s="7">
        <f t="shared" si="44"/>
        <v>94125.786251118931</v>
      </c>
      <c r="E240" s="41">
        <f t="shared" si="45"/>
        <v>0.09</v>
      </c>
      <c r="F240" s="41">
        <f t="shared" si="46"/>
        <v>7.8284203424832111E-3</v>
      </c>
      <c r="G240" s="7">
        <f t="shared" si="47"/>
        <v>4491.3210146397578</v>
      </c>
      <c r="H240" s="7">
        <f t="shared" si="48"/>
        <v>569228.64012059604</v>
      </c>
      <c r="J240" s="7">
        <f t="shared" si="49"/>
        <v>160993.86592217136</v>
      </c>
      <c r="K240" s="7">
        <f t="shared" si="50"/>
        <v>5699.7371089960952</v>
      </c>
      <c r="L240" s="7">
        <f t="shared" si="51"/>
        <v>155294.12881317525</v>
      </c>
      <c r="M240" s="41">
        <f t="shared" si="52"/>
        <v>0.09</v>
      </c>
      <c r="N240" s="41">
        <f t="shared" si="53"/>
        <v>7.8284203424832111E-3</v>
      </c>
      <c r="O240" s="7">
        <f t="shared" si="54"/>
        <v>8665.0683517710677</v>
      </c>
      <c r="P240" s="7">
        <f t="shared" si="55"/>
        <v>1098208.0903042022</v>
      </c>
    </row>
    <row r="241" spans="1:16">
      <c r="A241" s="26">
        <v>231</v>
      </c>
      <c r="B241" s="7">
        <f t="shared" si="42"/>
        <v>96371.8134595788</v>
      </c>
      <c r="C241" s="7">
        <f t="shared" si="43"/>
        <v>2562.4775949428831</v>
      </c>
      <c r="D241" s="7">
        <f t="shared" si="44"/>
        <v>93809.335864635912</v>
      </c>
      <c r="E241" s="41">
        <f t="shared" si="45"/>
        <v>0.09</v>
      </c>
      <c r="F241" s="41">
        <f t="shared" si="46"/>
        <v>7.8284203424832111E-3</v>
      </c>
      <c r="G241" s="7">
        <f t="shared" si="47"/>
        <v>3721.7821526465736</v>
      </c>
      <c r="H241" s="7">
        <f t="shared" si="48"/>
        <v>471697.52210331359</v>
      </c>
      <c r="J241" s="7">
        <f t="shared" si="49"/>
        <v>159733.53826717121</v>
      </c>
      <c r="K241" s="7">
        <f t="shared" si="50"/>
        <v>4959.3247011320591</v>
      </c>
      <c r="L241" s="7">
        <f t="shared" si="51"/>
        <v>154774.21356603917</v>
      </c>
      <c r="M241" s="41">
        <f t="shared" si="52"/>
        <v>0.09</v>
      </c>
      <c r="N241" s="41">
        <f t="shared" si="53"/>
        <v>7.8284203424832111E-3</v>
      </c>
      <c r="O241" s="7">
        <f t="shared" si="54"/>
        <v>7385.5969524448328</v>
      </c>
      <c r="P241" s="7">
        <f t="shared" si="55"/>
        <v>936048.27978571807</v>
      </c>
    </row>
    <row r="242" spans="1:16">
      <c r="A242" s="26">
        <v>232</v>
      </c>
      <c r="B242" s="7">
        <f t="shared" si="42"/>
        <v>95617.374394649858</v>
      </c>
      <c r="C242" s="7">
        <f t="shared" si="43"/>
        <v>2123.42501200175</v>
      </c>
      <c r="D242" s="7">
        <f t="shared" si="44"/>
        <v>93493.949382648105</v>
      </c>
      <c r="E242" s="41">
        <f t="shared" si="45"/>
        <v>0.09</v>
      </c>
      <c r="F242" s="41">
        <f t="shared" si="46"/>
        <v>7.8284203424832111E-3</v>
      </c>
      <c r="G242" s="7">
        <f t="shared" si="47"/>
        <v>2960.7365422862863</v>
      </c>
      <c r="H242" s="7">
        <f t="shared" si="48"/>
        <v>375242.83617837919</v>
      </c>
      <c r="J242" s="7">
        <f t="shared" si="49"/>
        <v>158483.07698682367</v>
      </c>
      <c r="K242" s="7">
        <f t="shared" si="50"/>
        <v>4227.0380234656714</v>
      </c>
      <c r="L242" s="7">
        <f t="shared" si="51"/>
        <v>154256.03896335801</v>
      </c>
      <c r="M242" s="41">
        <f t="shared" si="52"/>
        <v>0.09</v>
      </c>
      <c r="N242" s="41">
        <f t="shared" si="53"/>
        <v>7.8284203424832111E-3</v>
      </c>
      <c r="O242" s="7">
        <f t="shared" si="54"/>
        <v>6120.1982816492964</v>
      </c>
      <c r="P242" s="7">
        <f t="shared" si="55"/>
        <v>775672.04254071077</v>
      </c>
    </row>
    <row r="243" spans="1:16">
      <c r="A243" s="26">
        <v>233</v>
      </c>
      <c r="B243" s="7">
        <f t="shared" si="42"/>
        <v>94868.841395843934</v>
      </c>
      <c r="C243" s="7">
        <f t="shared" si="43"/>
        <v>1689.2181675296704</v>
      </c>
      <c r="D243" s="7">
        <f t="shared" si="44"/>
        <v>93179.62322831426</v>
      </c>
      <c r="E243" s="41">
        <f t="shared" si="45"/>
        <v>0.09</v>
      </c>
      <c r="F243" s="41">
        <f t="shared" si="46"/>
        <v>7.8284203424832111E-3</v>
      </c>
      <c r="G243" s="7">
        <f t="shared" si="47"/>
        <v>2208.1093941244621</v>
      </c>
      <c r="H243" s="7">
        <f t="shared" si="48"/>
        <v>279855.10355594044</v>
      </c>
      <c r="J243" s="7">
        <f t="shared" si="49"/>
        <v>157242.40484300067</v>
      </c>
      <c r="K243" s="7">
        <f t="shared" si="50"/>
        <v>3502.8056654400925</v>
      </c>
      <c r="L243" s="7">
        <f t="shared" si="51"/>
        <v>153739.59917756057</v>
      </c>
      <c r="M243" s="41">
        <f t="shared" si="52"/>
        <v>0.09</v>
      </c>
      <c r="N243" s="41">
        <f t="shared" si="53"/>
        <v>7.8284203424832111E-3</v>
      </c>
      <c r="O243" s="7">
        <f t="shared" si="54"/>
        <v>4868.7485912743732</v>
      </c>
      <c r="P243" s="7">
        <f t="shared" si="55"/>
        <v>617063.69477187586</v>
      </c>
    </row>
    <row r="244" spans="1:16">
      <c r="A244" s="26">
        <v>234</v>
      </c>
      <c r="B244" s="7">
        <f t="shared" si="42"/>
        <v>94126.168227992879</v>
      </c>
      <c r="C244" s="7">
        <f t="shared" si="43"/>
        <v>1259.8143911743252</v>
      </c>
      <c r="D244" s="7">
        <f t="shared" si="44"/>
        <v>92866.353836818555</v>
      </c>
      <c r="E244" s="41">
        <f t="shared" si="45"/>
        <v>0.09</v>
      </c>
      <c r="F244" s="41">
        <f t="shared" si="46"/>
        <v>7.8284203424832111E-3</v>
      </c>
      <c r="G244" s="7">
        <f t="shared" si="47"/>
        <v>1463.8265321166757</v>
      </c>
      <c r="H244" s="7">
        <f t="shared" si="48"/>
        <v>185524.92318700522</v>
      </c>
      <c r="J244" s="7">
        <f t="shared" si="49"/>
        <v>156011.44520222675</v>
      </c>
      <c r="K244" s="7">
        <f t="shared" si="50"/>
        <v>2786.5568016406623</v>
      </c>
      <c r="L244" s="7">
        <f t="shared" si="51"/>
        <v>153224.88840058609</v>
      </c>
      <c r="M244" s="41">
        <f t="shared" si="52"/>
        <v>0.09</v>
      </c>
      <c r="N244" s="41">
        <f t="shared" si="53"/>
        <v>7.8284203424832111E-3</v>
      </c>
      <c r="O244" s="7">
        <f t="shared" si="54"/>
        <v>3631.1251474301362</v>
      </c>
      <c r="P244" s="7">
        <f t="shared" si="55"/>
        <v>460207.68122385966</v>
      </c>
    </row>
    <row r="245" spans="1:16">
      <c r="A245" s="26">
        <v>235</v>
      </c>
      <c r="B245" s="7">
        <f t="shared" si="42"/>
        <v>93389.309017876891</v>
      </c>
      <c r="C245" s="7">
        <f t="shared" si="43"/>
        <v>835.17136254683521</v>
      </c>
      <c r="D245" s="7">
        <f t="shared" si="44"/>
        <v>92554.137655330051</v>
      </c>
      <c r="E245" s="41">
        <f t="shared" si="45"/>
        <v>0.09</v>
      </c>
      <c r="F245" s="41">
        <f t="shared" si="46"/>
        <v>7.8284203424832111E-3</v>
      </c>
      <c r="G245" s="7">
        <f t="shared" si="47"/>
        <v>727.81438871280966</v>
      </c>
      <c r="H245" s="7">
        <f t="shared" si="48"/>
        <v>92242.971142962357</v>
      </c>
      <c r="J245" s="7">
        <f t="shared" si="49"/>
        <v>154790.12203094544</v>
      </c>
      <c r="K245" s="7">
        <f t="shared" si="50"/>
        <v>2078.2211871267459</v>
      </c>
      <c r="L245" s="7">
        <f t="shared" si="51"/>
        <v>152711.9008438187</v>
      </c>
      <c r="M245" s="41">
        <f t="shared" si="52"/>
        <v>0.09</v>
      </c>
      <c r="N245" s="41">
        <f t="shared" si="53"/>
        <v>7.8284203424832111E-3</v>
      </c>
      <c r="O245" s="7">
        <f t="shared" si="54"/>
        <v>2407.2062223548628</v>
      </c>
      <c r="P245" s="7">
        <f t="shared" si="55"/>
        <v>305088.57415768615</v>
      </c>
    </row>
    <row r="246" spans="1:16">
      <c r="A246" s="26">
        <v>236</v>
      </c>
      <c r="B246" s="7">
        <f t="shared" si="42"/>
        <v>92658.218251390907</v>
      </c>
      <c r="C246" s="7">
        <f t="shared" si="43"/>
        <v>415.24710842856888</v>
      </c>
      <c r="D246" s="7">
        <f t="shared" si="44"/>
        <v>92242.971142962357</v>
      </c>
      <c r="E246" s="41">
        <f t="shared" si="45"/>
        <v>0.09</v>
      </c>
      <c r="F246" s="41">
        <f t="shared" si="46"/>
        <v>7.8284203424832111E-3</v>
      </c>
      <c r="G246" s="7">
        <f t="shared" si="47"/>
        <v>0</v>
      </c>
      <c r="H246" s="7">
        <f t="shared" si="48"/>
        <v>0</v>
      </c>
      <c r="J246" s="7">
        <f t="shared" si="49"/>
        <v>153578.35989082293</v>
      </c>
      <c r="K246" s="7">
        <f t="shared" si="50"/>
        <v>1377.7291528004175</v>
      </c>
      <c r="L246" s="7">
        <f t="shared" si="51"/>
        <v>152200.6307380225</v>
      </c>
      <c r="M246" s="41">
        <f t="shared" si="52"/>
        <v>0.09</v>
      </c>
      <c r="N246" s="41">
        <f t="shared" si="53"/>
        <v>7.8284203424832111E-3</v>
      </c>
      <c r="O246" s="7">
        <f t="shared" si="54"/>
        <v>1196.8710863869171</v>
      </c>
      <c r="P246" s="7">
        <f t="shared" si="55"/>
        <v>151691.07233327674</v>
      </c>
    </row>
    <row r="247" spans="1:16">
      <c r="A247" s="26">
        <v>237</v>
      </c>
      <c r="B247" s="7">
        <f t="shared" si="42"/>
        <v>0</v>
      </c>
      <c r="C247" s="7">
        <f t="shared" si="43"/>
        <v>0</v>
      </c>
      <c r="D247" s="7">
        <f t="shared" si="44"/>
        <v>0</v>
      </c>
      <c r="E247" s="41">
        <f t="shared" si="45"/>
        <v>0.09</v>
      </c>
      <c r="F247" s="41">
        <f t="shared" si="46"/>
        <v>7.8284203424832111E-3</v>
      </c>
      <c r="G247" s="7">
        <f t="shared" si="47"/>
        <v>0</v>
      </c>
      <c r="H247" s="7">
        <f t="shared" si="48"/>
        <v>0</v>
      </c>
      <c r="J247" s="7">
        <f t="shared" si="49"/>
        <v>152376.08393408844</v>
      </c>
      <c r="K247" s="7">
        <f t="shared" si="50"/>
        <v>685.01160081168871</v>
      </c>
      <c r="L247" s="7">
        <f t="shared" si="51"/>
        <v>151691.07233327674</v>
      </c>
      <c r="M247" s="41">
        <f t="shared" si="52"/>
        <v>0.09</v>
      </c>
      <c r="N247" s="41">
        <f t="shared" si="53"/>
        <v>7.8284203424832111E-3</v>
      </c>
      <c r="O247" s="7">
        <f t="shared" si="54"/>
        <v>0</v>
      </c>
      <c r="P247" s="7">
        <f t="shared" si="55"/>
        <v>0</v>
      </c>
    </row>
    <row r="248" spans="1:16">
      <c r="A248" s="26">
        <v>238</v>
      </c>
      <c r="B248" s="7">
        <f t="shared" si="42"/>
        <v>0</v>
      </c>
      <c r="C248" s="7">
        <f t="shared" si="43"/>
        <v>0</v>
      </c>
      <c r="D248" s="7">
        <f t="shared" si="44"/>
        <v>0</v>
      </c>
      <c r="E248" s="41">
        <f t="shared" si="45"/>
        <v>0.09</v>
      </c>
      <c r="F248" s="41">
        <f t="shared" si="46"/>
        <v>7.8284203424832111E-3</v>
      </c>
      <c r="G248" s="7">
        <f t="shared" si="47"/>
        <v>0</v>
      </c>
      <c r="H248" s="7">
        <f t="shared" si="48"/>
        <v>0</v>
      </c>
      <c r="J248" s="7">
        <f t="shared" si="49"/>
        <v>0</v>
      </c>
      <c r="K248" s="7">
        <f t="shared" si="50"/>
        <v>0</v>
      </c>
      <c r="L248" s="7">
        <f t="shared" si="51"/>
        <v>0</v>
      </c>
      <c r="M248" s="41">
        <f t="shared" si="52"/>
        <v>0.09</v>
      </c>
      <c r="N248" s="41">
        <f t="shared" si="53"/>
        <v>7.8284203424832111E-3</v>
      </c>
      <c r="O248" s="7">
        <f t="shared" si="54"/>
        <v>0</v>
      </c>
      <c r="P248" s="7">
        <f t="shared" si="55"/>
        <v>0</v>
      </c>
    </row>
    <row r="249" spans="1:16">
      <c r="A249" s="26">
        <v>239</v>
      </c>
      <c r="B249" s="7">
        <f t="shared" si="42"/>
        <v>0</v>
      </c>
      <c r="C249" s="7">
        <f t="shared" si="43"/>
        <v>0</v>
      </c>
      <c r="D249" s="7">
        <f t="shared" si="44"/>
        <v>0</v>
      </c>
      <c r="E249" s="41">
        <f t="shared" si="45"/>
        <v>0.09</v>
      </c>
      <c r="F249" s="41">
        <f t="shared" si="46"/>
        <v>7.8284203424832111E-3</v>
      </c>
      <c r="G249" s="7">
        <f t="shared" si="47"/>
        <v>0</v>
      </c>
      <c r="H249" s="7">
        <f t="shared" si="48"/>
        <v>0</v>
      </c>
      <c r="J249" s="7">
        <f t="shared" si="49"/>
        <v>0</v>
      </c>
      <c r="K249" s="7">
        <f t="shared" si="50"/>
        <v>0</v>
      </c>
      <c r="L249" s="7">
        <f t="shared" si="51"/>
        <v>0</v>
      </c>
      <c r="M249" s="41">
        <f t="shared" si="52"/>
        <v>0.09</v>
      </c>
      <c r="N249" s="41">
        <f t="shared" si="53"/>
        <v>7.8284203424832111E-3</v>
      </c>
      <c r="O249" s="7">
        <f t="shared" si="54"/>
        <v>0</v>
      </c>
      <c r="P249" s="7">
        <f t="shared" si="55"/>
        <v>0</v>
      </c>
    </row>
    <row r="250" spans="1:16">
      <c r="A250" s="26">
        <v>240</v>
      </c>
      <c r="B250" s="7">
        <f t="shared" si="42"/>
        <v>0</v>
      </c>
      <c r="C250" s="7">
        <f t="shared" si="43"/>
        <v>0</v>
      </c>
      <c r="D250" s="7">
        <f t="shared" si="44"/>
        <v>0</v>
      </c>
      <c r="E250" s="41">
        <f t="shared" si="45"/>
        <v>0.09</v>
      </c>
      <c r="F250" s="41">
        <f t="shared" si="46"/>
        <v>7.8284203424832111E-3</v>
      </c>
      <c r="G250" s="7">
        <f t="shared" si="47"/>
        <v>0</v>
      </c>
      <c r="H250" s="7">
        <f t="shared" si="48"/>
        <v>0</v>
      </c>
      <c r="J250" s="7">
        <f t="shared" si="49"/>
        <v>0</v>
      </c>
      <c r="K250" s="7">
        <f t="shared" si="50"/>
        <v>0</v>
      </c>
      <c r="L250" s="7">
        <f t="shared" si="51"/>
        <v>0</v>
      </c>
      <c r="M250" s="41">
        <f t="shared" si="52"/>
        <v>0.09</v>
      </c>
      <c r="N250" s="41">
        <f t="shared" si="53"/>
        <v>7.8284203424832111E-3</v>
      </c>
      <c r="O250" s="7">
        <f t="shared" si="54"/>
        <v>0</v>
      </c>
      <c r="P250" s="7">
        <f t="shared" si="55"/>
        <v>0</v>
      </c>
    </row>
    <row r="251" spans="1:16">
      <c r="B251" s="7"/>
      <c r="C251" s="7"/>
      <c r="D251" s="7"/>
      <c r="E251" s="9"/>
      <c r="F251" s="9"/>
      <c r="G251" s="7"/>
      <c r="J251" s="7"/>
      <c r="K251" s="7"/>
      <c r="L251" s="7"/>
      <c r="M251" s="9"/>
      <c r="N251" s="9"/>
      <c r="O251" s="7"/>
      <c r="P251" s="7"/>
    </row>
    <row r="252" spans="1:16">
      <c r="B252" s="7"/>
      <c r="C252" s="7"/>
      <c r="D252" s="7"/>
      <c r="E252" s="9"/>
      <c r="F252" s="9"/>
      <c r="G252" s="7"/>
      <c r="J252" s="7"/>
      <c r="K252" s="7"/>
      <c r="L252" s="7"/>
      <c r="M252" s="9"/>
      <c r="N252" s="9"/>
      <c r="O252" s="7"/>
      <c r="P252" s="7"/>
    </row>
    <row r="253" spans="1:16">
      <c r="B253" s="7"/>
      <c r="C253" s="7"/>
      <c r="D253" s="7"/>
      <c r="E253" s="9"/>
      <c r="F253" s="9"/>
      <c r="G253" s="7"/>
      <c r="J253" s="7"/>
      <c r="K253" s="7"/>
      <c r="L253" s="7"/>
      <c r="M253" s="9"/>
      <c r="N253" s="9"/>
      <c r="O253" s="7"/>
      <c r="P253" s="7"/>
    </row>
    <row r="254" spans="1:16">
      <c r="B254" s="7"/>
      <c r="C254" s="7"/>
      <c r="D254" s="7"/>
      <c r="E254" s="9"/>
      <c r="F254" s="9"/>
      <c r="G254" s="7"/>
      <c r="J254" s="7"/>
      <c r="K254" s="7"/>
      <c r="L254" s="7"/>
      <c r="M254" s="9"/>
      <c r="N254" s="9"/>
      <c r="O254" s="7"/>
      <c r="P254" s="7"/>
    </row>
    <row r="255" spans="1:16">
      <c r="B255" s="7"/>
      <c r="C255" s="7"/>
      <c r="D255" s="7"/>
      <c r="E255" s="9"/>
      <c r="F255" s="9"/>
      <c r="G255" s="7"/>
      <c r="J255" s="7"/>
      <c r="K255" s="7"/>
      <c r="L255" s="7"/>
      <c r="M255" s="9"/>
      <c r="N255" s="9"/>
      <c r="O255" s="7"/>
      <c r="P255" s="7"/>
    </row>
    <row r="256" spans="1:16">
      <c r="B256" s="7"/>
      <c r="C256" s="7"/>
      <c r="D256" s="7"/>
      <c r="E256" s="9"/>
      <c r="F256" s="9"/>
      <c r="G256" s="7"/>
      <c r="J256" s="7"/>
      <c r="K256" s="7"/>
      <c r="L256" s="7"/>
      <c r="M256" s="9"/>
      <c r="N256" s="9"/>
      <c r="O256" s="7"/>
      <c r="P256" s="7"/>
    </row>
    <row r="257" spans="2:16">
      <c r="B257" s="7"/>
      <c r="C257" s="7"/>
      <c r="D257" s="7"/>
      <c r="E257" s="9"/>
      <c r="F257" s="9"/>
      <c r="G257" s="7"/>
      <c r="J257" s="7"/>
      <c r="K257" s="7"/>
      <c r="L257" s="7"/>
      <c r="M257" s="9"/>
      <c r="N257" s="9"/>
      <c r="O257" s="7"/>
      <c r="P257" s="7"/>
    </row>
    <row r="258" spans="2:16">
      <c r="B258" s="7"/>
      <c r="C258" s="7"/>
      <c r="D258" s="7"/>
      <c r="E258" s="9"/>
      <c r="F258" s="9"/>
      <c r="G258" s="7"/>
      <c r="J258" s="7"/>
      <c r="K258" s="7"/>
      <c r="L258" s="7"/>
      <c r="M258" s="9"/>
      <c r="N258" s="9"/>
      <c r="O258" s="7"/>
      <c r="P258" s="7"/>
    </row>
    <row r="259" spans="2:16">
      <c r="B259" s="7"/>
      <c r="C259" s="7"/>
      <c r="D259" s="7"/>
      <c r="E259" s="9"/>
      <c r="F259" s="9"/>
      <c r="G259" s="7"/>
      <c r="J259" s="7"/>
      <c r="K259" s="7"/>
      <c r="L259" s="7"/>
      <c r="M259" s="9"/>
      <c r="N259" s="9"/>
      <c r="O259" s="7"/>
      <c r="P259" s="7"/>
    </row>
    <row r="260" spans="2:16">
      <c r="B260" s="7"/>
      <c r="C260" s="7"/>
      <c r="D260" s="7"/>
      <c r="E260" s="9"/>
      <c r="F260" s="9"/>
      <c r="G260" s="7"/>
      <c r="J260" s="7"/>
      <c r="K260" s="7"/>
      <c r="L260" s="7"/>
      <c r="M260" s="9"/>
      <c r="N260" s="9"/>
      <c r="O260" s="7"/>
      <c r="P260" s="7"/>
    </row>
    <row r="261" spans="2:16">
      <c r="B261" s="7"/>
      <c r="C261" s="7"/>
      <c r="D261" s="7"/>
      <c r="E261" s="9"/>
      <c r="F261" s="9"/>
      <c r="G261" s="7"/>
      <c r="J261" s="7"/>
      <c r="K261" s="7"/>
      <c r="L261" s="7"/>
      <c r="M261" s="9"/>
      <c r="N261" s="9"/>
      <c r="O261" s="7"/>
      <c r="P261" s="7"/>
    </row>
    <row r="262" spans="2:16">
      <c r="B262" s="7"/>
      <c r="C262" s="7"/>
      <c r="D262" s="7"/>
      <c r="E262" s="9"/>
      <c r="F262" s="9"/>
      <c r="G262" s="7"/>
      <c r="J262" s="7"/>
      <c r="K262" s="7"/>
      <c r="L262" s="7"/>
      <c r="M262" s="9"/>
      <c r="N262" s="9"/>
      <c r="O262" s="7"/>
      <c r="P262" s="7"/>
    </row>
    <row r="263" spans="2:16">
      <c r="B263" s="7"/>
      <c r="C263" s="7"/>
      <c r="D263" s="7"/>
      <c r="E263" s="9"/>
      <c r="F263" s="9"/>
      <c r="G263" s="7"/>
      <c r="J263" s="7"/>
      <c r="K263" s="7"/>
      <c r="L263" s="7"/>
      <c r="M263" s="9"/>
      <c r="N263" s="9"/>
      <c r="O263" s="7"/>
      <c r="P263" s="7"/>
    </row>
    <row r="264" spans="2:16">
      <c r="B264" s="7"/>
      <c r="C264" s="7"/>
      <c r="D264" s="7"/>
      <c r="E264" s="9"/>
      <c r="F264" s="9"/>
      <c r="G264" s="7"/>
      <c r="J264" s="7"/>
      <c r="K264" s="7"/>
      <c r="L264" s="7"/>
      <c r="M264" s="9"/>
      <c r="N264" s="9"/>
      <c r="O264" s="7"/>
      <c r="P264" s="7"/>
    </row>
    <row r="265" spans="2:16">
      <c r="B265" s="7"/>
      <c r="C265" s="7"/>
      <c r="D265" s="7"/>
      <c r="E265" s="9"/>
      <c r="F265" s="9"/>
      <c r="G265" s="7"/>
      <c r="J265" s="7"/>
      <c r="K265" s="7"/>
      <c r="L265" s="7"/>
      <c r="M265" s="9"/>
      <c r="N265" s="9"/>
      <c r="O265" s="7"/>
      <c r="P265" s="7"/>
    </row>
    <row r="266" spans="2:16">
      <c r="B266" s="7"/>
      <c r="C266" s="7"/>
      <c r="D266" s="7"/>
      <c r="E266" s="9"/>
      <c r="F266" s="9"/>
      <c r="G266" s="7"/>
      <c r="J266" s="7"/>
      <c r="K266" s="7"/>
      <c r="L266" s="7"/>
      <c r="M266" s="9"/>
      <c r="N266" s="9"/>
      <c r="O266" s="7"/>
      <c r="P266" s="7"/>
    </row>
    <row r="267" spans="2:16">
      <c r="B267" s="7"/>
      <c r="C267" s="7"/>
      <c r="D267" s="7"/>
      <c r="E267" s="9"/>
      <c r="F267" s="9"/>
      <c r="G267" s="7"/>
      <c r="J267" s="7"/>
      <c r="K267" s="7"/>
      <c r="L267" s="7"/>
      <c r="M267" s="9"/>
      <c r="N267" s="9"/>
      <c r="O267" s="7"/>
      <c r="P267" s="7"/>
    </row>
    <row r="268" spans="2:16">
      <c r="B268" s="7"/>
      <c r="C268" s="7"/>
      <c r="D268" s="7"/>
      <c r="E268" s="9"/>
      <c r="F268" s="9"/>
      <c r="G268" s="7"/>
      <c r="J268" s="7"/>
      <c r="K268" s="7"/>
      <c r="L268" s="7"/>
      <c r="M268" s="9"/>
      <c r="N268" s="9"/>
      <c r="O268" s="7"/>
      <c r="P268" s="7"/>
    </row>
    <row r="269" spans="2:16">
      <c r="B269" s="7"/>
      <c r="C269" s="7"/>
      <c r="D269" s="7"/>
      <c r="E269" s="9"/>
      <c r="F269" s="9"/>
      <c r="G269" s="7"/>
      <c r="J269" s="7"/>
      <c r="K269" s="7"/>
      <c r="L269" s="7"/>
      <c r="M269" s="9"/>
      <c r="N269" s="9"/>
      <c r="O269" s="7"/>
      <c r="P269" s="7"/>
    </row>
    <row r="270" spans="2:16">
      <c r="B270" s="7"/>
      <c r="C270" s="7"/>
      <c r="D270" s="7"/>
      <c r="E270" s="9"/>
      <c r="F270" s="9"/>
      <c r="G270" s="7"/>
      <c r="J270" s="7"/>
      <c r="K270" s="7"/>
      <c r="L270" s="7"/>
      <c r="M270" s="9"/>
      <c r="N270" s="9"/>
      <c r="O270" s="7"/>
      <c r="P270" s="7"/>
    </row>
    <row r="271" spans="2:16">
      <c r="B271" s="7"/>
      <c r="C271" s="7"/>
      <c r="D271" s="7"/>
      <c r="E271" s="9"/>
      <c r="F271" s="9"/>
      <c r="G271" s="7"/>
      <c r="J271" s="7"/>
      <c r="K271" s="7"/>
      <c r="L271" s="7"/>
      <c r="M271" s="9"/>
      <c r="N271" s="9"/>
      <c r="O271" s="7"/>
      <c r="P271" s="7"/>
    </row>
    <row r="272" spans="2:16">
      <c r="B272" s="7"/>
      <c r="C272" s="7"/>
      <c r="D272" s="7"/>
      <c r="E272" s="9"/>
      <c r="F272" s="9"/>
      <c r="G272" s="7"/>
      <c r="J272" s="7"/>
      <c r="K272" s="7"/>
      <c r="L272" s="7"/>
      <c r="M272" s="9"/>
      <c r="N272" s="9"/>
      <c r="O272" s="7"/>
      <c r="P272" s="7"/>
    </row>
    <row r="273" spans="2:16">
      <c r="B273" s="7"/>
      <c r="C273" s="7"/>
      <c r="D273" s="7"/>
      <c r="E273" s="9"/>
      <c r="F273" s="9"/>
      <c r="G273" s="7"/>
      <c r="J273" s="7"/>
      <c r="K273" s="7"/>
      <c r="L273" s="7"/>
      <c r="M273" s="9"/>
      <c r="N273" s="9"/>
      <c r="O273" s="7"/>
      <c r="P273" s="7"/>
    </row>
    <row r="274" spans="2:16">
      <c r="B274" s="7"/>
      <c r="C274" s="7"/>
      <c r="D274" s="7"/>
      <c r="E274" s="9"/>
      <c r="F274" s="9"/>
      <c r="G274" s="7"/>
      <c r="J274" s="7"/>
      <c r="K274" s="7"/>
      <c r="L274" s="7"/>
      <c r="M274" s="9"/>
      <c r="N274" s="9"/>
      <c r="O274" s="7"/>
      <c r="P274" s="7"/>
    </row>
    <row r="275" spans="2:16">
      <c r="B275" s="7"/>
      <c r="C275" s="7"/>
      <c r="D275" s="7"/>
      <c r="E275" s="9"/>
      <c r="F275" s="9"/>
      <c r="G275" s="7"/>
      <c r="J275" s="7"/>
      <c r="K275" s="7"/>
      <c r="L275" s="7"/>
      <c r="M275" s="9"/>
      <c r="N275" s="9"/>
      <c r="O275" s="7"/>
      <c r="P275" s="7"/>
    </row>
    <row r="276" spans="2:16">
      <c r="B276" s="7"/>
      <c r="C276" s="7"/>
      <c r="D276" s="7"/>
      <c r="E276" s="9"/>
      <c r="F276" s="9"/>
      <c r="G276" s="7"/>
      <c r="J276" s="7"/>
      <c r="K276" s="7"/>
      <c r="L276" s="7"/>
      <c r="M276" s="9"/>
      <c r="N276" s="9"/>
      <c r="O276" s="7"/>
      <c r="P276" s="7"/>
    </row>
    <row r="277" spans="2:16">
      <c r="B277" s="7"/>
      <c r="C277" s="7"/>
      <c r="D277" s="7"/>
      <c r="E277" s="9"/>
      <c r="F277" s="9"/>
      <c r="G277" s="7"/>
      <c r="J277" s="7"/>
      <c r="K277" s="7"/>
      <c r="L277" s="7"/>
      <c r="M277" s="9"/>
      <c r="N277" s="9"/>
      <c r="O277" s="7"/>
      <c r="P277" s="7"/>
    </row>
    <row r="278" spans="2:16">
      <c r="B278" s="7"/>
      <c r="C278" s="7"/>
      <c r="D278" s="7"/>
      <c r="E278" s="9"/>
      <c r="F278" s="9"/>
      <c r="G278" s="7"/>
      <c r="J278" s="7"/>
      <c r="K278" s="7"/>
      <c r="L278" s="7"/>
      <c r="M278" s="9"/>
      <c r="N278" s="9"/>
      <c r="O278" s="7"/>
      <c r="P278" s="7"/>
    </row>
    <row r="279" spans="2:16">
      <c r="B279" s="7"/>
      <c r="C279" s="7"/>
      <c r="D279" s="7"/>
      <c r="E279" s="9"/>
      <c r="F279" s="9"/>
      <c r="G279" s="7"/>
      <c r="J279" s="7"/>
      <c r="K279" s="7"/>
      <c r="L279" s="7"/>
      <c r="M279" s="9"/>
      <c r="N279" s="9"/>
      <c r="O279" s="7"/>
      <c r="P279" s="7"/>
    </row>
    <row r="280" spans="2:16">
      <c r="B280" s="7"/>
      <c r="C280" s="7"/>
      <c r="D280" s="7"/>
      <c r="E280" s="9"/>
      <c r="F280" s="9"/>
      <c r="G280" s="7"/>
      <c r="J280" s="7"/>
      <c r="K280" s="7"/>
      <c r="L280" s="7"/>
      <c r="M280" s="9"/>
      <c r="N280" s="9"/>
      <c r="O280" s="7"/>
      <c r="P280" s="7"/>
    </row>
    <row r="281" spans="2:16">
      <c r="B281" s="7"/>
      <c r="C281" s="7"/>
      <c r="D281" s="7"/>
      <c r="E281" s="9"/>
      <c r="F281" s="9"/>
      <c r="G281" s="7"/>
      <c r="J281" s="7"/>
      <c r="K281" s="7"/>
      <c r="L281" s="7"/>
      <c r="M281" s="9"/>
      <c r="N281" s="9"/>
      <c r="O281" s="7"/>
      <c r="P281" s="7"/>
    </row>
    <row r="282" spans="2:16">
      <c r="B282" s="7"/>
      <c r="C282" s="7"/>
      <c r="D282" s="7"/>
      <c r="E282" s="9"/>
      <c r="F282" s="9"/>
      <c r="G282" s="7"/>
      <c r="J282" s="7"/>
      <c r="K282" s="7"/>
      <c r="L282" s="7"/>
      <c r="M282" s="9"/>
      <c r="N282" s="9"/>
      <c r="O282" s="7"/>
      <c r="P282" s="7"/>
    </row>
    <row r="283" spans="2:16">
      <c r="B283" s="7"/>
      <c r="C283" s="7"/>
      <c r="D283" s="7"/>
      <c r="E283" s="9"/>
      <c r="F283" s="9"/>
      <c r="G283" s="7"/>
      <c r="J283" s="7"/>
      <c r="K283" s="7"/>
      <c r="L283" s="7"/>
      <c r="M283" s="9"/>
      <c r="N283" s="9"/>
      <c r="O283" s="7"/>
      <c r="P283" s="7"/>
    </row>
    <row r="284" spans="2:16">
      <c r="B284" s="7"/>
      <c r="C284" s="7"/>
      <c r="D284" s="7"/>
      <c r="E284" s="9"/>
      <c r="F284" s="9"/>
      <c r="G284" s="7"/>
      <c r="J284" s="7"/>
      <c r="K284" s="7"/>
      <c r="L284" s="7"/>
      <c r="M284" s="9"/>
      <c r="N284" s="9"/>
      <c r="O284" s="7"/>
      <c r="P284" s="7"/>
    </row>
    <row r="285" spans="2:16">
      <c r="B285" s="7"/>
      <c r="C285" s="7"/>
      <c r="D285" s="7"/>
      <c r="E285" s="9"/>
      <c r="F285" s="9"/>
      <c r="G285" s="7"/>
      <c r="J285" s="7"/>
      <c r="K285" s="7"/>
      <c r="L285" s="7"/>
      <c r="M285" s="9"/>
      <c r="N285" s="9"/>
      <c r="O285" s="7"/>
      <c r="P285" s="7"/>
    </row>
    <row r="286" spans="2:16">
      <c r="B286" s="7"/>
      <c r="C286" s="7"/>
      <c r="D286" s="7"/>
      <c r="E286" s="9"/>
      <c r="F286" s="9"/>
      <c r="G286" s="7"/>
      <c r="J286" s="7"/>
      <c r="K286" s="7"/>
      <c r="L286" s="7"/>
      <c r="M286" s="9"/>
      <c r="N286" s="9"/>
      <c r="O286" s="7"/>
      <c r="P286" s="7"/>
    </row>
    <row r="287" spans="2:16">
      <c r="B287" s="7"/>
      <c r="C287" s="7"/>
      <c r="D287" s="7"/>
      <c r="E287" s="9"/>
      <c r="F287" s="9"/>
      <c r="G287" s="7"/>
      <c r="J287" s="7"/>
      <c r="K287" s="7"/>
      <c r="L287" s="7"/>
      <c r="M287" s="9"/>
      <c r="N287" s="9"/>
      <c r="O287" s="7"/>
      <c r="P287" s="7"/>
    </row>
    <row r="288" spans="2:16">
      <c r="B288" s="7"/>
      <c r="C288" s="7"/>
      <c r="D288" s="7"/>
      <c r="E288" s="9"/>
      <c r="F288" s="9"/>
      <c r="G288" s="7"/>
      <c r="J288" s="7"/>
      <c r="K288" s="7"/>
      <c r="L288" s="7"/>
      <c r="M288" s="9"/>
      <c r="N288" s="9"/>
      <c r="O288" s="7"/>
      <c r="P288" s="7"/>
    </row>
    <row r="289" spans="2:16">
      <c r="B289" s="7"/>
      <c r="C289" s="7"/>
      <c r="D289" s="7"/>
      <c r="E289" s="9"/>
      <c r="F289" s="9"/>
      <c r="G289" s="7"/>
      <c r="J289" s="7"/>
      <c r="K289" s="7"/>
      <c r="L289" s="7"/>
      <c r="M289" s="9"/>
      <c r="N289" s="9"/>
      <c r="O289" s="7"/>
      <c r="P289" s="7"/>
    </row>
    <row r="290" spans="2:16">
      <c r="B290" s="7"/>
      <c r="C290" s="7"/>
      <c r="D290" s="7"/>
      <c r="E290" s="9"/>
      <c r="F290" s="9"/>
      <c r="G290" s="7"/>
      <c r="J290" s="7"/>
      <c r="K290" s="7"/>
      <c r="L290" s="7"/>
      <c r="M290" s="9"/>
      <c r="N290" s="9"/>
      <c r="O290" s="7"/>
      <c r="P290" s="7"/>
    </row>
    <row r="291" spans="2:16">
      <c r="B291" s="7"/>
      <c r="C291" s="7"/>
      <c r="D291" s="7"/>
      <c r="E291" s="9"/>
      <c r="F291" s="9"/>
      <c r="G291" s="7"/>
      <c r="J291" s="7"/>
      <c r="K291" s="7"/>
      <c r="L291" s="7"/>
      <c r="M291" s="9"/>
      <c r="N291" s="9"/>
      <c r="O291" s="7"/>
      <c r="P291" s="7"/>
    </row>
    <row r="292" spans="2:16">
      <c r="B292" s="7"/>
      <c r="C292" s="7"/>
      <c r="D292" s="7"/>
      <c r="E292" s="9"/>
      <c r="F292" s="9"/>
      <c r="G292" s="7"/>
      <c r="J292" s="7"/>
      <c r="K292" s="7"/>
      <c r="L292" s="7"/>
      <c r="M292" s="9"/>
      <c r="N292" s="9"/>
      <c r="O292" s="7"/>
      <c r="P292" s="7"/>
    </row>
    <row r="293" spans="2:16">
      <c r="B293" s="7"/>
      <c r="C293" s="7"/>
      <c r="D293" s="7"/>
      <c r="E293" s="9"/>
      <c r="F293" s="9"/>
      <c r="G293" s="7"/>
      <c r="J293" s="7"/>
      <c r="K293" s="7"/>
      <c r="L293" s="7"/>
      <c r="M293" s="9"/>
      <c r="N293" s="9"/>
      <c r="O293" s="7"/>
      <c r="P293" s="7"/>
    </row>
    <row r="294" spans="2:16">
      <c r="B294" s="7"/>
      <c r="C294" s="7"/>
      <c r="D294" s="7"/>
      <c r="E294" s="9"/>
      <c r="F294" s="9"/>
      <c r="G294" s="7"/>
      <c r="J294" s="7"/>
      <c r="K294" s="7"/>
      <c r="L294" s="7"/>
      <c r="M294" s="9"/>
      <c r="N294" s="9"/>
      <c r="O294" s="7"/>
      <c r="P294" s="7"/>
    </row>
    <row r="295" spans="2:16">
      <c r="B295" s="7"/>
      <c r="C295" s="7"/>
      <c r="D295" s="7"/>
      <c r="E295" s="9"/>
      <c r="F295" s="9"/>
      <c r="G295" s="7"/>
      <c r="J295" s="7"/>
      <c r="K295" s="7"/>
      <c r="L295" s="7"/>
      <c r="M295" s="9"/>
      <c r="N295" s="9"/>
      <c r="O295" s="7"/>
      <c r="P295" s="7"/>
    </row>
    <row r="296" spans="2:16">
      <c r="B296" s="7"/>
      <c r="C296" s="7"/>
      <c r="D296" s="7"/>
      <c r="E296" s="9"/>
      <c r="F296" s="9"/>
      <c r="G296" s="7"/>
      <c r="J296" s="7"/>
      <c r="K296" s="7"/>
      <c r="L296" s="7"/>
      <c r="M296" s="9"/>
      <c r="N296" s="9"/>
      <c r="O296" s="7"/>
      <c r="P296" s="7"/>
    </row>
    <row r="297" spans="2:16">
      <c r="B297" s="7"/>
      <c r="C297" s="7"/>
      <c r="D297" s="7"/>
      <c r="E297" s="9"/>
      <c r="F297" s="9"/>
      <c r="G297" s="7"/>
      <c r="J297" s="7"/>
      <c r="K297" s="7"/>
      <c r="L297" s="7"/>
      <c r="M297" s="9"/>
      <c r="N297" s="9"/>
      <c r="O297" s="7"/>
      <c r="P297" s="7"/>
    </row>
    <row r="298" spans="2:16">
      <c r="B298" s="7"/>
      <c r="C298" s="7"/>
      <c r="D298" s="7"/>
      <c r="E298" s="9"/>
      <c r="F298" s="9"/>
      <c r="G298" s="7"/>
      <c r="J298" s="7"/>
      <c r="K298" s="7"/>
      <c r="L298" s="7"/>
      <c r="M298" s="9"/>
      <c r="N298" s="9"/>
      <c r="O298" s="7"/>
      <c r="P298" s="7"/>
    </row>
    <row r="299" spans="2:16">
      <c r="B299" s="7"/>
      <c r="C299" s="7"/>
      <c r="D299" s="7"/>
      <c r="E299" s="9"/>
      <c r="F299" s="9"/>
      <c r="G299" s="7"/>
      <c r="J299" s="7"/>
      <c r="K299" s="7"/>
      <c r="L299" s="7"/>
      <c r="M299" s="9"/>
      <c r="N299" s="9"/>
      <c r="O299" s="7"/>
      <c r="P299" s="7"/>
    </row>
    <row r="300" spans="2:16">
      <c r="B300" s="7"/>
      <c r="C300" s="7"/>
      <c r="D300" s="7"/>
      <c r="E300" s="9"/>
      <c r="F300" s="9"/>
      <c r="G300" s="7"/>
      <c r="J300" s="7"/>
      <c r="K300" s="7"/>
      <c r="L300" s="7"/>
      <c r="M300" s="9"/>
      <c r="N300" s="9"/>
      <c r="O300" s="7"/>
      <c r="P300" s="7"/>
    </row>
    <row r="301" spans="2:16">
      <c r="B301" s="7"/>
      <c r="C301" s="7"/>
      <c r="D301" s="7"/>
      <c r="E301" s="9"/>
      <c r="F301" s="9"/>
      <c r="G301" s="7"/>
      <c r="J301" s="7"/>
      <c r="K301" s="7"/>
      <c r="L301" s="7"/>
      <c r="M301" s="9"/>
      <c r="N301" s="9"/>
      <c r="O301" s="7"/>
      <c r="P301" s="7"/>
    </row>
    <row r="302" spans="2:16">
      <c r="B302" s="7"/>
      <c r="C302" s="7"/>
      <c r="D302" s="7"/>
      <c r="E302" s="9"/>
      <c r="F302" s="9"/>
      <c r="G302" s="7"/>
      <c r="J302" s="7"/>
      <c r="K302" s="7"/>
      <c r="L302" s="7"/>
      <c r="M302" s="9"/>
      <c r="N302" s="9"/>
      <c r="O302" s="7"/>
      <c r="P302" s="7"/>
    </row>
    <row r="303" spans="2:16">
      <c r="B303" s="7"/>
      <c r="C303" s="7"/>
      <c r="D303" s="7"/>
      <c r="E303" s="9"/>
      <c r="F303" s="9"/>
      <c r="G303" s="7"/>
      <c r="J303" s="7"/>
      <c r="K303" s="7"/>
      <c r="L303" s="7"/>
      <c r="M303" s="9"/>
      <c r="N303" s="9"/>
      <c r="O303" s="7"/>
      <c r="P303" s="7"/>
    </row>
    <row r="304" spans="2:16">
      <c r="B304" s="7"/>
      <c r="C304" s="7"/>
      <c r="D304" s="7"/>
      <c r="E304" s="9"/>
      <c r="F304" s="9"/>
      <c r="G304" s="7"/>
      <c r="J304" s="7"/>
      <c r="K304" s="7"/>
      <c r="L304" s="7"/>
      <c r="M304" s="9"/>
      <c r="N304" s="9"/>
      <c r="O304" s="7"/>
      <c r="P304" s="7"/>
    </row>
    <row r="305" spans="2:16">
      <c r="B305" s="7"/>
      <c r="C305" s="7"/>
      <c r="D305" s="7"/>
      <c r="E305" s="9"/>
      <c r="F305" s="9"/>
      <c r="G305" s="7"/>
      <c r="J305" s="7"/>
      <c r="K305" s="7"/>
      <c r="L305" s="7"/>
      <c r="M305" s="9"/>
      <c r="N305" s="9"/>
      <c r="O305" s="7"/>
      <c r="P305" s="7"/>
    </row>
    <row r="306" spans="2:16">
      <c r="B306" s="7"/>
      <c r="C306" s="7"/>
      <c r="D306" s="7"/>
      <c r="E306" s="9"/>
      <c r="F306" s="9"/>
      <c r="G306" s="7"/>
      <c r="J306" s="7"/>
      <c r="K306" s="7"/>
      <c r="L306" s="7"/>
      <c r="M306" s="9"/>
      <c r="N306" s="9"/>
      <c r="O306" s="7"/>
      <c r="P306" s="7"/>
    </row>
    <row r="307" spans="2:16">
      <c r="B307" s="7"/>
      <c r="C307" s="7"/>
      <c r="D307" s="7"/>
      <c r="E307" s="9"/>
      <c r="F307" s="9"/>
      <c r="G307" s="7"/>
      <c r="J307" s="7"/>
      <c r="K307" s="7"/>
      <c r="L307" s="7"/>
      <c r="M307" s="9"/>
      <c r="N307" s="9"/>
      <c r="O307" s="7"/>
      <c r="P307" s="7"/>
    </row>
    <row r="308" spans="2:16">
      <c r="B308" s="7"/>
      <c r="C308" s="7"/>
      <c r="D308" s="7"/>
      <c r="E308" s="9"/>
      <c r="F308" s="9"/>
      <c r="G308" s="7"/>
      <c r="J308" s="7"/>
      <c r="K308" s="7"/>
      <c r="L308" s="7"/>
      <c r="M308" s="9"/>
      <c r="N308" s="9"/>
      <c r="O308" s="7"/>
      <c r="P308" s="7"/>
    </row>
    <row r="309" spans="2:16">
      <c r="B309" s="7"/>
      <c r="C309" s="7"/>
      <c r="D309" s="7"/>
      <c r="E309" s="9"/>
      <c r="F309" s="9"/>
      <c r="G309" s="7"/>
      <c r="J309" s="7"/>
      <c r="K309" s="7"/>
      <c r="L309" s="7"/>
      <c r="M309" s="9"/>
      <c r="N309" s="9"/>
      <c r="O309" s="7"/>
      <c r="P309" s="7"/>
    </row>
    <row r="310" spans="2:16">
      <c r="B310" s="7"/>
      <c r="C310" s="7"/>
      <c r="D310" s="7"/>
      <c r="E310" s="9"/>
      <c r="F310" s="9"/>
      <c r="G310" s="7"/>
      <c r="J310" s="7"/>
      <c r="K310" s="7"/>
      <c r="L310" s="7"/>
      <c r="M310" s="9"/>
      <c r="N310" s="9"/>
      <c r="O310" s="7"/>
      <c r="P310" s="7"/>
    </row>
    <row r="311" spans="2:16">
      <c r="B311" s="7"/>
      <c r="C311" s="7"/>
      <c r="D311" s="7"/>
      <c r="E311" s="9"/>
      <c r="F311" s="9"/>
      <c r="G311" s="7"/>
      <c r="J311" s="7"/>
      <c r="K311" s="7"/>
      <c r="L311" s="7"/>
      <c r="M311" s="9"/>
      <c r="N311" s="9"/>
      <c r="O311" s="7"/>
      <c r="P311" s="7"/>
    </row>
    <row r="312" spans="2:16">
      <c r="B312" s="7"/>
      <c r="C312" s="7"/>
      <c r="D312" s="7"/>
      <c r="E312" s="9"/>
      <c r="F312" s="9"/>
      <c r="G312" s="7"/>
      <c r="J312" s="7"/>
      <c r="K312" s="7"/>
      <c r="L312" s="7"/>
      <c r="M312" s="9"/>
      <c r="N312" s="9"/>
      <c r="O312" s="7"/>
      <c r="P312" s="7"/>
    </row>
    <row r="313" spans="2:16">
      <c r="B313" s="7"/>
      <c r="C313" s="7"/>
      <c r="D313" s="7"/>
      <c r="E313" s="9"/>
      <c r="F313" s="9"/>
      <c r="G313" s="7"/>
      <c r="J313" s="7"/>
      <c r="K313" s="7"/>
      <c r="L313" s="7"/>
      <c r="M313" s="9"/>
      <c r="N313" s="9"/>
      <c r="O313" s="7"/>
      <c r="P313" s="7"/>
    </row>
    <row r="314" spans="2:16">
      <c r="B314" s="7"/>
      <c r="C314" s="7"/>
      <c r="D314" s="7"/>
      <c r="E314" s="9"/>
      <c r="F314" s="9"/>
      <c r="G314" s="7"/>
      <c r="J314" s="7"/>
      <c r="K314" s="7"/>
      <c r="L314" s="7"/>
      <c r="M314" s="9"/>
      <c r="N314" s="9"/>
      <c r="O314" s="7"/>
      <c r="P314" s="7"/>
    </row>
    <row r="315" spans="2:16">
      <c r="B315" s="7"/>
      <c r="C315" s="7"/>
      <c r="D315" s="7"/>
      <c r="E315" s="9"/>
      <c r="F315" s="9"/>
      <c r="G315" s="7"/>
      <c r="J315" s="7"/>
      <c r="K315" s="7"/>
      <c r="L315" s="7"/>
      <c r="M315" s="9"/>
      <c r="N315" s="9"/>
      <c r="O315" s="7"/>
      <c r="P315" s="7"/>
    </row>
    <row r="316" spans="2:16">
      <c r="B316" s="7"/>
      <c r="C316" s="7"/>
      <c r="D316" s="7"/>
      <c r="E316" s="9"/>
      <c r="F316" s="9"/>
      <c r="G316" s="7"/>
      <c r="J316" s="7"/>
      <c r="K316" s="7"/>
      <c r="L316" s="7"/>
      <c r="M316" s="9"/>
      <c r="N316" s="9"/>
      <c r="O316" s="7"/>
      <c r="P316" s="7"/>
    </row>
    <row r="317" spans="2:16">
      <c r="B317" s="7"/>
      <c r="C317" s="7"/>
      <c r="D317" s="7"/>
      <c r="E317" s="9"/>
      <c r="F317" s="9"/>
      <c r="G317" s="7"/>
      <c r="J317" s="7"/>
      <c r="K317" s="7"/>
      <c r="L317" s="7"/>
      <c r="M317" s="9"/>
      <c r="N317" s="9"/>
      <c r="O317" s="7"/>
      <c r="P317" s="7"/>
    </row>
    <row r="318" spans="2:16">
      <c r="B318" s="7"/>
      <c r="C318" s="7"/>
      <c r="D318" s="7"/>
      <c r="E318" s="9"/>
      <c r="F318" s="9"/>
      <c r="G318" s="7"/>
      <c r="J318" s="7"/>
      <c r="K318" s="7"/>
      <c r="L318" s="7"/>
      <c r="M318" s="9"/>
      <c r="N318" s="9"/>
      <c r="O318" s="7"/>
      <c r="P318" s="7"/>
    </row>
    <row r="319" spans="2:16">
      <c r="B319" s="7"/>
      <c r="C319" s="7"/>
      <c r="D319" s="7"/>
      <c r="E319" s="9"/>
      <c r="F319" s="9"/>
      <c r="G319" s="7"/>
      <c r="J319" s="7"/>
      <c r="K319" s="7"/>
      <c r="L319" s="7"/>
      <c r="M319" s="9"/>
      <c r="N319" s="9"/>
      <c r="O319" s="7"/>
      <c r="P319" s="7"/>
    </row>
    <row r="320" spans="2:16">
      <c r="B320" s="7"/>
      <c r="C320" s="7"/>
      <c r="D320" s="7"/>
      <c r="E320" s="9"/>
      <c r="F320" s="9"/>
      <c r="G320" s="7"/>
      <c r="J320" s="7"/>
      <c r="K320" s="7"/>
      <c r="L320" s="7"/>
      <c r="M320" s="9"/>
      <c r="N320" s="9"/>
      <c r="O320" s="7"/>
      <c r="P320" s="7"/>
    </row>
    <row r="321" spans="2:16">
      <c r="B321" s="7"/>
      <c r="C321" s="7"/>
      <c r="D321" s="7"/>
      <c r="E321" s="9"/>
      <c r="F321" s="9"/>
      <c r="G321" s="7"/>
      <c r="J321" s="7"/>
      <c r="K321" s="7"/>
      <c r="L321" s="7"/>
      <c r="M321" s="9"/>
      <c r="N321" s="9"/>
      <c r="O321" s="7"/>
      <c r="P321" s="7"/>
    </row>
    <row r="322" spans="2:16">
      <c r="B322" s="7"/>
      <c r="C322" s="7"/>
      <c r="D322" s="7"/>
      <c r="E322" s="9"/>
      <c r="F322" s="9"/>
      <c r="G322" s="7"/>
      <c r="J322" s="7"/>
      <c r="K322" s="7"/>
      <c r="L322" s="7"/>
      <c r="M322" s="9"/>
      <c r="N322" s="9"/>
      <c r="O322" s="7"/>
      <c r="P322" s="7"/>
    </row>
    <row r="323" spans="2:16">
      <c r="B323" s="7"/>
      <c r="C323" s="7"/>
      <c r="D323" s="7"/>
      <c r="E323" s="9"/>
      <c r="F323" s="9"/>
      <c r="G323" s="7"/>
      <c r="J323" s="7"/>
      <c r="K323" s="7"/>
      <c r="L323" s="7"/>
      <c r="M323" s="9"/>
      <c r="N323" s="9"/>
      <c r="O323" s="7"/>
      <c r="P323" s="7"/>
    </row>
    <row r="324" spans="2:16">
      <c r="B324" s="7"/>
      <c r="C324" s="7"/>
      <c r="D324" s="7"/>
      <c r="E324" s="9"/>
      <c r="F324" s="9"/>
      <c r="G324" s="7"/>
      <c r="J324" s="7"/>
      <c r="K324" s="7"/>
      <c r="L324" s="7"/>
      <c r="M324" s="9"/>
      <c r="N324" s="9"/>
      <c r="O324" s="7"/>
      <c r="P324" s="7"/>
    </row>
    <row r="325" spans="2:16">
      <c r="B325" s="7"/>
      <c r="C325" s="7"/>
      <c r="D325" s="7"/>
      <c r="E325" s="9"/>
      <c r="F325" s="9"/>
      <c r="G325" s="7"/>
      <c r="J325" s="7"/>
      <c r="K325" s="7"/>
      <c r="L325" s="7"/>
      <c r="M325" s="9"/>
      <c r="N325" s="9"/>
      <c r="O325" s="7"/>
      <c r="P325" s="7"/>
    </row>
    <row r="326" spans="2:16">
      <c r="B326" s="7"/>
      <c r="C326" s="7"/>
      <c r="D326" s="7"/>
      <c r="E326" s="9"/>
      <c r="F326" s="9"/>
      <c r="G326" s="7"/>
      <c r="J326" s="7"/>
      <c r="K326" s="7"/>
      <c r="L326" s="7"/>
      <c r="M326" s="9"/>
      <c r="N326" s="9"/>
      <c r="O326" s="7"/>
      <c r="P326" s="7"/>
    </row>
    <row r="327" spans="2:16">
      <c r="B327" s="7"/>
      <c r="C327" s="7"/>
      <c r="D327" s="7"/>
      <c r="E327" s="9"/>
      <c r="F327" s="9"/>
      <c r="G327" s="7"/>
      <c r="J327" s="7"/>
      <c r="K327" s="7"/>
      <c r="L327" s="7"/>
      <c r="M327" s="9"/>
      <c r="N327" s="9"/>
      <c r="O327" s="7"/>
      <c r="P327" s="7"/>
    </row>
    <row r="328" spans="2:16">
      <c r="B328" s="7"/>
      <c r="C328" s="7"/>
      <c r="D328" s="7"/>
      <c r="E328" s="9"/>
      <c r="F328" s="9"/>
      <c r="G328" s="7"/>
      <c r="J328" s="7"/>
      <c r="K328" s="7"/>
      <c r="L328" s="7"/>
      <c r="M328" s="9"/>
      <c r="N328" s="9"/>
      <c r="O328" s="7"/>
      <c r="P328" s="7"/>
    </row>
    <row r="329" spans="2:16">
      <c r="B329" s="7"/>
      <c r="C329" s="7"/>
      <c r="D329" s="7"/>
      <c r="E329" s="9"/>
      <c r="F329" s="9"/>
      <c r="G329" s="7"/>
      <c r="J329" s="7"/>
      <c r="K329" s="7"/>
      <c r="L329" s="7"/>
      <c r="M329" s="9"/>
      <c r="N329" s="9"/>
      <c r="O329" s="7"/>
      <c r="P329" s="7"/>
    </row>
    <row r="330" spans="2:16">
      <c r="B330" s="7"/>
      <c r="C330" s="7"/>
      <c r="D330" s="7"/>
      <c r="E330" s="9"/>
      <c r="F330" s="9"/>
      <c r="G330" s="7"/>
      <c r="J330" s="7"/>
      <c r="K330" s="7"/>
      <c r="L330" s="7"/>
      <c r="M330" s="9"/>
      <c r="N330" s="9"/>
      <c r="O330" s="7"/>
      <c r="P330" s="7"/>
    </row>
    <row r="331" spans="2:16">
      <c r="B331" s="7"/>
      <c r="C331" s="7"/>
      <c r="D331" s="7"/>
      <c r="E331" s="9"/>
      <c r="F331" s="9"/>
      <c r="G331" s="7"/>
      <c r="J331" s="7"/>
      <c r="K331" s="7"/>
      <c r="L331" s="7"/>
      <c r="M331" s="9"/>
      <c r="N331" s="9"/>
      <c r="O331" s="7"/>
      <c r="P331" s="7"/>
    </row>
    <row r="332" spans="2:16">
      <c r="B332" s="7"/>
      <c r="C332" s="7"/>
      <c r="D332" s="7"/>
      <c r="E332" s="9"/>
      <c r="F332" s="9"/>
      <c r="G332" s="7"/>
      <c r="J332" s="7"/>
      <c r="K332" s="7"/>
      <c r="L332" s="7"/>
      <c r="M332" s="9"/>
      <c r="N332" s="9"/>
      <c r="O332" s="7"/>
      <c r="P332" s="7"/>
    </row>
    <row r="333" spans="2:16">
      <c r="B333" s="7"/>
      <c r="C333" s="7"/>
      <c r="D333" s="7"/>
      <c r="E333" s="9"/>
      <c r="F333" s="9"/>
      <c r="G333" s="7"/>
      <c r="J333" s="7"/>
      <c r="K333" s="7"/>
      <c r="L333" s="7"/>
      <c r="M333" s="9"/>
      <c r="N333" s="9"/>
      <c r="O333" s="7"/>
      <c r="P333" s="7"/>
    </row>
    <row r="334" spans="2:16">
      <c r="B334" s="7"/>
      <c r="C334" s="7"/>
      <c r="D334" s="7"/>
      <c r="E334" s="9"/>
      <c r="F334" s="9"/>
      <c r="G334" s="7"/>
      <c r="J334" s="7"/>
      <c r="K334" s="7"/>
      <c r="L334" s="7"/>
      <c r="M334" s="9"/>
      <c r="N334" s="9"/>
      <c r="O334" s="7"/>
      <c r="P334" s="7"/>
    </row>
    <row r="335" spans="2:16">
      <c r="B335" s="7"/>
      <c r="C335" s="7"/>
      <c r="D335" s="7"/>
      <c r="E335" s="9"/>
      <c r="F335" s="9"/>
      <c r="G335" s="7"/>
      <c r="J335" s="7"/>
      <c r="K335" s="7"/>
      <c r="L335" s="7"/>
      <c r="M335" s="9"/>
      <c r="N335" s="9"/>
      <c r="O335" s="7"/>
      <c r="P335" s="7"/>
    </row>
    <row r="336" spans="2:16">
      <c r="B336" s="7"/>
      <c r="C336" s="7"/>
      <c r="D336" s="7"/>
      <c r="E336" s="9"/>
      <c r="F336" s="9"/>
      <c r="G336" s="7"/>
      <c r="J336" s="7"/>
      <c r="K336" s="7"/>
      <c r="L336" s="7"/>
      <c r="M336" s="9"/>
      <c r="N336" s="9"/>
      <c r="O336" s="7"/>
      <c r="P336" s="7"/>
    </row>
    <row r="337" spans="2:16">
      <c r="B337" s="7"/>
      <c r="C337" s="7"/>
      <c r="D337" s="7"/>
      <c r="E337" s="9"/>
      <c r="F337" s="9"/>
      <c r="G337" s="7"/>
      <c r="J337" s="7"/>
      <c r="K337" s="7"/>
      <c r="L337" s="7"/>
      <c r="M337" s="9"/>
      <c r="N337" s="9"/>
      <c r="O337" s="7"/>
      <c r="P337" s="7"/>
    </row>
    <row r="338" spans="2:16">
      <c r="B338" s="7"/>
      <c r="C338" s="7"/>
      <c r="D338" s="7"/>
      <c r="E338" s="9"/>
      <c r="F338" s="9"/>
      <c r="G338" s="7"/>
      <c r="J338" s="7"/>
      <c r="K338" s="7"/>
      <c r="L338" s="7"/>
      <c r="M338" s="9"/>
      <c r="N338" s="9"/>
      <c r="O338" s="7"/>
      <c r="P338" s="7"/>
    </row>
    <row r="339" spans="2:16">
      <c r="B339" s="7"/>
      <c r="C339" s="7"/>
      <c r="D339" s="7"/>
      <c r="E339" s="9"/>
      <c r="F339" s="9"/>
      <c r="G339" s="7"/>
      <c r="J339" s="7"/>
      <c r="K339" s="7"/>
      <c r="L339" s="7"/>
      <c r="M339" s="9"/>
      <c r="N339" s="9"/>
      <c r="O339" s="7"/>
      <c r="P339" s="7"/>
    </row>
    <row r="340" spans="2:16">
      <c r="B340" s="7"/>
      <c r="C340" s="7"/>
      <c r="D340" s="7"/>
      <c r="E340" s="9"/>
      <c r="F340" s="9"/>
      <c r="G340" s="7"/>
      <c r="J340" s="7"/>
      <c r="K340" s="7"/>
      <c r="L340" s="7"/>
      <c r="M340" s="9"/>
      <c r="N340" s="9"/>
      <c r="O340" s="7"/>
      <c r="P340" s="7"/>
    </row>
    <row r="341" spans="2:16">
      <c r="B341" s="7"/>
      <c r="C341" s="7"/>
      <c r="D341" s="7"/>
      <c r="E341" s="9"/>
      <c r="F341" s="9"/>
      <c r="G341" s="7"/>
      <c r="J341" s="7"/>
      <c r="K341" s="7"/>
      <c r="L341" s="7"/>
      <c r="M341" s="9"/>
      <c r="N341" s="9"/>
      <c r="O341" s="7"/>
      <c r="P341" s="7"/>
    </row>
    <row r="342" spans="2:16">
      <c r="B342" s="7"/>
      <c r="C342" s="7"/>
      <c r="D342" s="7"/>
      <c r="E342" s="9"/>
      <c r="F342" s="9"/>
      <c r="G342" s="7"/>
      <c r="J342" s="7"/>
      <c r="K342" s="7"/>
      <c r="L342" s="7"/>
      <c r="M342" s="9"/>
      <c r="N342" s="9"/>
      <c r="O342" s="7"/>
      <c r="P342" s="7"/>
    </row>
    <row r="343" spans="2:16">
      <c r="B343" s="7"/>
      <c r="C343" s="7"/>
      <c r="D343" s="7"/>
      <c r="E343" s="9"/>
      <c r="F343" s="9"/>
      <c r="G343" s="7"/>
      <c r="J343" s="7"/>
      <c r="K343" s="7"/>
      <c r="L343" s="7"/>
      <c r="M343" s="9"/>
      <c r="N343" s="9"/>
      <c r="O343" s="7"/>
      <c r="P343" s="7"/>
    </row>
    <row r="344" spans="2:16">
      <c r="B344" s="7"/>
      <c r="C344" s="7"/>
      <c r="D344" s="7"/>
      <c r="E344" s="9"/>
      <c r="F344" s="9"/>
      <c r="G344" s="7"/>
      <c r="J344" s="7"/>
      <c r="K344" s="7"/>
      <c r="L344" s="7"/>
      <c r="M344" s="9"/>
      <c r="N344" s="9"/>
      <c r="O344" s="7"/>
      <c r="P344" s="7"/>
    </row>
    <row r="345" spans="2:16">
      <c r="B345" s="7"/>
      <c r="C345" s="7"/>
      <c r="D345" s="7"/>
      <c r="E345" s="9"/>
      <c r="F345" s="9"/>
      <c r="G345" s="7"/>
      <c r="J345" s="7"/>
      <c r="K345" s="7"/>
      <c r="L345" s="7"/>
      <c r="M345" s="9"/>
      <c r="N345" s="9"/>
      <c r="O345" s="7"/>
      <c r="P345" s="7"/>
    </row>
    <row r="346" spans="2:16">
      <c r="B346" s="7"/>
      <c r="C346" s="7"/>
      <c r="D346" s="7"/>
      <c r="E346" s="9"/>
      <c r="F346" s="9"/>
      <c r="G346" s="7"/>
      <c r="J346" s="7"/>
      <c r="K346" s="7"/>
      <c r="L346" s="7"/>
      <c r="M346" s="9"/>
      <c r="N346" s="9"/>
      <c r="O346" s="7"/>
      <c r="P346" s="7"/>
    </row>
    <row r="347" spans="2:16">
      <c r="B347" s="7"/>
      <c r="C347" s="7"/>
      <c r="D347" s="7"/>
      <c r="E347" s="9"/>
      <c r="F347" s="9"/>
      <c r="G347" s="7"/>
      <c r="J347" s="7"/>
      <c r="K347" s="7"/>
      <c r="L347" s="7"/>
      <c r="M347" s="9"/>
      <c r="N347" s="9"/>
      <c r="O347" s="7"/>
      <c r="P347" s="7"/>
    </row>
    <row r="348" spans="2:16">
      <c r="B348" s="7"/>
      <c r="C348" s="7"/>
      <c r="D348" s="7"/>
      <c r="E348" s="9"/>
      <c r="F348" s="9"/>
      <c r="G348" s="7"/>
      <c r="J348" s="7"/>
      <c r="K348" s="7"/>
      <c r="L348" s="7"/>
      <c r="M348" s="9"/>
      <c r="N348" s="9"/>
      <c r="O348" s="7"/>
      <c r="P348" s="7"/>
    </row>
    <row r="349" spans="2:16">
      <c r="B349" s="7"/>
      <c r="C349" s="7"/>
      <c r="D349" s="7"/>
      <c r="E349" s="9"/>
      <c r="F349" s="9"/>
      <c r="G349" s="7"/>
      <c r="J349" s="7"/>
      <c r="K349" s="7"/>
      <c r="L349" s="7"/>
      <c r="M349" s="9"/>
      <c r="N349" s="9"/>
      <c r="O349" s="7"/>
      <c r="P349" s="7"/>
    </row>
    <row r="350" spans="2:16">
      <c r="B350" s="7"/>
      <c r="C350" s="7"/>
      <c r="D350" s="7"/>
      <c r="E350" s="9"/>
      <c r="F350" s="9"/>
      <c r="G350" s="7"/>
      <c r="J350" s="7"/>
      <c r="K350" s="7"/>
      <c r="L350" s="7"/>
      <c r="M350" s="9"/>
      <c r="N350" s="9"/>
      <c r="O350" s="7"/>
      <c r="P350" s="7"/>
    </row>
    <row r="351" spans="2:16">
      <c r="B351" s="7"/>
      <c r="C351" s="7"/>
      <c r="D351" s="7"/>
      <c r="E351" s="9"/>
      <c r="F351" s="9"/>
      <c r="G351" s="7"/>
      <c r="J351" s="7"/>
      <c r="K351" s="7"/>
      <c r="L351" s="7"/>
      <c r="M351" s="9"/>
      <c r="N351" s="9"/>
      <c r="O351" s="7"/>
      <c r="P351" s="7"/>
    </row>
    <row r="352" spans="2:16">
      <c r="B352" s="7"/>
      <c r="C352" s="7"/>
      <c r="D352" s="7"/>
      <c r="E352" s="9"/>
      <c r="F352" s="9"/>
      <c r="G352" s="7"/>
      <c r="J352" s="7"/>
      <c r="K352" s="7"/>
      <c r="L352" s="7"/>
      <c r="M352" s="9"/>
      <c r="N352" s="9"/>
      <c r="O352" s="7"/>
      <c r="P352" s="7"/>
    </row>
    <row r="353" spans="2:16">
      <c r="B353" s="7"/>
      <c r="C353" s="7"/>
      <c r="D353" s="7"/>
      <c r="E353" s="9"/>
      <c r="F353" s="9"/>
      <c r="G353" s="7"/>
      <c r="J353" s="7"/>
      <c r="K353" s="7"/>
      <c r="L353" s="7"/>
      <c r="M353" s="9"/>
      <c r="N353" s="9"/>
      <c r="O353" s="7"/>
      <c r="P353" s="7"/>
    </row>
    <row r="354" spans="2:16">
      <c r="B354" s="7"/>
      <c r="C354" s="7"/>
      <c r="D354" s="7"/>
      <c r="E354" s="9"/>
      <c r="F354" s="9"/>
      <c r="G354" s="7"/>
      <c r="J354" s="7"/>
      <c r="K354" s="7"/>
      <c r="L354" s="7"/>
      <c r="M354" s="9"/>
      <c r="N354" s="9"/>
      <c r="O354" s="7"/>
      <c r="P354" s="7"/>
    </row>
    <row r="355" spans="2:16">
      <c r="B355" s="7"/>
      <c r="C355" s="7"/>
      <c r="D355" s="7"/>
      <c r="E355" s="9"/>
      <c r="F355" s="9"/>
      <c r="G355" s="7"/>
      <c r="J355" s="7"/>
      <c r="K355" s="7"/>
      <c r="L355" s="7"/>
      <c r="M355" s="9"/>
      <c r="N355" s="9"/>
      <c r="O355" s="7"/>
      <c r="P355" s="7"/>
    </row>
    <row r="356" spans="2:16">
      <c r="B356" s="7"/>
      <c r="C356" s="7"/>
      <c r="D356" s="7"/>
      <c r="E356" s="9"/>
      <c r="F356" s="9"/>
      <c r="G356" s="7"/>
      <c r="J356" s="7"/>
      <c r="K356" s="7"/>
      <c r="L356" s="7"/>
      <c r="M356" s="9"/>
      <c r="N356" s="9"/>
      <c r="O356" s="7"/>
      <c r="P356" s="7"/>
    </row>
    <row r="357" spans="2:16">
      <c r="B357" s="7"/>
      <c r="C357" s="7"/>
      <c r="D357" s="7"/>
      <c r="E357" s="9"/>
      <c r="F357" s="9"/>
      <c r="G357" s="7"/>
      <c r="J357" s="7"/>
      <c r="K357" s="7"/>
      <c r="L357" s="7"/>
      <c r="M357" s="9"/>
      <c r="N357" s="9"/>
      <c r="O357" s="7"/>
      <c r="P357" s="7"/>
    </row>
    <row r="358" spans="2:16">
      <c r="B358" s="7"/>
      <c r="C358" s="7"/>
      <c r="D358" s="7"/>
      <c r="E358" s="9"/>
      <c r="F358" s="9"/>
      <c r="G358" s="7"/>
      <c r="J358" s="7"/>
      <c r="K358" s="7"/>
      <c r="L358" s="7"/>
      <c r="M358" s="9"/>
      <c r="N358" s="9"/>
      <c r="O358" s="7"/>
      <c r="P358" s="7"/>
    </row>
    <row r="359" spans="2:16">
      <c r="B359" s="7"/>
      <c r="C359" s="7"/>
      <c r="D359" s="7"/>
      <c r="E359" s="9"/>
      <c r="F359" s="9"/>
      <c r="G359" s="7"/>
      <c r="J359" s="7"/>
      <c r="K359" s="7"/>
      <c r="L359" s="7"/>
      <c r="M359" s="9"/>
      <c r="N359" s="9"/>
      <c r="O359" s="7"/>
      <c r="P359" s="7"/>
    </row>
    <row r="360" spans="2:16">
      <c r="B360" s="7"/>
      <c r="C360" s="7"/>
      <c r="D360" s="7"/>
      <c r="E360" s="9"/>
      <c r="F360" s="9"/>
      <c r="G360" s="7"/>
      <c r="J360" s="7"/>
      <c r="K360" s="7"/>
      <c r="L360" s="7"/>
      <c r="M360" s="9"/>
      <c r="N360" s="9"/>
      <c r="O360" s="7"/>
      <c r="P360" s="7"/>
    </row>
    <row r="361" spans="2:16">
      <c r="B361" s="7"/>
      <c r="C361" s="7"/>
      <c r="D361" s="7"/>
      <c r="E361" s="9"/>
      <c r="F361" s="9"/>
      <c r="G361" s="7"/>
      <c r="J361" s="7"/>
      <c r="K361" s="7"/>
      <c r="L361" s="7"/>
      <c r="M361" s="9"/>
      <c r="N361" s="9"/>
      <c r="O361" s="7"/>
      <c r="P361" s="7"/>
    </row>
    <row r="362" spans="2:16">
      <c r="B362" s="7"/>
      <c r="C362" s="7"/>
      <c r="D362" s="7"/>
      <c r="E362" s="9"/>
      <c r="F362" s="9"/>
      <c r="G362" s="7"/>
      <c r="J362" s="7"/>
      <c r="K362" s="7"/>
      <c r="L362" s="7"/>
      <c r="M362" s="9"/>
      <c r="N362" s="9"/>
      <c r="O362" s="7"/>
      <c r="P362" s="7"/>
    </row>
    <row r="363" spans="2:16">
      <c r="B363" s="7"/>
      <c r="C363" s="7"/>
      <c r="D363" s="7"/>
      <c r="E363" s="9"/>
      <c r="F363" s="9"/>
      <c r="G363" s="7"/>
      <c r="J363" s="7"/>
      <c r="K363" s="7"/>
      <c r="L363" s="7"/>
      <c r="M363" s="9"/>
      <c r="N363" s="9"/>
      <c r="O363" s="7"/>
      <c r="P363" s="7"/>
    </row>
    <row r="364" spans="2:16">
      <c r="B364" s="7"/>
      <c r="C364" s="7"/>
      <c r="D364" s="7"/>
      <c r="E364" s="9"/>
      <c r="F364" s="9"/>
      <c r="G364" s="7"/>
      <c r="J364" s="7"/>
      <c r="K364" s="7"/>
      <c r="L364" s="7"/>
      <c r="M364" s="9"/>
      <c r="N364" s="9"/>
      <c r="O364" s="7"/>
      <c r="P364" s="7"/>
    </row>
    <row r="365" spans="2:16">
      <c r="B365" s="7"/>
      <c r="C365" s="7"/>
      <c r="D365" s="7"/>
      <c r="E365" s="9"/>
      <c r="F365" s="9"/>
      <c r="G365" s="7"/>
      <c r="J365" s="7"/>
      <c r="K365" s="7"/>
      <c r="L365" s="7"/>
      <c r="M365" s="9"/>
      <c r="N365" s="9"/>
      <c r="O365" s="7"/>
      <c r="P365" s="7"/>
    </row>
    <row r="366" spans="2:16">
      <c r="B366" s="7"/>
      <c r="C366" s="7"/>
      <c r="D366" s="7"/>
      <c r="E366" s="9"/>
      <c r="F366" s="9"/>
      <c r="G366" s="7"/>
      <c r="J366" s="7"/>
      <c r="K366" s="7"/>
      <c r="L366" s="7"/>
      <c r="M366" s="9"/>
      <c r="N366" s="9"/>
      <c r="O366" s="7"/>
      <c r="P366" s="7"/>
    </row>
    <row r="367" spans="2:16">
      <c r="B367" s="7"/>
      <c r="C367" s="7"/>
      <c r="D367" s="7"/>
      <c r="E367" s="9"/>
      <c r="F367" s="9"/>
      <c r="G367" s="7"/>
      <c r="J367" s="7"/>
      <c r="K367" s="7"/>
      <c r="L367" s="7"/>
      <c r="M367" s="9"/>
      <c r="N367" s="9"/>
      <c r="O367" s="7"/>
      <c r="P367" s="7"/>
    </row>
    <row r="368" spans="2:16">
      <c r="B368" s="7"/>
      <c r="C368" s="7"/>
      <c r="D368" s="7"/>
      <c r="E368" s="9"/>
      <c r="F368" s="9"/>
      <c r="G368" s="7"/>
      <c r="J368" s="7"/>
      <c r="K368" s="7"/>
      <c r="L368" s="7"/>
      <c r="M368" s="9"/>
      <c r="N368" s="9"/>
      <c r="O368" s="7"/>
      <c r="P368" s="7"/>
    </row>
    <row r="369" spans="2:16">
      <c r="B369" s="7"/>
      <c r="C369" s="7"/>
      <c r="D369" s="7"/>
      <c r="E369" s="9"/>
      <c r="F369" s="9"/>
      <c r="G369" s="7"/>
      <c r="J369" s="7"/>
      <c r="K369" s="7"/>
      <c r="L369" s="7"/>
      <c r="M369" s="9"/>
      <c r="N369" s="9"/>
      <c r="O369" s="7"/>
      <c r="P369" s="7"/>
    </row>
    <row r="370" spans="2:16">
      <c r="B370" s="7"/>
      <c r="C370" s="7"/>
      <c r="D370" s="7"/>
      <c r="E370" s="9"/>
      <c r="F370" s="9"/>
      <c r="G370" s="7"/>
      <c r="J370" s="7"/>
      <c r="K370" s="7"/>
      <c r="L370" s="7"/>
      <c r="M370" s="9"/>
      <c r="N370" s="9"/>
      <c r="O370" s="7"/>
      <c r="P370" s="7"/>
    </row>
    <row r="371" spans="2:16">
      <c r="E371" s="9"/>
      <c r="F371" s="9"/>
      <c r="M371" s="9"/>
      <c r="N371" s="9"/>
    </row>
  </sheetData>
  <phoneticPr fontId="5" type="noConversion"/>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Equation.3" shapeId="32779" r:id="rId3">
          <objectPr defaultSize="0" autoPict="0" r:id="rId4">
            <anchor moveWithCells="1" sizeWithCells="1">
              <from>
                <xdr:col>11</xdr:col>
                <xdr:colOff>393700</xdr:colOff>
                <xdr:row>0</xdr:row>
                <xdr:rowOff>114300</xdr:rowOff>
              </from>
              <to>
                <xdr:col>14</xdr:col>
                <xdr:colOff>12700</xdr:colOff>
                <xdr:row>6</xdr:row>
                <xdr:rowOff>241300</xdr:rowOff>
              </to>
            </anchor>
          </objectPr>
        </oleObject>
      </mc:Choice>
      <mc:Fallback>
        <oleObject progId="Equation.3" shapeId="32779"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J36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2" x14ac:dyDescent="0"/>
  <cols>
    <col min="1" max="1" width="9.33203125" bestFit="1" customWidth="1"/>
    <col min="2" max="2" width="10.33203125" bestFit="1" customWidth="1"/>
    <col min="4" max="4" width="9.33203125" bestFit="1" customWidth="1"/>
    <col min="6" max="6" width="12.33203125" bestFit="1" customWidth="1"/>
    <col min="8" max="8" width="9.33203125" bestFit="1" customWidth="1"/>
  </cols>
  <sheetData>
    <row r="1" spans="1:10">
      <c r="B1" s="11" t="s">
        <v>39</v>
      </c>
      <c r="C1" s="11"/>
      <c r="D1" s="11" t="s">
        <v>40</v>
      </c>
      <c r="E1" s="11"/>
      <c r="F1" s="11" t="s">
        <v>41</v>
      </c>
      <c r="G1" s="11"/>
      <c r="H1" s="11" t="s">
        <v>46</v>
      </c>
    </row>
    <row r="2" spans="1:10">
      <c r="F2" s="7">
        <f>'Pool CF'!H10+'Pool CF'!P10</f>
        <v>206500000.09999999</v>
      </c>
    </row>
    <row r="3" spans="1:10">
      <c r="A3">
        <v>1</v>
      </c>
      <c r="B3" s="7">
        <f>'Pool CF'!D11+'Pool CF'!G11+'Pool CF'!L11+'Pool CF'!O11</f>
        <v>697239.80732609401</v>
      </c>
      <c r="D3" s="7">
        <f>'Pool CF'!C11+'Pool CF'!K11</f>
        <v>931419.43364762492</v>
      </c>
      <c r="F3" s="7">
        <f>'Pool CF'!H11+'Pool CF'!P11</f>
        <v>205802760.29267389</v>
      </c>
      <c r="H3" s="7">
        <f>F2*0.05/12</f>
        <v>860416.66708333336</v>
      </c>
      <c r="J3" s="7"/>
    </row>
    <row r="4" spans="1:10">
      <c r="A4">
        <v>2</v>
      </c>
      <c r="B4" s="7">
        <f>'Pool CF'!D12+'Pool CF'!G12+'Pool CF'!L12+'Pool CF'!O12</f>
        <v>750223.76362047577</v>
      </c>
      <c r="D4" s="7">
        <f>'Pool CF'!C12+'Pool CF'!K12</f>
        <v>928274.54387151811</v>
      </c>
      <c r="F4" s="7">
        <f>'Pool CF'!H12+'Pool CF'!P12</f>
        <v>205052536.52905339</v>
      </c>
      <c r="H4" s="7">
        <f t="shared" ref="H4:H67" si="0">F3*0.05/12</f>
        <v>857511.50121947459</v>
      </c>
      <c r="J4" s="7"/>
    </row>
    <row r="5" spans="1:10">
      <c r="A5">
        <v>3</v>
      </c>
      <c r="B5" s="7">
        <f>'Pool CF'!D13+'Pool CF'!G13+'Pool CF'!L13+'Pool CF'!O13</f>
        <v>802799.65824991371</v>
      </c>
      <c r="D5" s="7">
        <f>'Pool CF'!C13+'Pool CF'!K13</f>
        <v>924890.66966244264</v>
      </c>
      <c r="F5" s="7">
        <f>'Pool CF'!H13+'Pool CF'!P13</f>
        <v>204249736.87080351</v>
      </c>
      <c r="H5" s="7">
        <f t="shared" si="0"/>
        <v>854385.56887105585</v>
      </c>
      <c r="J5" s="7"/>
    </row>
    <row r="6" spans="1:10">
      <c r="A6">
        <v>4</v>
      </c>
      <c r="B6" s="7">
        <f>'Pool CF'!D14+'Pool CF'!G14+'Pool CF'!L14+'Pool CF'!O14</f>
        <v>854925.62700717547</v>
      </c>
      <c r="D6" s="7">
        <f>'Pool CF'!C14+'Pool CF'!K14</f>
        <v>921269.65157391038</v>
      </c>
      <c r="F6" s="7">
        <f>'Pool CF'!H14+'Pool CF'!P14</f>
        <v>203394811.24379635</v>
      </c>
      <c r="H6" s="7">
        <f t="shared" si="0"/>
        <v>851040.57029501477</v>
      </c>
      <c r="J6" s="7"/>
    </row>
    <row r="7" spans="1:10">
      <c r="A7">
        <v>5</v>
      </c>
      <c r="B7" s="7">
        <f>'Pool CF'!D15+'Pool CF'!G15+'Pool CF'!L15+'Pool CF'!O15</f>
        <v>906560.15856422833</v>
      </c>
      <c r="D7" s="7">
        <f>'Pool CF'!C15+'Pool CF'!K15</f>
        <v>917413.51898813702</v>
      </c>
      <c r="F7" s="7">
        <f>'Pool CF'!H15+'Pool CF'!P15</f>
        <v>202488251.08523214</v>
      </c>
      <c r="H7" s="7">
        <f t="shared" si="0"/>
        <v>847478.38018248475</v>
      </c>
      <c r="J7" s="7"/>
    </row>
    <row r="8" spans="1:10">
      <c r="A8">
        <v>6</v>
      </c>
      <c r="B8" s="7">
        <f>'Pool CF'!D16+'Pool CF'!G16+'Pool CF'!L16+'Pool CF'!O16</f>
        <v>957662.15010948386</v>
      </c>
      <c r="D8" s="7">
        <f>'Pool CF'!C16+'Pool CF'!K16</f>
        <v>913324.48852439329</v>
      </c>
      <c r="F8" s="7">
        <f>'Pool CF'!H16+'Pool CF'!P16</f>
        <v>201530588.93512264</v>
      </c>
      <c r="H8" s="7">
        <f t="shared" si="0"/>
        <v>843701.0461884673</v>
      </c>
      <c r="J8" s="7"/>
    </row>
    <row r="9" spans="1:10">
      <c r="A9">
        <v>7</v>
      </c>
      <c r="B9" s="7">
        <f>'Pool CF'!D17+'Pool CF'!G17+'Pool CF'!L17+'Pool CF'!O17</f>
        <v>1008190.962671712</v>
      </c>
      <c r="D9" s="7">
        <f>'Pool CF'!C17+'Pool CF'!K17</f>
        <v>909004.96219640248</v>
      </c>
      <c r="F9" s="7">
        <f>'Pool CF'!H17+'Pool CF'!P17</f>
        <v>200522397.97245091</v>
      </c>
      <c r="H9" s="7">
        <f t="shared" si="0"/>
        <v>839710.78722967766</v>
      </c>
      <c r="J9" s="7"/>
    </row>
    <row r="10" spans="1:10">
      <c r="A10">
        <v>8</v>
      </c>
      <c r="B10" s="7">
        <f>'Pool CF'!D18+'Pool CF'!G18+'Pool CF'!L18+'Pool CF'!O18</f>
        <v>1058106.4760285586</v>
      </c>
      <c r="D10" s="7">
        <f>'Pool CF'!C18+'Pool CF'!K18</f>
        <v>904457.52532019955</v>
      </c>
      <c r="F10" s="7">
        <f>'Pool CF'!H18+'Pool CF'!P18</f>
        <v>199464291.49642235</v>
      </c>
      <c r="H10" s="7">
        <f t="shared" si="0"/>
        <v>835509.99155187886</v>
      </c>
      <c r="J10" s="7"/>
    </row>
    <row r="11" spans="1:10">
      <c r="A11">
        <v>9</v>
      </c>
      <c r="B11" s="7">
        <f>'Pool CF'!D19+'Pool CF'!G19+'Pool CF'!L19+'Pool CF'!O19</f>
        <v>1107369.14309621</v>
      </c>
      <c r="D11" s="7">
        <f>'Pool CF'!C19+'Pool CF'!K19</f>
        <v>899684.94417432672</v>
      </c>
      <c r="F11" s="7">
        <f>'Pool CF'!H19+'Pool CF'!P19</f>
        <v>198356922.35332614</v>
      </c>
      <c r="H11" s="7">
        <f t="shared" si="0"/>
        <v>831101.21456842648</v>
      </c>
      <c r="J11" s="7"/>
    </row>
    <row r="12" spans="1:10">
      <c r="A12">
        <v>10</v>
      </c>
      <c r="B12" s="7">
        <f>'Pool CF'!D20+'Pool CF'!G20+'Pool CF'!L20+'Pool CF'!O20</f>
        <v>1155940.0436980803</v>
      </c>
      <c r="D12" s="7">
        <f>'Pool CF'!C20+'Pool CF'!K20</f>
        <v>894690.16341470089</v>
      </c>
      <c r="F12" s="7">
        <f>'Pool CF'!H20+'Pool CF'!P20</f>
        <v>197200982.30962807</v>
      </c>
      <c r="H12" s="7">
        <f t="shared" si="0"/>
        <v>826487.17647219228</v>
      </c>
      <c r="J12" s="7"/>
    </row>
    <row r="13" spans="1:10">
      <c r="A13">
        <v>11</v>
      </c>
      <c r="B13" s="7">
        <f>'Pool CF'!D21+'Pool CF'!G21+'Pool CF'!L21+'Pool CF'!O21</f>
        <v>1203780.9376101387</v>
      </c>
      <c r="D13" s="7">
        <f>'Pool CF'!C21+'Pool CF'!K21</f>
        <v>889476.30324696109</v>
      </c>
      <c r="F13" s="7">
        <f>'Pool CF'!H21+'Pool CF'!P21</f>
        <v>195997201.37201792</v>
      </c>
      <c r="H13" s="7">
        <f t="shared" si="0"/>
        <v>821670.75962345034</v>
      </c>
      <c r="J13" s="7"/>
    </row>
    <row r="14" spans="1:10">
      <c r="A14">
        <v>12</v>
      </c>
      <c r="B14" s="7">
        <f>'Pool CF'!D22+'Pool CF'!G22+'Pool CF'!L22+'Pool CF'!O22</f>
        <v>1250854.316781485</v>
      </c>
      <c r="D14" s="7">
        <f>'Pool CF'!C22+'Pool CF'!K22</f>
        <v>884046.65635955194</v>
      </c>
      <c r="F14" s="7">
        <f>'Pool CF'!H22+'Pool CF'!P22</f>
        <v>194746347.05523643</v>
      </c>
      <c r="H14" s="7">
        <f t="shared" si="0"/>
        <v>816655.00571674143</v>
      </c>
      <c r="J14" s="7"/>
    </row>
    <row r="15" spans="1:10">
      <c r="A15">
        <v>13</v>
      </c>
      <c r="B15" s="7">
        <f>'Pool CF'!D23+'Pool CF'!G23+'Pool CF'!L23+'Pool CF'!O23</f>
        <v>1297123.4566296528</v>
      </c>
      <c r="D15" s="7">
        <f>'Pool CF'!C23+'Pool CF'!K23</f>
        <v>878404.68462126656</v>
      </c>
      <c r="F15" s="7">
        <f>'Pool CF'!H23+'Pool CF'!P23</f>
        <v>193449223.59860677</v>
      </c>
      <c r="H15" s="7">
        <f t="shared" si="0"/>
        <v>811443.11273015186</v>
      </c>
      <c r="J15" s="7"/>
    </row>
    <row r="16" spans="1:10">
      <c r="A16">
        <v>14</v>
      </c>
      <c r="B16" s="7">
        <f>'Pool CF'!D24+'Pool CF'!G24+'Pool CF'!L24+'Pool CF'!O24</f>
        <v>1342552.4663110161</v>
      </c>
      <c r="D16" s="7">
        <f>'Pool CF'!C24+'Pool CF'!K24</f>
        <v>872554.01554742269</v>
      </c>
      <c r="F16" s="7">
        <f>'Pool CF'!H24+'Pool CF'!P24</f>
        <v>192106671.13229579</v>
      </c>
      <c r="H16" s="7">
        <f t="shared" si="0"/>
        <v>806038.43166086159</v>
      </c>
      <c r="J16" s="7"/>
    </row>
    <row r="17" spans="1:10">
      <c r="A17">
        <v>15</v>
      </c>
      <c r="B17" s="7">
        <f>'Pool CF'!D25+'Pool CF'!G25+'Pool CF'!L25+'Pool CF'!O25</f>
        <v>1387106.3378686428</v>
      </c>
      <c r="D17" s="7">
        <f>'Pool CF'!C25+'Pool CF'!K25</f>
        <v>866498.43853929243</v>
      </c>
      <c r="F17" s="7">
        <f>'Pool CF'!H25+'Pool CF'!P25</f>
        <v>190719564.79442713</v>
      </c>
      <c r="H17" s="7">
        <f t="shared" si="0"/>
        <v>800444.46305123251</v>
      </c>
      <c r="J17" s="7"/>
    </row>
    <row r="18" spans="1:10">
      <c r="A18">
        <v>16</v>
      </c>
      <c r="B18" s="7">
        <f>'Pool CF'!D26+'Pool CF'!G26+'Pool CF'!L26+'Pool CF'!O26</f>
        <v>1430750.9941610801</v>
      </c>
      <c r="D18" s="7">
        <f>'Pool CF'!C26+'Pool CF'!K26</f>
        <v>860241.90090185055</v>
      </c>
      <c r="F18" s="7">
        <f>'Pool CF'!H26+'Pool CF'!P26</f>
        <v>189288813.80026603</v>
      </c>
      <c r="H18" s="7">
        <f t="shared" si="0"/>
        <v>794664.85331011296</v>
      </c>
      <c r="J18" s="7"/>
    </row>
    <row r="19" spans="1:10">
      <c r="A19">
        <v>17</v>
      </c>
      <c r="B19" s="7">
        <f>'Pool CF'!D27+'Pool CF'!G27+'Pool CF'!L27+'Pool CF'!O27</f>
        <v>1473453.3354775193</v>
      </c>
      <c r="D19" s="7">
        <f>'Pool CF'!C27+'Pool CF'!K27</f>
        <v>853788.50364534068</v>
      </c>
      <c r="F19" s="7">
        <f>'Pool CF'!H27+'Pool CF'!P27</f>
        <v>187815360.46478853</v>
      </c>
      <c r="H19" s="7">
        <f t="shared" si="0"/>
        <v>788703.39083444187</v>
      </c>
      <c r="J19" s="7"/>
    </row>
    <row r="20" spans="1:10">
      <c r="A20">
        <v>18</v>
      </c>
      <c r="B20" s="7">
        <f>'Pool CF'!D28+'Pool CF'!G28+'Pool CF'!L28+'Pool CF'!O28</f>
        <v>1515181.2847472543</v>
      </c>
      <c r="D20" s="7">
        <f>'Pool CF'!C28+'Pool CF'!K28</f>
        <v>847142.49707658228</v>
      </c>
      <c r="F20" s="7">
        <f>'Pool CF'!H28+'Pool CF'!P28</f>
        <v>186300179.18004125</v>
      </c>
      <c r="H20" s="7">
        <f t="shared" si="0"/>
        <v>782564.00193661882</v>
      </c>
      <c r="J20" s="7"/>
    </row>
    <row r="21" spans="1:10">
      <c r="A21">
        <v>19</v>
      </c>
      <c r="B21" s="7">
        <f>'Pool CF'!D29+'Pool CF'!G29+'Pool CF'!L29+'Pool CF'!O29</f>
        <v>1555903.8312532785</v>
      </c>
      <c r="D21" s="7">
        <f>'Pool CF'!C29+'Pool CF'!K29</f>
        <v>840308.2761863597</v>
      </c>
      <c r="F21" s="7">
        <f>'Pool CF'!H29+'Pool CF'!P29</f>
        <v>184744275.34878799</v>
      </c>
      <c r="H21" s="7">
        <f t="shared" si="0"/>
        <v>776250.74658350518</v>
      </c>
      <c r="J21" s="7"/>
    </row>
    <row r="22" spans="1:10">
      <c r="A22">
        <v>20</v>
      </c>
      <c r="B22" s="7">
        <f>'Pool CF'!D30+'Pool CF'!G30+'Pool CF'!L30+'Pool CF'!O30</f>
        <v>1595591.0727627578</v>
      </c>
      <c r="D22" s="7">
        <f>'Pool CF'!C30+'Pool CF'!K30</f>
        <v>833290.37583964248</v>
      </c>
      <c r="F22" s="7">
        <f>'Pool CF'!H30+'Pool CF'!P30</f>
        <v>183148684.27602524</v>
      </c>
      <c r="H22" s="7">
        <f t="shared" si="0"/>
        <v>769767.81395328336</v>
      </c>
      <c r="J22" s="7"/>
    </row>
    <row r="23" spans="1:10">
      <c r="A23">
        <v>21</v>
      </c>
      <c r="B23" s="7">
        <f>'Pool CF'!D31+'Pool CF'!G31+'Pool CF'!L31+'Pool CF'!O31</f>
        <v>1634214.2559897371</v>
      </c>
      <c r="D23" s="7">
        <f>'Pool CF'!C31+'Pool CF'!K31</f>
        <v>826093.4657757727</v>
      </c>
      <c r="F23" s="7">
        <f>'Pool CF'!H31+'Pool CF'!P31</f>
        <v>181514470.02003551</v>
      </c>
      <c r="H23" s="7">
        <f t="shared" si="0"/>
        <v>763119.51781677187</v>
      </c>
      <c r="J23" s="7"/>
    </row>
    <row r="24" spans="1:10">
      <c r="A24">
        <v>22</v>
      </c>
      <c r="B24" s="7">
        <f>'Pool CF'!D32+'Pool CF'!G32+'Pool CF'!L32+'Pool CF'!O32</f>
        <v>1671745.815308643</v>
      </c>
      <c r="D24" s="7">
        <f>'Pool CF'!C32+'Pool CF'!K32</f>
        <v>818722.34542614804</v>
      </c>
      <c r="F24" s="7">
        <f>'Pool CF'!H32+'Pool CF'!P32</f>
        <v>179842724.20472685</v>
      </c>
      <c r="H24" s="7">
        <f t="shared" si="0"/>
        <v>756310.29175014794</v>
      </c>
      <c r="J24" s="7"/>
    </row>
    <row r="25" spans="1:10">
      <c r="A25">
        <v>23</v>
      </c>
      <c r="B25" s="7">
        <f>'Pool CF'!D33+'Pool CF'!G33+'Pool CF'!L33+'Pool CF'!O33</f>
        <v>1708159.4096403229</v>
      </c>
      <c r="D25" s="7">
        <f>'Pool CF'!C33+'Pool CF'!K33</f>
        <v>811181.93855728488</v>
      </c>
      <c r="F25" s="7">
        <f>'Pool CF'!H33+'Pool CF'!P33</f>
        <v>178134564.79508653</v>
      </c>
      <c r="H25" s="7">
        <f t="shared" si="0"/>
        <v>749344.68418636185</v>
      </c>
      <c r="J25" s="7"/>
    </row>
    <row r="26" spans="1:10">
      <c r="A26">
        <v>24</v>
      </c>
      <c r="B26" s="7">
        <f>'Pool CF'!D34+'Pool CF'!G34+'Pool CF'!L34+'Pool CF'!O34</f>
        <v>1743429.9574357383</v>
      </c>
      <c r="D26" s="7">
        <f>'Pool CF'!C34+'Pool CF'!K34</f>
        <v>803477.28774750745</v>
      </c>
      <c r="F26" s="7">
        <f>'Pool CF'!H34+'Pool CF'!P34</f>
        <v>176391134.83765078</v>
      </c>
      <c r="H26" s="7">
        <f t="shared" si="0"/>
        <v>742227.35331286059</v>
      </c>
      <c r="J26" s="7"/>
    </row>
    <row r="27" spans="1:10">
      <c r="A27">
        <v>25</v>
      </c>
      <c r="B27" s="7">
        <f>'Pool CF'!D35+'Pool CF'!G35+'Pool CF'!L35+'Pool CF'!O35</f>
        <v>1777533.6696863193</v>
      </c>
      <c r="D27" s="7">
        <f>'Pool CF'!C35+'Pool CF'!K35</f>
        <v>795613.548705842</v>
      </c>
      <c r="F27" s="7">
        <f>'Pool CF'!H35+'Pool CF'!P35</f>
        <v>174613601.16796449</v>
      </c>
      <c r="H27" s="7">
        <f t="shared" si="0"/>
        <v>734963.06182354491</v>
      </c>
      <c r="J27" s="7"/>
    </row>
    <row r="28" spans="1:10">
      <c r="A28">
        <v>26</v>
      </c>
      <c r="B28" s="7">
        <f>'Pool CF'!D36+'Pool CF'!G36+'Pool CF'!L36+'Pool CF'!O36</f>
        <v>1810448.0808934951</v>
      </c>
      <c r="D28" s="7">
        <f>'Pool CF'!C36+'Pool CF'!K36</f>
        <v>787595.98444201727</v>
      </c>
      <c r="F28" s="7">
        <f>'Pool CF'!H36+'Pool CF'!P36</f>
        <v>172803153.087071</v>
      </c>
      <c r="H28" s="7">
        <f t="shared" si="0"/>
        <v>727556.67153318541</v>
      </c>
      <c r="J28" s="7"/>
    </row>
    <row r="29" spans="1:10">
      <c r="A29">
        <v>27</v>
      </c>
      <c r="B29" s="7">
        <f>'Pool CF'!D37+'Pool CF'!G37+'Pool CF'!L37+'Pool CF'!O37</f>
        <v>1842152.077934402</v>
      </c>
      <c r="D29" s="7">
        <f>'Pool CF'!C37+'Pool CF'!K37</f>
        <v>779429.95929677738</v>
      </c>
      <c r="F29" s="7">
        <f>'Pool CF'!H37+'Pool CF'!P37</f>
        <v>170961001.00913659</v>
      </c>
      <c r="H29" s="7">
        <f t="shared" si="0"/>
        <v>720013.13786279585</v>
      </c>
      <c r="J29" s="7"/>
    </row>
    <row r="30" spans="1:10">
      <c r="A30">
        <v>28</v>
      </c>
      <c r="B30" s="7">
        <f>'Pool CF'!D38+'Pool CF'!G38+'Pool CF'!L38+'Pool CF'!O38</f>
        <v>1826089.934557575</v>
      </c>
      <c r="D30" s="7">
        <f>'Pool CF'!C38+'Pool CF'!K38</f>
        <v>771120.93284199352</v>
      </c>
      <c r="F30" s="7">
        <f>'Pool CF'!H38+'Pool CF'!P38</f>
        <v>169134911.074579</v>
      </c>
      <c r="H30" s="7">
        <f t="shared" si="0"/>
        <v>712337.50420473574</v>
      </c>
      <c r="J30" s="7"/>
    </row>
    <row r="31" spans="1:10">
      <c r="A31">
        <v>29</v>
      </c>
      <c r="B31" s="7">
        <f>'Pool CF'!D39+'Pool CF'!G39+'Pool CF'!L39+'Pool CF'!O39</f>
        <v>1810159.0351096829</v>
      </c>
      <c r="D31" s="7">
        <f>'Pool CF'!C39+'Pool CF'!K39</f>
        <v>762884.35462138406</v>
      </c>
      <c r="F31" s="7">
        <f>'Pool CF'!H39+'Pool CF'!P39</f>
        <v>167324752.03946933</v>
      </c>
      <c r="H31" s="7">
        <f t="shared" si="0"/>
        <v>704728.7961440793</v>
      </c>
      <c r="J31" s="7"/>
    </row>
    <row r="32" spans="1:10">
      <c r="A32">
        <v>30</v>
      </c>
      <c r="B32" s="7">
        <f>'Pool CF'!D40+'Pool CF'!G40+'Pool CF'!L40+'Pool CF'!O40</f>
        <v>1794358.3337059233</v>
      </c>
      <c r="D32" s="7">
        <f>'Pool CF'!C40+'Pool CF'!K40</f>
        <v>754719.63265998149</v>
      </c>
      <c r="F32" s="7">
        <f>'Pool CF'!H40+'Pool CF'!P40</f>
        <v>165530393.7057634</v>
      </c>
      <c r="H32" s="7">
        <f t="shared" si="0"/>
        <v>697186.46683112218</v>
      </c>
      <c r="J32" s="7"/>
    </row>
    <row r="33" spans="1:10">
      <c r="A33">
        <v>31</v>
      </c>
      <c r="B33" s="7">
        <f>'Pool CF'!D41+'Pool CF'!G41+'Pool CF'!L41+'Pool CF'!O41</f>
        <v>1778686.7927109948</v>
      </c>
      <c r="D33" s="7">
        <f>'Pool CF'!C41+'Pool CF'!K41</f>
        <v>746626.17970027495</v>
      </c>
      <c r="F33" s="7">
        <f>'Pool CF'!H41+'Pool CF'!P41</f>
        <v>163751706.91305244</v>
      </c>
      <c r="H33" s="7">
        <f t="shared" si="0"/>
        <v>689709.97377401416</v>
      </c>
      <c r="J33" s="7"/>
    </row>
    <row r="34" spans="1:10">
      <c r="A34">
        <v>32</v>
      </c>
      <c r="B34" s="7">
        <f>'Pool CF'!D42+'Pool CF'!G42+'Pool CF'!L42+'Pool CF'!O42</f>
        <v>1763143.3826743094</v>
      </c>
      <c r="D34" s="7">
        <f>'Pool CF'!C42+'Pool CF'!K42</f>
        <v>738603.4131650005</v>
      </c>
      <c r="F34" s="7">
        <f>'Pool CF'!H42+'Pool CF'!P42</f>
        <v>161988563.5303781</v>
      </c>
      <c r="H34" s="7">
        <f t="shared" si="0"/>
        <v>682298.77880438522</v>
      </c>
      <c r="J34" s="7"/>
    </row>
    <row r="35" spans="1:10">
      <c r="A35">
        <v>33</v>
      </c>
      <c r="B35" s="7">
        <f>'Pool CF'!D43+'Pool CF'!G43+'Pool CF'!L43+'Pool CF'!O43</f>
        <v>1747727.0822657119</v>
      </c>
      <c r="D35" s="7">
        <f>'Pool CF'!C43+'Pool CF'!K43</f>
        <v>730650.75512022327</v>
      </c>
      <c r="F35" s="7">
        <f>'Pool CF'!H43+'Pool CF'!P43</f>
        <v>160240836.4481124</v>
      </c>
      <c r="H35" s="7">
        <f t="shared" si="0"/>
        <v>674952.34804324212</v>
      </c>
      <c r="J35" s="7"/>
    </row>
    <row r="36" spans="1:10">
      <c r="A36">
        <v>34</v>
      </c>
      <c r="B36" s="7">
        <f>'Pool CF'!D44+'Pool CF'!G44+'Pool CF'!L44+'Pool CF'!O44</f>
        <v>1732436.8782117055</v>
      </c>
      <c r="D36" s="7">
        <f>'Pool CF'!C44+'Pool CF'!K44</f>
        <v>722767.6322387117</v>
      </c>
      <c r="F36" s="7">
        <f>'Pool CF'!H44+'Pool CF'!P44</f>
        <v>158508399.56990069</v>
      </c>
      <c r="H36" s="7">
        <f t="shared" si="0"/>
        <v>667670.15186713508</v>
      </c>
      <c r="J36" s="7"/>
    </row>
    <row r="37" spans="1:10">
      <c r="A37">
        <v>35</v>
      </c>
      <c r="B37" s="7">
        <f>'Pool CF'!D45+'Pool CF'!G45+'Pool CF'!L45+'Pool CF'!O45</f>
        <v>1717271.7652321719</v>
      </c>
      <c r="D37" s="7">
        <f>'Pool CF'!C45+'Pool CF'!K45</f>
        <v>714953.47576359706</v>
      </c>
      <c r="F37" s="7">
        <f>'Pool CF'!H45+'Pool CF'!P45</f>
        <v>156791127.80466852</v>
      </c>
      <c r="H37" s="7">
        <f t="shared" si="0"/>
        <v>660451.66487458628</v>
      </c>
      <c r="J37" s="7"/>
    </row>
    <row r="38" spans="1:10">
      <c r="A38">
        <v>36</v>
      </c>
      <c r="B38" s="7">
        <f>'Pool CF'!D46+'Pool CF'!G46+'Pool CF'!L46+'Pool CF'!O46</f>
        <v>1702230.7459775941</v>
      </c>
      <c r="D38" s="7">
        <f>'Pool CF'!C46+'Pool CF'!K46</f>
        <v>707207.72147231991</v>
      </c>
      <c r="F38" s="7">
        <f>'Pool CF'!H46+'Pool CF'!P46</f>
        <v>155088897.05869091</v>
      </c>
      <c r="H38" s="7">
        <f t="shared" si="0"/>
        <v>653296.36585278553</v>
      </c>
      <c r="J38" s="7"/>
    </row>
    <row r="39" spans="1:10">
      <c r="A39">
        <v>37</v>
      </c>
      <c r="B39" s="7">
        <f>'Pool CF'!D47+'Pool CF'!G47+'Pool CF'!L47+'Pool CF'!O47</f>
        <v>1687312.8309667683</v>
      </c>
      <c r="D39" s="7">
        <f>'Pool CF'!C47+'Pool CF'!K47</f>
        <v>699529.80964085832</v>
      </c>
      <c r="F39" s="7">
        <f>'Pool CF'!H47+'Pool CF'!P47</f>
        <v>153401584.22772416</v>
      </c>
      <c r="H39" s="7">
        <f t="shared" si="0"/>
        <v>646203.73774454545</v>
      </c>
      <c r="J39" s="7"/>
    </row>
    <row r="40" spans="1:10">
      <c r="A40">
        <v>38</v>
      </c>
      <c r="B40" s="7">
        <f>'Pool CF'!D48+'Pool CF'!G48+'Pool CF'!L48+'Pool CF'!O48</f>
        <v>1672517.0385250014</v>
      </c>
      <c r="D40" s="7">
        <f>'Pool CF'!C48+'Pool CF'!K48</f>
        <v>691919.18500823912</v>
      </c>
      <c r="F40" s="7">
        <f>'Pool CF'!H48+'Pool CF'!P48</f>
        <v>151729067.18919915</v>
      </c>
      <c r="H40" s="7">
        <f t="shared" si="0"/>
        <v>639173.26761551737</v>
      </c>
      <c r="J40" s="7"/>
    </row>
    <row r="41" spans="1:10">
      <c r="A41">
        <v>39</v>
      </c>
      <c r="B41" s="7">
        <f>'Pool CF'!D49+'Pool CF'!G49+'Pool CF'!L49+'Pool CF'!O49</f>
        <v>1657842.3947227986</v>
      </c>
      <c r="D41" s="7">
        <f>'Pool CF'!C49+'Pool CF'!K49</f>
        <v>684375.29674132564</v>
      </c>
      <c r="F41" s="7">
        <f>'Pool CF'!H49+'Pool CF'!P49</f>
        <v>150071224.79447633</v>
      </c>
      <c r="H41" s="7">
        <f t="shared" si="0"/>
        <v>632204.44662166317</v>
      </c>
      <c r="J41" s="7"/>
    </row>
    <row r="42" spans="1:10">
      <c r="A42">
        <v>40</v>
      </c>
      <c r="B42" s="7">
        <f>'Pool CF'!D50+'Pool CF'!G50+'Pool CF'!L50+'Pool CF'!O50</f>
        <v>1643287.933315027</v>
      </c>
      <c r="D42" s="7">
        <f>'Pool CF'!C50+'Pool CF'!K50</f>
        <v>676897.59839988383</v>
      </c>
      <c r="F42" s="7">
        <f>'Pool CF'!H50+'Pool CF'!P50</f>
        <v>148427936.86116132</v>
      </c>
      <c r="H42" s="7">
        <f t="shared" si="0"/>
        <v>625296.76997698471</v>
      </c>
      <c r="J42" s="7"/>
    </row>
    <row r="43" spans="1:10">
      <c r="A43">
        <v>41</v>
      </c>
      <c r="B43" s="7">
        <f>'Pool CF'!D51+'Pool CF'!G51+'Pool CF'!L51+'Pool CF'!O51</f>
        <v>1628852.6956805587</v>
      </c>
      <c r="D43" s="7">
        <f>'Pool CF'!C51+'Pool CF'!K51</f>
        <v>669485.54790192144</v>
      </c>
      <c r="F43" s="7">
        <f>'Pool CF'!H51+'Pool CF'!P51</f>
        <v>146799084.16548076</v>
      </c>
      <c r="H43" s="7">
        <f t="shared" si="0"/>
        <v>618449.73692150554</v>
      </c>
      <c r="J43" s="7"/>
    </row>
    <row r="44" spans="1:10">
      <c r="A44">
        <v>42</v>
      </c>
      <c r="B44" s="7">
        <f>'Pool CF'!D52+'Pool CF'!G52+'Pool CF'!L52+'Pool CF'!O52</f>
        <v>1614535.7307623858</v>
      </c>
      <c r="D44" s="7">
        <f>'Pool CF'!C52+'Pool CF'!K52</f>
        <v>662138.60748930019</v>
      </c>
      <c r="F44" s="7">
        <f>'Pool CF'!H52+'Pool CF'!P52</f>
        <v>145184548.43471837</v>
      </c>
      <c r="H44" s="7">
        <f t="shared" si="0"/>
        <v>611662.85068950325</v>
      </c>
      <c r="J44" s="7"/>
    </row>
    <row r="45" spans="1:10">
      <c r="A45">
        <v>43</v>
      </c>
      <c r="B45" s="7">
        <f>'Pool CF'!D53+'Pool CF'!G53+'Pool CF'!L53+'Pool CF'!O53</f>
        <v>1600336.0950082054</v>
      </c>
      <c r="D45" s="7">
        <f>'Pool CF'!C53+'Pool CF'!K53</f>
        <v>654856.24369361799</v>
      </c>
      <c r="F45" s="7">
        <f>'Pool CF'!H53+'Pool CF'!P53</f>
        <v>143584212.33971018</v>
      </c>
      <c r="H45" s="7">
        <f t="shared" si="0"/>
        <v>604935.6184779933</v>
      </c>
      <c r="J45" s="7"/>
    </row>
    <row r="46" spans="1:10">
      <c r="A46">
        <v>44</v>
      </c>
      <c r="B46" s="7">
        <f>'Pool CF'!D54+'Pool CF'!G54+'Pool CF'!L54+'Pool CF'!O54</f>
        <v>1586252.8523114712</v>
      </c>
      <c r="D46" s="7">
        <f>'Pool CF'!C54+'Pool CF'!K54</f>
        <v>647637.92730235914</v>
      </c>
      <c r="F46" s="7">
        <f>'Pool CF'!H54+'Pool CF'!P54</f>
        <v>141997959.48739868</v>
      </c>
      <c r="H46" s="7">
        <f t="shared" si="0"/>
        <v>598267.55141545914</v>
      </c>
      <c r="J46" s="7"/>
    </row>
    <row r="47" spans="1:10">
      <c r="A47">
        <v>45</v>
      </c>
      <c r="B47" s="7">
        <f>'Pool CF'!D55+'Pool CF'!G55+'Pool CF'!L55+'Pool CF'!O55</f>
        <v>1572285.0739529044</v>
      </c>
      <c r="D47" s="7">
        <f>'Pool CF'!C55+'Pool CF'!K55</f>
        <v>640483.13332530949</v>
      </c>
      <c r="F47" s="7">
        <f>'Pool CF'!H55+'Pool CF'!P55</f>
        <v>140425674.41344577</v>
      </c>
      <c r="H47" s="7">
        <f t="shared" si="0"/>
        <v>591658.1645308279</v>
      </c>
      <c r="J47" s="7"/>
    </row>
    <row r="48" spans="1:10">
      <c r="A48">
        <v>46</v>
      </c>
      <c r="B48" s="7">
        <f>'Pool CF'!D56+'Pool CF'!G56+'Pool CF'!L56+'Pool CF'!O56</f>
        <v>1558431.8385424672</v>
      </c>
      <c r="D48" s="7">
        <f>'Pool CF'!C56+'Pool CF'!K56</f>
        <v>633391.34096123744</v>
      </c>
      <c r="F48" s="7">
        <f>'Pool CF'!H56+'Pool CF'!P56</f>
        <v>138867242.57490331</v>
      </c>
      <c r="H48" s="7">
        <f t="shared" si="0"/>
        <v>585106.97672269074</v>
      </c>
      <c r="J48" s="7"/>
    </row>
    <row r="49" spans="1:10">
      <c r="A49">
        <v>47</v>
      </c>
      <c r="B49" s="7">
        <f>'Pool CF'!D57+'Pool CF'!G57+'Pool CF'!L57+'Pool CF'!O57</f>
        <v>1544692.2319617877</v>
      </c>
      <c r="D49" s="7">
        <f>'Pool CF'!C57+'Pool CF'!K57</f>
        <v>626362.03356483451</v>
      </c>
      <c r="F49" s="7">
        <f>'Pool CF'!H57+'Pool CF'!P57</f>
        <v>137322550.34294152</v>
      </c>
      <c r="H49" s="7">
        <f t="shared" si="0"/>
        <v>578613.51072876377</v>
      </c>
      <c r="J49" s="7"/>
    </row>
    <row r="50" spans="1:10">
      <c r="A50">
        <v>48</v>
      </c>
      <c r="B50" s="7">
        <f>'Pool CF'!D58+'Pool CF'!G58+'Pool CF'!L58+'Pool CF'!O58</f>
        <v>1531065.3473070387</v>
      </c>
      <c r="D50" s="7">
        <f>'Pool CF'!C58+'Pool CF'!K58</f>
        <v>619394.69861391699</v>
      </c>
      <c r="F50" s="7">
        <f>'Pool CF'!H58+'Pool CF'!P58</f>
        <v>135791484.99563447</v>
      </c>
      <c r="H50" s="7">
        <f t="shared" si="0"/>
        <v>572177.29309558973</v>
      </c>
      <c r="J50" s="7"/>
    </row>
    <row r="51" spans="1:10">
      <c r="A51">
        <v>49</v>
      </c>
      <c r="B51" s="7">
        <f>'Pool CF'!D59+'Pool CF'!G59+'Pool CF'!L59+'Pool CF'!O59</f>
        <v>1517550.2848322622</v>
      </c>
      <c r="D51" s="7">
        <f>'Pool CF'!C59+'Pool CF'!K59</f>
        <v>612488.82767688448</v>
      </c>
      <c r="F51" s="7">
        <f>'Pool CF'!H59+'Pool CF'!P59</f>
        <v>134273934.7108022</v>
      </c>
      <c r="H51" s="7">
        <f t="shared" si="0"/>
        <v>565797.85414847697</v>
      </c>
      <c r="J51" s="7"/>
    </row>
    <row r="52" spans="1:10">
      <c r="A52">
        <v>50</v>
      </c>
      <c r="B52" s="7">
        <f>'Pool CF'!D60+'Pool CF'!G60+'Pool CF'!L60+'Pool CF'!O60</f>
        <v>1504146.1518931398</v>
      </c>
      <c r="D52" s="7">
        <f>'Pool CF'!C60+'Pool CF'!K60</f>
        <v>605643.91638043488</v>
      </c>
      <c r="F52" s="7">
        <f>'Pool CF'!H60+'Pool CF'!P60</f>
        <v>132769788.55890909</v>
      </c>
      <c r="H52" s="7">
        <f t="shared" si="0"/>
        <v>559474.72796167585</v>
      </c>
      <c r="J52" s="7"/>
    </row>
    <row r="53" spans="1:10">
      <c r="A53">
        <v>51</v>
      </c>
      <c r="B53" s="7">
        <f>'Pool CF'!D61+'Pool CF'!G61+'Pool CF'!L61+'Pool CF'!O61</f>
        <v>1490852.0628912044</v>
      </c>
      <c r="D53" s="7">
        <f>'Pool CF'!C61+'Pool CF'!K61</f>
        <v>598859.46437753201</v>
      </c>
      <c r="F53" s="7">
        <f>'Pool CF'!H61+'Pool CF'!P61</f>
        <v>131278936.49601789</v>
      </c>
      <c r="H53" s="7">
        <f t="shared" si="0"/>
        <v>553207.45232878788</v>
      </c>
      <c r="J53" s="7"/>
    </row>
    <row r="54" spans="1:10">
      <c r="A54">
        <v>52</v>
      </c>
      <c r="B54" s="7">
        <f>'Pool CF'!D62+'Pool CF'!G62+'Pool CF'!L62+'Pool CF'!O62</f>
        <v>1477667.1392184854</v>
      </c>
      <c r="D54" s="7">
        <f>'Pool CF'!C62+'Pool CF'!K62</f>
        <v>592134.97531562531</v>
      </c>
      <c r="F54" s="7">
        <f>'Pool CF'!H62+'Pool CF'!P62</f>
        <v>129801269.35679939</v>
      </c>
      <c r="H54" s="7">
        <f t="shared" si="0"/>
        <v>546995.56873340788</v>
      </c>
      <c r="J54" s="7"/>
    </row>
    <row r="55" spans="1:10">
      <c r="A55">
        <v>53</v>
      </c>
      <c r="B55" s="7">
        <f>'Pool CF'!D63+'Pool CF'!G63+'Pool CF'!L63+'Pool CF'!O63</f>
        <v>1464590.5092025939</v>
      </c>
      <c r="D55" s="7">
        <f>'Pool CF'!C63+'Pool CF'!K63</f>
        <v>585469.95680511976</v>
      </c>
      <c r="F55" s="7">
        <f>'Pool CF'!H63+'Pool CF'!P63</f>
        <v>128336678.84759679</v>
      </c>
      <c r="H55" s="7">
        <f t="shared" si="0"/>
        <v>540838.62231999752</v>
      </c>
      <c r="J55" s="7"/>
    </row>
    <row r="56" spans="1:10">
      <c r="A56">
        <v>54</v>
      </c>
      <c r="B56" s="7">
        <f>'Pool CF'!D64+'Pool CF'!G64+'Pool CF'!L64+'Pool CF'!O64</f>
        <v>1451621.3080522339</v>
      </c>
      <c r="D56" s="7">
        <f>'Pool CF'!C64+'Pool CF'!K64</f>
        <v>578863.92038809275</v>
      </c>
      <c r="F56" s="7">
        <f>'Pool CF'!H64+'Pool CF'!P64</f>
        <v>126885057.53954455</v>
      </c>
      <c r="H56" s="7">
        <f t="shared" si="0"/>
        <v>534736.16186498664</v>
      </c>
      <c r="J56" s="7"/>
    </row>
    <row r="57" spans="1:10">
      <c r="A57">
        <v>55</v>
      </c>
      <c r="B57" s="7">
        <f>'Pool CF'!D65+'Pool CF'!G65+'Pool CF'!L65+'Pool CF'!O65</f>
        <v>1438758.6778031427</v>
      </c>
      <c r="D57" s="7">
        <f>'Pool CF'!C65+'Pool CF'!K65</f>
        <v>572316.38150725665</v>
      </c>
      <c r="F57" s="7">
        <f>'Pool CF'!H65+'Pool CF'!P65</f>
        <v>125446298.86174141</v>
      </c>
      <c r="H57" s="7">
        <f t="shared" si="0"/>
        <v>528687.73974810226</v>
      </c>
      <c r="J57" s="7"/>
    </row>
    <row r="58" spans="1:10">
      <c r="A58">
        <v>56</v>
      </c>
      <c r="B58" s="7">
        <f>'Pool CF'!D66+'Pool CF'!G66+'Pool CF'!L66+'Pool CF'!O66</f>
        <v>1426001.7672644539</v>
      </c>
      <c r="D58" s="7">
        <f>'Pool CF'!C66+'Pool CF'!K66</f>
        <v>565826.85947516595</v>
      </c>
      <c r="F58" s="7">
        <f>'Pool CF'!H66+'Pool CF'!P66</f>
        <v>124020297.09447697</v>
      </c>
      <c r="H58" s="7">
        <f t="shared" si="0"/>
        <v>522692.9119239226</v>
      </c>
      <c r="J58" s="7"/>
    </row>
    <row r="59" spans="1:10">
      <c r="A59">
        <v>57</v>
      </c>
      <c r="B59" s="7">
        <f>'Pool CF'!D67+'Pool CF'!G67+'Pool CF'!L67+'Pool CF'!O67</f>
        <v>1413349.7319654822</v>
      </c>
      <c r="D59" s="7">
        <f>'Pool CF'!C67+'Pool CF'!K67</f>
        <v>559394.87744366564</v>
      </c>
      <c r="F59" s="7">
        <f>'Pool CF'!H67+'Pool CF'!P67</f>
        <v>122606947.3625115</v>
      </c>
      <c r="H59" s="7">
        <f t="shared" si="0"/>
        <v>516751.23789365403</v>
      </c>
      <c r="J59" s="7"/>
    </row>
    <row r="60" spans="1:10">
      <c r="A60">
        <v>58</v>
      </c>
      <c r="B60" s="7">
        <f>'Pool CF'!D68+'Pool CF'!G68+'Pool CF'!L68+'Pool CF'!O68</f>
        <v>1400801.7341029248</v>
      </c>
      <c r="D60" s="7">
        <f>'Pool CF'!C68+'Pool CF'!K68</f>
        <v>553019.9623735802</v>
      </c>
      <c r="F60" s="7">
        <f>'Pool CF'!H68+'Pool CF'!P68</f>
        <v>121206145.62840858</v>
      </c>
      <c r="H60" s="7">
        <f t="shared" si="0"/>
        <v>510862.28067713132</v>
      </c>
      <c r="J60" s="7"/>
    </row>
    <row r="61" spans="1:10">
      <c r="A61">
        <v>59</v>
      </c>
      <c r="B61" s="7">
        <f>'Pool CF'!D69+'Pool CF'!G69+'Pool CF'!L69+'Pool CF'!O69</f>
        <v>1388356.9424884752</v>
      </c>
      <c r="D61" s="7">
        <f>'Pool CF'!C69+'Pool CF'!K69</f>
        <v>546701.64500463987</v>
      </c>
      <c r="F61" s="7">
        <f>'Pool CF'!H69+'Pool CF'!P69</f>
        <v>119817788.68592009</v>
      </c>
      <c r="H61" s="7">
        <f t="shared" si="0"/>
        <v>505025.60678503575</v>
      </c>
      <c r="J61" s="7"/>
    </row>
    <row r="62" spans="1:10">
      <c r="A62">
        <v>60</v>
      </c>
      <c r="B62" s="7">
        <f>'Pool CF'!D70+'Pool CF'!G70+'Pool CF'!L70+'Pool CF'!O70</f>
        <v>1376014.5324968537</v>
      </c>
      <c r="D62" s="7">
        <f>'Pool CF'!C70+'Pool CF'!K70</f>
        <v>540439.45982564415</v>
      </c>
      <c r="F62" s="7">
        <f>'Pool CF'!H70+'Pool CF'!P70</f>
        <v>118441774.15342323</v>
      </c>
      <c r="H62" s="7">
        <f t="shared" si="0"/>
        <v>499240.78619133373</v>
      </c>
      <c r="J62" s="7"/>
    </row>
    <row r="63" spans="1:10">
      <c r="A63">
        <v>61</v>
      </c>
      <c r="B63" s="7">
        <f>'Pool CF'!D71+'Pool CF'!G71+'Pool CF'!L71+'Pool CF'!O71</f>
        <v>1363773.686014236</v>
      </c>
      <c r="D63" s="7">
        <f>'Pool CF'!C71+'Pool CF'!K71</f>
        <v>534232.94504485978</v>
      </c>
      <c r="F63" s="7">
        <f>'Pool CF'!H71+'Pool CF'!P71</f>
        <v>117078000.467409</v>
      </c>
      <c r="H63" s="7">
        <f t="shared" si="0"/>
        <v>493507.39230593015</v>
      </c>
      <c r="J63" s="7"/>
    </row>
    <row r="64" spans="1:10">
      <c r="A64">
        <v>62</v>
      </c>
      <c r="B64" s="7">
        <f>'Pool CF'!D72+'Pool CF'!G72+'Pool CF'!L72+'Pool CF'!O72</f>
        <v>1351633.591387094</v>
      </c>
      <c r="D64" s="7">
        <f>'Pool CF'!C72+'Pool CF'!K72</f>
        <v>528081.64256064978</v>
      </c>
      <c r="F64" s="7">
        <f>'Pool CF'!H72+'Pool CF'!P72</f>
        <v>115726366.87602192</v>
      </c>
      <c r="H64" s="7">
        <f t="shared" si="0"/>
        <v>487825.00194753753</v>
      </c>
      <c r="J64" s="7"/>
    </row>
    <row r="65" spans="1:10">
      <c r="A65">
        <v>63</v>
      </c>
      <c r="B65" s="7">
        <f>'Pool CF'!D73+'Pool CF'!G73+'Pool CF'!L73+'Pool CF'!O73</f>
        <v>1339593.4433714342</v>
      </c>
      <c r="D65" s="7">
        <f>'Pool CF'!C73+'Pool CF'!K73</f>
        <v>521985.09793233499</v>
      </c>
      <c r="F65" s="7">
        <f>'Pool CF'!H73+'Pool CF'!P73</f>
        <v>114386773.43265048</v>
      </c>
      <c r="H65" s="7">
        <f t="shared" si="0"/>
        <v>482193.19531675801</v>
      </c>
      <c r="J65" s="7"/>
    </row>
    <row r="66" spans="1:10">
      <c r="A66">
        <v>64</v>
      </c>
      <c r="B66" s="7">
        <f>'Pool CF'!D74+'Pool CF'!G74+'Pool CF'!L74+'Pool CF'!O74</f>
        <v>1327652.4430824355</v>
      </c>
      <c r="D66" s="7">
        <f>'Pool CF'!C74+'Pool CF'!K74</f>
        <v>515942.86035128392</v>
      </c>
      <c r="F66" s="7">
        <f>'Pool CF'!H74+'Pool CF'!P74</f>
        <v>113059120.98956804</v>
      </c>
      <c r="H66" s="7">
        <f t="shared" si="0"/>
        <v>476611.55596937705</v>
      </c>
      <c r="J66" s="7"/>
    </row>
    <row r="67" spans="1:10">
      <c r="A67">
        <v>65</v>
      </c>
      <c r="B67" s="7">
        <f>'Pool CF'!D75+'Pool CF'!G75+'Pool CF'!L75+'Pool CF'!O75</f>
        <v>1315809.7979444806</v>
      </c>
      <c r="D67" s="7">
        <f>'Pool CF'!C75+'Pool CF'!K75</f>
        <v>509954.48261222965</v>
      </c>
      <c r="F67" s="7">
        <f>'Pool CF'!H75+'Pool CF'!P75</f>
        <v>111743311.19162357</v>
      </c>
      <c r="H67" s="7">
        <f t="shared" si="0"/>
        <v>471079.67078986688</v>
      </c>
      <c r="J67" s="7"/>
    </row>
    <row r="68" spans="1:10">
      <c r="A68">
        <v>66</v>
      </c>
      <c r="B68" s="7">
        <f>'Pool CF'!D76+'Pool CF'!G76+'Pool CF'!L76+'Pool CF'!O76</f>
        <v>1304064.7216415782</v>
      </c>
      <c r="D68" s="7">
        <f>'Pool CF'!C76+'Pool CF'!K76</f>
        <v>504019.52108481247</v>
      </c>
      <c r="F68" s="7">
        <f>'Pool CF'!H76+'Pool CF'!P76</f>
        <v>110439246.469982</v>
      </c>
      <c r="H68" s="7">
        <f t="shared" ref="H68:H131" si="1">F67*0.05/12</f>
        <v>465597.12996509828</v>
      </c>
      <c r="J68" s="7"/>
    </row>
    <row r="69" spans="1:10">
      <c r="A69">
        <v>67</v>
      </c>
      <c r="B69" s="7">
        <f>'Pool CF'!D77+'Pool CF'!G77+'Pool CF'!L77+'Pool CF'!O77</f>
        <v>1292416.4340681792</v>
      </c>
      <c r="D69" s="7">
        <f>'Pool CF'!C77+'Pool CF'!K77</f>
        <v>498137.53568534495</v>
      </c>
      <c r="F69" s="7">
        <f>'Pool CF'!H77+'Pool CF'!P77</f>
        <v>109146830.0359138</v>
      </c>
      <c r="H69" s="7">
        <f t="shared" si="1"/>
        <v>460163.52695825836</v>
      </c>
      <c r="J69" s="7"/>
    </row>
    <row r="70" spans="1:10">
      <c r="A70">
        <v>68</v>
      </c>
      <c r="B70" s="7">
        <f>'Pool CF'!D78+'Pool CF'!G78+'Pool CF'!L78+'Pool CF'!O78</f>
        <v>1280864.1612803726</v>
      </c>
      <c r="D70" s="7">
        <f>'Pool CF'!C78+'Pool CF'!K78</f>
        <v>492308.08984880103</v>
      </c>
      <c r="F70" s="7">
        <f>'Pool CF'!H78+'Pool CF'!P78</f>
        <v>107865965.87463343</v>
      </c>
      <c r="H70" s="7">
        <f t="shared" si="1"/>
        <v>454778.45848297421</v>
      </c>
      <c r="J70" s="7"/>
    </row>
    <row r="71" spans="1:10">
      <c r="A71">
        <v>69</v>
      </c>
      <c r="B71" s="7">
        <f>'Pool CF'!D79+'Pool CF'!G79+'Pool CF'!L79+'Pool CF'!O79</f>
        <v>1269407.1354474658</v>
      </c>
      <c r="D71" s="7">
        <f>'Pool CF'!C79+'Pool CF'!K79</f>
        <v>486530.75050102349</v>
      </c>
      <c r="F71" s="7">
        <f>'Pool CF'!H79+'Pool CF'!P79</f>
        <v>106596558.73918596</v>
      </c>
      <c r="H71" s="7">
        <f t="shared" si="1"/>
        <v>449441.52447763929</v>
      </c>
      <c r="J71" s="7"/>
    </row>
    <row r="72" spans="1:10">
      <c r="A72">
        <v>70</v>
      </c>
      <c r="B72" s="7">
        <f>'Pool CF'!D80+'Pool CF'!G80+'Pool CF'!L80+'Pool CF'!O80</f>
        <v>1258044.5948039463</v>
      </c>
      <c r="D72" s="7">
        <f>'Pool CF'!C80+'Pool CF'!K80</f>
        <v>480805.08803114976</v>
      </c>
      <c r="F72" s="7">
        <f>'Pool CF'!H80+'Pool CF'!P80</f>
        <v>105338514.14438201</v>
      </c>
      <c r="H72" s="7">
        <f t="shared" si="1"/>
        <v>444152.32807994151</v>
      </c>
      <c r="J72" s="7"/>
    </row>
    <row r="73" spans="1:10">
      <c r="A73">
        <v>71</v>
      </c>
      <c r="B73" s="7">
        <f>'Pool CF'!D81+'Pool CF'!G81+'Pool CF'!L81+'Pool CF'!O81</f>
        <v>1246775.7836018193</v>
      </c>
      <c r="D73" s="7">
        <f>'Pool CF'!C81+'Pool CF'!K81</f>
        <v>475130.67626425589</v>
      </c>
      <c r="F73" s="7">
        <f>'Pool CF'!H81+'Pool CF'!P81</f>
        <v>104091738.36078018</v>
      </c>
      <c r="H73" s="7">
        <f t="shared" si="1"/>
        <v>438910.47560159181</v>
      </c>
      <c r="J73" s="7"/>
    </row>
    <row r="74" spans="1:10">
      <c r="A74">
        <v>72</v>
      </c>
      <c r="B74" s="7">
        <f>'Pool CF'!D82+'Pool CF'!G82+'Pool CF'!L82+'Pool CF'!O82</f>
        <v>1235599.9520633165</v>
      </c>
      <c r="D74" s="7">
        <f>'Pool CF'!C82+'Pool CF'!K82</f>
        <v>469507.0924342142</v>
      </c>
      <c r="F74" s="7">
        <f>'Pool CF'!H82+'Pool CF'!P82</f>
        <v>102856138.40871689</v>
      </c>
      <c r="H74" s="7">
        <f t="shared" si="1"/>
        <v>433715.57650325075</v>
      </c>
      <c r="J74" s="7"/>
    </row>
    <row r="75" spans="1:10">
      <c r="A75">
        <v>73</v>
      </c>
      <c r="B75" s="7">
        <f>'Pool CF'!D83+'Pool CF'!G83+'Pool CF'!L83+'Pool CF'!O83</f>
        <v>1224516.3563339808</v>
      </c>
      <c r="D75" s="7">
        <f>'Pool CF'!C83+'Pool CF'!K83</f>
        <v>463933.91715676419</v>
      </c>
      <c r="F75" s="7">
        <f>'Pool CF'!H83+'Pool CF'!P83</f>
        <v>101631622.05238289</v>
      </c>
      <c r="H75" s="7">
        <f t="shared" si="1"/>
        <v>428567.24336965376</v>
      </c>
      <c r="J75" s="7"/>
    </row>
    <row r="76" spans="1:10">
      <c r="A76">
        <v>74</v>
      </c>
      <c r="B76" s="7">
        <f>'Pool CF'!D84+'Pool CF'!G84+'Pool CF'!L84+'Pool CF'!O84</f>
        <v>1213524.2584361134</v>
      </c>
      <c r="D76" s="7">
        <f>'Pool CF'!C84+'Pool CF'!K84</f>
        <v>458410.73440279614</v>
      </c>
      <c r="F76" s="7">
        <f>'Pool CF'!H84+'Pool CF'!P84</f>
        <v>100418097.79394677</v>
      </c>
      <c r="H76" s="7">
        <f t="shared" si="1"/>
        <v>423465.09188492876</v>
      </c>
      <c r="J76" s="7"/>
    </row>
    <row r="77" spans="1:10">
      <c r="A77">
        <v>75</v>
      </c>
      <c r="B77" s="7">
        <f>'Pool CF'!D85+'Pool CF'!G85+'Pool CF'!L85+'Pool CF'!O85</f>
        <v>1202622.9262225903</v>
      </c>
      <c r="D77" s="7">
        <f>'Pool CF'!C85+'Pool CF'!K85</f>
        <v>452937.13147184404</v>
      </c>
      <c r="F77" s="7">
        <f>'Pool CF'!H85+'Pool CF'!P85</f>
        <v>99215474.86772418</v>
      </c>
      <c r="H77" s="7">
        <f t="shared" si="1"/>
        <v>418408.74080811156</v>
      </c>
      <c r="J77" s="7"/>
    </row>
    <row r="78" spans="1:10">
      <c r="A78">
        <v>76</v>
      </c>
      <c r="B78" s="7">
        <f>'Pool CF'!D86+'Pool CF'!G86+'Pool CF'!L86+'Pool CF'!O86</f>
        <v>1191811.6333310376</v>
      </c>
      <c r="D78" s="7">
        <f>'Pool CF'!C86+'Pool CF'!K86</f>
        <v>447512.69896578591</v>
      </c>
      <c r="F78" s="7">
        <f>'Pool CF'!H86+'Pool CF'!P86</f>
        <v>98023663.23439315</v>
      </c>
      <c r="H78" s="7">
        <f t="shared" si="1"/>
        <v>413397.81194885075</v>
      </c>
      <c r="J78" s="7"/>
    </row>
    <row r="79" spans="1:10">
      <c r="A79">
        <v>77</v>
      </c>
      <c r="B79" s="7">
        <f>'Pool CF'!D87+'Pool CF'!G87+'Pool CF'!L87+'Pool CF'!O87</f>
        <v>1181089.6591383694</v>
      </c>
      <c r="D79" s="7">
        <f>'Pool CF'!C87+'Pool CF'!K87</f>
        <v>442137.03076275293</v>
      </c>
      <c r="F79" s="7">
        <f>'Pool CF'!H87+'Pool CF'!P87</f>
        <v>96842573.575254768</v>
      </c>
      <c r="H79" s="7">
        <f t="shared" si="1"/>
        <v>408431.93014330481</v>
      </c>
      <c r="J79" s="7"/>
    </row>
    <row r="80" spans="1:10">
      <c r="A80">
        <v>78</v>
      </c>
      <c r="B80" s="7">
        <f>'Pool CF'!D88+'Pool CF'!G88+'Pool CF'!L88+'Pool CF'!O88</f>
        <v>1170456.2887156783</v>
      </c>
      <c r="D80" s="7">
        <f>'Pool CF'!C88+'Pool CF'!K88</f>
        <v>436809.72399124177</v>
      </c>
      <c r="F80" s="7">
        <f>'Pool CF'!H88+'Pool CF'!P88</f>
        <v>95672117.286539108</v>
      </c>
      <c r="H80" s="7">
        <f t="shared" si="1"/>
        <v>403510.72323022824</v>
      </c>
      <c r="J80" s="7"/>
    </row>
    <row r="81" spans="1:10">
      <c r="A81">
        <v>79</v>
      </c>
      <c r="B81" s="7">
        <f>'Pool CF'!D89+'Pool CF'!G89+'Pool CF'!L89+'Pool CF'!O89</f>
        <v>1159910.8127834836</v>
      </c>
      <c r="D81" s="7">
        <f>'Pool CF'!C89+'Pool CF'!K89</f>
        <v>431530.37900443096</v>
      </c>
      <c r="F81" s="7">
        <f>'Pool CF'!H89+'Pool CF'!P89</f>
        <v>94512206.473755628</v>
      </c>
      <c r="H81" s="7">
        <f t="shared" si="1"/>
        <v>398633.82202724629</v>
      </c>
      <c r="J81" s="7"/>
    </row>
    <row r="82" spans="1:10">
      <c r="A82">
        <v>80</v>
      </c>
      <c r="B82" s="7">
        <f>'Pool CF'!D90+'Pool CF'!G90+'Pool CF'!L90+'Pool CF'!O90</f>
        <v>1149452.5276673285</v>
      </c>
      <c r="D82" s="7">
        <f>'Pool CF'!C90+'Pool CF'!K90</f>
        <v>426298.59935469943</v>
      </c>
      <c r="F82" s="7">
        <f>'Pool CF'!H90+'Pool CF'!P90</f>
        <v>93362753.946088299</v>
      </c>
      <c r="H82" s="7">
        <f t="shared" si="1"/>
        <v>393800.86030731513</v>
      </c>
      <c r="J82" s="7"/>
    </row>
    <row r="83" spans="1:10">
      <c r="A83">
        <v>81</v>
      </c>
      <c r="B83" s="7">
        <f>'Pool CF'!D91+'Pool CF'!G91+'Pool CF'!L91+'Pool CF'!O91</f>
        <v>1139080.735253724</v>
      </c>
      <c r="D83" s="7">
        <f>'Pool CF'!C91+'Pool CF'!K91</f>
        <v>421113.99176834512</v>
      </c>
      <c r="F83" s="7">
        <f>'Pool CF'!H91+'Pool CF'!P91</f>
        <v>92223673.210834578</v>
      </c>
      <c r="H83" s="7">
        <f t="shared" si="1"/>
        <v>389011.47477536794</v>
      </c>
      <c r="J83" s="7"/>
    </row>
    <row r="84" spans="1:10">
      <c r="A84">
        <v>82</v>
      </c>
      <c r="B84" s="7">
        <f>'Pool CF'!D92+'Pool CF'!G92+'Pool CF'!L92+'Pool CF'!O92</f>
        <v>1128794.7429464413</v>
      </c>
      <c r="D84" s="7">
        <f>'Pool CF'!C92+'Pool CF'!K92</f>
        <v>415976.16612050228</v>
      </c>
      <c r="F84" s="7">
        <f>'Pool CF'!H92+'Pool CF'!P92</f>
        <v>91094878.467888132</v>
      </c>
      <c r="H84" s="7">
        <f t="shared" si="1"/>
        <v>384265.30504514411</v>
      </c>
      <c r="J84" s="7"/>
    </row>
    <row r="85" spans="1:10">
      <c r="A85">
        <v>83</v>
      </c>
      <c r="B85" s="7">
        <f>'Pool CF'!D93+'Pool CF'!G93+'Pool CF'!L93+'Pool CF'!O93</f>
        <v>1118593.8636231464</v>
      </c>
      <c r="D85" s="7">
        <f>'Pool CF'!C93+'Pool CF'!K93</f>
        <v>410884.7354102555</v>
      </c>
      <c r="F85" s="7">
        <f>'Pool CF'!H93+'Pool CF'!P93</f>
        <v>89976284.604264989</v>
      </c>
      <c r="H85" s="7">
        <f t="shared" si="1"/>
        <v>379561.99361620058</v>
      </c>
      <c r="J85" s="7"/>
    </row>
    <row r="86" spans="1:10">
      <c r="A86">
        <v>84</v>
      </c>
      <c r="B86" s="7">
        <f>'Pool CF'!D94+'Pool CF'!G94+'Pool CF'!L94+'Pool CF'!O94</f>
        <v>1108477.4155923713</v>
      </c>
      <c r="D86" s="7">
        <f>'Pool CF'!C94+'Pool CF'!K94</f>
        <v>405839.31573595043</v>
      </c>
      <c r="F86" s="7">
        <f>'Pool CF'!H94+'Pool CF'!P94</f>
        <v>88867807.188672617</v>
      </c>
      <c r="H86" s="7">
        <f t="shared" si="1"/>
        <v>374901.18585110415</v>
      </c>
      <c r="J86" s="7"/>
    </row>
    <row r="87" spans="1:10">
      <c r="A87">
        <v>85</v>
      </c>
      <c r="B87" s="7">
        <f>'Pool CF'!D95+'Pool CF'!G95+'Pool CF'!L95+'Pool CF'!O95</f>
        <v>1098444.7225508273</v>
      </c>
      <c r="D87" s="7">
        <f>'Pool CF'!C95+'Pool CF'!K95</f>
        <v>400839.52627069724</v>
      </c>
      <c r="F87" s="7">
        <f>'Pool CF'!H95+'Pool CF'!P95</f>
        <v>87769362.466121793</v>
      </c>
      <c r="H87" s="7">
        <f t="shared" si="1"/>
        <v>370282.52995280264</v>
      </c>
      <c r="J87" s="7"/>
    </row>
    <row r="88" spans="1:10">
      <c r="A88">
        <v>86</v>
      </c>
      <c r="B88" s="7">
        <f>'Pool CF'!D96+'Pool CF'!G96+'Pool CF'!L96+'Pool CF'!O96</f>
        <v>1088495.1135410506</v>
      </c>
      <c r="D88" s="7">
        <f>'Pool CF'!C96+'Pool CF'!K96</f>
        <v>395884.98923806776</v>
      </c>
      <c r="F88" s="7">
        <f>'Pool CF'!H96+'Pool CF'!P96</f>
        <v>86680867.352580741</v>
      </c>
      <c r="H88" s="7">
        <f t="shared" si="1"/>
        <v>365705.67694217415</v>
      </c>
      <c r="J88" s="7"/>
    </row>
    <row r="89" spans="1:10">
      <c r="A89">
        <v>87</v>
      </c>
      <c r="B89" s="7">
        <f>'Pool CF'!D97+'Pool CF'!G97+'Pool CF'!L97+'Pool CF'!O97</f>
        <v>1078627.9229093797</v>
      </c>
      <c r="D89" s="7">
        <f>'Pool CF'!C97+'Pool CF'!K97</f>
        <v>390975.32988798304</v>
      </c>
      <c r="F89" s="7">
        <f>'Pool CF'!H97+'Pool CF'!P97</f>
        <v>85602239.429671377</v>
      </c>
      <c r="H89" s="7">
        <f t="shared" si="1"/>
        <v>361170.28063575312</v>
      </c>
      <c r="J89" s="7"/>
    </row>
    <row r="90" spans="1:10">
      <c r="A90">
        <v>88</v>
      </c>
      <c r="B90" s="7">
        <f>'Pool CF'!D98+'Pool CF'!G98+'Pool CF'!L98+'Pool CF'!O98</f>
        <v>1068842.4902642646</v>
      </c>
      <c r="D90" s="7">
        <f>'Pool CF'!C98+'Pool CF'!K98</f>
        <v>386110.17647279031</v>
      </c>
      <c r="F90" s="7">
        <f>'Pool CF'!H98+'Pool CF'!P98</f>
        <v>84533396.93940711</v>
      </c>
      <c r="H90" s="7">
        <f t="shared" si="1"/>
        <v>356675.99762363074</v>
      </c>
      <c r="J90" s="7"/>
    </row>
    <row r="91" spans="1:10">
      <c r="A91">
        <v>89</v>
      </c>
      <c r="B91" s="7">
        <f>'Pool CF'!D99+'Pool CF'!G99+'Pool CF'!L99+'Pool CF'!O99</f>
        <v>1059138.1604348994</v>
      </c>
      <c r="D91" s="7">
        <f>'Pool CF'!C99+'Pool CF'!K99</f>
        <v>381289.16022352851</v>
      </c>
      <c r="F91" s="7">
        <f>'Pool CF'!H99+'Pool CF'!P99</f>
        <v>83474258.778972208</v>
      </c>
      <c r="H91" s="7">
        <f t="shared" si="1"/>
        <v>352222.48724752967</v>
      </c>
      <c r="J91" s="7"/>
    </row>
    <row r="92" spans="1:10">
      <c r="A92">
        <v>90</v>
      </c>
      <c r="B92" s="7">
        <f>'Pool CF'!D100+'Pool CF'!G100+'Pool CF'!L100+'Pool CF'!O100</f>
        <v>1049514.2834301831</v>
      </c>
      <c r="D92" s="7">
        <f>'Pool CF'!C100+'Pool CF'!K100</f>
        <v>376511.9153263804</v>
      </c>
      <c r="F92" s="7">
        <f>'Pool CF'!H100+'Pool CF'!P100</f>
        <v>82424744.49554202</v>
      </c>
      <c r="H92" s="7">
        <f t="shared" si="1"/>
        <v>347809.41157905088</v>
      </c>
      <c r="J92" s="7"/>
    </row>
    <row r="93" spans="1:10">
      <c r="A93">
        <v>91</v>
      </c>
      <c r="B93" s="7">
        <f>'Pool CF'!D101+'Pool CF'!G101+'Pool CF'!L101+'Pool CF'!O101</f>
        <v>1039970.2143979998</v>
      </c>
      <c r="D93" s="7">
        <f>'Pool CF'!C101+'Pool CF'!K101</f>
        <v>371778.07889930916</v>
      </c>
      <c r="F93" s="7">
        <f>'Pool CF'!H101+'Pool CF'!P101</f>
        <v>81384774.281144023</v>
      </c>
      <c r="H93" s="7">
        <f t="shared" si="1"/>
        <v>343436.43539809174</v>
      </c>
      <c r="J93" s="7"/>
    </row>
    <row r="94" spans="1:10">
      <c r="A94">
        <v>92</v>
      </c>
      <c r="B94" s="7">
        <f>'Pool CF'!D102+'Pool CF'!G102+'Pool CF'!L102+'Pool CF'!O102</f>
        <v>1030505.3135848194</v>
      </c>
      <c r="D94" s="7">
        <f>'Pool CF'!C102+'Pool CF'!K102</f>
        <v>367087.29096887901</v>
      </c>
      <c r="F94" s="7">
        <f>'Pool CF'!H102+'Pool CF'!P102</f>
        <v>80354268.967559218</v>
      </c>
      <c r="H94" s="7">
        <f t="shared" si="1"/>
        <v>339103.22617143346</v>
      </c>
      <c r="J94" s="7"/>
    </row>
    <row r="95" spans="1:10">
      <c r="A95">
        <v>93</v>
      </c>
      <c r="B95" s="7">
        <f>'Pool CF'!D103+'Pool CF'!G103+'Pool CF'!L103+'Pool CF'!O103</f>
        <v>1021118.9462956134</v>
      </c>
      <c r="D95" s="7">
        <f>'Pool CF'!C103+'Pool CF'!K103</f>
        <v>362439.19444725837</v>
      </c>
      <c r="F95" s="7">
        <f>'Pool CF'!H103+'Pool CF'!P103</f>
        <v>79333150.021263599</v>
      </c>
      <c r="H95" s="7">
        <f t="shared" si="1"/>
        <v>334809.45403149677</v>
      </c>
      <c r="J95" s="7"/>
    </row>
    <row r="96" spans="1:10">
      <c r="A96">
        <v>94</v>
      </c>
      <c r="B96" s="7">
        <f>'Pool CF'!D104+'Pool CF'!G104+'Pool CF'!L104+'Pool CF'!O104</f>
        <v>1011810.4828540875</v>
      </c>
      <c r="D96" s="7">
        <f>'Pool CF'!C104+'Pool CF'!K104</f>
        <v>357833.43510940345</v>
      </c>
      <c r="F96" s="7">
        <f>'Pool CF'!H104+'Pool CF'!P104</f>
        <v>78321339.538409516</v>
      </c>
      <c r="H96" s="7">
        <f t="shared" si="1"/>
        <v>330554.79175526503</v>
      </c>
      <c r="J96" s="7"/>
    </row>
    <row r="97" spans="1:10">
      <c r="A97">
        <v>95</v>
      </c>
      <c r="B97" s="7">
        <f>'Pool CF'!D105+'Pool CF'!G105+'Pool CF'!L105+'Pool CF'!O105</f>
        <v>1002579.2985632253</v>
      </c>
      <c r="D97" s="7">
        <f>'Pool CF'!C105+'Pool CF'!K105</f>
        <v>353269.66157042095</v>
      </c>
      <c r="F97" s="7">
        <f>'Pool CF'!H105+'Pool CF'!P105</f>
        <v>77318760.239846289</v>
      </c>
      <c r="H97" s="7">
        <f t="shared" si="1"/>
        <v>326338.914743373</v>
      </c>
      <c r="J97" s="7"/>
    </row>
    <row r="98" spans="1:10">
      <c r="A98">
        <v>96</v>
      </c>
      <c r="B98" s="7">
        <f>'Pool CF'!D106+'Pool CF'!G106+'Pool CF'!L106+'Pool CF'!O106</f>
        <v>993424.77366613992</v>
      </c>
      <c r="D98" s="7">
        <f>'Pool CF'!C106+'Pool CF'!K106</f>
        <v>348747.52526310971</v>
      </c>
      <c r="F98" s="7">
        <f>'Pool CF'!H106+'Pool CF'!P106</f>
        <v>76325335.466180146</v>
      </c>
      <c r="H98" s="7">
        <f t="shared" si="1"/>
        <v>322161.50099935959</v>
      </c>
      <c r="J98" s="7"/>
    </row>
    <row r="99" spans="1:10">
      <c r="A99">
        <v>97</v>
      </c>
      <c r="B99" s="7">
        <f>'Pool CF'!D107+'Pool CF'!G107+'Pool CF'!L107+'Pool CF'!O107</f>
        <v>984346.2933072343</v>
      </c>
      <c r="D99" s="7">
        <f>'Pool CF'!C107+'Pool CF'!K107</f>
        <v>344266.68041567749</v>
      </c>
      <c r="F99" s="7">
        <f>'Pool CF'!H107+'Pool CF'!P107</f>
        <v>75340989.172872916</v>
      </c>
      <c r="H99" s="7">
        <f t="shared" si="1"/>
        <v>318022.23110908392</v>
      </c>
      <c r="J99" s="7"/>
    </row>
    <row r="100" spans="1:10">
      <c r="A100">
        <v>98</v>
      </c>
      <c r="B100" s="7">
        <f>'Pool CF'!D108+'Pool CF'!G108+'Pool CF'!L108+'Pool CF'!O108</f>
        <v>975343.24749366613</v>
      </c>
      <c r="D100" s="7">
        <f>'Pool CF'!C108+'Pool CF'!K108</f>
        <v>339826.78402963449</v>
      </c>
      <c r="F100" s="7">
        <f>'Pool CF'!H108+'Pool CF'!P108</f>
        <v>74365645.925379246</v>
      </c>
      <c r="H100" s="7">
        <f t="shared" si="1"/>
        <v>313920.78822030383</v>
      </c>
      <c r="J100" s="7"/>
    </row>
    <row r="101" spans="1:10">
      <c r="A101">
        <v>99</v>
      </c>
      <c r="B101" s="7">
        <f>'Pool CF'!D109+'Pool CF'!G109+'Pool CF'!L109+'Pool CF'!O109</f>
        <v>966415.03105711332</v>
      </c>
      <c r="D101" s="7">
        <f>'Pool CF'!C109+'Pool CF'!K109</f>
        <v>335427.49585785944</v>
      </c>
      <c r="F101" s="7">
        <f>'Pool CF'!H109+'Pool CF'!P109</f>
        <v>73399230.894322142</v>
      </c>
      <c r="H101" s="7">
        <f t="shared" si="1"/>
        <v>309856.85802241351</v>
      </c>
      <c r="J101" s="7"/>
    </row>
    <row r="102" spans="1:10">
      <c r="A102">
        <v>100</v>
      </c>
      <c r="B102" s="7">
        <f>'Pool CF'!D110+'Pool CF'!G110+'Pool CF'!L110+'Pool CF'!O110</f>
        <v>957561.04361584131</v>
      </c>
      <c r="D102" s="7">
        <f>'Pool CF'!C110+'Pool CF'!K110</f>
        <v>331068.47838283889</v>
      </c>
      <c r="F102" s="7">
        <f>'Pool CF'!H110+'Pool CF'!P110</f>
        <v>72441669.850706309</v>
      </c>
      <c r="H102" s="7">
        <f t="shared" si="1"/>
        <v>305830.12872634229</v>
      </c>
      <c r="J102" s="7"/>
    </row>
    <row r="103" spans="1:10">
      <c r="A103">
        <v>101</v>
      </c>
      <c r="B103" s="7">
        <f>'Pool CF'!D111+'Pool CF'!G111+'Pool CF'!L111+'Pool CF'!O111</f>
        <v>948780.68953706732</v>
      </c>
      <c r="D103" s="7">
        <f>'Pool CF'!C111+'Pool CF'!K111</f>
        <v>326749.39679507713</v>
      </c>
      <c r="F103" s="7">
        <f>'Pool CF'!H111+'Pool CF'!P111</f>
        <v>71492889.161169231</v>
      </c>
      <c r="H103" s="7">
        <f t="shared" si="1"/>
        <v>301840.29104460962</v>
      </c>
      <c r="J103" s="7"/>
    </row>
    <row r="104" spans="1:10">
      <c r="A104">
        <v>102</v>
      </c>
      <c r="B104" s="7">
        <f>'Pool CF'!D112+'Pool CF'!G112+'Pool CF'!L112+'Pool CF'!O112</f>
        <v>940073.37789961859</v>
      </c>
      <c r="D104" s="7">
        <f>'Pool CF'!C112+'Pool CF'!K112</f>
        <v>322469.91897167632</v>
      </c>
      <c r="F104" s="7">
        <f>'Pool CF'!H112+'Pool CF'!P112</f>
        <v>70552815.783269614</v>
      </c>
      <c r="H104" s="7">
        <f t="shared" si="1"/>
        <v>297887.03817153844</v>
      </c>
      <c r="J104" s="7"/>
    </row>
    <row r="105" spans="1:10">
      <c r="A105">
        <v>103</v>
      </c>
      <c r="B105" s="7">
        <f>'Pool CF'!D113+'Pool CF'!G113+'Pool CF'!L113+'Pool CF'!O113</f>
        <v>931438.52245688566</v>
      </c>
      <c r="D105" s="7">
        <f>'Pool CF'!C113+'Pool CF'!K113</f>
        <v>318229.71545508457</v>
      </c>
      <c r="F105" s="7">
        <f>'Pool CF'!H113+'Pool CF'!P113</f>
        <v>69621377.26081273</v>
      </c>
      <c r="H105" s="7">
        <f t="shared" si="1"/>
        <v>293970.0657636234</v>
      </c>
      <c r="J105" s="7"/>
    </row>
    <row r="106" spans="1:10">
      <c r="A106">
        <v>104</v>
      </c>
      <c r="B106" s="7">
        <f>'Pool CF'!D114+'Pool CF'!G114+'Pool CF'!L114+'Pool CF'!O114</f>
        <v>922875.54160006426</v>
      </c>
      <c r="D106" s="7">
        <f>'Pool CF'!C114+'Pool CF'!K114</f>
        <v>314028.45943201153</v>
      </c>
      <c r="F106" s="7">
        <f>'Pool CF'!H114+'Pool CF'!P114</f>
        <v>68698501.719212681</v>
      </c>
      <c r="H106" s="7">
        <f t="shared" si="1"/>
        <v>290089.07192005304</v>
      </c>
      <c r="J106" s="7"/>
    </row>
    <row r="107" spans="1:10">
      <c r="A107">
        <v>105</v>
      </c>
      <c r="B107" s="7">
        <f>'Pool CF'!D115+'Pool CF'!G115+'Pool CF'!L115+'Pool CF'!O115</f>
        <v>914383.85832168604</v>
      </c>
      <c r="D107" s="7">
        <f>'Pool CF'!C115+'Pool CF'!K115</f>
        <v>309865.82671250962</v>
      </c>
      <c r="F107" s="7">
        <f>'Pool CF'!H115+'Pool CF'!P115</f>
        <v>67784117.860890985</v>
      </c>
      <c r="H107" s="7">
        <f t="shared" si="1"/>
        <v>286243.75716338615</v>
      </c>
      <c r="J107" s="7"/>
    </row>
    <row r="108" spans="1:10">
      <c r="A108">
        <v>106</v>
      </c>
      <c r="B108" s="7">
        <f>'Pool CF'!D116+'Pool CF'!G116+'Pool CF'!L116+'Pool CF'!O116</f>
        <v>905962.9001794362</v>
      </c>
      <c r="D108" s="7">
        <f>'Pool CF'!C116+'Pool CF'!K116</f>
        <v>305741.49570921948</v>
      </c>
      <c r="F108" s="7">
        <f>'Pool CF'!H116+'Pool CF'!P116</f>
        <v>66878154.960711554</v>
      </c>
      <c r="H108" s="7">
        <f t="shared" si="1"/>
        <v>282433.82442037913</v>
      </c>
      <c r="J108" s="7"/>
    </row>
    <row r="109" spans="1:10">
      <c r="A109">
        <v>107</v>
      </c>
      <c r="B109" s="7">
        <f>'Pool CF'!D117+'Pool CF'!G117+'Pool CF'!L117+'Pool CF'!O117</f>
        <v>897612.09926025383</v>
      </c>
      <c r="D109" s="7">
        <f>'Pool CF'!C117+'Pool CF'!K117</f>
        <v>301655.14741677919</v>
      </c>
      <c r="F109" s="7">
        <f>'Pool CF'!H117+'Pool CF'!P117</f>
        <v>65980542.861451298</v>
      </c>
      <c r="H109" s="7">
        <f t="shared" si="1"/>
        <v>278658.97900296486</v>
      </c>
      <c r="J109" s="7"/>
    </row>
    <row r="110" spans="1:10">
      <c r="A110">
        <v>108</v>
      </c>
      <c r="B110" s="7">
        <f>'Pool CF'!D118+'Pool CF'!G118+'Pool CF'!L118+'Pool CF'!O118</f>
        <v>889330.89214471425</v>
      </c>
      <c r="D110" s="7">
        <f>'Pool CF'!C118+'Pool CF'!K118</f>
        <v>297606.46539139497</v>
      </c>
      <c r="F110" s="7">
        <f>'Pool CF'!H118+'Pool CF'!P118</f>
        <v>65091211.969306588</v>
      </c>
      <c r="H110" s="7">
        <f t="shared" si="1"/>
        <v>274918.9285893804</v>
      </c>
      <c r="J110" s="7"/>
    </row>
    <row r="111" spans="1:10">
      <c r="A111">
        <v>109</v>
      </c>
      <c r="B111" s="7">
        <f>'Pool CF'!D119+'Pool CF'!G119+'Pool CF'!L119+'Pool CF'!O119</f>
        <v>881118.7198716912</v>
      </c>
      <c r="D111" s="7">
        <f>'Pool CF'!C119+'Pool CF'!K119</f>
        <v>293595.13573057263</v>
      </c>
      <c r="F111" s="7">
        <f>'Pool CF'!H119+'Pool CF'!P119</f>
        <v>64210093.249434896</v>
      </c>
      <c r="H111" s="7">
        <f t="shared" si="1"/>
        <v>271213.38320544414</v>
      </c>
      <c r="J111" s="7"/>
    </row>
    <row r="112" spans="1:10">
      <c r="A112">
        <v>110</v>
      </c>
      <c r="B112" s="7">
        <f>'Pool CF'!D120+'Pool CF'!G120+'Pool CF'!L120+'Pool CF'!O120</f>
        <v>872975.02790329512</v>
      </c>
      <c r="D112" s="7">
        <f>'Pool CF'!C120+'Pool CF'!K120</f>
        <v>289620.84705300839</v>
      </c>
      <c r="F112" s="7">
        <f>'Pool CF'!H120+'Pool CF'!P120</f>
        <v>63337118.2215316</v>
      </c>
      <c r="H112" s="7">
        <f t="shared" si="1"/>
        <v>267542.05520597874</v>
      </c>
      <c r="J112" s="7"/>
    </row>
    <row r="113" spans="1:10">
      <c r="A113">
        <v>111</v>
      </c>
      <c r="B113" s="7">
        <f>'Pool CF'!D121+'Pool CF'!G121+'Pool CF'!L121+'Pool CF'!O121</f>
        <v>864899.26609008783</v>
      </c>
      <c r="D113" s="7">
        <f>'Pool CF'!C121+'Pool CF'!K121</f>
        <v>285683.29047863832</v>
      </c>
      <c r="F113" s="7">
        <f>'Pool CF'!H121+'Pool CF'!P121</f>
        <v>62472218.95544152</v>
      </c>
      <c r="H113" s="7">
        <f t="shared" si="1"/>
        <v>263904.65925638168</v>
      </c>
      <c r="J113" s="7"/>
    </row>
    <row r="114" spans="1:10">
      <c r="A114">
        <v>112</v>
      </c>
      <c r="B114" s="7">
        <f>'Pool CF'!D122+'Pool CF'!G122+'Pool CF'!L122+'Pool CF'!O122</f>
        <v>856890.88863656833</v>
      </c>
      <c r="D114" s="7">
        <f>'Pool CF'!C122+'Pool CF'!K122</f>
        <v>281782.1596088435</v>
      </c>
      <c r="F114" s="7">
        <f>'Pool CF'!H122+'Pool CF'!P122</f>
        <v>61615328.066804945</v>
      </c>
      <c r="H114" s="7">
        <f t="shared" si="1"/>
        <v>260300.91231433969</v>
      </c>
      <c r="J114" s="7"/>
    </row>
    <row r="115" spans="1:10">
      <c r="A115">
        <v>113</v>
      </c>
      <c r="B115" s="7">
        <f>'Pool CF'!D123+'Pool CF'!G123+'Pool CF'!L123+'Pool CF'!O123</f>
        <v>848949.35406693118</v>
      </c>
      <c r="D115" s="7">
        <f>'Pool CF'!C123+'Pool CF'!K123</f>
        <v>277917.15050681244</v>
      </c>
      <c r="F115" s="7">
        <f>'Pool CF'!H123+'Pool CF'!P123</f>
        <v>60766378.712738007</v>
      </c>
      <c r="H115" s="7">
        <f t="shared" si="1"/>
        <v>256730.53361168728</v>
      </c>
      <c r="J115" s="7"/>
    </row>
    <row r="116" spans="1:10">
      <c r="A116">
        <v>114</v>
      </c>
      <c r="B116" s="7">
        <f>'Pool CF'!D124+'Pool CF'!G124+'Pool CF'!L124+'Pool CF'!O124</f>
        <v>841074.12519109156</v>
      </c>
      <c r="D116" s="7">
        <f>'Pool CF'!C124+'Pool CF'!K124</f>
        <v>274087.96167805651</v>
      </c>
      <c r="F116" s="7">
        <f>'Pool CF'!H124+'Pool CF'!P124</f>
        <v>59925304.587546922</v>
      </c>
      <c r="H116" s="7">
        <f t="shared" si="1"/>
        <v>253193.24463640837</v>
      </c>
      <c r="J116" s="7"/>
    </row>
    <row r="117" spans="1:10">
      <c r="A117">
        <v>115</v>
      </c>
      <c r="B117" s="7">
        <f>'Pool CF'!D125+'Pool CF'!G125+'Pool CF'!L125+'Pool CF'!O125</f>
        <v>833264.66907097923</v>
      </c>
      <c r="D117" s="7">
        <f>'Pool CF'!C125+'Pool CF'!K125</f>
        <v>270294.29405107966</v>
      </c>
      <c r="F117" s="7">
        <f>'Pool CF'!H125+'Pool CF'!P125</f>
        <v>59092039.918475941</v>
      </c>
      <c r="H117" s="7">
        <f t="shared" si="1"/>
        <v>249688.76911477884</v>
      </c>
      <c r="J117" s="7"/>
    </row>
    <row r="118" spans="1:10">
      <c r="A118">
        <v>116</v>
      </c>
      <c r="B118" s="7">
        <f>'Pool CF'!D126+'Pool CF'!G126+'Pool CF'!L126+'Pool CF'!O126</f>
        <v>825520.45698709437</v>
      </c>
      <c r="D118" s="7">
        <f>'Pool CF'!C126+'Pool CF'!K126</f>
        <v>266535.85095819924</v>
      </c>
      <c r="F118" s="7">
        <f>'Pool CF'!H126+'Pool CF'!P126</f>
        <v>58266519.461488843</v>
      </c>
      <c r="H118" s="7">
        <f t="shared" si="1"/>
        <v>246216.83299364976</v>
      </c>
      <c r="J118" s="7"/>
    </row>
    <row r="119" spans="1:10">
      <c r="A119">
        <v>117</v>
      </c>
      <c r="B119" s="7">
        <f>'Pool CF'!D127+'Pool CF'!G127+'Pool CF'!L127+'Pool CF'!O127</f>
        <v>817840.96440532734</v>
      </c>
      <c r="D119" s="7">
        <f>'Pool CF'!C127+'Pool CF'!K127</f>
        <v>262812.33811651875</v>
      </c>
      <c r="F119" s="7">
        <f>'Pool CF'!H127+'Pool CF'!P127</f>
        <v>57448678.497083515</v>
      </c>
      <c r="H119" s="7">
        <f t="shared" si="1"/>
        <v>242777.16442287018</v>
      </c>
      <c r="J119" s="7"/>
    </row>
    <row r="120" spans="1:10">
      <c r="A120">
        <v>118</v>
      </c>
      <c r="B120" s="7">
        <f>'Pool CF'!D128+'Pool CF'!G128+'Pool CF'!L128+'Pool CF'!O128</f>
        <v>810225.6709440382</v>
      </c>
      <c r="D120" s="7">
        <f>'Pool CF'!C128+'Pool CF'!K128</f>
        <v>259123.46360904933</v>
      </c>
      <c r="F120" s="7">
        <f>'Pool CF'!H128+'Pool CF'!P128</f>
        <v>56638452.82613948</v>
      </c>
      <c r="H120" s="7">
        <f t="shared" si="1"/>
        <v>239369.49373784801</v>
      </c>
      <c r="J120" s="7"/>
    </row>
    <row r="121" spans="1:10">
      <c r="A121">
        <v>119</v>
      </c>
      <c r="B121" s="7">
        <f>'Pool CF'!D129+'Pool CF'!G129+'Pool CF'!L129+'Pool CF'!O129</f>
        <v>802674.06034139392</v>
      </c>
      <c r="D121" s="7">
        <f>'Pool CF'!C129+'Pool CF'!K129</f>
        <v>255468.93786598009</v>
      </c>
      <c r="F121" s="7">
        <f>'Pool CF'!H129+'Pool CF'!P129</f>
        <v>55835778.765798084</v>
      </c>
      <c r="H121" s="7">
        <f t="shared" si="1"/>
        <v>235993.55344224782</v>
      </c>
      <c r="J121" s="7"/>
    </row>
    <row r="122" spans="1:10">
      <c r="A122">
        <v>120</v>
      </c>
      <c r="B122" s="7">
        <f>'Pool CF'!D130+'Pool CF'!G130+'Pool CF'!L130+'Pool CF'!O130</f>
        <v>795185.62042296387</v>
      </c>
      <c r="D122" s="7">
        <f>'Pool CF'!C130+'Pool CF'!K130</f>
        <v>251848.47364609572</v>
      </c>
      <c r="F122" s="7">
        <f>'Pool CF'!H130+'Pool CF'!P130</f>
        <v>55040593.145375118</v>
      </c>
      <c r="H122" s="7">
        <f t="shared" si="1"/>
        <v>232649.07819082538</v>
      </c>
      <c r="J122" s="7"/>
    </row>
    <row r="123" spans="1:10">
      <c r="A123">
        <v>121</v>
      </c>
      <c r="B123" s="7">
        <f>'Pool CF'!D131+'Pool CF'!G131+'Pool CF'!L131+'Pool CF'!O131</f>
        <v>787759.84306956653</v>
      </c>
      <c r="D123" s="7">
        <f>'Pool CF'!C131+'Pool CF'!K131</f>
        <v>248261.7860183405</v>
      </c>
      <c r="F123" s="7">
        <f>'Pool CF'!H131+'Pool CF'!P131</f>
        <v>54252833.302305549</v>
      </c>
      <c r="H123" s="7">
        <f t="shared" si="1"/>
        <v>229335.80477239634</v>
      </c>
      <c r="J123" s="7"/>
    </row>
    <row r="124" spans="1:10">
      <c r="A124">
        <v>122</v>
      </c>
      <c r="B124" s="7">
        <f>'Pool CF'!D132+'Pool CF'!G132+'Pool CF'!L132+'Pool CF'!O132</f>
        <v>780396.22418537061</v>
      </c>
      <c r="D124" s="7">
        <f>'Pool CF'!C132+'Pool CF'!K132</f>
        <v>244708.59234352695</v>
      </c>
      <c r="F124" s="7">
        <f>'Pool CF'!H132+'Pool CF'!P132</f>
        <v>53472437.078120187</v>
      </c>
      <c r="H124" s="7">
        <f t="shared" si="1"/>
        <v>226053.4720929398</v>
      </c>
      <c r="J124" s="7"/>
    </row>
    <row r="125" spans="1:10">
      <c r="A125">
        <v>123</v>
      </c>
      <c r="B125" s="7">
        <f>'Pool CF'!D133+'Pool CF'!G133+'Pool CF'!L133+'Pool CF'!O133</f>
        <v>773094.26366624585</v>
      </c>
      <c r="D125" s="7">
        <f>'Pool CF'!C133+'Pool CF'!K133</f>
        <v>241188.61225618853</v>
      </c>
      <c r="F125" s="7">
        <f>'Pool CF'!H133+'Pool CF'!P133</f>
        <v>52699342.814453937</v>
      </c>
      <c r="H125" s="7">
        <f t="shared" si="1"/>
        <v>222801.82115883412</v>
      </c>
      <c r="J125" s="7"/>
    </row>
    <row r="126" spans="1:10">
      <c r="A126">
        <v>124</v>
      </c>
      <c r="B126" s="7">
        <f>'Pool CF'!D134+'Pool CF'!G134+'Pool CF'!L134+'Pool CF'!O134</f>
        <v>765853.46536836168</v>
      </c>
      <c r="D126" s="7">
        <f>'Pool CF'!C134+'Pool CF'!K134</f>
        <v>237701.56764657519</v>
      </c>
      <c r="F126" s="7">
        <f>'Pool CF'!H134+'Pool CF'!P134</f>
        <v>51933489.349085569</v>
      </c>
      <c r="H126" s="7">
        <f t="shared" si="1"/>
        <v>219580.59506022476</v>
      </c>
      <c r="J126" s="7"/>
    </row>
    <row r="127" spans="1:10">
      <c r="A127">
        <v>125</v>
      </c>
      <c r="B127" s="7">
        <f>'Pool CF'!D135+'Pool CF'!G135+'Pool CF'!L135+'Pool CF'!O135</f>
        <v>758673.33707703301</v>
      </c>
      <c r="D127" s="7">
        <f>'Pool CF'!C135+'Pool CF'!K135</f>
        <v>234247.18264279043</v>
      </c>
      <c r="F127" s="7">
        <f>'Pool CF'!H135+'Pool CF'!P135</f>
        <v>51174816.01200854</v>
      </c>
      <c r="H127" s="7">
        <f t="shared" si="1"/>
        <v>216389.53895452325</v>
      </c>
      <c r="J127" s="7"/>
    </row>
    <row r="128" spans="1:10">
      <c r="A128">
        <v>126</v>
      </c>
      <c r="B128" s="7">
        <f>'Pool CF'!D136+'Pool CF'!G136+'Pool CF'!L136+'Pool CF'!O136</f>
        <v>751553.39047580888</v>
      </c>
      <c r="D128" s="7">
        <f>'Pool CF'!C136+'Pool CF'!K136</f>
        <v>230825.18359306897</v>
      </c>
      <c r="F128" s="7">
        <f>'Pool CF'!H136+'Pool CF'!P136</f>
        <v>50423262.621532738</v>
      </c>
      <c r="H128" s="7">
        <f t="shared" si="1"/>
        <v>213228.40005003559</v>
      </c>
      <c r="J128" s="7"/>
    </row>
    <row r="129" spans="1:10">
      <c r="A129">
        <v>127</v>
      </c>
      <c r="B129" s="7">
        <f>'Pool CF'!D137+'Pool CF'!G137+'Pool CF'!L137+'Pool CF'!O137</f>
        <v>744493.1411158056</v>
      </c>
      <c r="D129" s="7">
        <f>'Pool CF'!C137+'Pool CF'!K137</f>
        <v>227435.29904819361</v>
      </c>
      <c r="F129" s="7">
        <f>'Pool CF'!H137+'Pool CF'!P137</f>
        <v>49678769.480416931</v>
      </c>
      <c r="H129" s="7">
        <f t="shared" si="1"/>
        <v>210096.92758971977</v>
      </c>
      <c r="J129" s="7"/>
    </row>
    <row r="130" spans="1:10">
      <c r="A130">
        <v>128</v>
      </c>
      <c r="B130" s="7">
        <f>'Pool CF'!D138+'Pool CF'!G138+'Pool CF'!L138+'Pool CF'!O138</f>
        <v>737492.10838527943</v>
      </c>
      <c r="D130" s="7">
        <f>'Pool CF'!C138+'Pool CF'!K138</f>
        <v>224077.25974405088</v>
      </c>
      <c r="F130" s="7">
        <f>'Pool CF'!H138+'Pool CF'!P138</f>
        <v>48941277.372031651</v>
      </c>
      <c r="H130" s="7">
        <f t="shared" si="1"/>
        <v>206994.87283507056</v>
      </c>
      <c r="J130" s="7"/>
    </row>
    <row r="131" spans="1:10">
      <c r="A131">
        <v>129</v>
      </c>
      <c r="B131" s="7">
        <f>'Pool CF'!D139+'Pool CF'!G139+'Pool CF'!L139+'Pool CF'!O139</f>
        <v>730549.81547943747</v>
      </c>
      <c r="D131" s="7">
        <f>'Pool CF'!C139+'Pool CF'!K139</f>
        <v>220750.79858432332</v>
      </c>
      <c r="F131" s="7">
        <f>'Pool CF'!H139+'Pool CF'!P139</f>
        <v>48210727.556552216</v>
      </c>
      <c r="H131" s="7">
        <f t="shared" si="1"/>
        <v>203921.98905013187</v>
      </c>
      <c r="J131" s="7"/>
    </row>
    <row r="132" spans="1:10">
      <c r="A132">
        <v>130</v>
      </c>
      <c r="B132" s="7">
        <f>'Pool CF'!D140+'Pool CF'!G140+'Pool CF'!L140+'Pool CF'!O140</f>
        <v>723665.78937048628</v>
      </c>
      <c r="D132" s="7">
        <f>'Pool CF'!C140+'Pool CF'!K140</f>
        <v>217455.65062331862</v>
      </c>
      <c r="F132" s="7">
        <f>'Pool CF'!H140+'Pool CF'!P140</f>
        <v>47487061.767181724</v>
      </c>
      <c r="H132" s="7">
        <f t="shared" ref="H132:H195" si="2">F131*0.05/12</f>
        <v>200878.03148563424</v>
      </c>
      <c r="J132" s="7"/>
    </row>
    <row r="133" spans="1:10">
      <c r="A133">
        <v>131</v>
      </c>
      <c r="B133" s="7">
        <f>'Pool CF'!D141+'Pool CF'!G141+'Pool CF'!L141+'Pool CF'!O141</f>
        <v>716839.56077791599</v>
      </c>
      <c r="D133" s="7">
        <f>'Pool CF'!C141+'Pool CF'!K141</f>
        <v>214191.55304893316</v>
      </c>
      <c r="F133" s="7">
        <f>'Pool CF'!H141+'Pool CF'!P141</f>
        <v>46770222.206403807</v>
      </c>
      <c r="H133" s="7">
        <f t="shared" si="2"/>
        <v>197862.7573632572</v>
      </c>
      <c r="J133" s="7"/>
    </row>
    <row r="134" spans="1:10">
      <c r="A134">
        <v>132</v>
      </c>
      <c r="B134" s="7">
        <f>'Pool CF'!D142+'Pool CF'!G142+'Pool CF'!L142+'Pool CF'!O142</f>
        <v>710070.66413901479</v>
      </c>
      <c r="D134" s="7">
        <f>'Pool CF'!C142+'Pool CF'!K142</f>
        <v>210958.24516575009</v>
      </c>
      <c r="F134" s="7">
        <f>'Pool CF'!H142+'Pool CF'!P142</f>
        <v>46060151.542264797</v>
      </c>
      <c r="H134" s="7">
        <f t="shared" si="2"/>
        <v>194875.92586001588</v>
      </c>
      <c r="J134" s="7"/>
    </row>
    <row r="135" spans="1:10">
      <c r="A135">
        <v>133</v>
      </c>
      <c r="B135" s="7">
        <f>'Pool CF'!D143+'Pool CF'!G143+'Pool CF'!L143+'Pool CF'!O143</f>
        <v>703358.63757961802</v>
      </c>
      <c r="D135" s="7">
        <f>'Pool CF'!C143+'Pool CF'!K143</f>
        <v>207755.46837827022</v>
      </c>
      <c r="F135" s="7">
        <f>'Pool CF'!H143+'Pool CF'!P143</f>
        <v>45356792.904685177</v>
      </c>
      <c r="H135" s="7">
        <f t="shared" si="2"/>
        <v>191917.29809277001</v>
      </c>
      <c r="J135" s="7"/>
    </row>
    <row r="136" spans="1:10">
      <c r="A136">
        <v>134</v>
      </c>
      <c r="B136" s="7">
        <f>'Pool CF'!D144+'Pool CF'!G144+'Pool CF'!L144+'Pool CF'!O144</f>
        <v>696703.02288508601</v>
      </c>
      <c r="D136" s="7">
        <f>'Pool CF'!C144+'Pool CF'!K144</f>
        <v>204582.96617427483</v>
      </c>
      <c r="F136" s="7">
        <f>'Pool CF'!H144+'Pool CF'!P144</f>
        <v>44660089.881800093</v>
      </c>
      <c r="H136" s="7">
        <f t="shared" si="2"/>
        <v>188986.6371028549</v>
      </c>
      <c r="J136" s="7"/>
    </row>
    <row r="137" spans="1:10">
      <c r="A137">
        <v>135</v>
      </c>
      <c r="B137" s="7">
        <f>'Pool CF'!D145+'Pool CF'!G145+'Pool CF'!L145+'Pool CF'!O145</f>
        <v>690103.36547150672</v>
      </c>
      <c r="D137" s="7">
        <f>'Pool CF'!C145+'Pool CF'!K145</f>
        <v>201440.48410831939</v>
      </c>
      <c r="F137" s="7">
        <f>'Pool CF'!H145+'Pool CF'!P145</f>
        <v>43969986.516328588</v>
      </c>
      <c r="H137" s="7">
        <f t="shared" si="2"/>
        <v>186083.70784083373</v>
      </c>
      <c r="J137" s="7"/>
    </row>
    <row r="138" spans="1:10">
      <c r="A138">
        <v>136</v>
      </c>
      <c r="B138" s="7">
        <f>'Pool CF'!D146+'Pool CF'!G146+'Pool CF'!L146+'Pool CF'!O146</f>
        <v>683559.21435712883</v>
      </c>
      <c r="D138" s="7">
        <f>'Pool CF'!C146+'Pool CF'!K146</f>
        <v>198327.76978535717</v>
      </c>
      <c r="F138" s="7">
        <f>'Pool CF'!H146+'Pool CF'!P146</f>
        <v>43286427.301971458</v>
      </c>
      <c r="H138" s="7">
        <f t="shared" si="2"/>
        <v>183208.27715136914</v>
      </c>
      <c r="J138" s="7"/>
    </row>
    <row r="139" spans="1:10">
      <c r="A139">
        <v>137</v>
      </c>
      <c r="B139" s="7">
        <f>'Pool CF'!D147+'Pool CF'!G147+'Pool CF'!L147+'Pool CF'!O147</f>
        <v>677070.12213401566</v>
      </c>
      <c r="D139" s="7">
        <f>'Pool CF'!C147+'Pool CF'!K147</f>
        <v>195244.57284449183</v>
      </c>
      <c r="F139" s="7">
        <f>'Pool CF'!H147+'Pool CF'!P147</f>
        <v>42609357.179837443</v>
      </c>
      <c r="H139" s="7">
        <f t="shared" si="2"/>
        <v>180360.1137582144</v>
      </c>
      <c r="J139" s="7"/>
    </row>
    <row r="140" spans="1:10">
      <c r="A140">
        <v>138</v>
      </c>
      <c r="B140" s="7">
        <f>'Pool CF'!D148+'Pool CF'!G148+'Pool CF'!L148+'Pool CF'!O148</f>
        <v>670635.64493992203</v>
      </c>
      <c r="D140" s="7">
        <f>'Pool CF'!C148+'Pool CF'!K148</f>
        <v>192190.64494285762</v>
      </c>
      <c r="F140" s="7">
        <f>'Pool CF'!H148+'Pool CF'!P148</f>
        <v>41938721.534897521</v>
      </c>
      <c r="H140" s="7">
        <f t="shared" si="2"/>
        <v>177538.98824932266</v>
      </c>
      <c r="J140" s="7"/>
    </row>
    <row r="141" spans="1:10">
      <c r="A141">
        <v>139</v>
      </c>
      <c r="B141" s="7">
        <f>'Pool CF'!D149+'Pool CF'!G149+'Pool CF'!L149+'Pool CF'!O149</f>
        <v>664255.34243039391</v>
      </c>
      <c r="D141" s="7">
        <f>'Pool CF'!C149+'Pool CF'!K149</f>
        <v>189165.73973962668</v>
      </c>
      <c r="F141" s="7">
        <f>'Pool CF'!H149+'Pool CF'!P149</f>
        <v>41274466.192467123</v>
      </c>
      <c r="H141" s="7">
        <f t="shared" si="2"/>
        <v>174744.67306207301</v>
      </c>
      <c r="J141" s="7"/>
    </row>
    <row r="142" spans="1:10">
      <c r="A142">
        <v>140</v>
      </c>
      <c r="B142" s="7">
        <f>'Pool CF'!D150+'Pool CF'!G150+'Pool CF'!L150+'Pool CF'!O150</f>
        <v>657928.77775108325</v>
      </c>
      <c r="D142" s="7">
        <f>'Pool CF'!C150+'Pool CF'!K150</f>
        <v>186169.61288014194</v>
      </c>
      <c r="F142" s="7">
        <f>'Pool CF'!H150+'Pool CF'!P150</f>
        <v>40616537.414716043</v>
      </c>
      <c r="H142" s="7">
        <f t="shared" si="2"/>
        <v>171976.94246861301</v>
      </c>
      <c r="J142" s="7"/>
    </row>
    <row r="143" spans="1:10">
      <c r="A143">
        <v>141</v>
      </c>
      <c r="B143" s="7">
        <f>'Pool CF'!D151+'Pool CF'!G151+'Pool CF'!L151+'Pool CF'!O151</f>
        <v>651655.51751028374</v>
      </c>
      <c r="D143" s="7">
        <f>'Pool CF'!C151+'Pool CF'!K151</f>
        <v>183202.02198017522</v>
      </c>
      <c r="F143" s="7">
        <f>'Pool CF'!H151+'Pool CF'!P151</f>
        <v>39964881.897205763</v>
      </c>
      <c r="H143" s="7">
        <f t="shared" si="2"/>
        <v>169235.57256131686</v>
      </c>
      <c r="J143" s="7"/>
    </row>
    <row r="144" spans="1:10">
      <c r="A144">
        <v>142</v>
      </c>
      <c r="B144" s="7">
        <f>'Pool CF'!D152+'Pool CF'!G152+'Pool CF'!L152+'Pool CF'!O152</f>
        <v>645435.13175167935</v>
      </c>
      <c r="D144" s="7">
        <f>'Pool CF'!C152+'Pool CF'!K152</f>
        <v>180262.72661030869</v>
      </c>
      <c r="F144" s="7">
        <f>'Pool CF'!H152+'Pool CF'!P152</f>
        <v>39319446.765454084</v>
      </c>
      <c r="H144" s="7">
        <f t="shared" si="2"/>
        <v>166520.34123835736</v>
      </c>
      <c r="J144" s="7"/>
    </row>
    <row r="145" spans="1:10">
      <c r="A145">
        <v>143</v>
      </c>
      <c r="B145" s="7">
        <f>'Pool CF'!D153+'Pool CF'!G153+'Pool CF'!L153+'Pool CF'!O153</f>
        <v>639267.19392730831</v>
      </c>
      <c r="D145" s="7">
        <f>'Pool CF'!C153+'Pool CF'!K153</f>
        <v>177351.48828043992</v>
      </c>
      <c r="F145" s="7">
        <f>'Pool CF'!H153+'Pool CF'!P153</f>
        <v>38680179.571526773</v>
      </c>
      <c r="H145" s="7">
        <f t="shared" si="2"/>
        <v>163831.02818939203</v>
      </c>
      <c r="J145" s="7"/>
    </row>
    <row r="146" spans="1:10">
      <c r="A146">
        <v>144</v>
      </c>
      <c r="B146" s="7">
        <f>'Pool CF'!D154+'Pool CF'!G154+'Pool CF'!L154+'Pool CF'!O154</f>
        <v>633151.28087073832</v>
      </c>
      <c r="D146" s="7">
        <f>'Pool CF'!C154+'Pool CF'!K154</f>
        <v>174468.07042440833</v>
      </c>
      <c r="F146" s="7">
        <f>'Pool CF'!H154+'Pool CF'!P154</f>
        <v>38047028.29065603</v>
      </c>
      <c r="H146" s="7">
        <f t="shared" si="2"/>
        <v>161167.41488136156</v>
      </c>
      <c r="J146" s="7"/>
    </row>
    <row r="147" spans="1:10">
      <c r="A147">
        <v>145</v>
      </c>
      <c r="B147" s="7">
        <f>'Pool CF'!D155+'Pool CF'!G155+'Pool CF'!L155+'Pool CF'!O155</f>
        <v>627086.97277045308</v>
      </c>
      <c r="D147" s="7">
        <f>'Pool CF'!C155+'Pool CF'!K155</f>
        <v>171612.23838474284</v>
      </c>
      <c r="F147" s="7">
        <f>'Pool CF'!H155+'Pool CF'!P155</f>
        <v>37419941.317885578</v>
      </c>
      <c r="H147" s="7">
        <f t="shared" si="2"/>
        <v>158529.28454440014</v>
      </c>
      <c r="J147" s="7"/>
    </row>
    <row r="148" spans="1:10">
      <c r="A148">
        <v>146</v>
      </c>
      <c r="B148" s="7">
        <f>'Pool CF'!D156+'Pool CF'!G156+'Pool CF'!L156+'Pool CF'!O156</f>
        <v>621073.85314344696</v>
      </c>
      <c r="D148" s="7">
        <f>'Pool CF'!C156+'Pool CF'!K156</f>
        <v>168783.75939752959</v>
      </c>
      <c r="F148" s="7">
        <f>'Pool CF'!H156+'Pool CF'!P156</f>
        <v>36798867.464742139</v>
      </c>
      <c r="H148" s="7">
        <f t="shared" si="2"/>
        <v>155916.42215785658</v>
      </c>
      <c r="J148" s="7"/>
    </row>
    <row r="149" spans="1:10">
      <c r="A149">
        <v>147</v>
      </c>
      <c r="B149" s="7">
        <f>'Pool CF'!D157+'Pool CF'!G157+'Pool CF'!L157+'Pool CF'!O157</f>
        <v>615111.50880902575</v>
      </c>
      <c r="D149" s="7">
        <f>'Pool CF'!C157+'Pool CF'!K157</f>
        <v>165982.40257739867</v>
      </c>
      <c r="F149" s="7">
        <f>'Pool CF'!H157+'Pool CF'!P157</f>
        <v>36183755.955933109</v>
      </c>
      <c r="H149" s="7">
        <f t="shared" si="2"/>
        <v>153328.61443642559</v>
      </c>
      <c r="J149" s="7"/>
    </row>
    <row r="150" spans="1:10">
      <c r="A150">
        <v>148</v>
      </c>
      <c r="B150" s="7">
        <f>'Pool CF'!D158+'Pool CF'!G158+'Pool CF'!L158+'Pool CF'!O158</f>
        <v>609199.52986281621</v>
      </c>
      <c r="D150" s="7">
        <f>'Pool CF'!C158+'Pool CF'!K158</f>
        <v>163207.93890262902</v>
      </c>
      <c r="F150" s="7">
        <f>'Pool CF'!H158+'Pool CF'!P158</f>
        <v>35574556.426070295</v>
      </c>
      <c r="H150" s="7">
        <f t="shared" si="2"/>
        <v>150765.64981638794</v>
      </c>
      <c r="J150" s="7"/>
    </row>
    <row r="151" spans="1:10">
      <c r="A151">
        <v>149</v>
      </c>
      <c r="B151" s="7">
        <f>'Pool CF'!D159+'Pool CF'!G159+'Pool CF'!L159+'Pool CF'!O159</f>
        <v>603337.50965097663</v>
      </c>
      <c r="D151" s="7">
        <f>'Pool CF'!C159+'Pool CF'!K159</f>
        <v>160460.14120037085</v>
      </c>
      <c r="F151" s="7">
        <f>'Pool CF'!H159+'Pool CF'!P159</f>
        <v>34971218.916419312</v>
      </c>
      <c r="H151" s="7">
        <f t="shared" si="2"/>
        <v>148227.31844195956</v>
      </c>
      <c r="J151" s="7"/>
    </row>
    <row r="152" spans="1:10">
      <c r="A152">
        <v>150</v>
      </c>
      <c r="B152" s="7">
        <f>'Pool CF'!D160+'Pool CF'!G160+'Pool CF'!L160+'Pool CF'!O160</f>
        <v>597525.04474461067</v>
      </c>
      <c r="D152" s="7">
        <f>'Pool CF'!C160+'Pool CF'!K160</f>
        <v>157738.78413198376</v>
      </c>
      <c r="F152" s="7">
        <f>'Pool CF'!H160+'Pool CF'!P160</f>
        <v>34373693.871674709</v>
      </c>
      <c r="H152" s="7">
        <f t="shared" si="2"/>
        <v>145713.41215174715</v>
      </c>
      <c r="J152" s="7"/>
    </row>
    <row r="153" spans="1:10">
      <c r="A153">
        <v>151</v>
      </c>
      <c r="B153" s="7">
        <f>'Pool CF'!D161+'Pool CF'!G161+'Pool CF'!L161+'Pool CF'!O161</f>
        <v>591761.73491438176</v>
      </c>
      <c r="D153" s="7">
        <f>'Pool CF'!C161+'Pool CF'!K161</f>
        <v>155043.64417849109</v>
      </c>
      <c r="F153" s="7">
        <f>'Pool CF'!H161+'Pool CF'!P161</f>
        <v>33781932.136760324</v>
      </c>
      <c r="H153" s="7">
        <f t="shared" si="2"/>
        <v>143223.7244653113</v>
      </c>
      <c r="J153" s="7"/>
    </row>
    <row r="154" spans="1:10">
      <c r="A154">
        <v>152</v>
      </c>
      <c r="B154" s="7">
        <f>'Pool CF'!D162+'Pool CF'!G162+'Pool CF'!L162+'Pool CF'!O162</f>
        <v>586047.18310532765</v>
      </c>
      <c r="D154" s="7">
        <f>'Pool CF'!C162+'Pool CF'!K162</f>
        <v>152374.49962614782</v>
      </c>
      <c r="F154" s="7">
        <f>'Pool CF'!H162+'Pool CF'!P162</f>
        <v>33195884.953654993</v>
      </c>
      <c r="H154" s="7">
        <f t="shared" si="2"/>
        <v>140758.05056983468</v>
      </c>
      <c r="J154" s="7"/>
    </row>
    <row r="155" spans="1:10">
      <c r="A155">
        <v>153</v>
      </c>
      <c r="B155" s="7">
        <f>'Pool CF'!D163+'Pool CF'!G163+'Pool CF'!L163+'Pool CF'!O163</f>
        <v>580380.9954118717</v>
      </c>
      <c r="D155" s="7">
        <f>'Pool CF'!C163+'Pool CF'!K163</f>
        <v>149731.1305521231</v>
      </c>
      <c r="F155" s="7">
        <f>'Pool CF'!H163+'Pool CF'!P163</f>
        <v>32615503.95824312</v>
      </c>
      <c r="H155" s="7">
        <f t="shared" si="2"/>
        <v>138316.18730689582</v>
      </c>
      <c r="J155" s="7"/>
    </row>
    <row r="156" spans="1:10">
      <c r="A156">
        <v>154</v>
      </c>
      <c r="B156" s="7">
        <f>'Pool CF'!D164+'Pool CF'!G164+'Pool CF'!L164+'Pool CF'!O164</f>
        <v>574762.78105303005</v>
      </c>
      <c r="D156" s="7">
        <f>'Pool CF'!C164+'Pool CF'!K164</f>
        <v>147113.31881029456</v>
      </c>
      <c r="F156" s="7">
        <f>'Pool CF'!H164+'Pool CF'!P164</f>
        <v>32040741.177190095</v>
      </c>
      <c r="H156" s="7">
        <f t="shared" si="2"/>
        <v>135897.93315934634</v>
      </c>
      <c r="J156" s="7"/>
    </row>
    <row r="157" spans="1:10">
      <c r="A157">
        <v>155</v>
      </c>
      <c r="B157" s="7">
        <f>'Pool CF'!D165+'Pool CF'!G165+'Pool CF'!L165+'Pool CF'!O165</f>
        <v>569192.15234781383</v>
      </c>
      <c r="D157" s="7">
        <f>'Pool CF'!C165+'Pool CF'!K165</f>
        <v>144520.84801715511</v>
      </c>
      <c r="F157" s="7">
        <f>'Pool CF'!H165+'Pool CF'!P165</f>
        <v>31471549.024842281</v>
      </c>
      <c r="H157" s="7">
        <f t="shared" si="2"/>
        <v>133503.08823829205</v>
      </c>
      <c r="J157" s="7"/>
    </row>
    <row r="158" spans="1:10">
      <c r="A158">
        <v>156</v>
      </c>
      <c r="B158" s="7">
        <f>'Pool CF'!D166+'Pool CF'!G166+'Pool CF'!L166+'Pool CF'!O166</f>
        <v>563668.72469082451</v>
      </c>
      <c r="D158" s="7">
        <f>'Pool CF'!C166+'Pool CF'!K166</f>
        <v>141953.50353783026</v>
      </c>
      <c r="F158" s="7">
        <f>'Pool CF'!H166+'Pool CF'!P166</f>
        <v>30907880.30015146</v>
      </c>
      <c r="H158" s="7">
        <f t="shared" si="2"/>
        <v>131131.45427017618</v>
      </c>
      <c r="J158" s="7"/>
    </row>
    <row r="159" spans="1:10">
      <c r="A159">
        <v>157</v>
      </c>
      <c r="B159" s="7">
        <f>'Pool CF'!D167+'Pool CF'!G167+'Pool CF'!L167+'Pool CF'!O167</f>
        <v>558192.11652804073</v>
      </c>
      <c r="D159" s="7">
        <f>'Pool CF'!C167+'Pool CF'!K167</f>
        <v>139411.07247220579</v>
      </c>
      <c r="F159" s="7">
        <f>'Pool CF'!H167+'Pool CF'!P167</f>
        <v>30349688.183623418</v>
      </c>
      <c r="H159" s="7">
        <f t="shared" si="2"/>
        <v>128782.83458396443</v>
      </c>
      <c r="J159" s="7"/>
    </row>
    <row r="160" spans="1:10">
      <c r="A160">
        <v>158</v>
      </c>
      <c r="B160" s="7">
        <f>'Pool CF'!D168+'Pool CF'!G168+'Pool CF'!L168+'Pool CF'!O168</f>
        <v>552761.94933279406</v>
      </c>
      <c r="D160" s="7">
        <f>'Pool CF'!C168+'Pool CF'!K168</f>
        <v>136893.3436411646</v>
      </c>
      <c r="F160" s="7">
        <f>'Pool CF'!H168+'Pool CF'!P168</f>
        <v>29796926.234290626</v>
      </c>
      <c r="H160" s="7">
        <f t="shared" si="2"/>
        <v>126457.03409843093</v>
      </c>
      <c r="J160" s="7"/>
    </row>
    <row r="161" spans="1:10">
      <c r="A161">
        <v>159</v>
      </c>
      <c r="B161" s="7">
        <f>'Pool CF'!D169+'Pool CF'!G169+'Pool CF'!L169+'Pool CF'!O169</f>
        <v>547377.84758193523</v>
      </c>
      <c r="D161" s="7">
        <f>'Pool CF'!C169+'Pool CF'!K169</f>
        <v>134400.10757293162</v>
      </c>
      <c r="F161" s="7">
        <f>'Pool CF'!H169+'Pool CF'!P169</f>
        <v>29249548.386708692</v>
      </c>
      <c r="H161" s="7">
        <f t="shared" si="2"/>
        <v>124153.85930954428</v>
      </c>
      <c r="J161" s="7"/>
    </row>
    <row r="162" spans="1:10">
      <c r="A162">
        <v>160</v>
      </c>
      <c r="B162" s="7">
        <f>'Pool CF'!D170+'Pool CF'!G170+'Pool CF'!L170+'Pool CF'!O170</f>
        <v>542039.43873218587</v>
      </c>
      <c r="D162" s="7">
        <f>'Pool CF'!C170+'Pool CF'!K170</f>
        <v>131931.15648952679</v>
      </c>
      <c r="F162" s="7">
        <f>'Pool CF'!H170+'Pool CF'!P170</f>
        <v>28707508.9479765</v>
      </c>
      <c r="H162" s="7">
        <f t="shared" si="2"/>
        <v>121873.11827795289</v>
      </c>
      <c r="J162" s="7"/>
    </row>
    <row r="163" spans="1:10">
      <c r="A163">
        <v>161</v>
      </c>
      <c r="B163" s="7">
        <f>'Pool CF'!D171+'Pool CF'!G171+'Pool CF'!L171+'Pool CF'!O171</f>
        <v>536746.35319667601</v>
      </c>
      <c r="D163" s="7">
        <f>'Pool CF'!C171+'Pool CF'!K171</f>
        <v>129486.28429332405</v>
      </c>
      <c r="F163" s="7">
        <f>'Pool CF'!H171+'Pool CF'!P171</f>
        <v>28170762.594779827</v>
      </c>
      <c r="H163" s="7">
        <f t="shared" si="2"/>
        <v>119614.62061656876</v>
      </c>
      <c r="J163" s="7"/>
    </row>
    <row r="164" spans="1:10">
      <c r="A164">
        <v>162</v>
      </c>
      <c r="B164" s="7">
        <f>'Pool CF'!D172+'Pool CF'!G172+'Pool CF'!L172+'Pool CF'!O172</f>
        <v>531498.22432166664</v>
      </c>
      <c r="D164" s="7">
        <f>'Pool CF'!C172+'Pool CF'!K172</f>
        <v>127065.28655371669</v>
      </c>
      <c r="F164" s="7">
        <f>'Pool CF'!H172+'Pool CF'!P172</f>
        <v>27639264.37045816</v>
      </c>
      <c r="H164" s="7">
        <f t="shared" si="2"/>
        <v>117378.17747824929</v>
      </c>
      <c r="J164" s="7"/>
    </row>
    <row r="165" spans="1:10">
      <c r="A165">
        <v>163</v>
      </c>
      <c r="B165" s="7">
        <f>'Pool CF'!D173+'Pool CF'!G173+'Pool CF'!L173+'Pool CF'!O173</f>
        <v>526294.68836345372</v>
      </c>
      <c r="D165" s="7">
        <f>'Pool CF'!C173+'Pool CF'!K173</f>
        <v>124667.96049388741</v>
      </c>
      <c r="F165" s="7">
        <f>'Pool CF'!H173+'Pool CF'!P173</f>
        <v>27112969.682094708</v>
      </c>
      <c r="H165" s="7">
        <f t="shared" si="2"/>
        <v>115163.60154357569</v>
      </c>
      <c r="J165" s="7"/>
    </row>
    <row r="166" spans="1:10">
      <c r="A166">
        <v>164</v>
      </c>
      <c r="B166" s="7">
        <f>'Pool CF'!D174+'Pool CF'!G174+'Pool CF'!L174+'Pool CF'!O174</f>
        <v>521135.38446545444</v>
      </c>
      <c r="D166" s="7">
        <f>'Pool CF'!C174+'Pool CF'!K174</f>
        <v>122294.10497768265</v>
      </c>
      <c r="F166" s="7">
        <f>'Pool CF'!H174+'Pool CF'!P174</f>
        <v>26591834.297629252</v>
      </c>
      <c r="H166" s="7">
        <f t="shared" si="2"/>
        <v>112970.70700872796</v>
      </c>
      <c r="J166" s="7"/>
    </row>
    <row r="167" spans="1:10">
      <c r="A167">
        <v>165</v>
      </c>
      <c r="B167" s="7">
        <f>'Pool CF'!D175+'Pool CF'!G175+'Pool CF'!L175+'Pool CF'!O175</f>
        <v>516019.95463547262</v>
      </c>
      <c r="D167" s="7">
        <f>'Pool CF'!C175+'Pool CF'!K175</f>
        <v>119943.52049659021</v>
      </c>
      <c r="F167" s="7">
        <f>'Pool CF'!H175+'Pool CF'!P175</f>
        <v>26075814.342993781</v>
      </c>
      <c r="H167" s="7">
        <f t="shared" si="2"/>
        <v>110799.30957345523</v>
      </c>
      <c r="J167" s="7"/>
    </row>
    <row r="168" spans="1:10">
      <c r="A168">
        <v>166</v>
      </c>
      <c r="B168" s="7">
        <f>'Pool CF'!D176+'Pool CF'!G176+'Pool CF'!L176+'Pool CF'!O176</f>
        <v>510948.04372314282</v>
      </c>
      <c r="D168" s="7">
        <f>'Pool CF'!C176+'Pool CF'!K176</f>
        <v>117616.00915681946</v>
      </c>
      <c r="F168" s="7">
        <f>'Pool CF'!H176+'Pool CF'!P176</f>
        <v>25564866.299270637</v>
      </c>
      <c r="H168" s="7">
        <f t="shared" si="2"/>
        <v>108649.22642914076</v>
      </c>
      <c r="J168" s="7"/>
    </row>
    <row r="169" spans="1:10">
      <c r="A169">
        <v>167</v>
      </c>
      <c r="B169" s="7">
        <f>'Pool CF'!D177+'Pool CF'!G177+'Pool CF'!L177+'Pool CF'!O177</f>
        <v>505919.29939755145</v>
      </c>
      <c r="D169" s="7">
        <f>'Pool CF'!C177+'Pool CF'!K177</f>
        <v>115311.3746664834</v>
      </c>
      <c r="F169" s="7">
        <f>'Pool CF'!H177+'Pool CF'!P177</f>
        <v>25058946.999873087</v>
      </c>
      <c r="H169" s="7">
        <f t="shared" si="2"/>
        <v>106520.27624696099</v>
      </c>
      <c r="J169" s="7"/>
    </row>
    <row r="170" spans="1:10">
      <c r="A170">
        <v>168</v>
      </c>
      <c r="B170" s="7">
        <f>'Pool CF'!D178+'Pool CF'!G178+'Pool CF'!L178+'Pool CF'!O178</f>
        <v>500933.3721250341</v>
      </c>
      <c r="D170" s="7">
        <f>'Pool CF'!C178+'Pool CF'!K178</f>
        <v>113029.42232288135</v>
      </c>
      <c r="F170" s="7">
        <f>'Pool CF'!H178+'Pool CF'!P178</f>
        <v>24558013.62774805</v>
      </c>
      <c r="H170" s="7">
        <f t="shared" si="2"/>
        <v>104412.27916613786</v>
      </c>
      <c r="J170" s="7"/>
    </row>
    <row r="171" spans="1:10">
      <c r="A171">
        <v>169</v>
      </c>
      <c r="B171" s="7">
        <f>'Pool CF'!D179+'Pool CF'!G179+'Pool CF'!L179+'Pool CF'!O179</f>
        <v>495989.9151471454</v>
      </c>
      <c r="D171" s="7">
        <f>'Pool CF'!C179+'Pool CF'!K179</f>
        <v>110769.9589998821</v>
      </c>
      <c r="F171" s="7">
        <f>'Pool CF'!H179+'Pool CF'!P179</f>
        <v>24062023.712600905</v>
      </c>
      <c r="H171" s="7">
        <f t="shared" si="2"/>
        <v>102325.05678228354</v>
      </c>
      <c r="J171" s="7"/>
    </row>
    <row r="172" spans="1:10">
      <c r="A172">
        <v>170</v>
      </c>
      <c r="B172" s="7">
        <f>'Pool CF'!D180+'Pool CF'!G180+'Pool CF'!L180+'Pool CF'!O180</f>
        <v>491088.58445880399</v>
      </c>
      <c r="D172" s="7">
        <f>'Pool CF'!C180+'Pool CF'!K180</f>
        <v>108532.7931354063</v>
      </c>
      <c r="F172" s="7">
        <f>'Pool CF'!H180+'Pool CF'!P180</f>
        <v>23570935.128142104</v>
      </c>
      <c r="H172" s="7">
        <f t="shared" si="2"/>
        <v>100258.43213583711</v>
      </c>
      <c r="J172" s="7"/>
    </row>
    <row r="173" spans="1:10">
      <c r="A173">
        <v>171</v>
      </c>
      <c r="B173" s="7">
        <f>'Pool CF'!D181+'Pool CF'!G181+'Pool CF'!L181+'Pool CF'!O181</f>
        <v>486229.0387866071</v>
      </c>
      <c r="D173" s="7">
        <f>'Pool CF'!C181+'Pool CF'!K181</f>
        <v>106317.73471900739</v>
      </c>
      <c r="F173" s="7">
        <f>'Pool CF'!H181+'Pool CF'!P181</f>
        <v>23084706.089355491</v>
      </c>
      <c r="H173" s="7">
        <f t="shared" si="2"/>
        <v>98212.229700592099</v>
      </c>
      <c r="J173" s="7"/>
    </row>
    <row r="174" spans="1:10">
      <c r="A174">
        <v>172</v>
      </c>
      <c r="B174" s="7">
        <f>'Pool CF'!D182+'Pool CF'!G182+'Pool CF'!L182+'Pool CF'!O182</f>
        <v>481410.93956731696</v>
      </c>
      <c r="D174" s="7">
        <f>'Pool CF'!C182+'Pool CF'!K182</f>
        <v>104124.59527955041</v>
      </c>
      <c r="F174" s="7">
        <f>'Pool CF'!H182+'Pool CF'!P182</f>
        <v>22603295.149788179</v>
      </c>
      <c r="H174" s="7">
        <f t="shared" si="2"/>
        <v>96186.275372314558</v>
      </c>
      <c r="J174" s="7"/>
    </row>
    <row r="175" spans="1:10">
      <c r="A175">
        <v>173</v>
      </c>
      <c r="B175" s="7">
        <f>'Pool CF'!D183+'Pool CF'!G183+'Pool CF'!L183+'Pool CF'!O183</f>
        <v>476633.95092651463</v>
      </c>
      <c r="D175" s="7">
        <f>'Pool CF'!C183+'Pool CF'!K183</f>
        <v>101953.18787298781</v>
      </c>
      <c r="F175" s="7">
        <f>'Pool CF'!H183+'Pool CF'!P183</f>
        <v>22126661.198861662</v>
      </c>
      <c r="H175" s="7">
        <f t="shared" si="2"/>
        <v>94180.396457450755</v>
      </c>
      <c r="J175" s="7"/>
    </row>
    <row r="176" spans="1:10">
      <c r="A176">
        <v>174</v>
      </c>
      <c r="B176" s="7">
        <f>'Pool CF'!D184+'Pool CF'!G184+'Pool CF'!L184+'Pool CF'!O184</f>
        <v>471897.73965742253</v>
      </c>
      <c r="D176" s="7">
        <f>'Pool CF'!C184+'Pool CF'!K184</f>
        <v>99803.327070231549</v>
      </c>
      <c r="F176" s="7">
        <f>'Pool CF'!H184+'Pool CF'!P184</f>
        <v>21654763.459204242</v>
      </c>
      <c r="H176" s="7">
        <f t="shared" si="2"/>
        <v>92194.421661923596</v>
      </c>
      <c r="J176" s="7"/>
    </row>
    <row r="177" spans="1:10">
      <c r="A177">
        <v>175</v>
      </c>
      <c r="B177" s="7">
        <f>'Pool CF'!D185+'Pool CF'!G185+'Pool CF'!L185+'Pool CF'!O185</f>
        <v>467201.97519989207</v>
      </c>
      <c r="D177" s="7">
        <f>'Pool CF'!C185+'Pool CF'!K185</f>
        <v>97674.828945120709</v>
      </c>
      <c r="F177" s="7">
        <f>'Pool CF'!H185+'Pool CF'!P185</f>
        <v>21187561.484004349</v>
      </c>
      <c r="H177" s="7">
        <f t="shared" si="2"/>
        <v>90228.18108001769</v>
      </c>
      <c r="J177" s="7"/>
    </row>
    <row r="178" spans="1:10">
      <c r="A178">
        <v>176</v>
      </c>
      <c r="B178" s="7">
        <f>'Pool CF'!D186+'Pool CF'!G186+'Pool CF'!L186+'Pool CF'!O186</f>
        <v>462546.32961955748</v>
      </c>
      <c r="D178" s="7">
        <f>'Pool CF'!C186+'Pool CF'!K186</f>
        <v>95567.511062483958</v>
      </c>
      <c r="F178" s="7">
        <f>'Pool CF'!H186+'Pool CF'!P186</f>
        <v>20725015.154384792</v>
      </c>
      <c r="H178" s="7">
        <f t="shared" si="2"/>
        <v>88281.506183351448</v>
      </c>
      <c r="J178" s="7"/>
    </row>
    <row r="179" spans="1:10">
      <c r="A179">
        <v>177</v>
      </c>
      <c r="B179" s="7">
        <f>'Pool CF'!D187+'Pool CF'!G187+'Pool CF'!L187+'Pool CF'!O187</f>
        <v>457930.47758715216</v>
      </c>
      <c r="D179" s="7">
        <f>'Pool CF'!C187+'Pool CF'!K187</f>
        <v>93481.192466295863</v>
      </c>
      <c r="F179" s="7">
        <f>'Pool CF'!H187+'Pool CF'!P187</f>
        <v>20267084.676797636</v>
      </c>
      <c r="H179" s="7">
        <f t="shared" si="2"/>
        <v>86354.229809936645</v>
      </c>
      <c r="J179" s="7"/>
    </row>
    <row r="180" spans="1:10">
      <c r="A180">
        <v>178</v>
      </c>
      <c r="B180" s="7">
        <f>'Pool CF'!D188+'Pool CF'!G188+'Pool CF'!L188+'Pool CF'!O188</f>
        <v>453354.09635798779</v>
      </c>
      <c r="D180" s="7">
        <f>'Pool CF'!C188+'Pool CF'!K188</f>
        <v>91415.693667926709</v>
      </c>
      <c r="F180" s="7">
        <f>'Pool CF'!H188+'Pool CF'!P188</f>
        <v>19813730.58043965</v>
      </c>
      <c r="H180" s="7">
        <f t="shared" si="2"/>
        <v>84446.186153323491</v>
      </c>
      <c r="J180" s="7"/>
    </row>
    <row r="181" spans="1:10">
      <c r="A181">
        <v>179</v>
      </c>
      <c r="B181" s="7">
        <f>'Pool CF'!D189+'Pool CF'!G189+'Pool CF'!L189+'Pool CF'!O189</f>
        <v>448816.86575159483</v>
      </c>
      <c r="D181" s="7">
        <f>'Pool CF'!C189+'Pool CF'!K189</f>
        <v>89370.836634484702</v>
      </c>
      <c r="F181" s="7">
        <f>'Pool CF'!H189+'Pool CF'!P189</f>
        <v>19364913.714688051</v>
      </c>
      <c r="H181" s="7">
        <f t="shared" si="2"/>
        <v>82557.210751831881</v>
      </c>
      <c r="J181" s="7"/>
    </row>
    <row r="182" spans="1:10">
      <c r="A182">
        <v>180</v>
      </c>
      <c r="B182" s="7">
        <f>'Pool CF'!D190+'Pool CF'!G190+'Pool CF'!L190+'Pool CF'!O190</f>
        <v>444318.46813152224</v>
      </c>
      <c r="D182" s="7">
        <f>'Pool CF'!C190+'Pool CF'!K190</f>
        <v>87346.444777250144</v>
      </c>
      <c r="F182" s="7">
        <f>'Pool CF'!H190+'Pool CF'!P190</f>
        <v>18920595.246556528</v>
      </c>
      <c r="H182" s="7">
        <f t="shared" si="2"/>
        <v>80687.14047786688</v>
      </c>
      <c r="J182" s="7"/>
    </row>
    <row r="183" spans="1:10">
      <c r="A183">
        <v>181</v>
      </c>
      <c r="B183" s="7">
        <f>'Pool CF'!D191+'Pool CF'!G191+'Pool CF'!L191+'Pool CF'!O191</f>
        <v>439858.58838529646</v>
      </c>
      <c r="D183" s="7">
        <f>'Pool CF'!C191+'Pool CF'!K191</f>
        <v>85342.34294020063</v>
      </c>
      <c r="F183" s="7">
        <f>'Pool CF'!H191+'Pool CF'!P191</f>
        <v>18480736.658171233</v>
      </c>
      <c r="H183" s="7">
        <f t="shared" si="2"/>
        <v>78835.813527318867</v>
      </c>
      <c r="J183" s="7"/>
    </row>
    <row r="184" spans="1:10">
      <c r="A184">
        <v>182</v>
      </c>
      <c r="B184" s="7">
        <f>'Pool CF'!D192+'Pool CF'!G192+'Pool CF'!L192+'Pool CF'!O192</f>
        <v>435436.91390453652</v>
      </c>
      <c r="D184" s="7">
        <f>'Pool CF'!C192+'Pool CF'!K192</f>
        <v>83358.357388626639</v>
      </c>
      <c r="F184" s="7">
        <f>'Pool CF'!H192+'Pool CF'!P192</f>
        <v>18045299.744266696</v>
      </c>
      <c r="H184" s="7">
        <f t="shared" si="2"/>
        <v>77003.069409046802</v>
      </c>
      <c r="J184" s="7"/>
    </row>
    <row r="185" spans="1:10">
      <c r="A185">
        <v>183</v>
      </c>
      <c r="B185" s="7">
        <f>'Pool CF'!D193+'Pool CF'!G193+'Pool CF'!L193+'Pool CF'!O193</f>
        <v>431053.13456522685</v>
      </c>
      <c r="D185" s="7">
        <f>'Pool CF'!C193+'Pool CF'!K193</f>
        <v>81394.31579783684</v>
      </c>
      <c r="F185" s="7">
        <f>'Pool CF'!H193+'Pool CF'!P193</f>
        <v>17614246.609701466</v>
      </c>
      <c r="H185" s="7">
        <f t="shared" si="2"/>
        <v>75188.748934444578</v>
      </c>
      <c r="J185" s="7"/>
    </row>
    <row r="186" spans="1:10">
      <c r="A186">
        <v>184</v>
      </c>
      <c r="B186" s="7">
        <f>'Pool CF'!D194+'Pool CF'!G194+'Pool CF'!L194+'Pool CF'!O194</f>
        <v>426706.94270814338</v>
      </c>
      <c r="D186" s="7">
        <f>'Pool CF'!C194+'Pool CF'!K194</f>
        <v>79450.047241952474</v>
      </c>
      <c r="F186" s="7">
        <f>'Pool CF'!H194+'Pool CF'!P194</f>
        <v>17187539.666993324</v>
      </c>
      <c r="H186" s="7">
        <f t="shared" si="2"/>
        <v>73392.694207089444</v>
      </c>
      <c r="J186" s="7"/>
    </row>
    <row r="187" spans="1:10">
      <c r="A187">
        <v>185</v>
      </c>
      <c r="B187" s="7">
        <f>'Pool CF'!D195+'Pool CF'!G195+'Pool CF'!L195+'Pool CF'!O195</f>
        <v>422398.03311943484</v>
      </c>
      <c r="D187" s="7">
        <f>'Pool CF'!C195+'Pool CF'!K195</f>
        <v>77525.382182789792</v>
      </c>
      <c r="F187" s="7">
        <f>'Pool CF'!H195+'Pool CF'!P195</f>
        <v>16765141.633873891</v>
      </c>
      <c r="H187" s="7">
        <f t="shared" si="2"/>
        <v>71614.748612472191</v>
      </c>
      <c r="J187" s="7"/>
    </row>
    <row r="188" spans="1:10">
      <c r="A188">
        <v>186</v>
      </c>
      <c r="B188" s="7">
        <f>'Pool CF'!D196+'Pool CF'!G196+'Pool CF'!L196+'Pool CF'!O196</f>
        <v>418126.10301135469</v>
      </c>
      <c r="D188" s="7">
        <f>'Pool CF'!C196+'Pool CF'!K196</f>
        <v>75620.152458830329</v>
      </c>
      <c r="F188" s="7">
        <f>'Pool CF'!H196+'Pool CF'!P196</f>
        <v>16347015.530862534</v>
      </c>
      <c r="H188" s="7">
        <f t="shared" si="2"/>
        <v>69854.756807807877</v>
      </c>
      <c r="J188" s="7"/>
    </row>
    <row r="189" spans="1:10">
      <c r="A189">
        <v>187</v>
      </c>
      <c r="B189" s="7">
        <f>'Pool CF'!D197+'Pool CF'!G197+'Pool CF'!L197+'Pool CF'!O197</f>
        <v>413890.85200314608</v>
      </c>
      <c r="D189" s="7">
        <f>'Pool CF'!C197+'Pool CF'!K197</f>
        <v>73734.191274277866</v>
      </c>
      <c r="F189" s="7">
        <f>'Pool CF'!H197+'Pool CF'!P197</f>
        <v>15933124.678859387</v>
      </c>
      <c r="H189" s="7">
        <f t="shared" si="2"/>
        <v>68112.564711927233</v>
      </c>
      <c r="J189" s="7"/>
    </row>
    <row r="190" spans="1:10">
      <c r="A190">
        <v>188</v>
      </c>
      <c r="B190" s="7">
        <f>'Pool CF'!D198+'Pool CF'!G198+'Pool CF'!L198+'Pool CF'!O198</f>
        <v>409691.98210207553</v>
      </c>
      <c r="D190" s="7">
        <f>'Pool CF'!C198+'Pool CF'!K198</f>
        <v>71867.333188201854</v>
      </c>
      <c r="F190" s="7">
        <f>'Pool CF'!H198+'Pool CF'!P198</f>
        <v>15523432.696757313</v>
      </c>
      <c r="H190" s="7">
        <f t="shared" si="2"/>
        <v>66388.019495247441</v>
      </c>
      <c r="J190" s="7"/>
    </row>
    <row r="191" spans="1:10">
      <c r="A191">
        <v>189</v>
      </c>
      <c r="B191" s="7">
        <f>'Pool CF'!D199+'Pool CF'!G199+'Pool CF'!L199+'Pool CF'!O199</f>
        <v>405529.19768461667</v>
      </c>
      <c r="D191" s="7">
        <f>'Pool CF'!C199+'Pool CF'!K199</f>
        <v>70019.414103766176</v>
      </c>
      <c r="F191" s="7">
        <f>'Pool CF'!H199+'Pool CF'!P199</f>
        <v>15117903.499072693</v>
      </c>
      <c r="H191" s="7">
        <f>F190*0.05/12</f>
        <v>64680.96956982214</v>
      </c>
      <c r="J191" s="7"/>
    </row>
    <row r="192" spans="1:10">
      <c r="A192">
        <v>190</v>
      </c>
      <c r="B192" s="7">
        <f>'Pool CF'!D200+'Pool CF'!G200+'Pool CF'!L200+'Pool CF'!O200</f>
        <v>401402.20547777979</v>
      </c>
      <c r="D192" s="7">
        <f>'Pool CF'!C200+'Pool CF'!K200</f>
        <v>68190.271257542772</v>
      </c>
      <c r="F192" s="7">
        <f>'Pool CF'!H200+'Pool CF'!P200</f>
        <v>14716501.293594914</v>
      </c>
      <c r="H192" s="7">
        <f t="shared" si="2"/>
        <v>62991.264579469564</v>
      </c>
      <c r="J192" s="7"/>
    </row>
    <row r="193" spans="1:10">
      <c r="A193">
        <v>191</v>
      </c>
      <c r="B193" s="7">
        <f>'Pool CF'!D201+'Pool CF'!G201+'Pool CF'!L201+'Pool CF'!O201</f>
        <v>397310.71454059076</v>
      </c>
      <c r="D193" s="7">
        <f>'Pool CF'!C201+'Pool CF'!K201</f>
        <v>66379.743208909786</v>
      </c>
      <c r="F193" s="7">
        <f>'Pool CF'!H201+'Pool CF'!P201</f>
        <v>14319190.579054322</v>
      </c>
      <c r="H193" s="7">
        <f t="shared" si="2"/>
        <v>61318.755389978811</v>
      </c>
      <c r="J193" s="7"/>
    </row>
    <row r="194" spans="1:10">
      <c r="A194">
        <v>192</v>
      </c>
      <c r="B194" s="7">
        <f>'Pool CF'!D202+'Pool CF'!G202+'Pool CF'!L202+'Pool CF'!O202</f>
        <v>393254.43624571303</v>
      </c>
      <c r="D194" s="7">
        <f>'Pool CF'!C202+'Pool CF'!K202</f>
        <v>64587.669829532766</v>
      </c>
      <c r="F194" s="7">
        <f>'Pool CF'!H202+'Pool CF'!P202</f>
        <v>13925936.142808612</v>
      </c>
      <c r="H194" s="7">
        <f t="shared" si="2"/>
        <v>59663.29407939301</v>
      </c>
      <c r="J194" s="7"/>
    </row>
    <row r="195" spans="1:10">
      <c r="A195">
        <v>193</v>
      </c>
      <c r="B195" s="7">
        <f>'Pool CF'!D203+'Pool CF'!G203+'Pool CF'!L203+'Pool CF'!O203</f>
        <v>389233.08426121448</v>
      </c>
      <c r="D195" s="7">
        <f>'Pool CF'!C203+'Pool CF'!K203</f>
        <v>62813.892292929231</v>
      </c>
      <c r="F195" s="7">
        <f>'Pool CF'!H203+'Pool CF'!P203</f>
        <v>13536703.058547396</v>
      </c>
      <c r="H195" s="7">
        <f t="shared" si="2"/>
        <v>58024.73392836922</v>
      </c>
      <c r="J195" s="7"/>
    </row>
    <row r="196" spans="1:10">
      <c r="A196">
        <v>194</v>
      </c>
      <c r="B196" s="7">
        <f>'Pool CF'!D204+'Pool CF'!G204+'Pool CF'!L204+'Pool CF'!O204</f>
        <v>385246.37453247799</v>
      </c>
      <c r="D196" s="7">
        <f>'Pool CF'!C204+'Pool CF'!K204</f>
        <v>61058.253064115095</v>
      </c>
      <c r="F196" s="7">
        <f>'Pool CF'!H204+'Pool CF'!P204</f>
        <v>13151456.68401492</v>
      </c>
      <c r="H196" s="7">
        <f t="shared" ref="H196:H241" si="3">F195*0.05/12</f>
        <v>56402.929410614153</v>
      </c>
      <c r="J196" s="7"/>
    </row>
    <row r="197" spans="1:10">
      <c r="A197">
        <v>195</v>
      </c>
      <c r="B197" s="7">
        <f>'Pool CF'!D205+'Pool CF'!G205+'Pool CF'!L205+'Pool CF'!O205</f>
        <v>381294.02526425361</v>
      </c>
      <c r="D197" s="7">
        <f>'Pool CF'!C205+'Pool CF'!K205</f>
        <v>59320.595889332995</v>
      </c>
      <c r="F197" s="7">
        <f>'Pool CF'!H205+'Pool CF'!P205</f>
        <v>12770162.658750664</v>
      </c>
      <c r="H197" s="7">
        <f t="shared" si="3"/>
        <v>54797.7361833955</v>
      </c>
      <c r="J197" s="7"/>
    </row>
    <row r="198" spans="1:10">
      <c r="A198">
        <v>196</v>
      </c>
      <c r="B198" s="7">
        <f>'Pool CF'!D206+'Pool CF'!G206+'Pool CF'!L206+'Pool CF'!O206</f>
        <v>377375.75690285146</v>
      </c>
      <c r="D198" s="7">
        <f>'Pool CF'!C206+'Pool CF'!K206</f>
        <v>57600.765785861324</v>
      </c>
      <c r="F198" s="7">
        <f>'Pool CF'!H206+'Pool CF'!P206</f>
        <v>12392786.901847813</v>
      </c>
      <c r="H198" s="7">
        <f t="shared" si="3"/>
        <v>53209.011078127776</v>
      </c>
      <c r="J198" s="7"/>
    </row>
    <row r="199" spans="1:10">
      <c r="A199">
        <v>197</v>
      </c>
      <c r="B199" s="7">
        <f>'Pool CF'!D207+'Pool CF'!G207+'Pool CF'!L207+'Pool CF'!O207</f>
        <v>373491.29211847496</v>
      </c>
      <c r="D199" s="7">
        <f>'Pool CF'!C207+'Pool CF'!K207</f>
        <v>55898.60903190379</v>
      </c>
      <c r="F199" s="7">
        <f>'Pool CF'!H207+'Pool CF'!P207</f>
        <v>12019295.609729338</v>
      </c>
      <c r="H199" s="7">
        <f t="shared" si="3"/>
        <v>51636.612091032555</v>
      </c>
      <c r="J199" s="7"/>
    </row>
    <row r="200" spans="1:10">
      <c r="A200">
        <v>198</v>
      </c>
      <c r="B200" s="7">
        <f>'Pool CF'!D208+'Pool CF'!G208+'Pool CF'!L208+'Pool CF'!O208</f>
        <v>369640.35578769248</v>
      </c>
      <c r="D200" s="7">
        <f>'Pool CF'!C208+'Pool CF'!K208</f>
        <v>54213.973156558444</v>
      </c>
      <c r="F200" s="7">
        <f>'Pool CF'!H208+'Pool CF'!P208</f>
        <v>11649655.253941648</v>
      </c>
      <c r="H200" s="7">
        <f t="shared" si="3"/>
        <v>50080.398373872245</v>
      </c>
      <c r="J200" s="7"/>
    </row>
    <row r="201" spans="1:10">
      <c r="A201">
        <v>199</v>
      </c>
      <c r="B201" s="7">
        <f>'Pool CF'!D209+'Pool CF'!G209+'Pool CF'!L209+'Pool CF'!O209</f>
        <v>365822.67497604596</v>
      </c>
      <c r="D201" s="7">
        <f>'Pool CF'!C209+'Pool CF'!K209</f>
        <v>52546.706929865992</v>
      </c>
      <c r="F201" s="7">
        <f>'Pool CF'!H209+'Pool CF'!P209</f>
        <v>11283832.578965601</v>
      </c>
      <c r="H201" s="7">
        <f t="shared" si="3"/>
        <v>48540.230224756866</v>
      </c>
      <c r="J201" s="7"/>
    </row>
    <row r="202" spans="1:10">
      <c r="A202">
        <v>200</v>
      </c>
      <c r="B202" s="7">
        <f>'Pool CF'!D210+'Pool CF'!G210+'Pool CF'!L210+'Pool CF'!O210</f>
        <v>362037.97892079741</v>
      </c>
      <c r="D202" s="7">
        <f>'Pool CF'!C210+'Pool CF'!K210</f>
        <v>50896.660352936378</v>
      </c>
      <c r="F202" s="7">
        <f>'Pool CF'!H210+'Pool CF'!P210</f>
        <v>10921794.600044804</v>
      </c>
      <c r="H202" s="7">
        <f t="shared" si="3"/>
        <v>47015.969079023336</v>
      </c>
      <c r="J202" s="7"/>
    </row>
    <row r="203" spans="1:10">
      <c r="A203">
        <v>201</v>
      </c>
      <c r="B203" s="7">
        <f>'Pool CF'!D211+'Pool CF'!G211+'Pool CF'!L211+'Pool CF'!O211</f>
        <v>358285.99901380984</v>
      </c>
      <c r="D203" s="7">
        <f>'Pool CF'!C211+'Pool CF'!K211</f>
        <v>49263.684648153278</v>
      </c>
      <c r="F203" s="7">
        <f>'Pool CF'!H211+'Pool CF'!P211</f>
        <v>10563508.601030994</v>
      </c>
      <c r="H203" s="7">
        <f t="shared" si="3"/>
        <v>45507.47750018668</v>
      </c>
      <c r="J203" s="7"/>
    </row>
    <row r="204" spans="1:10">
      <c r="A204">
        <v>202</v>
      </c>
      <c r="B204" s="7">
        <f>'Pool CF'!D212+'Pool CF'!G212+'Pool CF'!L212+'Pool CF'!O212</f>
        <v>354566.46878456301</v>
      </c>
      <c r="D204" s="7">
        <f>'Pool CF'!C212+'Pool CF'!K212</f>
        <v>47647.632249455812</v>
      </c>
      <c r="F204" s="7">
        <f>'Pool CF'!H212+'Pool CF'!P212</f>
        <v>10208942.132246431</v>
      </c>
      <c r="H204" s="7">
        <f t="shared" si="3"/>
        <v>44014.619170962476</v>
      </c>
      <c r="J204" s="7"/>
    </row>
    <row r="205" spans="1:10">
      <c r="A205">
        <v>203</v>
      </c>
      <c r="B205" s="7">
        <f>'Pool CF'!D213+'Pool CF'!G213+'Pool CF'!L213+'Pool CF'!O213</f>
        <v>350879.12388330221</v>
      </c>
      <c r="D205" s="7">
        <f>'Pool CF'!C213+'Pool CF'!K213</f>
        <v>46048.356792696788</v>
      </c>
      <c r="F205" s="7">
        <f>'Pool CF'!H213+'Pool CF'!P213</f>
        <v>9858063.0083631277</v>
      </c>
      <c r="H205" s="7">
        <f t="shared" si="3"/>
        <v>42537.258884360133</v>
      </c>
      <c r="J205" s="7"/>
    </row>
    <row r="206" spans="1:10">
      <c r="A206">
        <v>204</v>
      </c>
      <c r="B206" s="7">
        <f>'Pool CF'!D214+'Pool CF'!G214+'Pool CF'!L214+'Pool CF'!O214</f>
        <v>347223.7020643201</v>
      </c>
      <c r="D206" s="7">
        <f>'Pool CF'!C214+'Pool CF'!K214</f>
        <v>44465.713106077041</v>
      </c>
      <c r="F206" s="7">
        <f>'Pool CF'!H214+'Pool CF'!P214</f>
        <v>9510839.3062988073</v>
      </c>
      <c r="H206" s="7">
        <f t="shared" si="3"/>
        <v>41075.26253484637</v>
      </c>
      <c r="J206" s="7"/>
    </row>
    <row r="207" spans="1:10">
      <c r="A207">
        <v>205</v>
      </c>
      <c r="B207" s="7">
        <f>'Pool CF'!D215+'Pool CF'!G215+'Pool CF'!L215+'Pool CF'!O215</f>
        <v>343599.94316936861</v>
      </c>
      <c r="D207" s="7">
        <f>'Pool CF'!C215+'Pool CF'!K215</f>
        <v>42899.557200655123</v>
      </c>
      <c r="F207" s="7">
        <f>'Pool CF'!H215+'Pool CF'!P215</f>
        <v>9167239.3631294388</v>
      </c>
      <c r="H207" s="7">
        <f t="shared" si="3"/>
        <v>39628.497109578362</v>
      </c>
      <c r="J207" s="7"/>
    </row>
    <row r="208" spans="1:10">
      <c r="A208">
        <v>206</v>
      </c>
      <c r="B208" s="7">
        <f>'Pool CF'!D216+'Pool CF'!G216+'Pool CF'!L216+'Pool CF'!O216</f>
        <v>340007.58911120245</v>
      </c>
      <c r="D208" s="7">
        <f>'Pool CF'!C216+'Pool CF'!K216</f>
        <v>41349.746260931861</v>
      </c>
      <c r="F208" s="7">
        <f>'Pool CF'!H216+'Pool CF'!P216</f>
        <v>8827231.7740182374</v>
      </c>
      <c r="H208" s="7">
        <f t="shared" si="3"/>
        <v>38196.830679706</v>
      </c>
      <c r="J208" s="7"/>
    </row>
    <row r="209" spans="1:10">
      <c r="A209">
        <v>207</v>
      </c>
      <c r="B209" s="7">
        <f>'Pool CF'!D217+'Pool CF'!G217+'Pool CF'!L217+'Pool CF'!O217</f>
        <v>336446.3838572505</v>
      </c>
      <c r="D209" s="7">
        <f>'Pool CF'!C217+'Pool CF'!K217</f>
        <v>39816.138635509087</v>
      </c>
      <c r="F209" s="7">
        <f>'Pool CF'!H217+'Pool CF'!P217</f>
        <v>8490785.3901609872</v>
      </c>
      <c r="H209" s="7">
        <f t="shared" si="3"/>
        <v>36780.132391742656</v>
      </c>
      <c r="J209" s="7"/>
    </row>
    <row r="210" spans="1:10">
      <c r="A210">
        <v>208</v>
      </c>
      <c r="B210" s="7">
        <f>'Pool CF'!D218+'Pool CF'!G218+'Pool CF'!L218+'Pool CF'!O218</f>
        <v>332916.07341341674</v>
      </c>
      <c r="D210" s="7">
        <f>'Pool CF'!C218+'Pool CF'!K218</f>
        <v>38298.59382782202</v>
      </c>
      <c r="F210" s="7">
        <f>'Pool CF'!H218+'Pool CF'!P218</f>
        <v>8157869.3167475704</v>
      </c>
      <c r="H210" s="7">
        <f t="shared" si="3"/>
        <v>35378.272459004111</v>
      </c>
      <c r="J210" s="7"/>
    </row>
    <row r="211" spans="1:10">
      <c r="A211">
        <v>209</v>
      </c>
      <c r="B211" s="7">
        <f>'Pool CF'!D219+'Pool CF'!G219+'Pool CF'!L219+'Pool CF'!O219</f>
        <v>329416.40580800711</v>
      </c>
      <c r="D211" s="7">
        <f>'Pool CF'!C219+'Pool CF'!K219</f>
        <v>36796.972486944796</v>
      </c>
      <c r="F211" s="7">
        <f>'Pool CF'!H219+'Pool CF'!P219</f>
        <v>7828452.9109395631</v>
      </c>
      <c r="H211" s="7">
        <f t="shared" si="3"/>
        <v>33991.122153114877</v>
      </c>
      <c r="J211" s="7"/>
    </row>
    <row r="212" spans="1:10">
      <c r="A212">
        <v>210</v>
      </c>
      <c r="B212" s="7">
        <f>'Pool CF'!D220+'Pool CF'!G220+'Pool CF'!L220+'Pool CF'!O220</f>
        <v>325947.13107578369</v>
      </c>
      <c r="D212" s="7">
        <f>'Pool CF'!C220+'Pool CF'!K220</f>
        <v>35311.136398468399</v>
      </c>
      <c r="F212" s="7">
        <f>'Pool CF'!H220+'Pool CF'!P220</f>
        <v>7502505.7798637785</v>
      </c>
      <c r="H212" s="7">
        <f t="shared" si="3"/>
        <v>32618.553795581513</v>
      </c>
      <c r="J212" s="7"/>
    </row>
    <row r="213" spans="1:10">
      <c r="A213">
        <v>211</v>
      </c>
      <c r="B213" s="7">
        <f>'Pool CF'!D221+'Pool CF'!G221+'Pool CF'!L221+'Pool CF'!O221</f>
        <v>322508.00124214333</v>
      </c>
      <c r="D213" s="7">
        <f>'Pool CF'!C221+'Pool CF'!K221</f>
        <v>33840.948475450583</v>
      </c>
      <c r="F213" s="7">
        <f>'Pool CF'!H221+'Pool CF'!P221</f>
        <v>7179997.7786216363</v>
      </c>
      <c r="H213" s="7">
        <f t="shared" si="3"/>
        <v>31260.440749432411</v>
      </c>
      <c r="J213" s="7"/>
    </row>
    <row r="214" spans="1:10">
      <c r="A214">
        <v>212</v>
      </c>
      <c r="B214" s="7">
        <f>'Pool CF'!D222+'Pool CF'!G222+'Pool CF'!L222+'Pool CF'!O222</f>
        <v>319098.77030742064</v>
      </c>
      <c r="D214" s="7">
        <f>'Pool CF'!C222+'Pool CF'!K222</f>
        <v>32386.272749437099</v>
      </c>
      <c r="F214" s="7">
        <f>'Pool CF'!H222+'Pool CF'!P222</f>
        <v>6860899.0083142165</v>
      </c>
      <c r="H214" s="7">
        <f t="shared" si="3"/>
        <v>29916.65741092349</v>
      </c>
      <c r="J214" s="7"/>
    </row>
    <row r="215" spans="1:10">
      <c r="A215">
        <v>213</v>
      </c>
      <c r="B215" s="7">
        <f>'Pool CF'!D223+'Pool CF'!G223+'Pool CF'!L223+'Pool CF'!O223</f>
        <v>315719.19423131482</v>
      </c>
      <c r="D215" s="7">
        <f>'Pool CF'!C223+'Pool CF'!K223</f>
        <v>30946.974361553755</v>
      </c>
      <c r="F215" s="7">
        <f>'Pool CF'!H223+'Pool CF'!P223</f>
        <v>6545179.8140829019</v>
      </c>
      <c r="H215" s="7">
        <f t="shared" si="3"/>
        <v>28587.07920130924</v>
      </c>
      <c r="J215" s="7"/>
    </row>
    <row r="216" spans="1:10">
      <c r="A216">
        <v>214</v>
      </c>
      <c r="B216" s="7">
        <f>'Pool CF'!D224+'Pool CF'!G224+'Pool CF'!L224+'Pool CF'!O224</f>
        <v>312369.03091743781</v>
      </c>
      <c r="D216" s="7">
        <f>'Pool CF'!C224+'Pool CF'!K224</f>
        <v>29522.919553668726</v>
      </c>
      <c r="F216" s="7">
        <f>'Pool CF'!H224+'Pool CF'!P224</f>
        <v>6232810.7831654642</v>
      </c>
      <c r="H216" s="7">
        <f t="shared" si="3"/>
        <v>27271.582558678758</v>
      </c>
      <c r="J216" s="7"/>
    </row>
    <row r="217" spans="1:10">
      <c r="A217">
        <v>215</v>
      </c>
      <c r="B217" s="7">
        <f>'Pool CF'!D225+'Pool CF'!G225+'Pool CF'!L225+'Pool CF'!O225</f>
        <v>309048.04019798472</v>
      </c>
      <c r="D217" s="7">
        <f>'Pool CF'!C225+'Pool CF'!K225</f>
        <v>28113.975659624557</v>
      </c>
      <c r="F217" s="7">
        <f>'Pool CF'!H225+'Pool CF'!P225</f>
        <v>5923762.7429674789</v>
      </c>
      <c r="H217" s="7">
        <f t="shared" si="3"/>
        <v>25970.0449298561</v>
      </c>
      <c r="J217" s="7"/>
    </row>
    <row r="218" spans="1:10">
      <c r="A218">
        <v>216</v>
      </c>
      <c r="B218" s="7">
        <f>'Pool CF'!D226+'Pool CF'!G226+'Pool CF'!L226+'Pool CF'!O226</f>
        <v>305755.98381852411</v>
      </c>
      <c r="D218" s="7">
        <f>'Pool CF'!C226+'Pool CF'!K226</f>
        <v>26720.011096539281</v>
      </c>
      <c r="F218" s="7">
        <f>'Pool CF'!H226+'Pool CF'!P226</f>
        <v>5618006.7591489553</v>
      </c>
      <c r="H218" s="7">
        <f t="shared" si="3"/>
        <v>24682.344762364493</v>
      </c>
      <c r="J218" s="7"/>
    </row>
    <row r="219" spans="1:10">
      <c r="A219">
        <v>217</v>
      </c>
      <c r="B219" s="7">
        <f>'Pool CF'!D227+'Pool CF'!G227+'Pool CF'!L227+'Pool CF'!O227</f>
        <v>302492.62542290788</v>
      </c>
      <c r="D219" s="7">
        <f>'Pool CF'!C227+'Pool CF'!K227</f>
        <v>25340.895356176181</v>
      </c>
      <c r="F219" s="7">
        <f>'Pool CF'!H227+'Pool CF'!P227</f>
        <v>5315514.1337260474</v>
      </c>
      <c r="H219" s="7">
        <f t="shared" si="3"/>
        <v>23408.361496453985</v>
      </c>
      <c r="J219" s="7"/>
    </row>
    <row r="220" spans="1:10">
      <c r="A220">
        <v>218</v>
      </c>
      <c r="B220" s="7">
        <f>'Pool CF'!D228+'Pool CF'!G228+'Pool CF'!L228+'Pool CF'!O228</f>
        <v>299257.73053829937</v>
      </c>
      <c r="D220" s="7">
        <f>'Pool CF'!C228+'Pool CF'!K228</f>
        <v>23976.498996381582</v>
      </c>
      <c r="F220" s="7">
        <f>'Pool CF'!H228+'Pool CF'!P228</f>
        <v>5016256.403187748</v>
      </c>
      <c r="H220" s="7">
        <f t="shared" si="3"/>
        <v>22147.975557191865</v>
      </c>
      <c r="J220" s="7"/>
    </row>
    <row r="221" spans="1:10">
      <c r="A221">
        <v>219</v>
      </c>
      <c r="B221" s="7">
        <f>'Pool CF'!D229+'Pool CF'!G229+'Pool CF'!L229+'Pool CF'!O229</f>
        <v>296051.06656031962</v>
      </c>
      <c r="D221" s="7">
        <f>'Pool CF'!C229+'Pool CF'!K229</f>
        <v>22626.693632590192</v>
      </c>
      <c r="F221" s="7">
        <f>'Pool CF'!H229+'Pool CF'!P229</f>
        <v>4720205.3366274284</v>
      </c>
      <c r="H221" s="7">
        <f t="shared" si="3"/>
        <v>20901.068346615619</v>
      </c>
      <c r="J221" s="7"/>
    </row>
    <row r="222" spans="1:10">
      <c r="A222">
        <v>220</v>
      </c>
      <c r="B222" s="7">
        <f>'Pool CF'!D230+'Pool CF'!G230+'Pool CF'!L230+'Pool CF'!O230</f>
        <v>292872.40273830958</v>
      </c>
      <c r="D222" s="7">
        <f>'Pool CF'!C230+'Pool CF'!K230</f>
        <v>21291.351929397431</v>
      </c>
      <c r="F222" s="7">
        <f>'Pool CF'!H230+'Pool CF'!P230</f>
        <v>4427332.933889119</v>
      </c>
      <c r="H222" s="7">
        <f t="shared" si="3"/>
        <v>19667.522235947621</v>
      </c>
      <c r="J222" s="7"/>
    </row>
    <row r="223" spans="1:10">
      <c r="A223">
        <v>221</v>
      </c>
      <c r="B223" s="7">
        <f>'Pool CF'!D231+'Pool CF'!G231+'Pool CF'!L231+'Pool CF'!O231</f>
        <v>289721.51016070921</v>
      </c>
      <c r="D223" s="7">
        <f>'Pool CF'!C231+'Pool CF'!K231</f>
        <v>19970.347592198254</v>
      </c>
      <c r="F223" s="7">
        <f>'Pool CF'!H231+'Pool CF'!P231</f>
        <v>4137611.4237284092</v>
      </c>
      <c r="H223" s="7">
        <f t="shared" si="3"/>
        <v>18447.220557871329</v>
      </c>
      <c r="J223" s="7"/>
    </row>
    <row r="224" spans="1:10">
      <c r="A224">
        <v>222</v>
      </c>
      <c r="B224" s="7">
        <f>'Pool CF'!D232+'Pool CF'!G232+'Pool CF'!L232+'Pool CF'!O232</f>
        <v>286598.16174054961</v>
      </c>
      <c r="D224" s="7">
        <f>'Pool CF'!C232+'Pool CF'!K232</f>
        <v>18663.555358891899</v>
      </c>
      <c r="F224" s="7">
        <f>'Pool CF'!H232+'Pool CF'!P232</f>
        <v>3851013.2619878598</v>
      </c>
      <c r="H224" s="7">
        <f t="shared" si="3"/>
        <v>17240.047598868372</v>
      </c>
      <c r="J224" s="7"/>
    </row>
    <row r="225" spans="1:10">
      <c r="A225">
        <v>223</v>
      </c>
      <c r="B225" s="7">
        <f>'Pool CF'!D233+'Pool CF'!G233+'Pool CF'!L233+'Pool CF'!O233</f>
        <v>283502.13220106071</v>
      </c>
      <c r="D225" s="7">
        <f>'Pool CF'!C233+'Pool CF'!K233</f>
        <v>17370.850991652078</v>
      </c>
      <c r="F225" s="7">
        <f>'Pool CF'!H233+'Pool CF'!P233</f>
        <v>3567511.1297867987</v>
      </c>
      <c r="H225" s="7">
        <f t="shared" si="3"/>
        <v>16045.888591616085</v>
      </c>
      <c r="J225" s="7"/>
    </row>
    <row r="226" spans="1:10">
      <c r="A226">
        <v>224</v>
      </c>
      <c r="B226" s="7">
        <f>'Pool CF'!D234+'Pool CF'!G234+'Pool CF'!L234+'Pool CF'!O234</f>
        <v>280433.19806139165</v>
      </c>
      <c r="D226" s="7">
        <f>'Pool CF'!C234+'Pool CF'!K234</f>
        <v>16092.11126876209</v>
      </c>
      <c r="F226" s="7">
        <f>'Pool CF'!H234+'Pool CF'!P234</f>
        <v>3287077.931725407</v>
      </c>
      <c r="H226" s="7">
        <f t="shared" si="3"/>
        <v>14864.629707444996</v>
      </c>
      <c r="J226" s="7"/>
    </row>
    <row r="227" spans="1:10">
      <c r="A227">
        <v>225</v>
      </c>
      <c r="B227" s="7">
        <f>'Pool CF'!D235+'Pool CF'!G235+'Pool CF'!L235+'Pool CF'!O235</f>
        <v>277391.13762244227</v>
      </c>
      <c r="D227" s="7">
        <f>'Pool CF'!C235+'Pool CF'!K235</f>
        <v>14827.213976514347</v>
      </c>
      <c r="F227" s="7">
        <f>'Pool CF'!H235+'Pool CF'!P235</f>
        <v>3009686.7941029649</v>
      </c>
      <c r="H227" s="7">
        <f t="shared" si="3"/>
        <v>13696.158048855863</v>
      </c>
      <c r="J227" s="7"/>
    </row>
    <row r="228" spans="1:10">
      <c r="A228">
        <v>226</v>
      </c>
      <c r="B228" s="7">
        <f>'Pool CF'!D236+'Pool CF'!G236+'Pool CF'!L236+'Pool CF'!O236</f>
        <v>274375.73095280747</v>
      </c>
      <c r="D228" s="7">
        <f>'Pool CF'!C236+'Pool CF'!K236</f>
        <v>13576.037901173786</v>
      </c>
      <c r="F228" s="7">
        <f>'Pool CF'!H236+'Pool CF'!P236</f>
        <v>2735311.0631501577</v>
      </c>
      <c r="H228" s="7">
        <f t="shared" si="3"/>
        <v>12540.361642095688</v>
      </c>
      <c r="J228" s="7"/>
    </row>
    <row r="229" spans="1:10">
      <c r="A229">
        <v>227</v>
      </c>
      <c r="B229" s="7">
        <f>'Pool CF'!D237+'Pool CF'!G237+'Pool CF'!L237+'Pool CF'!O237</f>
        <v>271386.75987483049</v>
      </c>
      <c r="D229" s="7">
        <f>'Pool CF'!C237+'Pool CF'!K237</f>
        <v>12338.462821004707</v>
      </c>
      <c r="F229" s="7">
        <f>'Pool CF'!H237+'Pool CF'!P237</f>
        <v>2463924.3032753272</v>
      </c>
      <c r="H229" s="7">
        <f t="shared" si="3"/>
        <v>11397.129429792323</v>
      </c>
      <c r="J229" s="7"/>
    </row>
    <row r="230" spans="1:10">
      <c r="A230">
        <v>228</v>
      </c>
      <c r="B230" s="7">
        <f>'Pool CF'!D238+'Pool CF'!G238+'Pool CF'!L238+'Pool CF'!O238</f>
        <v>268424.00795076706</v>
      </c>
      <c r="D230" s="7">
        <f>'Pool CF'!C238+'Pool CF'!K238</f>
        <v>11114.369498360489</v>
      </c>
      <c r="F230" s="7">
        <f>'Pool CF'!H238+'Pool CF'!P238</f>
        <v>2195500.2953245603</v>
      </c>
      <c r="H230" s="7">
        <f t="shared" si="3"/>
        <v>10266.351263647197</v>
      </c>
      <c r="J230" s="7"/>
    </row>
    <row r="231" spans="1:10">
      <c r="A231">
        <v>229</v>
      </c>
      <c r="B231" s="7">
        <f>'Pool CF'!D239+'Pool CF'!G239+'Pool CF'!L239+'Pool CF'!O239</f>
        <v>265487.26046905707</v>
      </c>
      <c r="D231" s="7">
        <f>'Pool CF'!C239+'Pool CF'!K239</f>
        <v>9903.6396718357355</v>
      </c>
      <c r="F231" s="7">
        <f>'Pool CF'!H239+'Pool CF'!P239</f>
        <v>1930013.0348555031</v>
      </c>
      <c r="H231" s="7">
        <f t="shared" si="3"/>
        <v>9147.9178971856691</v>
      </c>
      <c r="J231" s="7"/>
    </row>
    <row r="232" spans="1:10">
      <c r="A232">
        <v>230</v>
      </c>
      <c r="B232" s="7">
        <f>'Pool CF'!D240+'Pool CF'!G240+'Pool CF'!L240+'Pool CF'!O240</f>
        <v>262576.30443070497</v>
      </c>
      <c r="D232" s="7">
        <f>'Pool CF'!C240+'Pool CF'!K240</f>
        <v>8706.1560484803358</v>
      </c>
      <c r="F232" s="7">
        <f>'Pool CF'!H240+'Pool CF'!P240</f>
        <v>1667436.7304247981</v>
      </c>
      <c r="H232" s="7">
        <f t="shared" si="3"/>
        <v>8041.7209785645973</v>
      </c>
      <c r="J232" s="7"/>
    </row>
    <row r="233" spans="1:10">
      <c r="A233">
        <v>231</v>
      </c>
      <c r="B233" s="7">
        <f>'Pool CF'!D241+'Pool CF'!G241+'Pool CF'!L241+'Pool CF'!O241</f>
        <v>259690.92853576649</v>
      </c>
      <c r="D233" s="7">
        <f>'Pool CF'!C241+'Pool CF'!K241</f>
        <v>7521.8022960749422</v>
      </c>
      <c r="F233" s="7">
        <f>'Pool CF'!H241+'Pool CF'!P241</f>
        <v>1407745.8018890317</v>
      </c>
      <c r="H233" s="7">
        <f t="shared" si="3"/>
        <v>6947.6530434366587</v>
      </c>
      <c r="J233" s="7"/>
    </row>
    <row r="234" spans="1:10">
      <c r="A234">
        <v>232</v>
      </c>
      <c r="B234" s="7">
        <f>'Pool CF'!D242+'Pool CF'!G242+'Pool CF'!L242+'Pool CF'!O242</f>
        <v>256830.9231699417</v>
      </c>
      <c r="D234" s="7">
        <f>'Pool CF'!C242+'Pool CF'!K242</f>
        <v>6350.4630354674209</v>
      </c>
      <c r="F234" s="7">
        <f>'Pool CF'!H242+'Pool CF'!P242</f>
        <v>1150914.87871909</v>
      </c>
      <c r="H234" s="7">
        <f t="shared" si="3"/>
        <v>5865.6075078709655</v>
      </c>
      <c r="J234" s="7"/>
    </row>
    <row r="235" spans="1:10">
      <c r="A235">
        <v>233</v>
      </c>
      <c r="B235" s="7">
        <f>'Pool CF'!D243+'Pool CF'!G243+'Pool CF'!L243+'Pool CF'!O243</f>
        <v>253996.08039127366</v>
      </c>
      <c r="D235" s="7">
        <f>'Pool CF'!C243+'Pool CF'!K243</f>
        <v>5192.0238329697631</v>
      </c>
      <c r="F235" s="7">
        <f>'Pool CF'!H243+'Pool CF'!P243</f>
        <v>896918.7983278163</v>
      </c>
      <c r="H235" s="7">
        <f t="shared" si="3"/>
        <v>4795.4786613295419</v>
      </c>
      <c r="J235" s="7"/>
    </row>
    <row r="236" spans="1:10">
      <c r="A236">
        <v>234</v>
      </c>
      <c r="B236" s="7">
        <f>'Pool CF'!D244+'Pool CF'!G244+'Pool CF'!L244+'Pool CF'!O244</f>
        <v>251186.19391695145</v>
      </c>
      <c r="D236" s="7">
        <f>'Pool CF'!C244+'Pool CF'!K244</f>
        <v>4046.3711928149878</v>
      </c>
      <c r="F236" s="7">
        <f>'Pool CF'!H244+'Pool CF'!P244</f>
        <v>645732.60441086488</v>
      </c>
      <c r="H236" s="7">
        <f t="shared" si="3"/>
        <v>3737.1616596992349</v>
      </c>
      <c r="J236" s="7"/>
    </row>
    <row r="237" spans="1:10">
      <c r="A237">
        <v>235</v>
      </c>
      <c r="B237" s="7">
        <f>'Pool CF'!D245+'Pool CF'!G245+'Pool CF'!L245+'Pool CF'!O245</f>
        <v>248401.05911021642</v>
      </c>
      <c r="D237" s="7">
        <f>'Pool CF'!C245+'Pool CF'!K245</f>
        <v>2913.392549673581</v>
      </c>
      <c r="F237" s="7">
        <f>'Pool CF'!H245+'Pool CF'!P245</f>
        <v>397331.54530064849</v>
      </c>
      <c r="H237" s="7">
        <f t="shared" si="3"/>
        <v>2690.5525183786035</v>
      </c>
      <c r="J237" s="7"/>
    </row>
    <row r="238" spans="1:10">
      <c r="A238">
        <v>236</v>
      </c>
      <c r="B238" s="7">
        <f>'Pool CF'!D246+'Pool CF'!G246+'Pool CF'!L246+'Pool CF'!O246</f>
        <v>245640.47296737175</v>
      </c>
      <c r="D238" s="7">
        <f>'Pool CF'!C246+'Pool CF'!K246</f>
        <v>1792.9762612289865</v>
      </c>
      <c r="F238" s="7">
        <f>'Pool CF'!H246+'Pool CF'!P246</f>
        <v>151691.07233327674</v>
      </c>
      <c r="H238" s="7">
        <f t="shared" si="3"/>
        <v>1655.5481054193688</v>
      </c>
      <c r="J238" s="7"/>
    </row>
    <row r="239" spans="1:10">
      <c r="A239">
        <v>237</v>
      </c>
      <c r="B239" s="7">
        <f>'Pool CF'!D247+'Pool CF'!G247+'Pool CF'!L247+'Pool CF'!O247</f>
        <v>151691.07233327674</v>
      </c>
      <c r="D239" s="7">
        <f>'Pool CF'!C247+'Pool CF'!K247</f>
        <v>685.01160081168871</v>
      </c>
      <c r="F239" s="7">
        <f>'Pool CF'!H247+'Pool CF'!P247</f>
        <v>0</v>
      </c>
      <c r="H239" s="7">
        <f t="shared" si="3"/>
        <v>632.0461347219865</v>
      </c>
      <c r="J239" s="7"/>
    </row>
    <row r="240" spans="1:10">
      <c r="A240">
        <v>238</v>
      </c>
      <c r="B240" s="7">
        <f>'Pool CF'!D248+'Pool CF'!G248+'Pool CF'!L248+'Pool CF'!O248</f>
        <v>0</v>
      </c>
      <c r="D240" s="7">
        <f>'Pool CF'!C248+'Pool CF'!K248</f>
        <v>0</v>
      </c>
      <c r="F240" s="7">
        <f>'Pool CF'!H248+'Pool CF'!P248</f>
        <v>0</v>
      </c>
      <c r="H240" s="7">
        <f t="shared" si="3"/>
        <v>0</v>
      </c>
      <c r="J240" s="7"/>
    </row>
    <row r="241" spans="1:10">
      <c r="A241">
        <v>239</v>
      </c>
      <c r="B241" s="7">
        <f>'Pool CF'!D249+'Pool CF'!G249+'Pool CF'!L249+'Pool CF'!O249</f>
        <v>0</v>
      </c>
      <c r="D241" s="7">
        <f>'Pool CF'!C249+'Pool CF'!K249</f>
        <v>0</v>
      </c>
      <c r="F241" s="7">
        <f>'Pool CF'!H249+'Pool CF'!P249</f>
        <v>0</v>
      </c>
      <c r="H241" s="7">
        <f t="shared" si="3"/>
        <v>0</v>
      </c>
      <c r="J241" s="7"/>
    </row>
    <row r="242" spans="1:10">
      <c r="A242">
        <v>240</v>
      </c>
      <c r="B242" s="7">
        <f>'Pool CF'!D250+'Pool CF'!G250+'Pool CF'!L250+'Pool CF'!O250</f>
        <v>0</v>
      </c>
      <c r="D242" s="7">
        <f>'Pool CF'!C250+'Pool CF'!K250</f>
        <v>0</v>
      </c>
      <c r="F242" s="7">
        <f>'Pool CF'!H250+'Pool CF'!P250</f>
        <v>0</v>
      </c>
      <c r="H242" s="7">
        <f>F241*0.05/12</f>
        <v>0</v>
      </c>
      <c r="J242" s="7"/>
    </row>
    <row r="243" spans="1:10">
      <c r="B243" s="7"/>
      <c r="D243" s="7"/>
      <c r="F243" s="7"/>
      <c r="H243" s="7"/>
    </row>
    <row r="244" spans="1:10">
      <c r="B244" s="7"/>
      <c r="D244" s="7"/>
      <c r="F244" s="7"/>
      <c r="H244" s="7"/>
    </row>
    <row r="245" spans="1:10">
      <c r="B245" s="7"/>
      <c r="D245" s="7"/>
      <c r="F245" s="7"/>
      <c r="H245" s="7"/>
    </row>
    <row r="246" spans="1:10">
      <c r="B246" s="7"/>
      <c r="D246" s="7"/>
      <c r="F246" s="7"/>
      <c r="H246" s="7"/>
    </row>
    <row r="247" spans="1:10">
      <c r="B247" s="7"/>
      <c r="D247" s="7"/>
      <c r="F247" s="7"/>
      <c r="H247" s="7"/>
    </row>
    <row r="248" spans="1:10">
      <c r="B248" s="7"/>
      <c r="D248" s="7"/>
      <c r="F248" s="7"/>
      <c r="H248" s="7"/>
    </row>
    <row r="249" spans="1:10">
      <c r="B249" s="7"/>
      <c r="D249" s="7"/>
      <c r="F249" s="7"/>
      <c r="H249" s="7"/>
    </row>
    <row r="250" spans="1:10">
      <c r="B250" s="7"/>
      <c r="D250" s="7"/>
      <c r="F250" s="7"/>
      <c r="H250" s="7"/>
    </row>
    <row r="251" spans="1:10">
      <c r="B251" s="7"/>
      <c r="D251" s="7"/>
      <c r="F251" s="7"/>
      <c r="H251" s="7"/>
    </row>
    <row r="252" spans="1:10">
      <c r="B252" s="7"/>
      <c r="D252" s="7"/>
      <c r="F252" s="7"/>
      <c r="H252" s="7"/>
    </row>
    <row r="253" spans="1:10">
      <c r="B253" s="7"/>
      <c r="D253" s="7"/>
      <c r="F253" s="7"/>
      <c r="H253" s="7"/>
    </row>
    <row r="254" spans="1:10">
      <c r="B254" s="7"/>
      <c r="D254" s="7"/>
      <c r="F254" s="7"/>
      <c r="H254" s="7"/>
    </row>
    <row r="255" spans="1:10">
      <c r="B255" s="7"/>
      <c r="D255" s="7"/>
      <c r="F255" s="7"/>
      <c r="H255" s="7"/>
    </row>
    <row r="256" spans="1:10">
      <c r="B256" s="7"/>
      <c r="D256" s="7"/>
      <c r="F256" s="7"/>
      <c r="H256" s="7"/>
    </row>
    <row r="257" spans="2:8">
      <c r="B257" s="7"/>
      <c r="D257" s="7"/>
      <c r="F257" s="7"/>
      <c r="H257" s="7"/>
    </row>
    <row r="258" spans="2:8">
      <c r="B258" s="7"/>
      <c r="D258" s="7"/>
      <c r="F258" s="7"/>
      <c r="H258" s="7"/>
    </row>
    <row r="259" spans="2:8">
      <c r="B259" s="7"/>
      <c r="D259" s="7"/>
      <c r="F259" s="7"/>
      <c r="H259" s="7"/>
    </row>
    <row r="260" spans="2:8">
      <c r="B260" s="7"/>
      <c r="D260" s="7"/>
      <c r="F260" s="7"/>
      <c r="H260" s="7"/>
    </row>
    <row r="261" spans="2:8">
      <c r="B261" s="7"/>
      <c r="D261" s="7"/>
      <c r="F261" s="7"/>
      <c r="H261" s="7"/>
    </row>
    <row r="262" spans="2:8">
      <c r="B262" s="7"/>
      <c r="D262" s="7"/>
      <c r="F262" s="7"/>
      <c r="H262" s="7"/>
    </row>
    <row r="263" spans="2:8">
      <c r="B263" s="7"/>
      <c r="D263" s="7"/>
      <c r="F263" s="7"/>
      <c r="H263" s="7"/>
    </row>
    <row r="264" spans="2:8">
      <c r="B264" s="7"/>
      <c r="D264" s="7"/>
      <c r="F264" s="7"/>
      <c r="H264" s="7"/>
    </row>
    <row r="265" spans="2:8">
      <c r="B265" s="7"/>
      <c r="D265" s="7"/>
      <c r="F265" s="7"/>
      <c r="H265" s="7"/>
    </row>
    <row r="266" spans="2:8">
      <c r="B266" s="7"/>
      <c r="D266" s="7"/>
      <c r="F266" s="7"/>
      <c r="H266" s="7"/>
    </row>
    <row r="267" spans="2:8">
      <c r="B267" s="7"/>
      <c r="D267" s="7"/>
      <c r="F267" s="7"/>
      <c r="H267" s="7"/>
    </row>
    <row r="268" spans="2:8">
      <c r="B268" s="7"/>
      <c r="D268" s="7"/>
      <c r="F268" s="7"/>
      <c r="H268" s="7"/>
    </row>
    <row r="269" spans="2:8">
      <c r="B269" s="7"/>
      <c r="D269" s="7"/>
      <c r="F269" s="7"/>
      <c r="H269" s="7"/>
    </row>
    <row r="270" spans="2:8">
      <c r="B270" s="7"/>
      <c r="D270" s="7"/>
      <c r="F270" s="7"/>
      <c r="H270" s="7"/>
    </row>
    <row r="271" spans="2:8">
      <c r="B271" s="7"/>
      <c r="D271" s="7"/>
      <c r="F271" s="7"/>
      <c r="H271" s="7"/>
    </row>
    <row r="272" spans="2:8">
      <c r="B272" s="7"/>
      <c r="D272" s="7"/>
      <c r="F272" s="7"/>
      <c r="H272" s="7"/>
    </row>
    <row r="273" spans="2:8">
      <c r="B273" s="7"/>
      <c r="D273" s="7"/>
      <c r="F273" s="7"/>
      <c r="H273" s="7"/>
    </row>
    <row r="274" spans="2:8">
      <c r="B274" s="7"/>
      <c r="D274" s="7"/>
      <c r="F274" s="7"/>
      <c r="H274" s="7"/>
    </row>
    <row r="275" spans="2:8">
      <c r="B275" s="7"/>
      <c r="D275" s="7"/>
      <c r="F275" s="7"/>
      <c r="H275" s="7"/>
    </row>
    <row r="276" spans="2:8">
      <c r="B276" s="7"/>
      <c r="D276" s="7"/>
      <c r="F276" s="7"/>
      <c r="H276" s="7"/>
    </row>
    <row r="277" spans="2:8">
      <c r="B277" s="7"/>
      <c r="D277" s="7"/>
      <c r="F277" s="7"/>
      <c r="H277" s="7"/>
    </row>
    <row r="278" spans="2:8">
      <c r="B278" s="7"/>
      <c r="D278" s="7"/>
      <c r="F278" s="7"/>
      <c r="H278" s="7"/>
    </row>
    <row r="279" spans="2:8">
      <c r="B279" s="7"/>
      <c r="D279" s="7"/>
      <c r="F279" s="7"/>
      <c r="H279" s="7"/>
    </row>
    <row r="280" spans="2:8">
      <c r="B280" s="7"/>
      <c r="D280" s="7"/>
      <c r="F280" s="7"/>
      <c r="H280" s="7"/>
    </row>
    <row r="281" spans="2:8">
      <c r="B281" s="7"/>
      <c r="D281" s="7"/>
      <c r="F281" s="7"/>
      <c r="H281" s="7"/>
    </row>
    <row r="282" spans="2:8">
      <c r="B282" s="7"/>
      <c r="D282" s="7"/>
      <c r="F282" s="7"/>
      <c r="H282" s="7"/>
    </row>
    <row r="283" spans="2:8">
      <c r="B283" s="7"/>
      <c r="D283" s="7"/>
      <c r="F283" s="7"/>
      <c r="H283" s="7"/>
    </row>
    <row r="284" spans="2:8">
      <c r="B284" s="7"/>
      <c r="D284" s="7"/>
      <c r="F284" s="7"/>
      <c r="H284" s="7"/>
    </row>
    <row r="285" spans="2:8">
      <c r="B285" s="7"/>
      <c r="D285" s="7"/>
      <c r="F285" s="7"/>
      <c r="H285" s="7"/>
    </row>
    <row r="286" spans="2:8">
      <c r="B286" s="7"/>
      <c r="D286" s="7"/>
      <c r="F286" s="7"/>
      <c r="H286" s="7"/>
    </row>
    <row r="287" spans="2:8">
      <c r="B287" s="7"/>
      <c r="D287" s="7"/>
      <c r="F287" s="7"/>
      <c r="H287" s="7"/>
    </row>
    <row r="288" spans="2:8">
      <c r="B288" s="7"/>
      <c r="D288" s="7"/>
      <c r="F288" s="7"/>
      <c r="H288" s="7"/>
    </row>
    <row r="289" spans="2:8">
      <c r="B289" s="7"/>
      <c r="D289" s="7"/>
      <c r="F289" s="7"/>
      <c r="H289" s="7"/>
    </row>
    <row r="290" spans="2:8">
      <c r="B290" s="7"/>
      <c r="D290" s="7"/>
      <c r="F290" s="7"/>
      <c r="H290" s="7"/>
    </row>
    <row r="291" spans="2:8">
      <c r="B291" s="7"/>
      <c r="D291" s="7"/>
      <c r="F291" s="7"/>
      <c r="H291" s="7"/>
    </row>
    <row r="292" spans="2:8">
      <c r="B292" s="7"/>
      <c r="D292" s="7"/>
      <c r="F292" s="7"/>
      <c r="H292" s="7"/>
    </row>
    <row r="293" spans="2:8">
      <c r="B293" s="7"/>
      <c r="D293" s="7"/>
      <c r="F293" s="7"/>
      <c r="H293" s="7"/>
    </row>
    <row r="294" spans="2:8">
      <c r="B294" s="7"/>
      <c r="D294" s="7"/>
      <c r="F294" s="7"/>
      <c r="H294" s="7"/>
    </row>
    <row r="295" spans="2:8">
      <c r="B295" s="7"/>
      <c r="D295" s="7"/>
      <c r="F295" s="7"/>
      <c r="H295" s="7"/>
    </row>
    <row r="296" spans="2:8">
      <c r="B296" s="7"/>
      <c r="D296" s="7"/>
      <c r="F296" s="7"/>
      <c r="H296" s="7"/>
    </row>
    <row r="297" spans="2:8">
      <c r="B297" s="7"/>
      <c r="D297" s="7"/>
      <c r="F297" s="7"/>
      <c r="H297" s="7"/>
    </row>
    <row r="298" spans="2:8">
      <c r="B298" s="7"/>
      <c r="D298" s="7"/>
      <c r="F298" s="7"/>
      <c r="H298" s="7"/>
    </row>
    <row r="299" spans="2:8">
      <c r="B299" s="7"/>
      <c r="D299" s="7"/>
      <c r="F299" s="7"/>
      <c r="H299" s="7"/>
    </row>
    <row r="300" spans="2:8">
      <c r="B300" s="7"/>
      <c r="D300" s="7"/>
      <c r="F300" s="7"/>
      <c r="H300" s="7"/>
    </row>
    <row r="301" spans="2:8">
      <c r="B301" s="7"/>
      <c r="D301" s="7"/>
      <c r="F301" s="7"/>
      <c r="H301" s="7"/>
    </row>
    <row r="302" spans="2:8">
      <c r="B302" s="7"/>
      <c r="D302" s="7"/>
      <c r="F302" s="7"/>
      <c r="H302" s="7"/>
    </row>
    <row r="303" spans="2:8">
      <c r="B303" s="7"/>
      <c r="D303" s="7"/>
      <c r="F303" s="7"/>
      <c r="H303" s="7"/>
    </row>
    <row r="304" spans="2:8">
      <c r="B304" s="7"/>
      <c r="D304" s="7"/>
      <c r="F304" s="7"/>
      <c r="H304" s="7"/>
    </row>
    <row r="305" spans="2:8">
      <c r="B305" s="7"/>
      <c r="D305" s="7"/>
      <c r="F305" s="7"/>
      <c r="H305" s="7"/>
    </row>
    <row r="306" spans="2:8">
      <c r="B306" s="7"/>
      <c r="D306" s="7"/>
      <c r="F306" s="7"/>
      <c r="H306" s="7"/>
    </row>
    <row r="307" spans="2:8">
      <c r="B307" s="7"/>
      <c r="D307" s="7"/>
      <c r="F307" s="7"/>
      <c r="H307" s="7"/>
    </row>
    <row r="308" spans="2:8">
      <c r="B308" s="7"/>
      <c r="D308" s="7"/>
      <c r="F308" s="7"/>
      <c r="H308" s="7"/>
    </row>
    <row r="309" spans="2:8">
      <c r="B309" s="7"/>
      <c r="D309" s="7"/>
      <c r="F309" s="7"/>
      <c r="H309" s="7"/>
    </row>
    <row r="310" spans="2:8">
      <c r="B310" s="7"/>
      <c r="D310" s="7"/>
      <c r="F310" s="7"/>
      <c r="H310" s="7"/>
    </row>
    <row r="311" spans="2:8">
      <c r="B311" s="7"/>
      <c r="D311" s="7"/>
      <c r="F311" s="7"/>
      <c r="H311" s="7"/>
    </row>
    <row r="312" spans="2:8">
      <c r="B312" s="7"/>
      <c r="D312" s="7"/>
      <c r="F312" s="7"/>
      <c r="H312" s="7"/>
    </row>
    <row r="313" spans="2:8">
      <c r="B313" s="7"/>
      <c r="D313" s="7"/>
      <c r="F313" s="7"/>
      <c r="H313" s="7"/>
    </row>
    <row r="314" spans="2:8">
      <c r="B314" s="7"/>
      <c r="D314" s="7"/>
      <c r="F314" s="7"/>
      <c r="H314" s="7"/>
    </row>
    <row r="315" spans="2:8">
      <c r="B315" s="7"/>
      <c r="D315" s="7"/>
      <c r="F315" s="7"/>
      <c r="H315" s="7"/>
    </row>
    <row r="316" spans="2:8">
      <c r="B316" s="7"/>
      <c r="D316" s="7"/>
      <c r="F316" s="7"/>
      <c r="H316" s="7"/>
    </row>
    <row r="317" spans="2:8">
      <c r="B317" s="7"/>
      <c r="D317" s="7"/>
      <c r="F317" s="7"/>
      <c r="H317" s="7"/>
    </row>
    <row r="318" spans="2:8">
      <c r="B318" s="7"/>
      <c r="D318" s="7"/>
      <c r="F318" s="7"/>
      <c r="H318" s="7"/>
    </row>
    <row r="319" spans="2:8">
      <c r="B319" s="7"/>
      <c r="D319" s="7"/>
      <c r="F319" s="7"/>
      <c r="H319" s="7"/>
    </row>
    <row r="320" spans="2:8">
      <c r="B320" s="7"/>
      <c r="D320" s="7"/>
      <c r="F320" s="7"/>
      <c r="H320" s="7"/>
    </row>
    <row r="321" spans="2:8">
      <c r="B321" s="7"/>
      <c r="D321" s="7"/>
      <c r="F321" s="7"/>
      <c r="H321" s="7"/>
    </row>
    <row r="322" spans="2:8">
      <c r="B322" s="7"/>
      <c r="D322" s="7"/>
      <c r="F322" s="7"/>
      <c r="H322" s="7"/>
    </row>
    <row r="323" spans="2:8">
      <c r="B323" s="7"/>
      <c r="D323" s="7"/>
      <c r="F323" s="7"/>
      <c r="H323" s="7"/>
    </row>
    <row r="324" spans="2:8">
      <c r="B324" s="7"/>
      <c r="D324" s="7"/>
      <c r="F324" s="7"/>
      <c r="H324" s="7"/>
    </row>
    <row r="325" spans="2:8">
      <c r="B325" s="7"/>
      <c r="D325" s="7"/>
      <c r="F325" s="7"/>
      <c r="H325" s="7"/>
    </row>
    <row r="326" spans="2:8">
      <c r="B326" s="7"/>
      <c r="D326" s="7"/>
      <c r="F326" s="7"/>
      <c r="H326" s="7"/>
    </row>
    <row r="327" spans="2:8">
      <c r="B327" s="7"/>
      <c r="D327" s="7"/>
      <c r="F327" s="7"/>
      <c r="H327" s="7"/>
    </row>
    <row r="328" spans="2:8">
      <c r="B328" s="7"/>
      <c r="D328" s="7"/>
      <c r="F328" s="7"/>
      <c r="H328" s="7"/>
    </row>
    <row r="329" spans="2:8">
      <c r="B329" s="7"/>
      <c r="D329" s="7"/>
      <c r="F329" s="7"/>
      <c r="H329" s="7"/>
    </row>
    <row r="330" spans="2:8">
      <c r="B330" s="7"/>
      <c r="D330" s="7"/>
      <c r="F330" s="7"/>
      <c r="H330" s="7"/>
    </row>
    <row r="331" spans="2:8">
      <c r="B331" s="7"/>
      <c r="D331" s="7"/>
      <c r="F331" s="7"/>
      <c r="H331" s="7"/>
    </row>
    <row r="332" spans="2:8">
      <c r="B332" s="7"/>
      <c r="D332" s="7"/>
      <c r="F332" s="7"/>
      <c r="H332" s="7"/>
    </row>
    <row r="333" spans="2:8">
      <c r="B333" s="7"/>
      <c r="D333" s="7"/>
      <c r="F333" s="7"/>
      <c r="H333" s="7"/>
    </row>
    <row r="334" spans="2:8">
      <c r="B334" s="7"/>
      <c r="D334" s="7"/>
      <c r="F334" s="7"/>
      <c r="H334" s="7"/>
    </row>
    <row r="335" spans="2:8">
      <c r="B335" s="7"/>
      <c r="D335" s="7"/>
      <c r="F335" s="7"/>
      <c r="H335" s="7"/>
    </row>
    <row r="336" spans="2:8">
      <c r="B336" s="7"/>
      <c r="D336" s="7"/>
      <c r="F336" s="7"/>
      <c r="H336" s="7"/>
    </row>
    <row r="337" spans="2:8">
      <c r="B337" s="7"/>
      <c r="D337" s="7"/>
      <c r="F337" s="7"/>
      <c r="H337" s="7"/>
    </row>
    <row r="338" spans="2:8">
      <c r="B338" s="7"/>
      <c r="D338" s="7"/>
      <c r="F338" s="7"/>
      <c r="H338" s="7"/>
    </row>
    <row r="339" spans="2:8">
      <c r="B339" s="7"/>
      <c r="D339" s="7"/>
      <c r="F339" s="7"/>
      <c r="H339" s="7"/>
    </row>
    <row r="340" spans="2:8">
      <c r="B340" s="7"/>
      <c r="D340" s="7"/>
      <c r="F340" s="7"/>
      <c r="H340" s="7"/>
    </row>
    <row r="341" spans="2:8">
      <c r="B341" s="7"/>
      <c r="D341" s="7"/>
      <c r="F341" s="7"/>
      <c r="H341" s="7"/>
    </row>
    <row r="342" spans="2:8">
      <c r="B342" s="7"/>
      <c r="D342" s="7"/>
      <c r="F342" s="7"/>
      <c r="H342" s="7"/>
    </row>
    <row r="343" spans="2:8">
      <c r="B343" s="7"/>
      <c r="D343" s="7"/>
      <c r="F343" s="7"/>
      <c r="H343" s="7"/>
    </row>
    <row r="344" spans="2:8">
      <c r="B344" s="7"/>
      <c r="D344" s="7"/>
      <c r="F344" s="7"/>
      <c r="H344" s="7"/>
    </row>
    <row r="345" spans="2:8">
      <c r="B345" s="7"/>
      <c r="D345" s="7"/>
      <c r="F345" s="7"/>
      <c r="H345" s="7"/>
    </row>
    <row r="346" spans="2:8">
      <c r="B346" s="7"/>
      <c r="D346" s="7"/>
      <c r="F346" s="7"/>
      <c r="H346" s="7"/>
    </row>
    <row r="347" spans="2:8">
      <c r="B347" s="7"/>
      <c r="D347" s="7"/>
      <c r="F347" s="7"/>
      <c r="H347" s="7"/>
    </row>
    <row r="348" spans="2:8">
      <c r="B348" s="7"/>
      <c r="D348" s="7"/>
      <c r="F348" s="7"/>
      <c r="H348" s="7"/>
    </row>
    <row r="349" spans="2:8">
      <c r="B349" s="7"/>
      <c r="D349" s="7"/>
      <c r="F349" s="7"/>
      <c r="H349" s="7"/>
    </row>
    <row r="350" spans="2:8">
      <c r="B350" s="7"/>
      <c r="D350" s="7"/>
      <c r="F350" s="7"/>
      <c r="H350" s="7"/>
    </row>
    <row r="351" spans="2:8">
      <c r="B351" s="7"/>
      <c r="D351" s="7"/>
      <c r="F351" s="7"/>
      <c r="H351" s="7"/>
    </row>
    <row r="352" spans="2:8">
      <c r="B352" s="7"/>
      <c r="D352" s="7"/>
      <c r="F352" s="7"/>
      <c r="H352" s="7"/>
    </row>
    <row r="353" spans="2:8">
      <c r="B353" s="7"/>
      <c r="D353" s="7"/>
      <c r="F353" s="7"/>
      <c r="H353" s="7"/>
    </row>
    <row r="354" spans="2:8">
      <c r="B354" s="7"/>
      <c r="D354" s="7"/>
      <c r="F354" s="7"/>
      <c r="H354" s="7"/>
    </row>
    <row r="355" spans="2:8">
      <c r="B355" s="7"/>
      <c r="D355" s="7"/>
      <c r="F355" s="7"/>
      <c r="H355" s="7"/>
    </row>
    <row r="356" spans="2:8">
      <c r="B356" s="7"/>
      <c r="D356" s="7"/>
      <c r="F356" s="7"/>
      <c r="H356" s="7"/>
    </row>
    <row r="357" spans="2:8">
      <c r="B357" s="7"/>
      <c r="D357" s="7"/>
      <c r="F357" s="7"/>
      <c r="H357" s="7"/>
    </row>
    <row r="358" spans="2:8">
      <c r="B358" s="7"/>
      <c r="D358" s="7"/>
      <c r="F358" s="7"/>
      <c r="H358" s="7"/>
    </row>
    <row r="359" spans="2:8">
      <c r="B359" s="7"/>
      <c r="D359" s="7"/>
      <c r="F359" s="7"/>
      <c r="H359" s="7"/>
    </row>
    <row r="360" spans="2:8">
      <c r="B360" s="7"/>
      <c r="D360" s="7"/>
      <c r="F360" s="7"/>
      <c r="H360" s="7"/>
    </row>
    <row r="361" spans="2:8">
      <c r="B361" s="7"/>
      <c r="D361" s="7"/>
      <c r="F361" s="7"/>
      <c r="H361" s="7"/>
    </row>
    <row r="362" spans="2:8">
      <c r="B362" s="7"/>
      <c r="D362" s="7"/>
      <c r="F362" s="7"/>
      <c r="H362" s="7"/>
    </row>
  </sheetData>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G259"/>
  <sheetViews>
    <sheetView zoomScale="85" workbookViewId="0">
      <pane xSplit="2" ySplit="20" topLeftCell="C45" activePane="bottomRight" state="frozen"/>
      <selection pane="topRight" activeCell="C1" sqref="C1"/>
      <selection pane="bottomLeft" activeCell="A21" sqref="A21"/>
      <selection pane="bottomRight" activeCell="O56" sqref="O56"/>
    </sheetView>
  </sheetViews>
  <sheetFormatPr baseColWidth="10" defaultColWidth="9.1640625" defaultRowHeight="12" x14ac:dyDescent="0"/>
  <cols>
    <col min="1" max="1" width="10.5" customWidth="1"/>
    <col min="2" max="2" width="8.5" customWidth="1"/>
    <col min="3" max="3" width="12.6640625" bestFit="1" customWidth="1"/>
    <col min="4" max="4" width="13.1640625" customWidth="1"/>
    <col min="5" max="5" width="5.1640625" style="28" customWidth="1"/>
    <col min="6" max="6" width="11.5" customWidth="1"/>
    <col min="7" max="7" width="12.6640625" customWidth="1"/>
    <col min="8" max="8" width="2.83203125" style="28" customWidth="1"/>
    <col min="9" max="9" width="10.5" customWidth="1"/>
    <col min="10" max="10" width="12" customWidth="1"/>
    <col min="11" max="11" width="3.33203125" style="28" customWidth="1"/>
    <col min="12" max="12" width="10.33203125" bestFit="1" customWidth="1"/>
    <col min="13" max="13" width="10.1640625" style="5" customWidth="1"/>
    <col min="14" max="14" width="10.33203125" style="65" bestFit="1" customWidth="1"/>
    <col min="15" max="15" width="12.5" customWidth="1"/>
    <col min="16" max="16" width="3.33203125" style="28" customWidth="1"/>
    <col min="17" max="17" width="11" customWidth="1"/>
    <col min="18" max="18" width="13.33203125" bestFit="1" customWidth="1"/>
    <col min="19" max="19" width="9.1640625" style="28"/>
    <col min="20" max="20" width="9.5" style="8" bestFit="1" customWidth="1"/>
    <col min="21" max="21" width="9.33203125" style="63" customWidth="1"/>
    <col min="22" max="22" width="10.33203125" style="63" bestFit="1" customWidth="1"/>
    <col min="23" max="23" width="13.33203125" style="8" bestFit="1" customWidth="1"/>
    <col min="24" max="26" width="3.33203125" style="28" customWidth="1"/>
    <col min="27" max="27" width="10.1640625" bestFit="1" customWidth="1"/>
    <col min="28" max="28" width="8.83203125" customWidth="1"/>
    <col min="29" max="29" width="10.1640625" bestFit="1" customWidth="1"/>
    <col min="30" max="30" width="12.5" customWidth="1"/>
    <col min="31" max="31" width="3.5" style="28" customWidth="1"/>
    <col min="32" max="32" width="10.1640625" bestFit="1" customWidth="1"/>
    <col min="33" max="33" width="13.33203125" bestFit="1" customWidth="1"/>
    <col min="34" max="16384" width="9.1640625" style="28"/>
  </cols>
  <sheetData>
    <row r="1" spans="1:33" ht="18">
      <c r="A1" s="1" t="s">
        <v>64</v>
      </c>
      <c r="B1" s="2"/>
    </row>
    <row r="2" spans="1:33">
      <c r="A2" s="3" t="s">
        <v>54</v>
      </c>
      <c r="C2" s="32">
        <f>5/(12*100)</f>
        <v>4.1666666666666666E-3</v>
      </c>
    </row>
    <row r="3" spans="1:33">
      <c r="A3" s="3"/>
      <c r="C3" s="4"/>
      <c r="G3" s="7"/>
      <c r="I3" s="7"/>
      <c r="L3" s="7"/>
      <c r="N3" s="66"/>
      <c r="S3" s="31"/>
    </row>
    <row r="4" spans="1:33">
      <c r="A4" s="5"/>
      <c r="C4" s="4"/>
      <c r="D4" t="s">
        <v>56</v>
      </c>
      <c r="G4" s="7"/>
      <c r="I4" s="7"/>
      <c r="L4" s="7"/>
      <c r="N4" s="66"/>
      <c r="O4" s="7"/>
      <c r="Q4" s="7"/>
    </row>
    <row r="5" spans="1:33">
      <c r="A5" s="3" t="s">
        <v>1</v>
      </c>
      <c r="C5" s="7">
        <v>74800000</v>
      </c>
      <c r="D5" s="12">
        <f>C11/(C11+C14)</f>
        <v>0.77481840193704599</v>
      </c>
      <c r="G5" s="7"/>
      <c r="I5" s="7"/>
      <c r="L5" s="7"/>
      <c r="N5" s="66"/>
      <c r="O5" s="7"/>
    </row>
    <row r="6" spans="1:33">
      <c r="A6" s="3" t="s">
        <v>7</v>
      </c>
      <c r="C6" s="7">
        <v>5200000</v>
      </c>
      <c r="N6" s="66"/>
    </row>
    <row r="7" spans="1:33">
      <c r="A7" s="3" t="s">
        <v>2</v>
      </c>
      <c r="C7" s="7">
        <v>14000000</v>
      </c>
      <c r="L7" s="7"/>
      <c r="O7" s="7"/>
    </row>
    <row r="8" spans="1:33">
      <c r="A8" s="3" t="s">
        <v>5</v>
      </c>
      <c r="C8" s="7">
        <v>22000000</v>
      </c>
    </row>
    <row r="9" spans="1:33">
      <c r="A9" s="3" t="s">
        <v>6</v>
      </c>
      <c r="C9" s="7">
        <v>20000000</v>
      </c>
    </row>
    <row r="10" spans="1:33">
      <c r="A10" s="3" t="s">
        <v>4</v>
      </c>
      <c r="C10" s="7">
        <v>24000000</v>
      </c>
      <c r="U10" s="62"/>
    </row>
    <row r="11" spans="1:33">
      <c r="A11" s="3"/>
      <c r="B11" t="s">
        <v>55</v>
      </c>
      <c r="C11" s="7">
        <f>SUM(C5:C10)</f>
        <v>160000000</v>
      </c>
    </row>
    <row r="12" spans="1:33">
      <c r="A12" s="3" t="s">
        <v>0</v>
      </c>
      <c r="C12" s="10">
        <v>32550000</v>
      </c>
      <c r="D12">
        <f>C14/(C14+C11)</f>
        <v>0.22518159806295399</v>
      </c>
    </row>
    <row r="13" spans="1:33">
      <c r="A13" s="3" t="s">
        <v>3</v>
      </c>
      <c r="C13" s="7">
        <v>13950000</v>
      </c>
    </row>
    <row r="14" spans="1:33">
      <c r="A14" s="3"/>
      <c r="B14" t="s">
        <v>55</v>
      </c>
      <c r="C14" s="7">
        <f>SUM(C12:C13)</f>
        <v>46500000</v>
      </c>
    </row>
    <row r="15" spans="1:33" ht="13" thickBot="1">
      <c r="A15" s="3"/>
      <c r="B15" s="6"/>
    </row>
    <row r="16" spans="1:33" s="29" customFormat="1" ht="13" thickTop="1">
      <c r="A16" s="18" t="s">
        <v>44</v>
      </c>
      <c r="B16" s="18"/>
      <c r="C16" s="18" t="s">
        <v>1</v>
      </c>
      <c r="D16" s="18"/>
      <c r="F16" s="18" t="s">
        <v>7</v>
      </c>
      <c r="G16" s="18"/>
      <c r="I16" s="18" t="s">
        <v>2</v>
      </c>
      <c r="J16" s="18"/>
      <c r="L16" s="56" t="s">
        <v>5</v>
      </c>
      <c r="M16" s="61"/>
      <c r="N16" s="67"/>
      <c r="O16" s="18"/>
      <c r="Q16" s="18" t="s">
        <v>6</v>
      </c>
      <c r="R16" s="18"/>
      <c r="T16" s="51" t="s">
        <v>4</v>
      </c>
      <c r="U16" s="64"/>
      <c r="V16" s="64"/>
      <c r="W16" s="19"/>
      <c r="AA16" s="18" t="s">
        <v>44</v>
      </c>
      <c r="AB16" s="18"/>
      <c r="AC16" s="18" t="s">
        <v>0</v>
      </c>
      <c r="AD16" s="18"/>
      <c r="AF16" s="18" t="s">
        <v>3</v>
      </c>
      <c r="AG16" s="18"/>
    </row>
    <row r="17" spans="1:33" s="29" customFormat="1">
      <c r="A17" s="18" t="s">
        <v>45</v>
      </c>
      <c r="B17" s="18"/>
      <c r="C17" s="18" t="s">
        <v>49</v>
      </c>
      <c r="D17" s="18" t="s">
        <v>41</v>
      </c>
      <c r="F17" s="18" t="s">
        <v>49</v>
      </c>
      <c r="G17" s="18" t="s">
        <v>41</v>
      </c>
      <c r="I17" s="18" t="s">
        <v>49</v>
      </c>
      <c r="J17" s="18" t="s">
        <v>41</v>
      </c>
      <c r="L17" s="57" t="s">
        <v>50</v>
      </c>
      <c r="M17" s="61" t="s">
        <v>42</v>
      </c>
      <c r="N17" s="67" t="s">
        <v>49</v>
      </c>
      <c r="O17" s="18" t="s">
        <v>41</v>
      </c>
      <c r="Q17" s="18" t="s">
        <v>49</v>
      </c>
      <c r="R17" s="18" t="s">
        <v>41</v>
      </c>
      <c r="T17" s="52" t="s">
        <v>50</v>
      </c>
      <c r="U17" s="64" t="s">
        <v>42</v>
      </c>
      <c r="V17" s="61" t="s">
        <v>49</v>
      </c>
      <c r="W17" s="19" t="s">
        <v>41</v>
      </c>
      <c r="AA17" s="18" t="s">
        <v>45</v>
      </c>
      <c r="AB17" s="18"/>
      <c r="AC17" s="18" t="s">
        <v>49</v>
      </c>
      <c r="AD17" s="18" t="s">
        <v>41</v>
      </c>
      <c r="AF17" s="18" t="s">
        <v>49</v>
      </c>
      <c r="AG17" s="18" t="s">
        <v>41</v>
      </c>
    </row>
    <row r="18" spans="1:33" ht="13" thickBot="1">
      <c r="A18" s="7"/>
      <c r="B18" s="26">
        <v>0</v>
      </c>
      <c r="C18" s="7"/>
      <c r="D18" s="7">
        <f>C5</f>
        <v>74800000</v>
      </c>
      <c r="E18" s="31"/>
      <c r="F18" s="7"/>
      <c r="G18" s="7">
        <f>C6</f>
        <v>5200000</v>
      </c>
      <c r="H18" s="31"/>
      <c r="I18" s="7"/>
      <c r="J18" s="7">
        <f>C7</f>
        <v>14000000</v>
      </c>
      <c r="K18" s="31"/>
      <c r="L18" s="45"/>
      <c r="M18" s="62"/>
      <c r="N18" s="66"/>
      <c r="O18" s="7">
        <f>C8</f>
        <v>22000000</v>
      </c>
      <c r="P18" s="31"/>
      <c r="Q18" s="7"/>
      <c r="R18" s="7">
        <f>C9</f>
        <v>20000000</v>
      </c>
      <c r="S18" s="30"/>
      <c r="T18" s="53"/>
      <c r="W18" s="7">
        <f>C10</f>
        <v>24000000</v>
      </c>
      <c r="X18" s="30"/>
      <c r="Y18" s="30"/>
      <c r="Z18" s="30"/>
      <c r="AA18" s="7"/>
      <c r="AB18" s="7"/>
      <c r="AC18" s="7"/>
      <c r="AD18" s="7">
        <f>C12</f>
        <v>32550000</v>
      </c>
      <c r="AE18" s="31"/>
      <c r="AF18" s="7"/>
      <c r="AG18" s="7">
        <f>C13</f>
        <v>13950000</v>
      </c>
    </row>
    <row r="19" spans="1:33" ht="13" thickTop="1">
      <c r="A19" s="50">
        <f>'Summary CF'!B3*$D$5</f>
        <v>540234.23327929806</v>
      </c>
      <c r="B19" s="26">
        <v>1</v>
      </c>
      <c r="C19" s="7">
        <f t="shared" ref="C19:C82" si="0">MAX(0, MIN($A19+$T19,D18))</f>
        <v>640234.23327929806</v>
      </c>
      <c r="D19" s="7">
        <f>D18-C19</f>
        <v>74159765.766720697</v>
      </c>
      <c r="E19" s="31"/>
      <c r="F19" s="7">
        <f t="shared" ref="F19:F82" si="1">MAX(0, MIN($A19+$L19+$T19-$C19,G18))</f>
        <v>91666.666666666628</v>
      </c>
      <c r="G19" s="7">
        <f>G18-F19</f>
        <v>5108333.333333333</v>
      </c>
      <c r="H19" s="31"/>
      <c r="I19" s="7">
        <f>MAX(0, MIN($A19+$L19+$T19-$F19-$C19,J18))</f>
        <v>0</v>
      </c>
      <c r="J19" s="7">
        <f>MAX(0,J18-I19)</f>
        <v>14000000</v>
      </c>
      <c r="K19" s="31"/>
      <c r="L19" s="45">
        <f t="shared" ref="L19:L82" si="2">$C$2*O18</f>
        <v>91666.666666666672</v>
      </c>
      <c r="M19" s="62">
        <f t="shared" ref="M19:M82" si="3">IF(J19&gt;0,L19,MIN(I19,L19))</f>
        <v>91666.666666666672</v>
      </c>
      <c r="N19" s="66">
        <f t="shared" ref="N19:N82" si="4">MAX(0, MIN($A19+$M19+$T19-$F19-$C19-$I19,O18))</f>
        <v>0</v>
      </c>
      <c r="O19" s="7">
        <f t="shared" ref="O19:O82" si="5">MAX(O18+M19-N19,0)</f>
        <v>22091666.666666668</v>
      </c>
      <c r="P19" s="31"/>
      <c r="Q19" s="7">
        <f t="shared" ref="Q19:Q82" si="6">IF(O19&gt;0,0,MIN(A19+T19-N19,R18))</f>
        <v>0</v>
      </c>
      <c r="R19" s="7">
        <f>MAX(0,R18-Q19)</f>
        <v>20000000</v>
      </c>
      <c r="S19" s="30"/>
      <c r="T19" s="54">
        <f t="shared" ref="T19:T82" si="7">W18*$C$2</f>
        <v>100000</v>
      </c>
      <c r="U19" s="62">
        <f t="shared" ref="U19:U82" si="8">IF(R19&gt;0,T19,MIN(Q19,T19))</f>
        <v>100000</v>
      </c>
      <c r="V19" s="62">
        <f t="shared" ref="V19:V82" si="9">MAX(0, MIN($A19+$U19-$F19-$C19-$I19-N19-Q19,W18))</f>
        <v>0</v>
      </c>
      <c r="W19" s="7">
        <f>MAX(0,W18+U19-V19)</f>
        <v>24100000</v>
      </c>
      <c r="X19" s="30"/>
      <c r="Y19" s="30"/>
      <c r="Z19" s="30"/>
      <c r="AA19" s="47">
        <f>'Summary CF'!B3*$D$12</f>
        <v>157005.57404679598</v>
      </c>
      <c r="AB19" s="7"/>
      <c r="AC19" s="7">
        <f>MIN(AA19,AD18)</f>
        <v>157005.57404679598</v>
      </c>
      <c r="AD19" s="7">
        <f>AD18-AC19</f>
        <v>32392994.425953206</v>
      </c>
      <c r="AE19" s="31"/>
      <c r="AF19" s="7">
        <f>MIN(AA19-AC19,AG18)</f>
        <v>0</v>
      </c>
      <c r="AG19" s="7">
        <f>AG18-AF19</f>
        <v>13950000</v>
      </c>
    </row>
    <row r="20" spans="1:33">
      <c r="A20" s="48">
        <f>'Summary CF'!B4*$D$5</f>
        <v>581287.17762361316</v>
      </c>
      <c r="B20" s="26">
        <v>2</v>
      </c>
      <c r="C20" s="7">
        <f t="shared" si="0"/>
        <v>681703.84429027978</v>
      </c>
      <c r="D20" s="7">
        <f t="shared" ref="D20:D83" si="10">D19-C20</f>
        <v>73478061.922430411</v>
      </c>
      <c r="E20" s="31"/>
      <c r="F20" s="7">
        <f t="shared" si="1"/>
        <v>92048.611111111124</v>
      </c>
      <c r="G20" s="7">
        <f t="shared" ref="G20:G83" si="11">G19-F20</f>
        <v>5016284.722222222</v>
      </c>
      <c r="H20" s="31"/>
      <c r="I20" s="7">
        <f t="shared" ref="I20:I83" si="12">MAX(0, MIN($A20+L20+T20-F20-C20,J19))</f>
        <v>0</v>
      </c>
      <c r="J20" s="7">
        <f t="shared" ref="J20:J83" si="13">MAX(0,J19-I20)</f>
        <v>14000000</v>
      </c>
      <c r="K20" s="31"/>
      <c r="L20" s="45">
        <f t="shared" si="2"/>
        <v>92048.611111111109</v>
      </c>
      <c r="M20" s="62">
        <f t="shared" si="3"/>
        <v>92048.611111111109</v>
      </c>
      <c r="N20" s="66">
        <f t="shared" si="4"/>
        <v>0</v>
      </c>
      <c r="O20" s="7">
        <f t="shared" si="5"/>
        <v>22183715.27777778</v>
      </c>
      <c r="P20" s="31"/>
      <c r="Q20" s="7">
        <f t="shared" si="6"/>
        <v>0</v>
      </c>
      <c r="R20" s="7">
        <f t="shared" ref="R20:R83" si="14">MAX(0,R19-Q20)</f>
        <v>20000000</v>
      </c>
      <c r="S20" s="30"/>
      <c r="T20" s="54">
        <f t="shared" si="7"/>
        <v>100416.66666666667</v>
      </c>
      <c r="U20" s="62">
        <f t="shared" si="8"/>
        <v>100416.66666666667</v>
      </c>
      <c r="V20" s="62">
        <f t="shared" si="9"/>
        <v>0</v>
      </c>
      <c r="W20" s="7">
        <f t="shared" ref="W20:W83" si="15">MAX(0,W19+U20-V20)</f>
        <v>24200416.666666668</v>
      </c>
      <c r="X20" s="30"/>
      <c r="Y20" s="30"/>
      <c r="Z20" s="30"/>
      <c r="AA20" s="48">
        <f>'Summary CF'!B4*$D$12</f>
        <v>168936.58599686259</v>
      </c>
      <c r="AB20" s="7"/>
      <c r="AC20" s="7">
        <f>MIN(AA20,AD19)</f>
        <v>168936.58599686259</v>
      </c>
      <c r="AD20" s="7">
        <f t="shared" ref="AD20:AD83" si="16">AD19-AC20</f>
        <v>32224057.839956343</v>
      </c>
      <c r="AE20" s="31"/>
      <c r="AF20" s="7">
        <f t="shared" ref="AF20:AF83" si="17">MIN(AA20-AC20,AG19)</f>
        <v>0</v>
      </c>
      <c r="AG20" s="7">
        <f t="shared" ref="AG20:AG83" si="18">AG19-AF20</f>
        <v>13950000</v>
      </c>
    </row>
    <row r="21" spans="1:33">
      <c r="A21" s="48">
        <f>'Summary CF'!B5*$D$5</f>
        <v>622023.94828080479</v>
      </c>
      <c r="B21" s="26">
        <v>3</v>
      </c>
      <c r="C21" s="7">
        <f t="shared" si="0"/>
        <v>722859.01772524929</v>
      </c>
      <c r="D21" s="7">
        <f t="shared" si="10"/>
        <v>72755202.904705167</v>
      </c>
      <c r="E21" s="31"/>
      <c r="F21" s="7">
        <f t="shared" si="1"/>
        <v>92432.146990740788</v>
      </c>
      <c r="G21" s="7">
        <f t="shared" si="11"/>
        <v>4923852.5752314813</v>
      </c>
      <c r="H21" s="31"/>
      <c r="I21" s="7">
        <f t="shared" si="12"/>
        <v>0</v>
      </c>
      <c r="J21" s="7">
        <f t="shared" si="13"/>
        <v>14000000</v>
      </c>
      <c r="K21" s="31"/>
      <c r="L21" s="45">
        <f t="shared" si="2"/>
        <v>92432.146990740745</v>
      </c>
      <c r="M21" s="62">
        <f t="shared" si="3"/>
        <v>92432.146990740745</v>
      </c>
      <c r="N21" s="66">
        <f t="shared" si="4"/>
        <v>0</v>
      </c>
      <c r="O21" s="7">
        <f t="shared" si="5"/>
        <v>22276147.424768522</v>
      </c>
      <c r="P21" s="31"/>
      <c r="Q21" s="7">
        <f t="shared" si="6"/>
        <v>0</v>
      </c>
      <c r="R21" s="7">
        <f t="shared" si="14"/>
        <v>20000000</v>
      </c>
      <c r="S21" s="30"/>
      <c r="T21" s="54">
        <f t="shared" si="7"/>
        <v>100835.06944444445</v>
      </c>
      <c r="U21" s="62">
        <f t="shared" si="8"/>
        <v>100835.06944444445</v>
      </c>
      <c r="V21" s="62">
        <f t="shared" si="9"/>
        <v>0</v>
      </c>
      <c r="W21" s="7">
        <f t="shared" si="15"/>
        <v>24301251.736111112</v>
      </c>
      <c r="X21" s="30"/>
      <c r="Y21" s="30"/>
      <c r="Z21" s="30"/>
      <c r="AA21" s="48">
        <f>'Summary CF'!B5*$D$12</f>
        <v>180775.7099691089</v>
      </c>
      <c r="AB21" s="7"/>
      <c r="AC21" s="7">
        <f t="shared" ref="AC21:AC83" si="19">MIN(AA21,AD20)</f>
        <v>180775.7099691089</v>
      </c>
      <c r="AD21" s="7">
        <f t="shared" si="16"/>
        <v>32043282.129987236</v>
      </c>
      <c r="AE21" s="31"/>
      <c r="AF21" s="7">
        <f t="shared" si="17"/>
        <v>0</v>
      </c>
      <c r="AG21" s="7">
        <f t="shared" si="18"/>
        <v>13950000</v>
      </c>
    </row>
    <row r="22" spans="1:33">
      <c r="A22" s="48">
        <f>'Summary CF'!B6*$D$5</f>
        <v>662412.10809272679</v>
      </c>
      <c r="B22" s="26">
        <v>4</v>
      </c>
      <c r="C22" s="7">
        <f t="shared" si="0"/>
        <v>763667.32365985645</v>
      </c>
      <c r="D22" s="7">
        <f t="shared" si="10"/>
        <v>71991535.581045315</v>
      </c>
      <c r="E22" s="31"/>
      <c r="F22" s="7">
        <f t="shared" si="1"/>
        <v>92817.280936535564</v>
      </c>
      <c r="G22" s="7">
        <f t="shared" si="11"/>
        <v>4831035.2942949459</v>
      </c>
      <c r="H22" s="31"/>
      <c r="I22" s="7">
        <f t="shared" si="12"/>
        <v>0</v>
      </c>
      <c r="J22" s="7">
        <f t="shared" si="13"/>
        <v>14000000</v>
      </c>
      <c r="K22" s="31"/>
      <c r="L22" s="45">
        <f t="shared" si="2"/>
        <v>92817.280936535506</v>
      </c>
      <c r="M22" s="62">
        <f t="shared" si="3"/>
        <v>92817.280936535506</v>
      </c>
      <c r="N22" s="66">
        <f t="shared" si="4"/>
        <v>0</v>
      </c>
      <c r="O22" s="7">
        <f t="shared" si="5"/>
        <v>22368964.705705058</v>
      </c>
      <c r="P22" s="31"/>
      <c r="Q22" s="7">
        <f t="shared" si="6"/>
        <v>0</v>
      </c>
      <c r="R22" s="7">
        <f t="shared" si="14"/>
        <v>20000000</v>
      </c>
      <c r="S22" s="30"/>
      <c r="T22" s="54">
        <f t="shared" si="7"/>
        <v>101255.21556712964</v>
      </c>
      <c r="U22" s="62">
        <f t="shared" si="8"/>
        <v>101255.21556712964</v>
      </c>
      <c r="V22" s="62">
        <f t="shared" si="9"/>
        <v>0</v>
      </c>
      <c r="W22" s="7">
        <f t="shared" si="15"/>
        <v>24402506.951678243</v>
      </c>
      <c r="X22" s="30"/>
      <c r="Y22" s="30"/>
      <c r="Z22" s="30"/>
      <c r="AA22" s="48">
        <f>'Summary CF'!B6*$D$12</f>
        <v>192513.51891444871</v>
      </c>
      <c r="AB22" s="7"/>
      <c r="AC22" s="7">
        <f>MIN(AA22,AD21)</f>
        <v>192513.51891444871</v>
      </c>
      <c r="AD22" s="7">
        <f t="shared" si="16"/>
        <v>31850768.611072786</v>
      </c>
      <c r="AE22" s="31"/>
      <c r="AF22" s="7">
        <f t="shared" si="17"/>
        <v>0</v>
      </c>
      <c r="AG22" s="7">
        <f t="shared" si="18"/>
        <v>13950000</v>
      </c>
    </row>
    <row r="23" spans="1:33">
      <c r="A23" s="48">
        <f>'Summary CF'!B7*$D$5</f>
        <v>702419.49331853038</v>
      </c>
      <c r="B23" s="26">
        <v>5</v>
      </c>
      <c r="C23" s="7">
        <f t="shared" si="0"/>
        <v>804096.60561718978</v>
      </c>
      <c r="D23" s="7">
        <f t="shared" si="10"/>
        <v>71187438.975428119</v>
      </c>
      <c r="E23" s="31"/>
      <c r="F23" s="7">
        <f t="shared" si="1"/>
        <v>93204.019607104361</v>
      </c>
      <c r="G23" s="7">
        <f t="shared" si="11"/>
        <v>4737831.2746878415</v>
      </c>
      <c r="H23" s="31"/>
      <c r="I23" s="7">
        <f t="shared" si="12"/>
        <v>0</v>
      </c>
      <c r="J23" s="7">
        <f t="shared" si="13"/>
        <v>14000000</v>
      </c>
      <c r="K23" s="31"/>
      <c r="L23" s="45">
        <f t="shared" si="2"/>
        <v>93204.019607104405</v>
      </c>
      <c r="M23" s="62">
        <f t="shared" si="3"/>
        <v>93204.019607104405</v>
      </c>
      <c r="N23" s="66">
        <f t="shared" si="4"/>
        <v>0</v>
      </c>
      <c r="O23" s="7">
        <f t="shared" si="5"/>
        <v>22462168.725312162</v>
      </c>
      <c r="P23" s="31"/>
      <c r="Q23" s="7">
        <f t="shared" si="6"/>
        <v>0</v>
      </c>
      <c r="R23" s="7">
        <f t="shared" si="14"/>
        <v>20000000</v>
      </c>
      <c r="S23" s="30"/>
      <c r="T23" s="54">
        <f>W22*$C$2</f>
        <v>101677.11229865934</v>
      </c>
      <c r="U23" s="62">
        <f t="shared" si="8"/>
        <v>101677.11229865934</v>
      </c>
      <c r="V23" s="62">
        <f t="shared" si="9"/>
        <v>0</v>
      </c>
      <c r="W23" s="7">
        <f t="shared" si="15"/>
        <v>24504184.063976903</v>
      </c>
      <c r="X23" s="30"/>
      <c r="Y23" s="30"/>
      <c r="Z23" s="30"/>
      <c r="AA23" s="48">
        <f>'Summary CF'!B7*$D$12</f>
        <v>204140.66524569789</v>
      </c>
      <c r="AB23" s="7"/>
      <c r="AC23" s="7">
        <f>MIN(AA23,AD22)</f>
        <v>204140.66524569789</v>
      </c>
      <c r="AD23" s="7">
        <f t="shared" si="16"/>
        <v>31646627.945827089</v>
      </c>
      <c r="AE23" s="31"/>
      <c r="AF23" s="7">
        <f>MIN(AA23-AC23,AG22)</f>
        <v>0</v>
      </c>
      <c r="AG23" s="7">
        <f t="shared" si="18"/>
        <v>13950000</v>
      </c>
    </row>
    <row r="24" spans="1:33">
      <c r="A24" s="48">
        <f>'Summary CF'!B8*$D$5</f>
        <v>742014.25674342574</v>
      </c>
      <c r="B24" s="26">
        <v>6</v>
      </c>
      <c r="C24" s="7">
        <f t="shared" si="0"/>
        <v>844115.02367666282</v>
      </c>
      <c r="D24" s="7">
        <f t="shared" si="10"/>
        <v>70343323.951751456</v>
      </c>
      <c r="E24" s="31"/>
      <c r="F24" s="7">
        <f t="shared" si="1"/>
        <v>93592.369688800653</v>
      </c>
      <c r="G24" s="7">
        <f t="shared" si="11"/>
        <v>4644238.904999041</v>
      </c>
      <c r="H24" s="31"/>
      <c r="I24" s="7">
        <f t="shared" si="12"/>
        <v>0</v>
      </c>
      <c r="J24" s="7">
        <f t="shared" si="13"/>
        <v>14000000</v>
      </c>
      <c r="K24" s="31"/>
      <c r="L24" s="45">
        <f t="shared" si="2"/>
        <v>93592.369688800682</v>
      </c>
      <c r="M24" s="62">
        <f t="shared" si="3"/>
        <v>93592.369688800682</v>
      </c>
      <c r="N24" s="66">
        <f t="shared" si="4"/>
        <v>0</v>
      </c>
      <c r="O24" s="7">
        <f t="shared" si="5"/>
        <v>22555761.095000964</v>
      </c>
      <c r="P24" s="31"/>
      <c r="Q24" s="7">
        <f t="shared" si="6"/>
        <v>0</v>
      </c>
      <c r="R24" s="7">
        <f t="shared" si="14"/>
        <v>20000000</v>
      </c>
      <c r="S24" s="30"/>
      <c r="T24" s="54">
        <f t="shared" si="7"/>
        <v>102100.76693323709</v>
      </c>
      <c r="U24" s="62">
        <f t="shared" si="8"/>
        <v>102100.76693323709</v>
      </c>
      <c r="V24" s="62">
        <f t="shared" si="9"/>
        <v>0</v>
      </c>
      <c r="W24" s="7">
        <f t="shared" si="15"/>
        <v>24606284.830910139</v>
      </c>
      <c r="X24" s="30"/>
      <c r="Y24" s="30"/>
      <c r="Z24" s="30"/>
      <c r="AA24" s="48">
        <f>'Summary CF'!B8*$D$12</f>
        <v>215647.8933660581</v>
      </c>
      <c r="AB24" s="7"/>
      <c r="AC24" s="7">
        <f t="shared" si="19"/>
        <v>215647.8933660581</v>
      </c>
      <c r="AD24" s="7">
        <f t="shared" si="16"/>
        <v>31430980.052461032</v>
      </c>
      <c r="AE24" s="31"/>
      <c r="AF24" s="7">
        <f t="shared" si="17"/>
        <v>0</v>
      </c>
      <c r="AG24" s="7">
        <f t="shared" si="18"/>
        <v>13950000</v>
      </c>
    </row>
    <row r="25" spans="1:33">
      <c r="A25" s="48">
        <f>'Summary CF'!B9*$D$5</f>
        <v>781164.91054466786</v>
      </c>
      <c r="B25" s="26">
        <v>7</v>
      </c>
      <c r="C25" s="7">
        <f t="shared" si="0"/>
        <v>883691.09734012675</v>
      </c>
      <c r="D25" s="7">
        <f t="shared" si="10"/>
        <v>69459632.854411334</v>
      </c>
      <c r="E25" s="31"/>
      <c r="F25" s="7">
        <f t="shared" si="1"/>
        <v>93982.33789583738</v>
      </c>
      <c r="G25" s="7">
        <f t="shared" si="11"/>
        <v>4550256.5671032034</v>
      </c>
      <c r="H25" s="31"/>
      <c r="I25" s="7">
        <f t="shared" si="12"/>
        <v>0</v>
      </c>
      <c r="J25" s="7">
        <f t="shared" si="13"/>
        <v>14000000</v>
      </c>
      <c r="K25" s="31"/>
      <c r="L25" s="45">
        <f t="shared" si="2"/>
        <v>93982.337895837351</v>
      </c>
      <c r="M25" s="62">
        <f t="shared" si="3"/>
        <v>93982.337895837351</v>
      </c>
      <c r="N25" s="66">
        <f t="shared" si="4"/>
        <v>0</v>
      </c>
      <c r="O25" s="7">
        <f t="shared" si="5"/>
        <v>22649743.4328968</v>
      </c>
      <c r="P25" s="31"/>
      <c r="Q25" s="7">
        <f t="shared" si="6"/>
        <v>0</v>
      </c>
      <c r="R25" s="7">
        <f t="shared" si="14"/>
        <v>20000000</v>
      </c>
      <c r="S25" s="30"/>
      <c r="T25" s="54">
        <f t="shared" si="7"/>
        <v>102526.18679545891</v>
      </c>
      <c r="U25" s="62">
        <f t="shared" si="8"/>
        <v>102526.18679545891</v>
      </c>
      <c r="V25" s="62">
        <f t="shared" si="9"/>
        <v>0</v>
      </c>
      <c r="W25" s="7">
        <f t="shared" si="15"/>
        <v>24708811.017705597</v>
      </c>
      <c r="X25" s="30"/>
      <c r="Y25" s="30"/>
      <c r="Z25" s="30"/>
      <c r="AA25" s="48">
        <f>'Summary CF'!B9*$D$12</f>
        <v>227026.05212704409</v>
      </c>
      <c r="AB25" s="7"/>
      <c r="AC25" s="7">
        <f t="shared" si="19"/>
        <v>227026.05212704409</v>
      </c>
      <c r="AD25" s="7">
        <f t="shared" si="16"/>
        <v>31203954.000333987</v>
      </c>
      <c r="AE25" s="31"/>
      <c r="AF25" s="7">
        <f t="shared" si="17"/>
        <v>0</v>
      </c>
      <c r="AG25" s="7">
        <f t="shared" si="18"/>
        <v>13950000</v>
      </c>
    </row>
    <row r="26" spans="1:33">
      <c r="A26" s="48">
        <f>'Summary CF'!B10*$D$5</f>
        <v>819840.36883568706</v>
      </c>
      <c r="B26" s="26">
        <v>8</v>
      </c>
      <c r="C26" s="7">
        <f t="shared" si="0"/>
        <v>922793.74807612703</v>
      </c>
      <c r="D26" s="7">
        <f t="shared" si="10"/>
        <v>68536839.106335208</v>
      </c>
      <c r="E26" s="31"/>
      <c r="F26" s="7">
        <f t="shared" si="1"/>
        <v>94373.930970403366</v>
      </c>
      <c r="G26" s="7">
        <f t="shared" si="11"/>
        <v>4455882.6361328</v>
      </c>
      <c r="H26" s="31"/>
      <c r="I26" s="7">
        <f t="shared" si="12"/>
        <v>0</v>
      </c>
      <c r="J26" s="7">
        <f t="shared" si="13"/>
        <v>14000000</v>
      </c>
      <c r="K26" s="31"/>
      <c r="L26" s="45">
        <f t="shared" si="2"/>
        <v>94373.930970403337</v>
      </c>
      <c r="M26" s="62">
        <f t="shared" si="3"/>
        <v>94373.930970403337</v>
      </c>
      <c r="N26" s="66">
        <f t="shared" si="4"/>
        <v>0</v>
      </c>
      <c r="O26" s="7">
        <f t="shared" si="5"/>
        <v>22744117.363867205</v>
      </c>
      <c r="P26" s="31"/>
      <c r="Q26" s="7">
        <f t="shared" si="6"/>
        <v>0</v>
      </c>
      <c r="R26" s="7">
        <f t="shared" si="14"/>
        <v>20000000</v>
      </c>
      <c r="S26" s="30"/>
      <c r="T26" s="54">
        <f t="shared" si="7"/>
        <v>102953.37924043999</v>
      </c>
      <c r="U26" s="62">
        <f t="shared" si="8"/>
        <v>102953.37924043999</v>
      </c>
      <c r="V26" s="62">
        <f t="shared" si="9"/>
        <v>0</v>
      </c>
      <c r="W26" s="7">
        <f t="shared" si="15"/>
        <v>24811764.396946035</v>
      </c>
      <c r="X26" s="30"/>
      <c r="Y26" s="30"/>
      <c r="Z26" s="30"/>
      <c r="AA26" s="48">
        <f>'Summary CF'!B10*$D$12</f>
        <v>238266.10719287154</v>
      </c>
      <c r="AB26" s="7"/>
      <c r="AC26" s="7">
        <f t="shared" si="19"/>
        <v>238266.10719287154</v>
      </c>
      <c r="AD26" s="7">
        <f t="shared" si="16"/>
        <v>30965687.893141117</v>
      </c>
      <c r="AE26" s="31"/>
      <c r="AF26" s="7">
        <f t="shared" si="17"/>
        <v>0</v>
      </c>
      <c r="AG26" s="7">
        <f t="shared" si="18"/>
        <v>13950000</v>
      </c>
    </row>
    <row r="27" spans="1:33">
      <c r="A27" s="48">
        <f>'Summary CF'!B11*$D$5</f>
        <v>858009.98980820144</v>
      </c>
      <c r="B27" s="26">
        <v>9</v>
      </c>
      <c r="C27" s="7">
        <f t="shared" si="0"/>
        <v>961392.34146214323</v>
      </c>
      <c r="D27" s="7">
        <f t="shared" si="10"/>
        <v>67575446.764873058</v>
      </c>
      <c r="E27" s="31"/>
      <c r="F27" s="7">
        <f t="shared" si="1"/>
        <v>94767.155682780081</v>
      </c>
      <c r="G27" s="7">
        <f t="shared" si="11"/>
        <v>4361115.4804500202</v>
      </c>
      <c r="H27" s="31"/>
      <c r="I27" s="7">
        <f t="shared" si="12"/>
        <v>0</v>
      </c>
      <c r="J27" s="7">
        <f t="shared" si="13"/>
        <v>14000000</v>
      </c>
      <c r="K27" s="31"/>
      <c r="L27" s="45">
        <f t="shared" si="2"/>
        <v>94767.155682780023</v>
      </c>
      <c r="M27" s="62">
        <f t="shared" si="3"/>
        <v>94767.155682780023</v>
      </c>
      <c r="N27" s="66">
        <f t="shared" si="4"/>
        <v>0</v>
      </c>
      <c r="O27" s="7">
        <f t="shared" si="5"/>
        <v>22838884.519549984</v>
      </c>
      <c r="P27" s="31"/>
      <c r="Q27" s="7">
        <f t="shared" si="6"/>
        <v>0</v>
      </c>
      <c r="R27" s="7">
        <f t="shared" si="14"/>
        <v>20000000</v>
      </c>
      <c r="S27" s="30"/>
      <c r="T27" s="54">
        <f t="shared" si="7"/>
        <v>103382.35165394182</v>
      </c>
      <c r="U27" s="62">
        <f t="shared" si="8"/>
        <v>103382.35165394182</v>
      </c>
      <c r="V27" s="62">
        <f t="shared" si="9"/>
        <v>0</v>
      </c>
      <c r="W27" s="7">
        <f t="shared" si="15"/>
        <v>24915146.748599976</v>
      </c>
      <c r="X27" s="30"/>
      <c r="Y27" s="30"/>
      <c r="Z27" s="30"/>
      <c r="AA27" s="48">
        <f>'Summary CF'!B11*$D$12</f>
        <v>249359.15328800853</v>
      </c>
      <c r="AB27" s="7"/>
      <c r="AC27" s="7">
        <f t="shared" si="19"/>
        <v>249359.15328800853</v>
      </c>
      <c r="AD27" s="7">
        <f t="shared" si="16"/>
        <v>30716328.73985311</v>
      </c>
      <c r="AE27" s="31"/>
      <c r="AF27" s="7">
        <f t="shared" si="17"/>
        <v>0</v>
      </c>
      <c r="AG27" s="7">
        <f t="shared" si="18"/>
        <v>13950000</v>
      </c>
    </row>
    <row r="28" spans="1:33">
      <c r="A28" s="48">
        <f>'Summary CF'!B12*$D$5</f>
        <v>895643.61739318573</v>
      </c>
      <c r="B28" s="26">
        <v>10</v>
      </c>
      <c r="C28" s="7">
        <f t="shared" si="0"/>
        <v>999456.7288456856</v>
      </c>
      <c r="D28" s="7">
        <f t="shared" si="10"/>
        <v>66575990.036027372</v>
      </c>
      <c r="E28" s="31"/>
      <c r="F28" s="7">
        <f t="shared" si="1"/>
        <v>95162.018831458292</v>
      </c>
      <c r="G28" s="7">
        <f t="shared" si="11"/>
        <v>4265953.4616185622</v>
      </c>
      <c r="H28" s="31"/>
      <c r="I28" s="7">
        <f t="shared" si="12"/>
        <v>0</v>
      </c>
      <c r="J28" s="7">
        <f t="shared" si="13"/>
        <v>14000000</v>
      </c>
      <c r="K28" s="31"/>
      <c r="L28" s="45">
        <f t="shared" si="2"/>
        <v>95162.018831458263</v>
      </c>
      <c r="M28" s="62">
        <f t="shared" si="3"/>
        <v>95162.018831458263</v>
      </c>
      <c r="N28" s="66">
        <f t="shared" si="4"/>
        <v>0</v>
      </c>
      <c r="O28" s="7">
        <f t="shared" si="5"/>
        <v>22934046.538381442</v>
      </c>
      <c r="P28" s="31"/>
      <c r="Q28" s="7">
        <f t="shared" si="6"/>
        <v>0</v>
      </c>
      <c r="R28" s="7">
        <f t="shared" si="14"/>
        <v>20000000</v>
      </c>
      <c r="S28" s="30"/>
      <c r="T28" s="54">
        <f t="shared" si="7"/>
        <v>103813.1114524999</v>
      </c>
      <c r="U28" s="62">
        <f t="shared" si="8"/>
        <v>103813.1114524999</v>
      </c>
      <c r="V28" s="62">
        <f t="shared" si="9"/>
        <v>0</v>
      </c>
      <c r="W28" s="7">
        <f t="shared" si="15"/>
        <v>25018959.860052478</v>
      </c>
      <c r="X28" s="30"/>
      <c r="Y28" s="30"/>
      <c r="Z28" s="30"/>
      <c r="AA28" s="48">
        <f>'Summary CF'!B12*$D$12</f>
        <v>260296.42630489459</v>
      </c>
      <c r="AB28" s="7"/>
      <c r="AC28" s="7">
        <f t="shared" si="19"/>
        <v>260296.42630489459</v>
      </c>
      <c r="AD28" s="7">
        <f t="shared" si="16"/>
        <v>30456032.313548215</v>
      </c>
      <c r="AE28" s="31"/>
      <c r="AF28" s="7">
        <f t="shared" si="17"/>
        <v>0</v>
      </c>
      <c r="AG28" s="7">
        <f t="shared" si="18"/>
        <v>13950000</v>
      </c>
    </row>
    <row r="29" spans="1:33">
      <c r="A29" s="48">
        <f>'Summary CF'!B13*$D$5</f>
        <v>932711.62236136652</v>
      </c>
      <c r="B29" s="26">
        <v>11</v>
      </c>
      <c r="C29" s="7">
        <f t="shared" si="0"/>
        <v>1036957.2884449185</v>
      </c>
      <c r="D29" s="7">
        <f t="shared" si="10"/>
        <v>65539032.747582451</v>
      </c>
      <c r="E29" s="31"/>
      <c r="F29" s="7">
        <f t="shared" si="1"/>
        <v>95558.527243255987</v>
      </c>
      <c r="G29" s="7">
        <f t="shared" si="11"/>
        <v>4170394.9343753061</v>
      </c>
      <c r="H29" s="31"/>
      <c r="I29" s="7">
        <f t="shared" si="12"/>
        <v>0</v>
      </c>
      <c r="J29" s="7">
        <f t="shared" si="13"/>
        <v>14000000</v>
      </c>
      <c r="K29" s="31"/>
      <c r="L29" s="45">
        <f t="shared" si="2"/>
        <v>95558.527243256016</v>
      </c>
      <c r="M29" s="62">
        <f t="shared" si="3"/>
        <v>95558.527243256016</v>
      </c>
      <c r="N29" s="66">
        <f t="shared" si="4"/>
        <v>0</v>
      </c>
      <c r="O29" s="7">
        <f t="shared" si="5"/>
        <v>23029605.065624699</v>
      </c>
      <c r="P29" s="31"/>
      <c r="Q29" s="7">
        <f t="shared" si="6"/>
        <v>0</v>
      </c>
      <c r="R29" s="7">
        <f t="shared" si="14"/>
        <v>20000000</v>
      </c>
      <c r="S29" s="30"/>
      <c r="T29" s="54">
        <f t="shared" si="7"/>
        <v>104245.66608355199</v>
      </c>
      <c r="U29" s="62">
        <f t="shared" si="8"/>
        <v>104245.66608355199</v>
      </c>
      <c r="V29" s="62">
        <f t="shared" si="9"/>
        <v>0</v>
      </c>
      <c r="W29" s="7">
        <f t="shared" si="15"/>
        <v>25123205.52613603</v>
      </c>
      <c r="X29" s="30"/>
      <c r="Y29" s="30"/>
      <c r="Z29" s="30"/>
      <c r="AA29" s="48">
        <f>'Summary CF'!B13*$D$12</f>
        <v>271069.31524877215</v>
      </c>
      <c r="AB29" s="7"/>
      <c r="AC29" s="7">
        <f t="shared" si="19"/>
        <v>271069.31524877215</v>
      </c>
      <c r="AD29" s="7">
        <f t="shared" si="16"/>
        <v>30184962.998299442</v>
      </c>
      <c r="AE29" s="31"/>
      <c r="AF29" s="7">
        <f t="shared" si="17"/>
        <v>0</v>
      </c>
      <c r="AG29" s="7">
        <f t="shared" si="18"/>
        <v>13950000</v>
      </c>
    </row>
    <row r="30" spans="1:33">
      <c r="A30" s="48">
        <f>'Summary CF'!B14*$D$5</f>
        <v>969184.94278468564</v>
      </c>
      <c r="B30" s="26">
        <v>12</v>
      </c>
      <c r="C30" s="7">
        <f t="shared" si="0"/>
        <v>1073864.9658102524</v>
      </c>
      <c r="D30" s="7">
        <f t="shared" si="10"/>
        <v>64465167.781772196</v>
      </c>
      <c r="E30" s="31"/>
      <c r="F30" s="7">
        <f t="shared" si="1"/>
        <v>95956.687773436308</v>
      </c>
      <c r="G30" s="7">
        <f t="shared" si="11"/>
        <v>4074438.2466018698</v>
      </c>
      <c r="H30" s="31"/>
      <c r="I30" s="7">
        <f t="shared" si="12"/>
        <v>0</v>
      </c>
      <c r="J30" s="7">
        <f t="shared" si="13"/>
        <v>14000000</v>
      </c>
      <c r="K30" s="31"/>
      <c r="L30" s="45">
        <f t="shared" si="2"/>
        <v>95956.68777343625</v>
      </c>
      <c r="M30" s="62">
        <f t="shared" si="3"/>
        <v>95956.68777343625</v>
      </c>
      <c r="N30" s="66">
        <f t="shared" si="4"/>
        <v>0</v>
      </c>
      <c r="O30" s="7">
        <f t="shared" si="5"/>
        <v>23125561.753398135</v>
      </c>
      <c r="P30" s="31"/>
      <c r="Q30" s="7">
        <f t="shared" si="6"/>
        <v>0</v>
      </c>
      <c r="R30" s="7">
        <f t="shared" si="14"/>
        <v>20000000</v>
      </c>
      <c r="S30" s="30"/>
      <c r="T30" s="54">
        <f t="shared" si="7"/>
        <v>104680.02302556678</v>
      </c>
      <c r="U30" s="62">
        <f t="shared" si="8"/>
        <v>104680.02302556678</v>
      </c>
      <c r="V30" s="62">
        <f t="shared" si="9"/>
        <v>0</v>
      </c>
      <c r="W30" s="7">
        <f t="shared" si="15"/>
        <v>25227885.549161598</v>
      </c>
      <c r="X30" s="30"/>
      <c r="Y30" s="30"/>
      <c r="Z30" s="30"/>
      <c r="AA30" s="48">
        <f>'Summary CF'!B14*$D$12</f>
        <v>281669.37399679929</v>
      </c>
      <c r="AB30" s="7"/>
      <c r="AC30" s="7">
        <f t="shared" si="19"/>
        <v>281669.37399679929</v>
      </c>
      <c r="AD30" s="7">
        <f t="shared" si="16"/>
        <v>29903293.624302644</v>
      </c>
      <c r="AE30" s="31"/>
      <c r="AF30" s="7">
        <f t="shared" si="17"/>
        <v>0</v>
      </c>
      <c r="AG30" s="7">
        <f t="shared" si="18"/>
        <v>13950000</v>
      </c>
    </row>
    <row r="31" spans="1:33">
      <c r="A31" s="48">
        <f>'Summary CF'!B15*$D$5</f>
        <v>1005035.1237808447</v>
      </c>
      <c r="B31" s="26">
        <v>13</v>
      </c>
      <c r="C31" s="7">
        <f t="shared" si="0"/>
        <v>1110151.3135690182</v>
      </c>
      <c r="D31" s="7">
        <f t="shared" si="10"/>
        <v>63355016.46820318</v>
      </c>
      <c r="E31" s="31"/>
      <c r="F31" s="7">
        <f t="shared" si="1"/>
        <v>96356.507305825595</v>
      </c>
      <c r="G31" s="7">
        <f t="shared" si="11"/>
        <v>3978081.7392960442</v>
      </c>
      <c r="H31" s="31"/>
      <c r="I31" s="7">
        <f t="shared" si="12"/>
        <v>0</v>
      </c>
      <c r="J31" s="7">
        <f t="shared" si="13"/>
        <v>14000000</v>
      </c>
      <c r="K31" s="31"/>
      <c r="L31" s="45">
        <f t="shared" si="2"/>
        <v>96356.507305825566</v>
      </c>
      <c r="M31" s="62">
        <f t="shared" si="3"/>
        <v>96356.507305825566</v>
      </c>
      <c r="N31" s="66">
        <f t="shared" si="4"/>
        <v>0</v>
      </c>
      <c r="O31" s="7">
        <f t="shared" si="5"/>
        <v>23221918.260703962</v>
      </c>
      <c r="P31" s="31"/>
      <c r="Q31" s="7">
        <f t="shared" si="6"/>
        <v>0</v>
      </c>
      <c r="R31" s="7">
        <f t="shared" si="14"/>
        <v>20000000</v>
      </c>
      <c r="S31" s="30"/>
      <c r="T31" s="54">
        <f t="shared" si="7"/>
        <v>105116.18978817332</v>
      </c>
      <c r="U31" s="62">
        <f t="shared" si="8"/>
        <v>105116.18978817332</v>
      </c>
      <c r="V31" s="62">
        <f t="shared" si="9"/>
        <v>0</v>
      </c>
      <c r="W31" s="7">
        <f t="shared" si="15"/>
        <v>25333001.738949772</v>
      </c>
      <c r="X31" s="30"/>
      <c r="Y31" s="30"/>
      <c r="Z31" s="30"/>
      <c r="AA31" s="48">
        <f>'Summary CF'!B15*$D$12</f>
        <v>292088.33284880797</v>
      </c>
      <c r="AB31" s="7"/>
      <c r="AC31" s="7">
        <f t="shared" si="19"/>
        <v>292088.33284880797</v>
      </c>
      <c r="AD31" s="7">
        <f t="shared" si="16"/>
        <v>29611205.291453835</v>
      </c>
      <c r="AE31" s="31"/>
      <c r="AF31" s="7">
        <f t="shared" si="17"/>
        <v>0</v>
      </c>
      <c r="AG31" s="7">
        <f t="shared" si="18"/>
        <v>13950000</v>
      </c>
    </row>
    <row r="32" spans="1:33">
      <c r="A32" s="48">
        <f>'Summary CF'!B16*$D$5</f>
        <v>1040234.3564637413</v>
      </c>
      <c r="B32" s="26">
        <v>14</v>
      </c>
      <c r="C32" s="7">
        <f t="shared" si="0"/>
        <v>1145788.530376032</v>
      </c>
      <c r="D32" s="7">
        <f t="shared" si="10"/>
        <v>62209227.937827148</v>
      </c>
      <c r="E32" s="31"/>
      <c r="F32" s="7">
        <f t="shared" si="1"/>
        <v>96757.992752933176</v>
      </c>
      <c r="G32" s="7">
        <f t="shared" si="11"/>
        <v>3881323.7465431113</v>
      </c>
      <c r="H32" s="31"/>
      <c r="I32" s="7">
        <f t="shared" si="12"/>
        <v>0</v>
      </c>
      <c r="J32" s="7">
        <f t="shared" si="13"/>
        <v>14000000</v>
      </c>
      <c r="K32" s="31"/>
      <c r="L32" s="45">
        <f t="shared" si="2"/>
        <v>96757.992752933176</v>
      </c>
      <c r="M32" s="62">
        <f t="shared" si="3"/>
        <v>96757.992752933176</v>
      </c>
      <c r="N32" s="66">
        <f t="shared" si="4"/>
        <v>0</v>
      </c>
      <c r="O32" s="7">
        <f t="shared" si="5"/>
        <v>23318676.253456894</v>
      </c>
      <c r="P32" s="31"/>
      <c r="Q32" s="7">
        <f t="shared" si="6"/>
        <v>0</v>
      </c>
      <c r="R32" s="7">
        <f t="shared" si="14"/>
        <v>20000000</v>
      </c>
      <c r="S32" s="30"/>
      <c r="T32" s="54">
        <f t="shared" si="7"/>
        <v>105554.17391229072</v>
      </c>
      <c r="U32" s="62">
        <f t="shared" si="8"/>
        <v>105554.17391229072</v>
      </c>
      <c r="V32" s="62">
        <f t="shared" si="9"/>
        <v>0</v>
      </c>
      <c r="W32" s="7">
        <f t="shared" si="15"/>
        <v>25438555.912862062</v>
      </c>
      <c r="X32" s="30"/>
      <c r="Y32" s="30"/>
      <c r="Z32" s="30"/>
      <c r="AA32" s="48">
        <f>'Summary CF'!B16*$D$12</f>
        <v>302318.10984727478</v>
      </c>
      <c r="AB32" s="7"/>
      <c r="AC32" s="7">
        <f t="shared" si="19"/>
        <v>302318.10984727478</v>
      </c>
      <c r="AD32" s="7">
        <f t="shared" si="16"/>
        <v>29308887.181606561</v>
      </c>
      <c r="AE32" s="31"/>
      <c r="AF32" s="7">
        <f t="shared" si="17"/>
        <v>0</v>
      </c>
      <c r="AG32" s="7">
        <f t="shared" si="18"/>
        <v>13950000</v>
      </c>
    </row>
    <row r="33" spans="1:33">
      <c r="A33" s="48">
        <f>'Summary CF'!B17*$D$5</f>
        <v>1074755.5160241299</v>
      </c>
      <c r="B33" s="26">
        <v>15</v>
      </c>
      <c r="C33" s="7">
        <f t="shared" si="0"/>
        <v>1180749.4989943886</v>
      </c>
      <c r="D33" s="7">
        <f t="shared" si="10"/>
        <v>61028478.43883276</v>
      </c>
      <c r="E33" s="31"/>
      <c r="F33" s="7">
        <f t="shared" si="1"/>
        <v>97161.151056070346</v>
      </c>
      <c r="G33" s="7">
        <f t="shared" si="11"/>
        <v>3784162.5954870409</v>
      </c>
      <c r="H33" s="31"/>
      <c r="I33" s="7">
        <f t="shared" si="12"/>
        <v>0</v>
      </c>
      <c r="J33" s="7">
        <f t="shared" si="13"/>
        <v>14000000</v>
      </c>
      <c r="K33" s="31"/>
      <c r="L33" s="45">
        <f t="shared" si="2"/>
        <v>97161.15105607039</v>
      </c>
      <c r="M33" s="62">
        <f t="shared" si="3"/>
        <v>97161.15105607039</v>
      </c>
      <c r="N33" s="66">
        <f t="shared" si="4"/>
        <v>0</v>
      </c>
      <c r="O33" s="7">
        <f t="shared" si="5"/>
        <v>23415837.404512964</v>
      </c>
      <c r="P33" s="31"/>
      <c r="Q33" s="7">
        <f t="shared" si="6"/>
        <v>0</v>
      </c>
      <c r="R33" s="7">
        <f t="shared" si="14"/>
        <v>20000000</v>
      </c>
      <c r="S33" s="30"/>
      <c r="T33" s="54">
        <f t="shared" si="7"/>
        <v>105993.98297025858</v>
      </c>
      <c r="U33" s="62">
        <f t="shared" si="8"/>
        <v>105993.98297025858</v>
      </c>
      <c r="V33" s="62">
        <f t="shared" si="9"/>
        <v>0</v>
      </c>
      <c r="W33" s="7">
        <f t="shared" si="15"/>
        <v>25544549.895832323</v>
      </c>
      <c r="X33" s="30"/>
      <c r="Y33" s="30"/>
      <c r="Z33" s="30"/>
      <c r="AA33" s="48">
        <f>'Summary CF'!B17*$D$12</f>
        <v>312350.82184451277</v>
      </c>
      <c r="AB33" s="7"/>
      <c r="AC33" s="7">
        <f t="shared" si="19"/>
        <v>312350.82184451277</v>
      </c>
      <c r="AD33" s="7">
        <f t="shared" si="16"/>
        <v>28996536.359762046</v>
      </c>
      <c r="AE33" s="31"/>
      <c r="AF33" s="7">
        <f t="shared" si="17"/>
        <v>0</v>
      </c>
      <c r="AG33" s="7">
        <f t="shared" si="18"/>
        <v>13950000</v>
      </c>
    </row>
    <row r="34" spans="1:33">
      <c r="A34" s="48">
        <f>'Summary CF'!B18*$D$5</f>
        <v>1108572.198865728</v>
      </c>
      <c r="B34" s="26">
        <v>16</v>
      </c>
      <c r="C34" s="7">
        <f t="shared" si="0"/>
        <v>1215007.823431696</v>
      </c>
      <c r="D34" s="7">
        <f t="shared" si="10"/>
        <v>59813470.615401067</v>
      </c>
      <c r="E34" s="31"/>
      <c r="F34" s="7">
        <f t="shared" si="1"/>
        <v>97565.989185470622</v>
      </c>
      <c r="G34" s="7">
        <f t="shared" si="11"/>
        <v>3686596.6063015703</v>
      </c>
      <c r="H34" s="31"/>
      <c r="I34" s="7">
        <f t="shared" si="12"/>
        <v>0</v>
      </c>
      <c r="J34" s="7">
        <f t="shared" si="13"/>
        <v>14000000</v>
      </c>
      <c r="K34" s="31"/>
      <c r="L34" s="45">
        <f t="shared" si="2"/>
        <v>97565.98918547068</v>
      </c>
      <c r="M34" s="62">
        <f t="shared" si="3"/>
        <v>97565.98918547068</v>
      </c>
      <c r="N34" s="66">
        <f t="shared" si="4"/>
        <v>0</v>
      </c>
      <c r="O34" s="7">
        <f t="shared" si="5"/>
        <v>23513403.393698435</v>
      </c>
      <c r="P34" s="31"/>
      <c r="Q34" s="7">
        <f t="shared" si="6"/>
        <v>0</v>
      </c>
      <c r="R34" s="7">
        <f t="shared" si="14"/>
        <v>20000000</v>
      </c>
      <c r="S34" s="30"/>
      <c r="T34" s="54">
        <f t="shared" si="7"/>
        <v>106435.62456596801</v>
      </c>
      <c r="U34" s="62">
        <f t="shared" si="8"/>
        <v>106435.62456596801</v>
      </c>
      <c r="V34" s="62">
        <f t="shared" si="9"/>
        <v>0</v>
      </c>
      <c r="W34" s="7">
        <f t="shared" si="15"/>
        <v>25650985.520398289</v>
      </c>
      <c r="X34" s="30"/>
      <c r="Y34" s="30"/>
      <c r="Z34" s="30"/>
      <c r="AA34" s="48">
        <f>'Summary CF'!B18*$D$12</f>
        <v>322178.79529535217</v>
      </c>
      <c r="AB34" s="7"/>
      <c r="AC34" s="7">
        <f t="shared" si="19"/>
        <v>322178.79529535217</v>
      </c>
      <c r="AD34" s="7">
        <f t="shared" si="16"/>
        <v>28674357.564466693</v>
      </c>
      <c r="AE34" s="31"/>
      <c r="AF34" s="7">
        <f t="shared" si="17"/>
        <v>0</v>
      </c>
      <c r="AG34" s="7">
        <f t="shared" si="18"/>
        <v>13950000</v>
      </c>
    </row>
    <row r="35" spans="1:33">
      <c r="A35" s="48">
        <f>'Summary CF'!B19*$D$5</f>
        <v>1141658.7587235016</v>
      </c>
      <c r="B35" s="26">
        <v>17</v>
      </c>
      <c r="C35" s="7">
        <f t="shared" si="0"/>
        <v>1248537.8650584945</v>
      </c>
      <c r="D35" s="7">
        <f t="shared" si="10"/>
        <v>58564932.75034257</v>
      </c>
      <c r="E35" s="31"/>
      <c r="F35" s="7">
        <f t="shared" si="1"/>
        <v>97972.514140410116</v>
      </c>
      <c r="G35" s="7">
        <f t="shared" si="11"/>
        <v>3588624.09216116</v>
      </c>
      <c r="H35" s="31"/>
      <c r="I35" s="7">
        <f t="shared" si="12"/>
        <v>0</v>
      </c>
      <c r="J35" s="7">
        <f t="shared" si="13"/>
        <v>14000000</v>
      </c>
      <c r="K35" s="31"/>
      <c r="L35" s="45">
        <f t="shared" si="2"/>
        <v>97972.514140410145</v>
      </c>
      <c r="M35" s="62">
        <f t="shared" si="3"/>
        <v>97972.514140410145</v>
      </c>
      <c r="N35" s="66">
        <f t="shared" si="4"/>
        <v>0</v>
      </c>
      <c r="O35" s="7">
        <f t="shared" si="5"/>
        <v>23611375.907838844</v>
      </c>
      <c r="P35" s="31"/>
      <c r="Q35" s="7">
        <f t="shared" si="6"/>
        <v>0</v>
      </c>
      <c r="R35" s="7">
        <f t="shared" si="14"/>
        <v>20000000</v>
      </c>
      <c r="S35" s="30"/>
      <c r="T35" s="54">
        <f t="shared" si="7"/>
        <v>106879.10633499287</v>
      </c>
      <c r="U35" s="62">
        <f t="shared" si="8"/>
        <v>106879.10633499287</v>
      </c>
      <c r="V35" s="62">
        <f t="shared" si="9"/>
        <v>0</v>
      </c>
      <c r="W35" s="7">
        <f t="shared" si="15"/>
        <v>25757864.626733281</v>
      </c>
      <c r="X35" s="30"/>
      <c r="Y35" s="30"/>
      <c r="Z35" s="30"/>
      <c r="AA35" s="48">
        <f>'Summary CF'!B19*$D$12</f>
        <v>331794.57675401767</v>
      </c>
      <c r="AB35" s="7"/>
      <c r="AC35" s="7">
        <f t="shared" si="19"/>
        <v>331794.57675401767</v>
      </c>
      <c r="AD35" s="7">
        <f t="shared" si="16"/>
        <v>28342562.987712674</v>
      </c>
      <c r="AE35" s="31"/>
      <c r="AF35" s="7">
        <f t="shared" si="17"/>
        <v>0</v>
      </c>
      <c r="AG35" s="7">
        <f t="shared" si="18"/>
        <v>13950000</v>
      </c>
    </row>
    <row r="36" spans="1:33">
      <c r="A36" s="48">
        <f>'Summary CF'!B20*$D$5</f>
        <v>1173990.3416927878</v>
      </c>
      <c r="B36" s="26">
        <v>18</v>
      </c>
      <c r="C36" s="7">
        <f t="shared" si="0"/>
        <v>1281314.7776375099</v>
      </c>
      <c r="D36" s="7">
        <f t="shared" si="10"/>
        <v>57283617.972705059</v>
      </c>
      <c r="E36" s="31"/>
      <c r="F36" s="7">
        <f t="shared" si="1"/>
        <v>98380.732949328609</v>
      </c>
      <c r="G36" s="7">
        <f t="shared" si="11"/>
        <v>3490243.3592118314</v>
      </c>
      <c r="H36" s="31"/>
      <c r="I36" s="7">
        <f t="shared" si="12"/>
        <v>0</v>
      </c>
      <c r="J36" s="7">
        <f t="shared" si="13"/>
        <v>14000000</v>
      </c>
      <c r="K36" s="31"/>
      <c r="L36" s="45">
        <f t="shared" si="2"/>
        <v>98380.732949328521</v>
      </c>
      <c r="M36" s="62">
        <f t="shared" si="3"/>
        <v>98380.732949328521</v>
      </c>
      <c r="N36" s="66">
        <f t="shared" si="4"/>
        <v>0</v>
      </c>
      <c r="O36" s="7">
        <f t="shared" si="5"/>
        <v>23709756.640788171</v>
      </c>
      <c r="P36" s="31"/>
      <c r="Q36" s="7">
        <f t="shared" si="6"/>
        <v>0</v>
      </c>
      <c r="R36" s="7">
        <f t="shared" si="14"/>
        <v>20000000</v>
      </c>
      <c r="S36" s="30"/>
      <c r="T36" s="54">
        <f t="shared" si="7"/>
        <v>107324.435944722</v>
      </c>
      <c r="U36" s="62">
        <f t="shared" si="8"/>
        <v>107324.435944722</v>
      </c>
      <c r="V36" s="62">
        <f t="shared" si="9"/>
        <v>0</v>
      </c>
      <c r="W36" s="7">
        <f t="shared" si="15"/>
        <v>25865189.062678002</v>
      </c>
      <c r="X36" s="30"/>
      <c r="Y36" s="30"/>
      <c r="Z36" s="30"/>
      <c r="AA36" s="48">
        <f>'Summary CF'!B20*$D$12</f>
        <v>341190.94305446645</v>
      </c>
      <c r="AB36" s="7"/>
      <c r="AC36" s="7">
        <f t="shared" si="19"/>
        <v>341190.94305446645</v>
      </c>
      <c r="AD36" s="7">
        <f t="shared" si="16"/>
        <v>28001372.044658206</v>
      </c>
      <c r="AE36" s="31"/>
      <c r="AF36" s="7">
        <f t="shared" si="17"/>
        <v>0</v>
      </c>
      <c r="AG36" s="7">
        <f t="shared" si="18"/>
        <v>13950000</v>
      </c>
    </row>
    <row r="37" spans="1:33">
      <c r="A37" s="48">
        <f>'Summary CF'!B21*$D$5</f>
        <v>1205542.9200993925</v>
      </c>
      <c r="B37" s="26">
        <v>19</v>
      </c>
      <c r="C37" s="7">
        <f t="shared" si="0"/>
        <v>1313314.5411938841</v>
      </c>
      <c r="D37" s="7">
        <f t="shared" si="10"/>
        <v>55970303.431511171</v>
      </c>
      <c r="E37" s="31"/>
      <c r="F37" s="7">
        <f t="shared" si="1"/>
        <v>98790.652669950621</v>
      </c>
      <c r="G37" s="7">
        <f t="shared" si="11"/>
        <v>3391452.706541881</v>
      </c>
      <c r="H37" s="31"/>
      <c r="I37" s="7">
        <f t="shared" si="12"/>
        <v>0</v>
      </c>
      <c r="J37" s="7">
        <f t="shared" si="13"/>
        <v>14000000</v>
      </c>
      <c r="K37" s="31"/>
      <c r="L37" s="45">
        <f t="shared" si="2"/>
        <v>98790.652669950709</v>
      </c>
      <c r="M37" s="62">
        <f t="shared" si="3"/>
        <v>98790.652669950709</v>
      </c>
      <c r="N37" s="66">
        <f t="shared" si="4"/>
        <v>0</v>
      </c>
      <c r="O37" s="7">
        <f t="shared" si="5"/>
        <v>23808547.293458123</v>
      </c>
      <c r="P37" s="31"/>
      <c r="Q37" s="7">
        <f t="shared" si="6"/>
        <v>0</v>
      </c>
      <c r="R37" s="7">
        <f t="shared" si="14"/>
        <v>20000000</v>
      </c>
      <c r="S37" s="30"/>
      <c r="T37" s="54">
        <f t="shared" si="7"/>
        <v>107771.62109449167</v>
      </c>
      <c r="U37" s="62">
        <f t="shared" si="8"/>
        <v>107771.62109449167</v>
      </c>
      <c r="V37" s="62">
        <f t="shared" si="9"/>
        <v>0</v>
      </c>
      <c r="W37" s="7">
        <f t="shared" si="15"/>
        <v>25972960.683772493</v>
      </c>
      <c r="X37" s="30"/>
      <c r="Y37" s="30"/>
      <c r="Z37" s="30"/>
      <c r="AA37" s="48">
        <f>'Summary CF'!B21*$D$12</f>
        <v>350360.91115388594</v>
      </c>
      <c r="AB37" s="7"/>
      <c r="AC37" s="7">
        <f t="shared" si="19"/>
        <v>350360.91115388594</v>
      </c>
      <c r="AD37" s="7">
        <f t="shared" si="16"/>
        <v>27651011.13350432</v>
      </c>
      <c r="AE37" s="31"/>
      <c r="AF37" s="7">
        <f t="shared" si="17"/>
        <v>0</v>
      </c>
      <c r="AG37" s="7">
        <f t="shared" si="18"/>
        <v>13950000</v>
      </c>
    </row>
    <row r="38" spans="1:33">
      <c r="A38" s="48">
        <f>'Summary CF'!B22*$D$5</f>
        <v>1236293.3251430569</v>
      </c>
      <c r="B38" s="26">
        <v>20</v>
      </c>
      <c r="C38" s="7">
        <f t="shared" si="0"/>
        <v>1344513.9946587756</v>
      </c>
      <c r="D38" s="7">
        <f t="shared" si="10"/>
        <v>54625789.436852396</v>
      </c>
      <c r="E38" s="31"/>
      <c r="F38" s="7">
        <f t="shared" si="1"/>
        <v>99202.280389408814</v>
      </c>
      <c r="G38" s="7">
        <f t="shared" si="11"/>
        <v>3292250.4261524724</v>
      </c>
      <c r="H38" s="31"/>
      <c r="I38" s="7">
        <f t="shared" si="12"/>
        <v>0</v>
      </c>
      <c r="J38" s="7">
        <f t="shared" si="13"/>
        <v>14000000</v>
      </c>
      <c r="K38" s="31"/>
      <c r="L38" s="45">
        <f t="shared" si="2"/>
        <v>99202.280389408843</v>
      </c>
      <c r="M38" s="62">
        <f t="shared" si="3"/>
        <v>99202.280389408843</v>
      </c>
      <c r="N38" s="66">
        <f t="shared" si="4"/>
        <v>0</v>
      </c>
      <c r="O38" s="7">
        <f t="shared" si="5"/>
        <v>23907749.573847532</v>
      </c>
      <c r="P38" s="31"/>
      <c r="Q38" s="7">
        <f t="shared" si="6"/>
        <v>0</v>
      </c>
      <c r="R38" s="7">
        <f t="shared" si="14"/>
        <v>20000000</v>
      </c>
      <c r="S38" s="30"/>
      <c r="T38" s="54">
        <f t="shared" si="7"/>
        <v>108220.66951571872</v>
      </c>
      <c r="U38" s="62">
        <f t="shared" si="8"/>
        <v>108220.66951571872</v>
      </c>
      <c r="V38" s="62">
        <f t="shared" si="9"/>
        <v>0</v>
      </c>
      <c r="W38" s="7">
        <f t="shared" si="15"/>
        <v>26081181.353288211</v>
      </c>
      <c r="X38" s="30"/>
      <c r="Y38" s="30"/>
      <c r="Z38" s="30"/>
      <c r="AA38" s="48">
        <f>'Summary CF'!B22*$D$12</f>
        <v>359297.74761970091</v>
      </c>
      <c r="AB38" s="7"/>
      <c r="AC38" s="7">
        <f t="shared" si="19"/>
        <v>359297.74761970091</v>
      </c>
      <c r="AD38" s="7">
        <f t="shared" si="16"/>
        <v>27291713.38588462</v>
      </c>
      <c r="AE38" s="31"/>
      <c r="AF38" s="7">
        <f t="shared" si="17"/>
        <v>0</v>
      </c>
      <c r="AG38" s="7">
        <f t="shared" si="18"/>
        <v>13950000</v>
      </c>
    </row>
    <row r="39" spans="1:33">
      <c r="A39" s="48">
        <f>'Summary CF'!B23*$D$5</f>
        <v>1266219.2782487066</v>
      </c>
      <c r="B39" s="26">
        <v>21</v>
      </c>
      <c r="C39" s="7">
        <f t="shared" si="0"/>
        <v>1374890.8672207408</v>
      </c>
      <c r="D39" s="7">
        <f t="shared" si="10"/>
        <v>53250898.569631651</v>
      </c>
      <c r="E39" s="31"/>
      <c r="F39" s="7">
        <f t="shared" si="1"/>
        <v>99615.623224364826</v>
      </c>
      <c r="G39" s="7">
        <f t="shared" si="11"/>
        <v>3192634.8029281078</v>
      </c>
      <c r="H39" s="31"/>
      <c r="I39" s="7">
        <f t="shared" si="12"/>
        <v>0</v>
      </c>
      <c r="J39" s="7">
        <f t="shared" si="13"/>
        <v>14000000</v>
      </c>
      <c r="K39" s="31"/>
      <c r="L39" s="45">
        <f t="shared" si="2"/>
        <v>99615.62322436471</v>
      </c>
      <c r="M39" s="62">
        <f t="shared" si="3"/>
        <v>99615.62322436471</v>
      </c>
      <c r="N39" s="66">
        <f t="shared" si="4"/>
        <v>0</v>
      </c>
      <c r="O39" s="7">
        <f t="shared" si="5"/>
        <v>24007365.197071899</v>
      </c>
      <c r="P39" s="31"/>
      <c r="Q39" s="7">
        <f t="shared" si="6"/>
        <v>0</v>
      </c>
      <c r="R39" s="7">
        <f t="shared" si="14"/>
        <v>20000000</v>
      </c>
      <c r="S39" s="30"/>
      <c r="T39" s="54">
        <f t="shared" si="7"/>
        <v>108671.58897203421</v>
      </c>
      <c r="U39" s="62">
        <f t="shared" si="8"/>
        <v>108671.58897203421</v>
      </c>
      <c r="V39" s="62">
        <f t="shared" si="9"/>
        <v>0</v>
      </c>
      <c r="W39" s="7">
        <f t="shared" si="15"/>
        <v>26189852.942260247</v>
      </c>
      <c r="X39" s="30"/>
      <c r="Y39" s="30"/>
      <c r="Z39" s="30"/>
      <c r="AA39" s="48">
        <f>'Summary CF'!B23*$D$12</f>
        <v>367994.97774103039</v>
      </c>
      <c r="AB39" s="7"/>
      <c r="AC39" s="7">
        <f t="shared" si="19"/>
        <v>367994.97774103039</v>
      </c>
      <c r="AD39" s="7">
        <f t="shared" si="16"/>
        <v>26923718.408143591</v>
      </c>
      <c r="AE39" s="31"/>
      <c r="AF39" s="7">
        <f t="shared" si="17"/>
        <v>0</v>
      </c>
      <c r="AG39" s="7">
        <f t="shared" si="18"/>
        <v>13950000</v>
      </c>
    </row>
    <row r="40" spans="1:33">
      <c r="A40" s="48">
        <f>'Summary CF'!B24*$D$5</f>
        <v>1295299.4210623868</v>
      </c>
      <c r="B40" s="26">
        <v>22</v>
      </c>
      <c r="C40" s="7">
        <f t="shared" si="0"/>
        <v>1404423.8083218045</v>
      </c>
      <c r="D40" s="7">
        <f t="shared" si="10"/>
        <v>51846474.761309847</v>
      </c>
      <c r="E40" s="31"/>
      <c r="F40" s="7">
        <f t="shared" si="1"/>
        <v>100030.68832113291</v>
      </c>
      <c r="G40" s="7">
        <f t="shared" si="11"/>
        <v>3092604.1146069746</v>
      </c>
      <c r="H40" s="31"/>
      <c r="I40" s="7">
        <f t="shared" si="12"/>
        <v>0</v>
      </c>
      <c r="J40" s="7">
        <f t="shared" si="13"/>
        <v>14000000</v>
      </c>
      <c r="K40" s="31"/>
      <c r="L40" s="45">
        <f t="shared" si="2"/>
        <v>100030.68832113291</v>
      </c>
      <c r="M40" s="62">
        <f t="shared" si="3"/>
        <v>100030.68832113291</v>
      </c>
      <c r="N40" s="66">
        <f t="shared" si="4"/>
        <v>0</v>
      </c>
      <c r="O40" s="7">
        <f t="shared" si="5"/>
        <v>24107395.885393031</v>
      </c>
      <c r="P40" s="31"/>
      <c r="Q40" s="7">
        <f t="shared" si="6"/>
        <v>0</v>
      </c>
      <c r="R40" s="7">
        <f t="shared" si="14"/>
        <v>20000000</v>
      </c>
      <c r="S40" s="30"/>
      <c r="T40" s="54">
        <f t="shared" si="7"/>
        <v>109124.38725941769</v>
      </c>
      <c r="U40" s="62">
        <f t="shared" si="8"/>
        <v>109124.38725941769</v>
      </c>
      <c r="V40" s="62">
        <f t="shared" si="9"/>
        <v>0</v>
      </c>
      <c r="W40" s="7">
        <f t="shared" si="15"/>
        <v>26298977.329519663</v>
      </c>
      <c r="X40" s="30"/>
      <c r="Y40" s="30"/>
      <c r="Z40" s="30"/>
      <c r="AA40" s="48">
        <f>'Summary CF'!B24*$D$12</f>
        <v>376446.39424625615</v>
      </c>
      <c r="AB40" s="7"/>
      <c r="AC40" s="7">
        <f t="shared" si="19"/>
        <v>376446.39424625615</v>
      </c>
      <c r="AD40" s="7">
        <f t="shared" si="16"/>
        <v>26547272.013897333</v>
      </c>
      <c r="AE40" s="31"/>
      <c r="AF40" s="7">
        <f t="shared" si="17"/>
        <v>0</v>
      </c>
      <c r="AG40" s="7">
        <f t="shared" si="18"/>
        <v>13950000</v>
      </c>
    </row>
    <row r="41" spans="1:33">
      <c r="A41" s="48">
        <f>'Summary CF'!B25*$D$5</f>
        <v>1323513.3440312429</v>
      </c>
      <c r="B41" s="26">
        <v>23</v>
      </c>
      <c r="C41" s="7">
        <f t="shared" si="0"/>
        <v>1433092.4162375748</v>
      </c>
      <c r="D41" s="7">
        <f t="shared" si="10"/>
        <v>50413382.345072269</v>
      </c>
      <c r="E41" s="31"/>
      <c r="F41" s="7">
        <f t="shared" si="1"/>
        <v>100447.48285580426</v>
      </c>
      <c r="G41" s="7">
        <f t="shared" si="11"/>
        <v>2992156.6317511704</v>
      </c>
      <c r="H41" s="31"/>
      <c r="I41" s="7">
        <f t="shared" si="12"/>
        <v>0</v>
      </c>
      <c r="J41" s="7">
        <f t="shared" si="13"/>
        <v>14000000</v>
      </c>
      <c r="K41" s="31"/>
      <c r="L41" s="45">
        <f t="shared" si="2"/>
        <v>100447.48285580429</v>
      </c>
      <c r="M41" s="62">
        <f t="shared" si="3"/>
        <v>100447.48285580429</v>
      </c>
      <c r="N41" s="66">
        <f t="shared" si="4"/>
        <v>0</v>
      </c>
      <c r="O41" s="7">
        <f t="shared" si="5"/>
        <v>24207843.368248835</v>
      </c>
      <c r="P41" s="31"/>
      <c r="Q41" s="7">
        <f t="shared" si="6"/>
        <v>0</v>
      </c>
      <c r="R41" s="7">
        <f t="shared" si="14"/>
        <v>20000000</v>
      </c>
      <c r="S41" s="30"/>
      <c r="T41" s="54">
        <f t="shared" si="7"/>
        <v>109579.07220633193</v>
      </c>
      <c r="U41" s="62">
        <f t="shared" si="8"/>
        <v>109579.07220633193</v>
      </c>
      <c r="V41" s="62">
        <f t="shared" si="9"/>
        <v>0</v>
      </c>
      <c r="W41" s="7">
        <f t="shared" si="15"/>
        <v>26408556.401725996</v>
      </c>
      <c r="X41" s="30"/>
      <c r="Y41" s="30"/>
      <c r="Z41" s="30"/>
      <c r="AA41" s="48">
        <f>'Summary CF'!B25*$D$12</f>
        <v>384646.06560907996</v>
      </c>
      <c r="AB41" s="7"/>
      <c r="AC41" s="7">
        <f t="shared" si="19"/>
        <v>384646.06560907996</v>
      </c>
      <c r="AD41" s="7">
        <f t="shared" si="16"/>
        <v>26162625.948288254</v>
      </c>
      <c r="AE41" s="31"/>
      <c r="AF41" s="7">
        <f t="shared" si="17"/>
        <v>0</v>
      </c>
      <c r="AG41" s="7">
        <f t="shared" si="18"/>
        <v>13950000</v>
      </c>
    </row>
    <row r="42" spans="1:33">
      <c r="A42" s="48">
        <f>'Summary CF'!B26*$D$5</f>
        <v>1350841.6135095309</v>
      </c>
      <c r="B42" s="26">
        <v>24</v>
      </c>
      <c r="C42" s="7">
        <f t="shared" si="0"/>
        <v>1460877.2651833892</v>
      </c>
      <c r="D42" s="7">
        <f t="shared" si="10"/>
        <v>48952505.07988888</v>
      </c>
      <c r="E42" s="31"/>
      <c r="F42" s="7">
        <f t="shared" si="1"/>
        <v>100866.01403437019</v>
      </c>
      <c r="G42" s="7">
        <f t="shared" si="11"/>
        <v>2891290.6177168004</v>
      </c>
      <c r="H42" s="31"/>
      <c r="I42" s="7">
        <f t="shared" si="12"/>
        <v>0</v>
      </c>
      <c r="J42" s="7">
        <f t="shared" si="13"/>
        <v>14000000</v>
      </c>
      <c r="K42" s="31"/>
      <c r="L42" s="45">
        <f t="shared" si="2"/>
        <v>100866.01403437015</v>
      </c>
      <c r="M42" s="62">
        <f t="shared" si="3"/>
        <v>100866.01403437015</v>
      </c>
      <c r="N42" s="66">
        <f t="shared" si="4"/>
        <v>0</v>
      </c>
      <c r="O42" s="7">
        <f t="shared" si="5"/>
        <v>24308709.382283207</v>
      </c>
      <c r="P42" s="31"/>
      <c r="Q42" s="7">
        <f t="shared" si="6"/>
        <v>0</v>
      </c>
      <c r="R42" s="7">
        <f t="shared" si="14"/>
        <v>20000000</v>
      </c>
      <c r="S42" s="30"/>
      <c r="T42" s="54">
        <f t="shared" si="7"/>
        <v>110035.65167385832</v>
      </c>
      <c r="U42" s="62">
        <f t="shared" si="8"/>
        <v>110035.65167385832</v>
      </c>
      <c r="V42" s="62">
        <f t="shared" si="9"/>
        <v>0</v>
      </c>
      <c r="W42" s="7">
        <f t="shared" si="15"/>
        <v>26518592.053399853</v>
      </c>
      <c r="X42" s="30"/>
      <c r="Y42" s="30"/>
      <c r="Z42" s="30"/>
      <c r="AA42" s="48">
        <f>'Summary CF'!B26*$D$12</f>
        <v>392588.3439262074</v>
      </c>
      <c r="AB42" s="7"/>
      <c r="AC42" s="7">
        <f t="shared" si="19"/>
        <v>392588.3439262074</v>
      </c>
      <c r="AD42" s="7">
        <f t="shared" si="16"/>
        <v>25770037.604362048</v>
      </c>
      <c r="AE42" s="31"/>
      <c r="AF42" s="7">
        <f t="shared" si="17"/>
        <v>0</v>
      </c>
      <c r="AG42" s="7">
        <f t="shared" si="18"/>
        <v>13950000</v>
      </c>
    </row>
    <row r="43" spans="1:33">
      <c r="A43" s="48">
        <f>'Summary CF'!B27*$D$5</f>
        <v>1377265.7973356468</v>
      </c>
      <c r="B43" s="26">
        <v>25</v>
      </c>
      <c r="C43" s="7">
        <f t="shared" si="0"/>
        <v>1487759.9308914796</v>
      </c>
      <c r="D43" s="7">
        <f t="shared" si="10"/>
        <v>47464745.148997404</v>
      </c>
      <c r="E43" s="31"/>
      <c r="F43" s="7">
        <f t="shared" si="1"/>
        <v>101286.28909284668</v>
      </c>
      <c r="G43" s="7">
        <f t="shared" si="11"/>
        <v>2790004.3286239537</v>
      </c>
      <c r="H43" s="31"/>
      <c r="I43" s="7">
        <f t="shared" si="12"/>
        <v>0</v>
      </c>
      <c r="J43" s="7">
        <f t="shared" si="13"/>
        <v>14000000</v>
      </c>
      <c r="K43" s="31"/>
      <c r="L43" s="45">
        <f t="shared" si="2"/>
        <v>101286.28909284669</v>
      </c>
      <c r="M43" s="62">
        <f t="shared" si="3"/>
        <v>101286.28909284669</v>
      </c>
      <c r="N43" s="66">
        <f t="shared" si="4"/>
        <v>0</v>
      </c>
      <c r="O43" s="7">
        <f t="shared" si="5"/>
        <v>24409995.671376053</v>
      </c>
      <c r="P43" s="31"/>
      <c r="Q43" s="7">
        <f t="shared" si="6"/>
        <v>0</v>
      </c>
      <c r="R43" s="7">
        <f t="shared" si="14"/>
        <v>20000000</v>
      </c>
      <c r="S43" s="30"/>
      <c r="T43" s="54">
        <f t="shared" si="7"/>
        <v>110494.13355583273</v>
      </c>
      <c r="U43" s="62">
        <f t="shared" si="8"/>
        <v>110494.13355583273</v>
      </c>
      <c r="V43" s="62">
        <f t="shared" si="9"/>
        <v>0</v>
      </c>
      <c r="W43" s="7">
        <f t="shared" si="15"/>
        <v>26629086.186955687</v>
      </c>
      <c r="X43" s="30"/>
      <c r="Y43" s="30"/>
      <c r="Z43" s="30"/>
      <c r="AA43" s="48">
        <f>'Summary CF'!B27*$D$12</f>
        <v>400267.87235067238</v>
      </c>
      <c r="AB43" s="7"/>
      <c r="AC43" s="7">
        <f t="shared" si="19"/>
        <v>400267.87235067238</v>
      </c>
      <c r="AD43" s="7">
        <f t="shared" si="16"/>
        <v>25369769.732011374</v>
      </c>
      <c r="AE43" s="31"/>
      <c r="AF43" s="7">
        <f t="shared" si="17"/>
        <v>0</v>
      </c>
      <c r="AG43" s="7">
        <f t="shared" si="18"/>
        <v>13950000</v>
      </c>
    </row>
    <row r="44" spans="1:33">
      <c r="A44" s="48">
        <f>'Summary CF'!B28*$D$5</f>
        <v>1402768.4888278896</v>
      </c>
      <c r="B44" s="26">
        <v>26</v>
      </c>
      <c r="C44" s="7">
        <f t="shared" si="0"/>
        <v>1513723.0146068716</v>
      </c>
      <c r="D44" s="7">
        <f t="shared" si="10"/>
        <v>45951022.134390533</v>
      </c>
      <c r="E44" s="31"/>
      <c r="F44" s="7">
        <f t="shared" si="1"/>
        <v>101708.31529740011</v>
      </c>
      <c r="G44" s="7">
        <f t="shared" si="11"/>
        <v>2688296.0133265536</v>
      </c>
      <c r="H44" s="31"/>
      <c r="I44" s="7">
        <f t="shared" si="12"/>
        <v>0</v>
      </c>
      <c r="J44" s="7">
        <f t="shared" si="13"/>
        <v>14000000</v>
      </c>
      <c r="K44" s="31"/>
      <c r="L44" s="45">
        <f t="shared" si="2"/>
        <v>101708.31529740022</v>
      </c>
      <c r="M44" s="62">
        <f t="shared" si="3"/>
        <v>101708.31529740022</v>
      </c>
      <c r="N44" s="66">
        <f t="shared" si="4"/>
        <v>0</v>
      </c>
      <c r="O44" s="7">
        <f t="shared" si="5"/>
        <v>24511703.986673452</v>
      </c>
      <c r="P44" s="31"/>
      <c r="Q44" s="7">
        <f t="shared" si="6"/>
        <v>0</v>
      </c>
      <c r="R44" s="7">
        <f t="shared" si="14"/>
        <v>20000000</v>
      </c>
      <c r="S44" s="30"/>
      <c r="T44" s="54">
        <f t="shared" si="7"/>
        <v>110954.52577898203</v>
      </c>
      <c r="U44" s="62">
        <f t="shared" si="8"/>
        <v>110954.52577898203</v>
      </c>
      <c r="V44" s="62">
        <f t="shared" si="9"/>
        <v>0</v>
      </c>
      <c r="W44" s="7">
        <f t="shared" si="15"/>
        <v>26740040.712734669</v>
      </c>
      <c r="X44" s="30"/>
      <c r="Y44" s="30"/>
      <c r="Z44" s="30"/>
      <c r="AA44" s="48">
        <f>'Summary CF'!B28*$D$12</f>
        <v>407679.59206560539</v>
      </c>
      <c r="AB44" s="7"/>
      <c r="AC44" s="7">
        <f t="shared" si="19"/>
        <v>407679.59206560539</v>
      </c>
      <c r="AD44" s="7">
        <f t="shared" si="16"/>
        <v>24962090.139945768</v>
      </c>
      <c r="AE44" s="31"/>
      <c r="AF44" s="7">
        <f t="shared" si="17"/>
        <v>0</v>
      </c>
      <c r="AG44" s="7">
        <f t="shared" si="18"/>
        <v>13950000</v>
      </c>
    </row>
    <row r="45" spans="1:33">
      <c r="A45" s="48">
        <f>'Summary CF'!B29*$D$5</f>
        <v>1427333.3291501419</v>
      </c>
      <c r="B45" s="26">
        <v>27</v>
      </c>
      <c r="C45" s="7">
        <f t="shared" si="0"/>
        <v>1538750.165453203</v>
      </c>
      <c r="D45" s="7">
        <f t="shared" si="10"/>
        <v>44412271.96893733</v>
      </c>
      <c r="E45" s="31"/>
      <c r="F45" s="7">
        <f t="shared" si="1"/>
        <v>102132.09994447278</v>
      </c>
      <c r="G45" s="7">
        <f t="shared" si="11"/>
        <v>2586163.9133820808</v>
      </c>
      <c r="H45" s="31"/>
      <c r="I45" s="7">
        <f t="shared" si="12"/>
        <v>0</v>
      </c>
      <c r="J45" s="7">
        <f t="shared" si="13"/>
        <v>14000000</v>
      </c>
      <c r="K45" s="31"/>
      <c r="L45" s="45">
        <f t="shared" si="2"/>
        <v>102132.09994447272</v>
      </c>
      <c r="M45" s="62">
        <f t="shared" si="3"/>
        <v>102132.09994447272</v>
      </c>
      <c r="N45" s="66">
        <f t="shared" si="4"/>
        <v>0</v>
      </c>
      <c r="O45" s="7">
        <f t="shared" si="5"/>
        <v>24613836.086617924</v>
      </c>
      <c r="P45" s="31"/>
      <c r="Q45" s="7">
        <f t="shared" si="6"/>
        <v>0</v>
      </c>
      <c r="R45" s="7">
        <f t="shared" si="14"/>
        <v>20000000</v>
      </c>
      <c r="S45" s="30"/>
      <c r="T45" s="54">
        <f t="shared" si="7"/>
        <v>111416.83630306112</v>
      </c>
      <c r="U45" s="62">
        <f t="shared" si="8"/>
        <v>111416.83630306112</v>
      </c>
      <c r="V45" s="62">
        <f t="shared" si="9"/>
        <v>0</v>
      </c>
      <c r="W45" s="7">
        <f t="shared" si="15"/>
        <v>26851457.549037732</v>
      </c>
      <c r="X45" s="30"/>
      <c r="Y45" s="30"/>
      <c r="Z45" s="30"/>
      <c r="AA45" s="48">
        <f>'Summary CF'!B29*$D$12</f>
        <v>414818.74878426001</v>
      </c>
      <c r="AB45" s="7"/>
      <c r="AC45" s="7">
        <f t="shared" si="19"/>
        <v>414818.74878426001</v>
      </c>
      <c r="AD45" s="7">
        <f t="shared" si="16"/>
        <v>24547271.391161509</v>
      </c>
      <c r="AE45" s="31"/>
      <c r="AF45" s="7">
        <f t="shared" si="17"/>
        <v>0</v>
      </c>
      <c r="AG45" s="7">
        <f t="shared" si="18"/>
        <v>13950000</v>
      </c>
    </row>
    <row r="46" spans="1:33">
      <c r="A46" s="48">
        <f>'Summary CF'!B30*$D$5</f>
        <v>1414888.0848872252</v>
      </c>
      <c r="B46" s="26">
        <v>28</v>
      </c>
      <c r="C46" s="7">
        <f t="shared" si="0"/>
        <v>1526769.1580082157</v>
      </c>
      <c r="D46" s="7">
        <f t="shared" si="10"/>
        <v>42885502.810929112</v>
      </c>
      <c r="E46" s="31"/>
      <c r="F46" s="7">
        <f t="shared" si="1"/>
        <v>102557.65036090789</v>
      </c>
      <c r="G46" s="7">
        <f t="shared" si="11"/>
        <v>2483606.263021173</v>
      </c>
      <c r="H46" s="31"/>
      <c r="I46" s="7">
        <f t="shared" si="12"/>
        <v>0</v>
      </c>
      <c r="J46" s="7">
        <f t="shared" si="13"/>
        <v>14000000</v>
      </c>
      <c r="K46" s="31"/>
      <c r="L46" s="45">
        <f t="shared" si="2"/>
        <v>102557.65036090801</v>
      </c>
      <c r="M46" s="62">
        <f t="shared" si="3"/>
        <v>102557.65036090801</v>
      </c>
      <c r="N46" s="66">
        <f t="shared" si="4"/>
        <v>0</v>
      </c>
      <c r="O46" s="7">
        <f t="shared" si="5"/>
        <v>24716393.736978833</v>
      </c>
      <c r="P46" s="31"/>
      <c r="Q46" s="7">
        <f t="shared" si="6"/>
        <v>0</v>
      </c>
      <c r="R46" s="7">
        <f t="shared" si="14"/>
        <v>20000000</v>
      </c>
      <c r="S46" s="30"/>
      <c r="T46" s="54">
        <f t="shared" si="7"/>
        <v>111881.07312099055</v>
      </c>
      <c r="U46" s="62">
        <f t="shared" si="8"/>
        <v>111881.07312099055</v>
      </c>
      <c r="V46" s="62">
        <f t="shared" si="9"/>
        <v>0</v>
      </c>
      <c r="W46" s="7">
        <f t="shared" si="15"/>
        <v>26963338.622158721</v>
      </c>
      <c r="X46" s="30"/>
      <c r="Y46" s="30"/>
      <c r="Z46" s="30"/>
      <c r="AA46" s="48">
        <f>'Summary CF'!B30*$D$12</f>
        <v>411201.84967034979</v>
      </c>
      <c r="AB46" s="7"/>
      <c r="AC46" s="7">
        <f t="shared" si="19"/>
        <v>411201.84967034979</v>
      </c>
      <c r="AD46" s="7">
        <f t="shared" si="16"/>
        <v>24136069.541491158</v>
      </c>
      <c r="AE46" s="31"/>
      <c r="AF46" s="7">
        <f t="shared" si="17"/>
        <v>0</v>
      </c>
      <c r="AG46" s="7">
        <f t="shared" si="18"/>
        <v>13950000</v>
      </c>
    </row>
    <row r="47" spans="1:33">
      <c r="A47" s="48">
        <f>'Summary CF'!B31*$D$5</f>
        <v>1402544.5308355896</v>
      </c>
      <c r="B47" s="26">
        <v>29</v>
      </c>
      <c r="C47" s="7">
        <f t="shared" si="0"/>
        <v>1514891.7750945843</v>
      </c>
      <c r="D47" s="7">
        <f t="shared" si="10"/>
        <v>41370611.035834529</v>
      </c>
      <c r="E47" s="31"/>
      <c r="F47" s="7">
        <f t="shared" si="1"/>
        <v>102984.97390407836</v>
      </c>
      <c r="G47" s="7">
        <f t="shared" si="11"/>
        <v>2380621.2891170946</v>
      </c>
      <c r="H47" s="31"/>
      <c r="I47" s="7">
        <f t="shared" si="12"/>
        <v>0</v>
      </c>
      <c r="J47" s="7">
        <f t="shared" si="13"/>
        <v>14000000</v>
      </c>
      <c r="K47" s="31"/>
      <c r="L47" s="45">
        <f t="shared" si="2"/>
        <v>102984.97390407846</v>
      </c>
      <c r="M47" s="62">
        <f t="shared" si="3"/>
        <v>102984.97390407846</v>
      </c>
      <c r="N47" s="66">
        <f t="shared" si="4"/>
        <v>0</v>
      </c>
      <c r="O47" s="7">
        <f t="shared" si="5"/>
        <v>24819378.71088291</v>
      </c>
      <c r="P47" s="31"/>
      <c r="Q47" s="7">
        <f t="shared" si="6"/>
        <v>0</v>
      </c>
      <c r="R47" s="7">
        <f t="shared" si="14"/>
        <v>20000000</v>
      </c>
      <c r="S47" s="30"/>
      <c r="T47" s="54">
        <f t="shared" si="7"/>
        <v>112347.24425899467</v>
      </c>
      <c r="U47" s="62">
        <f t="shared" si="8"/>
        <v>112347.24425899467</v>
      </c>
      <c r="V47" s="62">
        <f t="shared" si="9"/>
        <v>0</v>
      </c>
      <c r="W47" s="7">
        <f t="shared" si="15"/>
        <v>27075685.866417717</v>
      </c>
      <c r="X47" s="30"/>
      <c r="Y47" s="30"/>
      <c r="Z47" s="30"/>
      <c r="AA47" s="48">
        <f>'Summary CF'!B31*$D$12</f>
        <v>407614.50427409325</v>
      </c>
      <c r="AB47" s="7"/>
      <c r="AC47" s="7">
        <f t="shared" si="19"/>
        <v>407614.50427409325</v>
      </c>
      <c r="AD47" s="7">
        <f t="shared" si="16"/>
        <v>23728455.037217066</v>
      </c>
      <c r="AE47" s="31"/>
      <c r="AF47" s="7">
        <f t="shared" si="17"/>
        <v>0</v>
      </c>
      <c r="AG47" s="7">
        <f t="shared" si="18"/>
        <v>13950000</v>
      </c>
    </row>
    <row r="48" spans="1:33">
      <c r="A48" s="48">
        <f>'Summary CF'!B32*$D$5</f>
        <v>1390301.8566244442</v>
      </c>
      <c r="B48" s="26">
        <v>30</v>
      </c>
      <c r="C48" s="7">
        <f t="shared" si="0"/>
        <v>1503117.2144011848</v>
      </c>
      <c r="D48" s="7">
        <f t="shared" si="10"/>
        <v>39867493.821433343</v>
      </c>
      <c r="E48" s="31"/>
      <c r="F48" s="7">
        <f t="shared" si="1"/>
        <v>103414.07796201203</v>
      </c>
      <c r="G48" s="7">
        <f t="shared" si="11"/>
        <v>2277207.2111550826</v>
      </c>
      <c r="H48" s="31"/>
      <c r="I48" s="7">
        <f t="shared" si="12"/>
        <v>0</v>
      </c>
      <c r="J48" s="7">
        <f t="shared" si="13"/>
        <v>14000000</v>
      </c>
      <c r="K48" s="31"/>
      <c r="L48" s="45">
        <f t="shared" si="2"/>
        <v>103414.07796201212</v>
      </c>
      <c r="M48" s="62">
        <f t="shared" si="3"/>
        <v>103414.07796201212</v>
      </c>
      <c r="N48" s="66">
        <f t="shared" si="4"/>
        <v>0</v>
      </c>
      <c r="O48" s="7">
        <f t="shared" si="5"/>
        <v>24922792.788844921</v>
      </c>
      <c r="P48" s="31"/>
      <c r="Q48" s="7">
        <f t="shared" si="6"/>
        <v>0</v>
      </c>
      <c r="R48" s="7">
        <f t="shared" si="14"/>
        <v>20000000</v>
      </c>
      <c r="S48" s="30"/>
      <c r="T48" s="54">
        <f t="shared" si="7"/>
        <v>112815.35777674049</v>
      </c>
      <c r="U48" s="62">
        <f t="shared" si="8"/>
        <v>112815.35777674049</v>
      </c>
      <c r="V48" s="62">
        <f t="shared" si="9"/>
        <v>0</v>
      </c>
      <c r="W48" s="7">
        <f t="shared" si="15"/>
        <v>27188501.224194456</v>
      </c>
      <c r="X48" s="30"/>
      <c r="Y48" s="30"/>
      <c r="Z48" s="30"/>
      <c r="AA48" s="48">
        <f>'Summary CF'!B32*$D$12</f>
        <v>404056.4770814791</v>
      </c>
      <c r="AB48" s="7"/>
      <c r="AC48" s="7">
        <f t="shared" si="19"/>
        <v>404056.4770814791</v>
      </c>
      <c r="AD48" s="7">
        <f t="shared" si="16"/>
        <v>23324398.560135588</v>
      </c>
      <c r="AE48" s="31"/>
      <c r="AF48" s="7">
        <f t="shared" si="17"/>
        <v>0</v>
      </c>
      <c r="AG48" s="7">
        <f t="shared" si="18"/>
        <v>13950000</v>
      </c>
    </row>
    <row r="49" spans="1:33">
      <c r="A49" s="48">
        <f>'Summary CF'!B33*$D$5</f>
        <v>1378159.2582748628</v>
      </c>
      <c r="B49" s="26">
        <v>31</v>
      </c>
      <c r="C49" s="7">
        <f t="shared" si="0"/>
        <v>1491444.6800423397</v>
      </c>
      <c r="D49" s="7">
        <f t="shared" si="10"/>
        <v>38376049.141391002</v>
      </c>
      <c r="E49" s="31"/>
      <c r="F49" s="7">
        <f t="shared" si="1"/>
        <v>103844.96995352046</v>
      </c>
      <c r="G49" s="7">
        <f t="shared" si="11"/>
        <v>2173362.2412015619</v>
      </c>
      <c r="H49" s="31"/>
      <c r="I49" s="7">
        <f t="shared" si="12"/>
        <v>0</v>
      </c>
      <c r="J49" s="7">
        <f t="shared" si="13"/>
        <v>14000000</v>
      </c>
      <c r="K49" s="31"/>
      <c r="L49" s="45">
        <f t="shared" si="2"/>
        <v>103844.9699535205</v>
      </c>
      <c r="M49" s="62">
        <f t="shared" si="3"/>
        <v>103844.9699535205</v>
      </c>
      <c r="N49" s="66">
        <f t="shared" si="4"/>
        <v>0</v>
      </c>
      <c r="O49" s="7">
        <f t="shared" si="5"/>
        <v>25026637.758798443</v>
      </c>
      <c r="P49" s="31"/>
      <c r="Q49" s="7">
        <f t="shared" si="6"/>
        <v>0</v>
      </c>
      <c r="R49" s="7">
        <f t="shared" si="14"/>
        <v>20000000</v>
      </c>
      <c r="S49" s="30"/>
      <c r="T49" s="54">
        <f t="shared" si="7"/>
        <v>113285.4217674769</v>
      </c>
      <c r="U49" s="62">
        <f t="shared" si="8"/>
        <v>113285.4217674769</v>
      </c>
      <c r="V49" s="62">
        <f t="shared" si="9"/>
        <v>0</v>
      </c>
      <c r="W49" s="7">
        <f t="shared" si="15"/>
        <v>27301786.645961933</v>
      </c>
      <c r="X49" s="30"/>
      <c r="Y49" s="30"/>
      <c r="Z49" s="30"/>
      <c r="AA49" s="48">
        <f>'Summary CF'!B33*$D$12</f>
        <v>400527.534436132</v>
      </c>
      <c r="AB49" s="7"/>
      <c r="AC49" s="7">
        <f t="shared" si="19"/>
        <v>400527.534436132</v>
      </c>
      <c r="AD49" s="7">
        <f t="shared" si="16"/>
        <v>22923871.025699455</v>
      </c>
      <c r="AE49" s="31"/>
      <c r="AF49" s="7">
        <f t="shared" si="17"/>
        <v>0</v>
      </c>
      <c r="AG49" s="7">
        <f t="shared" si="18"/>
        <v>13950000</v>
      </c>
    </row>
    <row r="50" spans="1:33">
      <c r="A50" s="48">
        <f>'Summary CF'!B34*$D$5</f>
        <v>1366115.9381495859</v>
      </c>
      <c r="B50" s="26">
        <v>32</v>
      </c>
      <c r="C50" s="7">
        <f t="shared" si="0"/>
        <v>1479873.3825077605</v>
      </c>
      <c r="D50" s="7">
        <f t="shared" si="10"/>
        <v>36896175.758883238</v>
      </c>
      <c r="E50" s="31"/>
      <c r="F50" s="7">
        <f t="shared" si="1"/>
        <v>104277.65732832672</v>
      </c>
      <c r="G50" s="7">
        <f t="shared" si="11"/>
        <v>2069084.5838732352</v>
      </c>
      <c r="H50" s="31"/>
      <c r="I50" s="7">
        <f t="shared" si="12"/>
        <v>0</v>
      </c>
      <c r="J50" s="7">
        <f t="shared" si="13"/>
        <v>14000000</v>
      </c>
      <c r="K50" s="31"/>
      <c r="L50" s="45">
        <f t="shared" si="2"/>
        <v>104277.65732832684</v>
      </c>
      <c r="M50" s="62">
        <f t="shared" si="3"/>
        <v>104277.65732832684</v>
      </c>
      <c r="N50" s="66">
        <f t="shared" si="4"/>
        <v>0</v>
      </c>
      <c r="O50" s="7">
        <f t="shared" si="5"/>
        <v>25130915.416126769</v>
      </c>
      <c r="P50" s="31"/>
      <c r="Q50" s="7">
        <f t="shared" si="6"/>
        <v>0</v>
      </c>
      <c r="R50" s="7">
        <f t="shared" si="14"/>
        <v>20000000</v>
      </c>
      <c r="S50" s="30"/>
      <c r="T50" s="54">
        <f t="shared" si="7"/>
        <v>113757.44435817472</v>
      </c>
      <c r="U50" s="62">
        <f t="shared" si="8"/>
        <v>113757.44435817472</v>
      </c>
      <c r="V50" s="62">
        <f t="shared" si="9"/>
        <v>0</v>
      </c>
      <c r="W50" s="7">
        <f t="shared" si="15"/>
        <v>27415544.090320107</v>
      </c>
      <c r="X50" s="30"/>
      <c r="Y50" s="30"/>
      <c r="Z50" s="30"/>
      <c r="AA50" s="48">
        <f>'Summary CF'!B34*$D$12</f>
        <v>397027.4445247234</v>
      </c>
      <c r="AB50" s="7"/>
      <c r="AC50" s="7">
        <f t="shared" si="19"/>
        <v>397027.4445247234</v>
      </c>
      <c r="AD50" s="7">
        <f t="shared" si="16"/>
        <v>22526843.581174731</v>
      </c>
      <c r="AE50" s="31"/>
      <c r="AF50" s="7">
        <f t="shared" si="17"/>
        <v>0</v>
      </c>
      <c r="AG50" s="7">
        <f t="shared" si="18"/>
        <v>13950000</v>
      </c>
    </row>
    <row r="51" spans="1:33">
      <c r="A51" s="48">
        <f>'Summary CF'!B35*$D$5</f>
        <v>1354171.1049032151</v>
      </c>
      <c r="B51" s="26">
        <v>33</v>
      </c>
      <c r="C51" s="7">
        <f t="shared" si="0"/>
        <v>1468402.5386128821</v>
      </c>
      <c r="D51" s="7">
        <f t="shared" si="10"/>
        <v>35427773.220270358</v>
      </c>
      <c r="E51" s="31"/>
      <c r="F51" s="7">
        <f t="shared" si="1"/>
        <v>104712.14756719489</v>
      </c>
      <c r="G51" s="7">
        <f t="shared" si="11"/>
        <v>1964372.4363060403</v>
      </c>
      <c r="H51" s="31"/>
      <c r="I51" s="7">
        <f t="shared" si="12"/>
        <v>0</v>
      </c>
      <c r="J51" s="7">
        <f t="shared" si="13"/>
        <v>14000000</v>
      </c>
      <c r="K51" s="31"/>
      <c r="L51" s="45">
        <f t="shared" si="2"/>
        <v>104712.14756719487</v>
      </c>
      <c r="M51" s="62">
        <f t="shared" si="3"/>
        <v>104712.14756719487</v>
      </c>
      <c r="N51" s="66">
        <f t="shared" si="4"/>
        <v>0</v>
      </c>
      <c r="O51" s="7">
        <f t="shared" si="5"/>
        <v>25235627.563693963</v>
      </c>
      <c r="P51" s="31"/>
      <c r="Q51" s="7">
        <f t="shared" si="6"/>
        <v>0</v>
      </c>
      <c r="R51" s="7">
        <f t="shared" si="14"/>
        <v>20000000</v>
      </c>
      <c r="S51" s="30"/>
      <c r="T51" s="54">
        <f t="shared" si="7"/>
        <v>114231.43370966711</v>
      </c>
      <c r="U51" s="62">
        <f t="shared" si="8"/>
        <v>114231.43370966711</v>
      </c>
      <c r="V51" s="62">
        <f t="shared" si="9"/>
        <v>0</v>
      </c>
      <c r="W51" s="7">
        <f t="shared" si="15"/>
        <v>27529775.524029773</v>
      </c>
      <c r="X51" s="30"/>
      <c r="Y51" s="30"/>
      <c r="Z51" s="30"/>
      <c r="AA51" s="48">
        <f>'Summary CF'!B35*$D$12</f>
        <v>393555.97736249684</v>
      </c>
      <c r="AB51" s="7"/>
      <c r="AC51" s="7">
        <f t="shared" si="19"/>
        <v>393555.97736249684</v>
      </c>
      <c r="AD51" s="7">
        <f t="shared" si="16"/>
        <v>22133287.603812233</v>
      </c>
      <c r="AE51" s="31"/>
      <c r="AF51" s="7">
        <f t="shared" si="17"/>
        <v>0</v>
      </c>
      <c r="AG51" s="7">
        <f t="shared" si="18"/>
        <v>13950000</v>
      </c>
    </row>
    <row r="52" spans="1:33">
      <c r="A52" s="48">
        <f>'Summary CF'!B36*$D$5</f>
        <v>1342323.9734327984</v>
      </c>
      <c r="B52" s="26">
        <v>34</v>
      </c>
      <c r="C52" s="7">
        <f t="shared" si="0"/>
        <v>1457031.371449589</v>
      </c>
      <c r="D52" s="7">
        <f t="shared" si="10"/>
        <v>33970741.848820768</v>
      </c>
      <c r="E52" s="31"/>
      <c r="F52" s="7">
        <f t="shared" si="1"/>
        <v>105148.44818205805</v>
      </c>
      <c r="G52" s="7">
        <f t="shared" si="11"/>
        <v>1859223.9881239822</v>
      </c>
      <c r="H52" s="31"/>
      <c r="I52" s="7">
        <f t="shared" si="12"/>
        <v>0</v>
      </c>
      <c r="J52" s="7">
        <f t="shared" si="13"/>
        <v>14000000</v>
      </c>
      <c r="K52" s="31"/>
      <c r="L52" s="45">
        <f t="shared" si="2"/>
        <v>105148.44818205817</v>
      </c>
      <c r="M52" s="62">
        <f t="shared" si="3"/>
        <v>105148.44818205817</v>
      </c>
      <c r="N52" s="66">
        <f t="shared" si="4"/>
        <v>0</v>
      </c>
      <c r="O52" s="7">
        <f t="shared" si="5"/>
        <v>25340776.011876021</v>
      </c>
      <c r="P52" s="31"/>
      <c r="Q52" s="7">
        <f t="shared" si="6"/>
        <v>0</v>
      </c>
      <c r="R52" s="7">
        <f t="shared" si="14"/>
        <v>20000000</v>
      </c>
      <c r="S52" s="30"/>
      <c r="T52" s="54">
        <f t="shared" si="7"/>
        <v>114707.39801679071</v>
      </c>
      <c r="U52" s="62">
        <f t="shared" si="8"/>
        <v>114707.39801679071</v>
      </c>
      <c r="V52" s="62">
        <f t="shared" si="9"/>
        <v>0</v>
      </c>
      <c r="W52" s="7">
        <f t="shared" si="15"/>
        <v>27644482.922046565</v>
      </c>
      <c r="X52" s="30"/>
      <c r="Y52" s="30"/>
      <c r="Z52" s="30"/>
      <c r="AA52" s="48">
        <f>'Summary CF'!B36*$D$12</f>
        <v>390112.90477890702</v>
      </c>
      <c r="AB52" s="7"/>
      <c r="AC52" s="7">
        <f t="shared" si="19"/>
        <v>390112.90477890702</v>
      </c>
      <c r="AD52" s="7">
        <f t="shared" si="16"/>
        <v>21743174.699033327</v>
      </c>
      <c r="AE52" s="31"/>
      <c r="AF52" s="7">
        <f t="shared" si="17"/>
        <v>0</v>
      </c>
      <c r="AG52" s="7">
        <f t="shared" si="18"/>
        <v>13950000</v>
      </c>
    </row>
    <row r="53" spans="1:33">
      <c r="A53" s="48">
        <f>'Summary CF'!B37*$D$5</f>
        <v>1330573.7648288014</v>
      </c>
      <c r="B53" s="26">
        <v>35</v>
      </c>
      <c r="C53" s="7">
        <f t="shared" si="0"/>
        <v>1445759.1103373286</v>
      </c>
      <c r="D53" s="7">
        <f t="shared" si="10"/>
        <v>32524982.73848344</v>
      </c>
      <c r="E53" s="31"/>
      <c r="F53" s="7">
        <f t="shared" si="1"/>
        <v>105586.56671615015</v>
      </c>
      <c r="G53" s="7">
        <f t="shared" si="11"/>
        <v>1753637.4214078321</v>
      </c>
      <c r="H53" s="31"/>
      <c r="I53" s="7">
        <f t="shared" si="12"/>
        <v>0</v>
      </c>
      <c r="J53" s="7">
        <f t="shared" si="13"/>
        <v>14000000</v>
      </c>
      <c r="K53" s="31"/>
      <c r="L53" s="45">
        <f t="shared" si="2"/>
        <v>105586.56671615009</v>
      </c>
      <c r="M53" s="62">
        <f t="shared" si="3"/>
        <v>105586.56671615009</v>
      </c>
      <c r="N53" s="66">
        <f t="shared" si="4"/>
        <v>0</v>
      </c>
      <c r="O53" s="7">
        <f t="shared" si="5"/>
        <v>25446362.57859217</v>
      </c>
      <c r="P53" s="31"/>
      <c r="Q53" s="7">
        <f t="shared" si="6"/>
        <v>0</v>
      </c>
      <c r="R53" s="7">
        <f t="shared" si="14"/>
        <v>20000000</v>
      </c>
      <c r="S53" s="30"/>
      <c r="T53" s="54">
        <f t="shared" si="7"/>
        <v>115185.34550852735</v>
      </c>
      <c r="U53" s="62">
        <f t="shared" si="8"/>
        <v>115185.34550852735</v>
      </c>
      <c r="V53" s="62">
        <f t="shared" si="9"/>
        <v>0</v>
      </c>
      <c r="W53" s="7">
        <f t="shared" si="15"/>
        <v>27759668.267555092</v>
      </c>
      <c r="X53" s="30"/>
      <c r="Y53" s="30"/>
      <c r="Z53" s="30"/>
      <c r="AA53" s="48">
        <f>'Summary CF'!B37*$D$12</f>
        <v>386698.00040337042</v>
      </c>
      <c r="AB53" s="7"/>
      <c r="AC53" s="7">
        <f t="shared" si="19"/>
        <v>386698.00040337042</v>
      </c>
      <c r="AD53" s="7">
        <f t="shared" si="16"/>
        <v>21356476.698629957</v>
      </c>
      <c r="AE53" s="31"/>
      <c r="AF53" s="7">
        <f t="shared" si="17"/>
        <v>0</v>
      </c>
      <c r="AG53" s="7">
        <f t="shared" si="18"/>
        <v>13950000</v>
      </c>
    </row>
    <row r="54" spans="1:33">
      <c r="A54" s="48">
        <f>'Summary CF'!B38*$D$5</f>
        <v>1318919.7063264651</v>
      </c>
      <c r="B54" s="26">
        <v>36</v>
      </c>
      <c r="C54" s="7">
        <f t="shared" si="0"/>
        <v>1434584.9907746112</v>
      </c>
      <c r="D54" s="7">
        <f t="shared" si="10"/>
        <v>31090397.747708827</v>
      </c>
      <c r="E54" s="31"/>
      <c r="F54" s="7">
        <f t="shared" si="1"/>
        <v>106026.51074413396</v>
      </c>
      <c r="G54" s="7">
        <f t="shared" si="11"/>
        <v>1647610.9106636981</v>
      </c>
      <c r="H54" s="31"/>
      <c r="I54" s="7">
        <f t="shared" si="12"/>
        <v>0</v>
      </c>
      <c r="J54" s="7">
        <f t="shared" si="13"/>
        <v>14000000</v>
      </c>
      <c r="K54" s="31"/>
      <c r="L54" s="45">
        <f t="shared" si="2"/>
        <v>106026.51074413404</v>
      </c>
      <c r="M54" s="62">
        <f t="shared" si="3"/>
        <v>106026.51074413404</v>
      </c>
      <c r="N54" s="66">
        <f t="shared" si="4"/>
        <v>0</v>
      </c>
      <c r="O54" s="7">
        <f t="shared" si="5"/>
        <v>25552389.089336306</v>
      </c>
      <c r="P54" s="31"/>
      <c r="Q54" s="7">
        <f t="shared" si="6"/>
        <v>0</v>
      </c>
      <c r="R54" s="7">
        <f t="shared" si="14"/>
        <v>20000000</v>
      </c>
      <c r="S54" s="30"/>
      <c r="T54" s="54">
        <f t="shared" si="7"/>
        <v>115665.28444814621</v>
      </c>
      <c r="U54" s="62">
        <f t="shared" si="8"/>
        <v>115665.28444814621</v>
      </c>
      <c r="V54" s="62">
        <f t="shared" si="9"/>
        <v>0</v>
      </c>
      <c r="W54" s="7">
        <f t="shared" si="15"/>
        <v>27875333.552003238</v>
      </c>
      <c r="X54" s="30"/>
      <c r="Y54" s="30"/>
      <c r="Z54" s="30"/>
      <c r="AA54" s="48">
        <f>'Summary CF'!B38*$D$12</f>
        <v>383311.03965112893</v>
      </c>
      <c r="AB54" s="7"/>
      <c r="AC54" s="7">
        <f t="shared" si="19"/>
        <v>383311.03965112893</v>
      </c>
      <c r="AD54" s="7">
        <f t="shared" si="16"/>
        <v>20973165.658978827</v>
      </c>
      <c r="AE54" s="31"/>
      <c r="AF54" s="7">
        <f t="shared" si="17"/>
        <v>0</v>
      </c>
      <c r="AG54" s="7">
        <f t="shared" si="18"/>
        <v>13950000</v>
      </c>
    </row>
    <row r="55" spans="1:33">
      <c r="A55" s="48">
        <f>'Summary CF'!B39*$D$5</f>
        <v>1307361.0312575444</v>
      </c>
      <c r="B55" s="26">
        <v>37</v>
      </c>
      <c r="C55" s="7">
        <f t="shared" si="0"/>
        <v>1423508.2543908912</v>
      </c>
      <c r="D55" s="7">
        <f t="shared" si="10"/>
        <v>29666889.493317936</v>
      </c>
      <c r="E55" s="31"/>
      <c r="F55" s="7">
        <f t="shared" si="1"/>
        <v>106468.28787223459</v>
      </c>
      <c r="G55" s="7">
        <f t="shared" si="11"/>
        <v>1541142.6227914635</v>
      </c>
      <c r="H55" s="31"/>
      <c r="I55" s="7">
        <f t="shared" si="12"/>
        <v>0</v>
      </c>
      <c r="J55" s="7">
        <f t="shared" si="13"/>
        <v>14000000</v>
      </c>
      <c r="K55" s="31"/>
      <c r="L55" s="45">
        <f t="shared" si="2"/>
        <v>106468.28787223461</v>
      </c>
      <c r="M55" s="62">
        <f t="shared" si="3"/>
        <v>106468.28787223461</v>
      </c>
      <c r="N55" s="66">
        <f t="shared" si="4"/>
        <v>0</v>
      </c>
      <c r="O55" s="7">
        <f t="shared" si="5"/>
        <v>25658857.377208542</v>
      </c>
      <c r="P55" s="31"/>
      <c r="Q55" s="7">
        <f t="shared" si="6"/>
        <v>0</v>
      </c>
      <c r="R55" s="7">
        <f t="shared" si="14"/>
        <v>20000000</v>
      </c>
      <c r="S55" s="30"/>
      <c r="T55" s="54">
        <f t="shared" si="7"/>
        <v>116147.22313334682</v>
      </c>
      <c r="U55" s="62">
        <f t="shared" si="8"/>
        <v>116147.22313334682</v>
      </c>
      <c r="V55" s="62">
        <f t="shared" si="9"/>
        <v>0</v>
      </c>
      <c r="W55" s="7">
        <f t="shared" si="15"/>
        <v>27991480.775136586</v>
      </c>
      <c r="X55" s="30"/>
      <c r="Y55" s="30"/>
      <c r="Z55" s="30"/>
      <c r="AA55" s="48">
        <f>'Summary CF'!B39*$D$12</f>
        <v>379951.79970922385</v>
      </c>
      <c r="AB55" s="7"/>
      <c r="AC55" s="7">
        <f t="shared" si="19"/>
        <v>379951.79970922385</v>
      </c>
      <c r="AD55" s="7">
        <f t="shared" si="16"/>
        <v>20593213.859269604</v>
      </c>
      <c r="AE55" s="31"/>
      <c r="AF55" s="7">
        <f t="shared" si="17"/>
        <v>0</v>
      </c>
      <c r="AG55" s="7">
        <f t="shared" si="18"/>
        <v>13950000</v>
      </c>
    </row>
    <row r="56" spans="1:33">
      <c r="A56" s="48">
        <f>'Summary CF'!B40*$D$5</f>
        <v>1295896.9790024224</v>
      </c>
      <c r="B56" s="26">
        <v>38</v>
      </c>
      <c r="C56" s="7">
        <f t="shared" si="0"/>
        <v>1412528.1488988248</v>
      </c>
      <c r="D56" s="7">
        <f t="shared" si="10"/>
        <v>28254361.344419111</v>
      </c>
      <c r="E56" s="31"/>
      <c r="F56" s="7">
        <f t="shared" si="1"/>
        <v>106911.90573836886</v>
      </c>
      <c r="G56" s="7">
        <f t="shared" si="11"/>
        <v>1434230.7170530946</v>
      </c>
      <c r="H56" s="31"/>
      <c r="I56" s="7">
        <f t="shared" si="12"/>
        <v>0</v>
      </c>
      <c r="J56" s="7">
        <f t="shared" si="13"/>
        <v>14000000</v>
      </c>
      <c r="K56" s="31"/>
      <c r="L56" s="45">
        <f t="shared" si="2"/>
        <v>106911.90573836892</v>
      </c>
      <c r="M56" s="62">
        <f t="shared" si="3"/>
        <v>106911.90573836892</v>
      </c>
      <c r="N56" s="66">
        <f t="shared" si="4"/>
        <v>0</v>
      </c>
      <c r="O56" s="7">
        <f t="shared" si="5"/>
        <v>25765769.282946911</v>
      </c>
      <c r="P56" s="31"/>
      <c r="Q56" s="7">
        <f t="shared" si="6"/>
        <v>0</v>
      </c>
      <c r="R56" s="7">
        <f t="shared" si="14"/>
        <v>20000000</v>
      </c>
      <c r="S56" s="30"/>
      <c r="T56" s="54">
        <f t="shared" si="7"/>
        <v>116631.16989640244</v>
      </c>
      <c r="U56" s="62">
        <f t="shared" si="8"/>
        <v>116631.16989640244</v>
      </c>
      <c r="V56" s="62">
        <f t="shared" si="9"/>
        <v>0</v>
      </c>
      <c r="W56" s="7">
        <f t="shared" si="15"/>
        <v>28108111.945032988</v>
      </c>
      <c r="X56" s="30"/>
      <c r="Y56" s="30"/>
      <c r="Z56" s="30"/>
      <c r="AA56" s="48">
        <f>'Summary CF'!B40*$D$12</f>
        <v>376620.05952257902</v>
      </c>
      <c r="AB56" s="7"/>
      <c r="AC56" s="7">
        <f t="shared" si="19"/>
        <v>376620.05952257902</v>
      </c>
      <c r="AD56" s="7">
        <f t="shared" si="16"/>
        <v>20216593.799747024</v>
      </c>
      <c r="AE56" s="31"/>
      <c r="AF56" s="7">
        <f t="shared" si="17"/>
        <v>0</v>
      </c>
      <c r="AG56" s="7">
        <f t="shared" si="18"/>
        <v>13950000</v>
      </c>
    </row>
    <row r="57" spans="1:33">
      <c r="A57" s="48">
        <f>'Summary CF'!B41*$D$5</f>
        <v>1284526.7949426041</v>
      </c>
      <c r="B57" s="26">
        <v>39</v>
      </c>
      <c r="C57" s="7">
        <f t="shared" si="0"/>
        <v>1401643.9280469082</v>
      </c>
      <c r="D57" s="7">
        <f t="shared" si="10"/>
        <v>26852717.416372202</v>
      </c>
      <c r="E57" s="31"/>
      <c r="F57" s="7">
        <f t="shared" si="1"/>
        <v>107357.37201227876</v>
      </c>
      <c r="G57" s="7">
        <f t="shared" si="11"/>
        <v>1326873.3450408159</v>
      </c>
      <c r="H57" s="31"/>
      <c r="I57" s="7">
        <f t="shared" si="12"/>
        <v>0</v>
      </c>
      <c r="J57" s="7">
        <f t="shared" si="13"/>
        <v>14000000</v>
      </c>
      <c r="K57" s="31"/>
      <c r="L57" s="45">
        <f t="shared" si="2"/>
        <v>107357.37201227879</v>
      </c>
      <c r="M57" s="62">
        <f t="shared" si="3"/>
        <v>107357.37201227879</v>
      </c>
      <c r="N57" s="66">
        <f t="shared" si="4"/>
        <v>0</v>
      </c>
      <c r="O57" s="7">
        <f t="shared" si="5"/>
        <v>25873126.654959191</v>
      </c>
      <c r="P57" s="31"/>
      <c r="Q57" s="7">
        <f t="shared" si="6"/>
        <v>0</v>
      </c>
      <c r="R57" s="7">
        <f t="shared" si="14"/>
        <v>20000000</v>
      </c>
      <c r="S57" s="30"/>
      <c r="T57" s="54">
        <f t="shared" si="7"/>
        <v>117117.13310430411</v>
      </c>
      <c r="U57" s="62">
        <f t="shared" si="8"/>
        <v>117117.13310430411</v>
      </c>
      <c r="V57" s="62">
        <f t="shared" si="9"/>
        <v>0</v>
      </c>
      <c r="W57" s="7">
        <f t="shared" si="15"/>
        <v>28225229.078137293</v>
      </c>
      <c r="X57" s="30"/>
      <c r="Y57" s="30"/>
      <c r="Z57" s="30"/>
      <c r="AA57" s="48">
        <f>'Summary CF'!B41*$D$12</f>
        <v>373315.59978019434</v>
      </c>
      <c r="AB57" s="7"/>
      <c r="AC57" s="7">
        <f t="shared" si="19"/>
        <v>373315.59978019434</v>
      </c>
      <c r="AD57" s="7">
        <f t="shared" si="16"/>
        <v>19843278.199966829</v>
      </c>
      <c r="AE57" s="31"/>
      <c r="AF57" s="7">
        <f t="shared" si="17"/>
        <v>0</v>
      </c>
      <c r="AG57" s="7">
        <f t="shared" si="18"/>
        <v>13950000</v>
      </c>
    </row>
    <row r="58" spans="1:33">
      <c r="A58" s="48">
        <f>'Summary CF'!B42*$D$5</f>
        <v>1273249.7304135803</v>
      </c>
      <c r="B58" s="26">
        <v>40</v>
      </c>
      <c r="C58" s="7">
        <f t="shared" si="0"/>
        <v>1390854.8515724856</v>
      </c>
      <c r="D58" s="7">
        <f t="shared" si="10"/>
        <v>25461862.564799719</v>
      </c>
      <c r="E58" s="31"/>
      <c r="F58" s="7">
        <f t="shared" si="1"/>
        <v>107804.69439566322</v>
      </c>
      <c r="G58" s="7">
        <f t="shared" si="11"/>
        <v>1219068.6506451527</v>
      </c>
      <c r="H58" s="31"/>
      <c r="I58" s="7">
        <f t="shared" si="12"/>
        <v>0</v>
      </c>
      <c r="J58" s="7">
        <f t="shared" si="13"/>
        <v>14000000</v>
      </c>
      <c r="K58" s="31"/>
      <c r="L58" s="45">
        <f t="shared" si="2"/>
        <v>107804.69439566329</v>
      </c>
      <c r="M58" s="62">
        <f t="shared" si="3"/>
        <v>107804.69439566329</v>
      </c>
      <c r="N58" s="66">
        <f t="shared" si="4"/>
        <v>0</v>
      </c>
      <c r="O58" s="7">
        <f t="shared" si="5"/>
        <v>25980931.349354856</v>
      </c>
      <c r="P58" s="31"/>
      <c r="Q58" s="7">
        <f t="shared" si="6"/>
        <v>0</v>
      </c>
      <c r="R58" s="7">
        <f t="shared" si="14"/>
        <v>20000000</v>
      </c>
      <c r="S58" s="30"/>
      <c r="T58" s="54">
        <f t="shared" si="7"/>
        <v>117605.12115890539</v>
      </c>
      <c r="U58" s="62">
        <f t="shared" si="8"/>
        <v>117605.12115890539</v>
      </c>
      <c r="V58" s="62">
        <f t="shared" si="9"/>
        <v>0</v>
      </c>
      <c r="W58" s="7">
        <f t="shared" si="15"/>
        <v>28342834.199296199</v>
      </c>
      <c r="X58" s="30"/>
      <c r="Y58" s="30"/>
      <c r="Z58" s="30"/>
      <c r="AA58" s="48">
        <f>'Summary CF'!B42*$D$12</f>
        <v>370038.20290144673</v>
      </c>
      <c r="AB58" s="7"/>
      <c r="AC58" s="7">
        <f t="shared" si="19"/>
        <v>370038.20290144673</v>
      </c>
      <c r="AD58" s="7">
        <f t="shared" si="16"/>
        <v>19473239.997065384</v>
      </c>
      <c r="AE58" s="31"/>
      <c r="AF58" s="7">
        <f t="shared" si="17"/>
        <v>0</v>
      </c>
      <c r="AG58" s="7">
        <f t="shared" si="18"/>
        <v>13950000</v>
      </c>
    </row>
    <row r="59" spans="1:33">
      <c r="A59" s="48">
        <f>'Summary CF'!B43*$D$5</f>
        <v>1262065.0426580599</v>
      </c>
      <c r="B59" s="26">
        <v>41</v>
      </c>
      <c r="C59" s="7">
        <f t="shared" si="0"/>
        <v>1380160.1851551274</v>
      </c>
      <c r="D59" s="7">
        <f t="shared" si="10"/>
        <v>24081702.379644591</v>
      </c>
      <c r="E59" s="31"/>
      <c r="F59" s="7">
        <f t="shared" si="1"/>
        <v>108253.88062231196</v>
      </c>
      <c r="G59" s="7">
        <f t="shared" si="11"/>
        <v>1110814.7700228407</v>
      </c>
      <c r="H59" s="31"/>
      <c r="I59" s="7">
        <f t="shared" si="12"/>
        <v>0</v>
      </c>
      <c r="J59" s="7">
        <f t="shared" si="13"/>
        <v>14000000</v>
      </c>
      <c r="K59" s="31"/>
      <c r="L59" s="45">
        <f t="shared" si="2"/>
        <v>108253.8806223119</v>
      </c>
      <c r="M59" s="62">
        <f t="shared" si="3"/>
        <v>108253.8806223119</v>
      </c>
      <c r="N59" s="66">
        <f t="shared" si="4"/>
        <v>0</v>
      </c>
      <c r="O59" s="7">
        <f t="shared" si="5"/>
        <v>26089185.229977168</v>
      </c>
      <c r="P59" s="31"/>
      <c r="Q59" s="7">
        <f t="shared" si="6"/>
        <v>0</v>
      </c>
      <c r="R59" s="7">
        <f t="shared" si="14"/>
        <v>20000000</v>
      </c>
      <c r="S59" s="30"/>
      <c r="T59" s="54">
        <f t="shared" si="7"/>
        <v>118095.1424970675</v>
      </c>
      <c r="U59" s="62">
        <f t="shared" si="8"/>
        <v>118095.1424970675</v>
      </c>
      <c r="V59" s="62">
        <f t="shared" si="9"/>
        <v>0</v>
      </c>
      <c r="W59" s="7">
        <f t="shared" si="15"/>
        <v>28460929.341793265</v>
      </c>
      <c r="X59" s="30"/>
      <c r="Y59" s="30"/>
      <c r="Z59" s="30"/>
      <c r="AA59" s="48">
        <f>'Summary CF'!B43*$D$12</f>
        <v>366787.65302249865</v>
      </c>
      <c r="AB59" s="7"/>
      <c r="AC59" s="7">
        <f t="shared" si="19"/>
        <v>366787.65302249865</v>
      </c>
      <c r="AD59" s="7">
        <f t="shared" si="16"/>
        <v>19106452.344042886</v>
      </c>
      <c r="AE59" s="31"/>
      <c r="AF59" s="7">
        <f t="shared" si="17"/>
        <v>0</v>
      </c>
      <c r="AG59" s="7">
        <f t="shared" si="18"/>
        <v>13950000</v>
      </c>
    </row>
    <row r="60" spans="1:33">
      <c r="A60" s="48">
        <f>'Summary CF'!B44*$D$5</f>
        <v>1250971.9947795726</v>
      </c>
      <c r="B60" s="26">
        <v>42</v>
      </c>
      <c r="C60" s="7">
        <f t="shared" si="0"/>
        <v>1369559.2003703779</v>
      </c>
      <c r="D60" s="7">
        <f t="shared" si="10"/>
        <v>22712143.179274213</v>
      </c>
      <c r="E60" s="31"/>
      <c r="F60" s="7">
        <f t="shared" si="1"/>
        <v>108704.93845823826</v>
      </c>
      <c r="G60" s="7">
        <f t="shared" si="11"/>
        <v>1002109.8315646024</v>
      </c>
      <c r="H60" s="31"/>
      <c r="I60" s="7">
        <f t="shared" si="12"/>
        <v>0</v>
      </c>
      <c r="J60" s="7">
        <f t="shared" si="13"/>
        <v>14000000</v>
      </c>
      <c r="K60" s="31"/>
      <c r="L60" s="45">
        <f t="shared" si="2"/>
        <v>108704.9384582382</v>
      </c>
      <c r="M60" s="62">
        <f t="shared" si="3"/>
        <v>108704.9384582382</v>
      </c>
      <c r="N60" s="66">
        <f t="shared" si="4"/>
        <v>0</v>
      </c>
      <c r="O60" s="7">
        <f t="shared" si="5"/>
        <v>26197890.168435406</v>
      </c>
      <c r="P60" s="31"/>
      <c r="Q60" s="7">
        <f t="shared" si="6"/>
        <v>0</v>
      </c>
      <c r="R60" s="7">
        <f t="shared" si="14"/>
        <v>20000000</v>
      </c>
      <c r="S60" s="30"/>
      <c r="T60" s="54">
        <f t="shared" si="7"/>
        <v>118587.20559080527</v>
      </c>
      <c r="U60" s="62">
        <f t="shared" si="8"/>
        <v>118587.20559080527</v>
      </c>
      <c r="V60" s="62">
        <f t="shared" si="9"/>
        <v>0</v>
      </c>
      <c r="W60" s="7">
        <f t="shared" si="15"/>
        <v>28579516.547384072</v>
      </c>
      <c r="X60" s="30"/>
      <c r="Y60" s="30"/>
      <c r="Z60" s="30"/>
      <c r="AA60" s="48">
        <f>'Summary CF'!B44*$D$12</f>
        <v>363563.73598281323</v>
      </c>
      <c r="AB60" s="7"/>
      <c r="AC60" s="7">
        <f t="shared" si="19"/>
        <v>363563.73598281323</v>
      </c>
      <c r="AD60" s="7">
        <f t="shared" si="16"/>
        <v>18742888.608060073</v>
      </c>
      <c r="AE60" s="31"/>
      <c r="AF60" s="7">
        <f t="shared" si="17"/>
        <v>0</v>
      </c>
      <c r="AG60" s="7">
        <f t="shared" si="18"/>
        <v>13950000</v>
      </c>
    </row>
    <row r="61" spans="1:33">
      <c r="A61" s="48">
        <f>'Summary CF'!B45*$D$5</f>
        <v>1239969.8556964302</v>
      </c>
      <c r="B61" s="26">
        <v>43</v>
      </c>
      <c r="C61" s="7">
        <f t="shared" si="0"/>
        <v>1359051.1746438639</v>
      </c>
      <c r="D61" s="7">
        <f t="shared" si="10"/>
        <v>21353092.00463035</v>
      </c>
      <c r="E61" s="31"/>
      <c r="F61" s="7">
        <f t="shared" si="1"/>
        <v>109157.87570181419</v>
      </c>
      <c r="G61" s="7">
        <f t="shared" si="11"/>
        <v>892951.95586278825</v>
      </c>
      <c r="H61" s="31"/>
      <c r="I61" s="7">
        <f t="shared" si="12"/>
        <v>0</v>
      </c>
      <c r="J61" s="7">
        <f t="shared" si="13"/>
        <v>14000000</v>
      </c>
      <c r="K61" s="31"/>
      <c r="L61" s="45">
        <f t="shared" si="2"/>
        <v>109157.87570181419</v>
      </c>
      <c r="M61" s="62">
        <f t="shared" si="3"/>
        <v>109157.87570181419</v>
      </c>
      <c r="N61" s="66">
        <f t="shared" si="4"/>
        <v>0</v>
      </c>
      <c r="O61" s="7">
        <f t="shared" si="5"/>
        <v>26307048.044137221</v>
      </c>
      <c r="P61" s="31"/>
      <c r="Q61" s="7">
        <f t="shared" si="6"/>
        <v>0</v>
      </c>
      <c r="R61" s="7">
        <f t="shared" si="14"/>
        <v>20000000</v>
      </c>
      <c r="S61" s="30"/>
      <c r="T61" s="54">
        <f t="shared" si="7"/>
        <v>119081.31894743362</v>
      </c>
      <c r="U61" s="62">
        <f t="shared" si="8"/>
        <v>119081.31894743362</v>
      </c>
      <c r="V61" s="62">
        <f t="shared" si="9"/>
        <v>0</v>
      </c>
      <c r="W61" s="7">
        <f t="shared" si="15"/>
        <v>28698597.866331507</v>
      </c>
      <c r="X61" s="30"/>
      <c r="Y61" s="30"/>
      <c r="Z61" s="30"/>
      <c r="AA61" s="48">
        <f>'Summary CF'!B45*$D$12</f>
        <v>360366.23931177508</v>
      </c>
      <c r="AB61" s="7"/>
      <c r="AC61" s="7">
        <f t="shared" si="19"/>
        <v>360366.23931177508</v>
      </c>
      <c r="AD61" s="7">
        <f t="shared" si="16"/>
        <v>18382522.3687483</v>
      </c>
      <c r="AE61" s="31"/>
      <c r="AF61" s="7">
        <f t="shared" si="17"/>
        <v>0</v>
      </c>
      <c r="AG61" s="7">
        <f t="shared" si="18"/>
        <v>13950000</v>
      </c>
    </row>
    <row r="62" spans="1:33">
      <c r="A62" s="48">
        <f>'Summary CF'!B46*$D$5</f>
        <v>1229057.9000960551</v>
      </c>
      <c r="B62" s="26">
        <v>44</v>
      </c>
      <c r="C62" s="7">
        <f t="shared" si="0"/>
        <v>1348635.3912057697</v>
      </c>
      <c r="D62" s="7">
        <f t="shared" si="10"/>
        <v>20004456.613424581</v>
      </c>
      <c r="E62" s="31"/>
      <c r="F62" s="7">
        <f t="shared" si="1"/>
        <v>109612.7001839052</v>
      </c>
      <c r="G62" s="7">
        <f t="shared" si="11"/>
        <v>783339.25567888306</v>
      </c>
      <c r="H62" s="31"/>
      <c r="I62" s="7">
        <f t="shared" si="12"/>
        <v>0</v>
      </c>
      <c r="J62" s="7">
        <f t="shared" si="13"/>
        <v>14000000</v>
      </c>
      <c r="K62" s="31"/>
      <c r="L62" s="45">
        <f t="shared" si="2"/>
        <v>109612.70018390508</v>
      </c>
      <c r="M62" s="62">
        <f t="shared" si="3"/>
        <v>109612.70018390508</v>
      </c>
      <c r="N62" s="66">
        <f t="shared" si="4"/>
        <v>0</v>
      </c>
      <c r="O62" s="7">
        <f t="shared" si="5"/>
        <v>26416660.744321126</v>
      </c>
      <c r="P62" s="31"/>
      <c r="Q62" s="7">
        <f t="shared" si="6"/>
        <v>0</v>
      </c>
      <c r="R62" s="7">
        <f t="shared" si="14"/>
        <v>20000000</v>
      </c>
      <c r="S62" s="30"/>
      <c r="T62" s="54">
        <f t="shared" si="7"/>
        <v>119577.49110971461</v>
      </c>
      <c r="U62" s="62">
        <f t="shared" si="8"/>
        <v>119577.49110971461</v>
      </c>
      <c r="V62" s="62">
        <f t="shared" si="9"/>
        <v>0</v>
      </c>
      <c r="W62" s="7">
        <f t="shared" si="15"/>
        <v>28818175.35744122</v>
      </c>
      <c r="X62" s="30"/>
      <c r="Y62" s="30"/>
      <c r="Z62" s="30"/>
      <c r="AA62" s="48">
        <f>'Summary CF'!B46*$D$12</f>
        <v>357194.95221541601</v>
      </c>
      <c r="AB62" s="7"/>
      <c r="AC62" s="7">
        <f t="shared" si="19"/>
        <v>357194.95221541601</v>
      </c>
      <c r="AD62" s="7">
        <f t="shared" si="16"/>
        <v>18025327.416532885</v>
      </c>
      <c r="AE62" s="31"/>
      <c r="AF62" s="7">
        <f t="shared" si="17"/>
        <v>0</v>
      </c>
      <c r="AG62" s="7">
        <f t="shared" si="18"/>
        <v>13950000</v>
      </c>
    </row>
    <row r="63" spans="1:33">
      <c r="A63" s="48">
        <f>'Summary CF'!B47*$D$5</f>
        <v>1218235.4083896596</v>
      </c>
      <c r="B63" s="26">
        <v>45</v>
      </c>
      <c r="C63" s="7">
        <f t="shared" si="0"/>
        <v>1338311.1390456646</v>
      </c>
      <c r="D63" s="7">
        <f t="shared" si="10"/>
        <v>18666145.474378917</v>
      </c>
      <c r="E63" s="31"/>
      <c r="F63" s="7">
        <f t="shared" si="1"/>
        <v>110069.41976800468</v>
      </c>
      <c r="G63" s="7">
        <f t="shared" si="11"/>
        <v>673269.83591087838</v>
      </c>
      <c r="H63" s="31"/>
      <c r="I63" s="7">
        <f t="shared" si="12"/>
        <v>0</v>
      </c>
      <c r="J63" s="7">
        <f t="shared" si="13"/>
        <v>14000000</v>
      </c>
      <c r="K63" s="31"/>
      <c r="L63" s="45">
        <f t="shared" si="2"/>
        <v>110069.41976800469</v>
      </c>
      <c r="M63" s="62">
        <f t="shared" si="3"/>
        <v>110069.41976800469</v>
      </c>
      <c r="N63" s="66">
        <f t="shared" si="4"/>
        <v>0</v>
      </c>
      <c r="O63" s="7">
        <f t="shared" si="5"/>
        <v>26526730.164089132</v>
      </c>
      <c r="P63" s="31"/>
      <c r="Q63" s="7">
        <f t="shared" si="6"/>
        <v>0</v>
      </c>
      <c r="R63" s="7">
        <f t="shared" si="14"/>
        <v>20000000</v>
      </c>
      <c r="S63" s="30"/>
      <c r="T63" s="54">
        <f t="shared" si="7"/>
        <v>120075.73065600508</v>
      </c>
      <c r="U63" s="62">
        <f t="shared" si="8"/>
        <v>120075.73065600508</v>
      </c>
      <c r="V63" s="62">
        <f t="shared" si="9"/>
        <v>0</v>
      </c>
      <c r="W63" s="7">
        <f t="shared" si="15"/>
        <v>28938251.088097226</v>
      </c>
      <c r="X63" s="30"/>
      <c r="Y63" s="30"/>
      <c r="Z63" s="30"/>
      <c r="AA63" s="48">
        <f>'Summary CF'!B47*$D$12</f>
        <v>354049.66556324484</v>
      </c>
      <c r="AB63" s="7"/>
      <c r="AC63" s="7">
        <f t="shared" si="19"/>
        <v>354049.66556324484</v>
      </c>
      <c r="AD63" s="7">
        <f t="shared" si="16"/>
        <v>17671277.750969641</v>
      </c>
      <c r="AE63" s="31"/>
      <c r="AF63" s="7">
        <f t="shared" si="17"/>
        <v>0</v>
      </c>
      <c r="AG63" s="7">
        <f t="shared" si="18"/>
        <v>13950000</v>
      </c>
    </row>
    <row r="64" spans="1:33">
      <c r="A64" s="48">
        <f>'Summary CF'!B48*$D$5</f>
        <v>1207501.666667287</v>
      </c>
      <c r="B64" s="26">
        <v>46</v>
      </c>
      <c r="C64" s="7">
        <f t="shared" si="0"/>
        <v>1328077.7128676921</v>
      </c>
      <c r="D64" s="7">
        <f t="shared" si="10"/>
        <v>17338067.761511225</v>
      </c>
      <c r="E64" s="31"/>
      <c r="F64" s="7">
        <f t="shared" si="1"/>
        <v>110528.04235037137</v>
      </c>
      <c r="G64" s="7">
        <f t="shared" si="11"/>
        <v>562741.79356050701</v>
      </c>
      <c r="H64" s="31"/>
      <c r="I64" s="7">
        <f t="shared" si="12"/>
        <v>0</v>
      </c>
      <c r="J64" s="7">
        <f t="shared" si="13"/>
        <v>14000000</v>
      </c>
      <c r="K64" s="31"/>
      <c r="L64" s="45">
        <f t="shared" si="2"/>
        <v>110528.04235037138</v>
      </c>
      <c r="M64" s="62">
        <f t="shared" si="3"/>
        <v>110528.04235037138</v>
      </c>
      <c r="N64" s="66">
        <f t="shared" si="4"/>
        <v>0</v>
      </c>
      <c r="O64" s="7">
        <f t="shared" si="5"/>
        <v>26637258.206439503</v>
      </c>
      <c r="P64" s="31"/>
      <c r="Q64" s="7">
        <f t="shared" si="6"/>
        <v>0</v>
      </c>
      <c r="R64" s="7">
        <f t="shared" si="14"/>
        <v>20000000</v>
      </c>
      <c r="S64" s="30"/>
      <c r="T64" s="54">
        <f t="shared" si="7"/>
        <v>120576.04620040511</v>
      </c>
      <c r="U64" s="62">
        <f t="shared" si="8"/>
        <v>120576.04620040511</v>
      </c>
      <c r="V64" s="62">
        <f t="shared" si="9"/>
        <v>0</v>
      </c>
      <c r="W64" s="7">
        <f t="shared" si="15"/>
        <v>29058827.134297632</v>
      </c>
      <c r="X64" s="30"/>
      <c r="Y64" s="30"/>
      <c r="Z64" s="30"/>
      <c r="AA64" s="48">
        <f>'Summary CF'!B48*$D$12</f>
        <v>350930.17187518027</v>
      </c>
      <c r="AB64" s="7"/>
      <c r="AC64" s="7">
        <f t="shared" si="19"/>
        <v>350930.17187518027</v>
      </c>
      <c r="AD64" s="7">
        <f t="shared" si="16"/>
        <v>17320347.579094462</v>
      </c>
      <c r="AE64" s="31"/>
      <c r="AF64" s="7">
        <f t="shared" si="17"/>
        <v>0</v>
      </c>
      <c r="AG64" s="7">
        <f t="shared" si="18"/>
        <v>13950000</v>
      </c>
    </row>
    <row r="65" spans="1:33">
      <c r="A65" s="48">
        <f>'Summary CF'!B49*$D$5</f>
        <v>1196855.966653201</v>
      </c>
      <c r="B65" s="26">
        <v>47</v>
      </c>
      <c r="C65" s="7">
        <f t="shared" si="0"/>
        <v>1317934.4130461079</v>
      </c>
      <c r="D65" s="7">
        <f t="shared" si="10"/>
        <v>16020133.348465117</v>
      </c>
      <c r="E65" s="31"/>
      <c r="F65" s="7">
        <f t="shared" si="1"/>
        <v>110988.57586016459</v>
      </c>
      <c r="G65" s="7">
        <f t="shared" si="11"/>
        <v>451753.21770034241</v>
      </c>
      <c r="H65" s="31"/>
      <c r="I65" s="7">
        <f t="shared" si="12"/>
        <v>0</v>
      </c>
      <c r="J65" s="7">
        <f t="shared" si="13"/>
        <v>14000000</v>
      </c>
      <c r="K65" s="31"/>
      <c r="L65" s="45">
        <f t="shared" si="2"/>
        <v>110988.57586016459</v>
      </c>
      <c r="M65" s="62">
        <f t="shared" si="3"/>
        <v>110988.57586016459</v>
      </c>
      <c r="N65" s="66">
        <f t="shared" si="4"/>
        <v>0</v>
      </c>
      <c r="O65" s="7">
        <f t="shared" si="5"/>
        <v>26748246.782299668</v>
      </c>
      <c r="P65" s="31"/>
      <c r="Q65" s="7">
        <f t="shared" si="6"/>
        <v>0</v>
      </c>
      <c r="R65" s="7">
        <f t="shared" si="14"/>
        <v>20000000</v>
      </c>
      <c r="S65" s="30"/>
      <c r="T65" s="54">
        <f t="shared" si="7"/>
        <v>121078.4463929068</v>
      </c>
      <c r="U65" s="62">
        <f t="shared" si="8"/>
        <v>121078.4463929068</v>
      </c>
      <c r="V65" s="62">
        <f t="shared" si="9"/>
        <v>0</v>
      </c>
      <c r="W65" s="7">
        <f t="shared" si="15"/>
        <v>29179905.580690537</v>
      </c>
      <c r="X65" s="30"/>
      <c r="Y65" s="30"/>
      <c r="Z65" s="30"/>
      <c r="AA65" s="48">
        <f>'Summary CF'!B49*$D$12</f>
        <v>347836.26530858653</v>
      </c>
      <c r="AB65" s="7"/>
      <c r="AC65" s="7">
        <f t="shared" si="19"/>
        <v>347836.26530858653</v>
      </c>
      <c r="AD65" s="7">
        <f t="shared" si="16"/>
        <v>16972511.313785877</v>
      </c>
      <c r="AE65" s="31"/>
      <c r="AF65" s="7">
        <f t="shared" si="17"/>
        <v>0</v>
      </c>
      <c r="AG65" s="7">
        <f t="shared" si="18"/>
        <v>13950000</v>
      </c>
    </row>
    <row r="66" spans="1:33">
      <c r="A66" s="48">
        <f>'Summary CF'!B50*$D$5</f>
        <v>1186297.6056616281</v>
      </c>
      <c r="B66" s="26">
        <v>48</v>
      </c>
      <c r="C66" s="7">
        <f t="shared" si="0"/>
        <v>1307880.545581172</v>
      </c>
      <c r="D66" s="7">
        <f t="shared" si="10"/>
        <v>14712252.802883945</v>
      </c>
      <c r="E66" s="31"/>
      <c r="F66" s="7">
        <f t="shared" si="1"/>
        <v>111451.02825958189</v>
      </c>
      <c r="G66" s="7">
        <f t="shared" si="11"/>
        <v>340302.18944076053</v>
      </c>
      <c r="H66" s="31"/>
      <c r="I66" s="7">
        <f t="shared" si="12"/>
        <v>0</v>
      </c>
      <c r="J66" s="7">
        <f t="shared" si="13"/>
        <v>14000000</v>
      </c>
      <c r="K66" s="31"/>
      <c r="L66" s="45">
        <f t="shared" si="2"/>
        <v>111451.02825958194</v>
      </c>
      <c r="M66" s="62">
        <f t="shared" si="3"/>
        <v>111451.02825958194</v>
      </c>
      <c r="N66" s="66">
        <f t="shared" si="4"/>
        <v>0</v>
      </c>
      <c r="O66" s="7">
        <f t="shared" si="5"/>
        <v>26859697.81055925</v>
      </c>
      <c r="P66" s="31"/>
      <c r="Q66" s="7">
        <f t="shared" si="6"/>
        <v>0</v>
      </c>
      <c r="R66" s="7">
        <f t="shared" si="14"/>
        <v>20000000</v>
      </c>
      <c r="S66" s="30"/>
      <c r="T66" s="54">
        <f t="shared" si="7"/>
        <v>121582.9399195439</v>
      </c>
      <c r="U66" s="62">
        <f t="shared" si="8"/>
        <v>121582.9399195439</v>
      </c>
      <c r="V66" s="62">
        <f t="shared" si="9"/>
        <v>0</v>
      </c>
      <c r="W66" s="7">
        <f t="shared" si="15"/>
        <v>29301488.520610079</v>
      </c>
      <c r="X66" s="30"/>
      <c r="Y66" s="30"/>
      <c r="Z66" s="30"/>
      <c r="AA66" s="48">
        <f>'Summary CF'!B50*$D$12</f>
        <v>344767.74164541066</v>
      </c>
      <c r="AB66" s="7"/>
      <c r="AC66" s="7">
        <f t="shared" si="19"/>
        <v>344767.74164541066</v>
      </c>
      <c r="AD66" s="7">
        <f t="shared" si="16"/>
        <v>16627743.572140466</v>
      </c>
      <c r="AE66" s="31"/>
      <c r="AF66" s="7">
        <f t="shared" si="17"/>
        <v>0</v>
      </c>
      <c r="AG66" s="7">
        <f t="shared" si="18"/>
        <v>13950000</v>
      </c>
    </row>
    <row r="67" spans="1:33">
      <c r="A67" s="48">
        <f>'Summary CF'!B51*$D$5</f>
        <v>1175825.8865528423</v>
      </c>
      <c r="B67" s="26">
        <v>49</v>
      </c>
      <c r="C67" s="7">
        <f t="shared" si="0"/>
        <v>1297915.4220553844</v>
      </c>
      <c r="D67" s="7">
        <f t="shared" si="10"/>
        <v>13414337.380828561</v>
      </c>
      <c r="E67" s="31"/>
      <c r="F67" s="7">
        <f t="shared" si="1"/>
        <v>111915.40754399681</v>
      </c>
      <c r="G67" s="7">
        <f t="shared" si="11"/>
        <v>228386.78189676371</v>
      </c>
      <c r="H67" s="31"/>
      <c r="I67" s="7">
        <f t="shared" si="12"/>
        <v>0</v>
      </c>
      <c r="J67" s="7">
        <f t="shared" si="13"/>
        <v>14000000</v>
      </c>
      <c r="K67" s="31"/>
      <c r="L67" s="45">
        <f t="shared" si="2"/>
        <v>111915.40754399687</v>
      </c>
      <c r="M67" s="62">
        <f t="shared" si="3"/>
        <v>111915.40754399687</v>
      </c>
      <c r="N67" s="66">
        <f t="shared" si="4"/>
        <v>0</v>
      </c>
      <c r="O67" s="7">
        <f t="shared" si="5"/>
        <v>26971613.218103249</v>
      </c>
      <c r="P67" s="31"/>
      <c r="Q67" s="7">
        <f t="shared" si="6"/>
        <v>0</v>
      </c>
      <c r="R67" s="7">
        <f t="shared" si="14"/>
        <v>20000000</v>
      </c>
      <c r="S67" s="30"/>
      <c r="T67" s="54">
        <f t="shared" si="7"/>
        <v>122089.535502542</v>
      </c>
      <c r="U67" s="62">
        <f t="shared" si="8"/>
        <v>122089.535502542</v>
      </c>
      <c r="V67" s="62">
        <f t="shared" si="9"/>
        <v>0</v>
      </c>
      <c r="W67" s="7">
        <f t="shared" si="15"/>
        <v>29423578.056112621</v>
      </c>
      <c r="X67" s="30"/>
      <c r="Y67" s="30"/>
      <c r="Z67" s="30"/>
      <c r="AA67" s="48">
        <f>'Summary CF'!B51*$D$12</f>
        <v>341724.39827941981</v>
      </c>
      <c r="AB67" s="7"/>
      <c r="AC67" s="7">
        <f t="shared" si="19"/>
        <v>341724.39827941981</v>
      </c>
      <c r="AD67" s="7">
        <f t="shared" si="16"/>
        <v>16286019.173861047</v>
      </c>
      <c r="AE67" s="31"/>
      <c r="AF67" s="7">
        <f t="shared" si="17"/>
        <v>0</v>
      </c>
      <c r="AG67" s="7">
        <f t="shared" si="18"/>
        <v>13950000</v>
      </c>
    </row>
    <row r="68" spans="1:33">
      <c r="A68" s="48">
        <f>'Summary CF'!B52*$D$5</f>
        <v>1165440.1176895997</v>
      </c>
      <c r="B68" s="26">
        <v>50</v>
      </c>
      <c r="C68" s="7">
        <f t="shared" si="0"/>
        <v>1288038.3595900689</v>
      </c>
      <c r="D68" s="7">
        <f t="shared" si="10"/>
        <v>12126299.021238493</v>
      </c>
      <c r="E68" s="31"/>
      <c r="F68" s="7">
        <f t="shared" si="1"/>
        <v>112381.72174209682</v>
      </c>
      <c r="G68" s="7">
        <f t="shared" si="11"/>
        <v>116005.06015466689</v>
      </c>
      <c r="H68" s="31"/>
      <c r="I68" s="7">
        <f t="shared" si="12"/>
        <v>0</v>
      </c>
      <c r="J68" s="7">
        <f t="shared" si="13"/>
        <v>14000000</v>
      </c>
      <c r="K68" s="31"/>
      <c r="L68" s="45">
        <f t="shared" si="2"/>
        <v>112381.72174209687</v>
      </c>
      <c r="M68" s="62">
        <f t="shared" si="3"/>
        <v>112381.72174209687</v>
      </c>
      <c r="N68" s="66">
        <f t="shared" si="4"/>
        <v>0</v>
      </c>
      <c r="O68" s="7">
        <f t="shared" si="5"/>
        <v>27083994.939845346</v>
      </c>
      <c r="P68" s="31"/>
      <c r="Q68" s="7">
        <f t="shared" si="6"/>
        <v>0</v>
      </c>
      <c r="R68" s="7">
        <f t="shared" si="14"/>
        <v>20000000</v>
      </c>
      <c r="S68" s="30"/>
      <c r="T68" s="54">
        <f t="shared" si="7"/>
        <v>122598.24190046925</v>
      </c>
      <c r="U68" s="62">
        <f t="shared" si="8"/>
        <v>122598.24190046925</v>
      </c>
      <c r="V68" s="62">
        <f t="shared" si="9"/>
        <v>0</v>
      </c>
      <c r="W68" s="7">
        <f t="shared" si="15"/>
        <v>29546176.298013091</v>
      </c>
      <c r="X68" s="30"/>
      <c r="Y68" s="30"/>
      <c r="Z68" s="30"/>
      <c r="AA68" s="48">
        <f>'Summary CF'!B52*$D$12</f>
        <v>338706.03420353995</v>
      </c>
      <c r="AB68" s="7"/>
      <c r="AC68" s="7">
        <f t="shared" si="19"/>
        <v>338706.03420353995</v>
      </c>
      <c r="AD68" s="7">
        <f t="shared" si="16"/>
        <v>15947313.139657507</v>
      </c>
      <c r="AE68" s="31"/>
      <c r="AF68" s="7">
        <f t="shared" si="17"/>
        <v>0</v>
      </c>
      <c r="AG68" s="7">
        <f t="shared" si="18"/>
        <v>13950000</v>
      </c>
    </row>
    <row r="69" spans="1:33">
      <c r="A69" s="48">
        <f>'Summary CF'!B53*$D$5</f>
        <v>1155139.6128939113</v>
      </c>
      <c r="B69" s="26">
        <v>51</v>
      </c>
      <c r="C69" s="7">
        <f t="shared" si="0"/>
        <v>1278248.6808022992</v>
      </c>
      <c r="D69" s="7">
        <f t="shared" si="10"/>
        <v>10848050.340436194</v>
      </c>
      <c r="E69" s="31"/>
      <c r="F69" s="7">
        <f t="shared" si="1"/>
        <v>112849.97891602223</v>
      </c>
      <c r="G69" s="7">
        <f t="shared" si="11"/>
        <v>3155.0812386446632</v>
      </c>
      <c r="H69" s="31"/>
      <c r="I69" s="7">
        <f t="shared" si="12"/>
        <v>0</v>
      </c>
      <c r="J69" s="7">
        <f t="shared" si="13"/>
        <v>14000000</v>
      </c>
      <c r="K69" s="31"/>
      <c r="L69" s="45">
        <f t="shared" si="2"/>
        <v>112849.97891602227</v>
      </c>
      <c r="M69" s="62">
        <f t="shared" si="3"/>
        <v>112849.97891602227</v>
      </c>
      <c r="N69" s="66">
        <f t="shared" si="4"/>
        <v>0</v>
      </c>
      <c r="O69" s="7">
        <f t="shared" si="5"/>
        <v>27196844.918761369</v>
      </c>
      <c r="P69" s="31"/>
      <c r="Q69" s="7">
        <f t="shared" si="6"/>
        <v>0</v>
      </c>
      <c r="R69" s="7">
        <f t="shared" si="14"/>
        <v>20000000</v>
      </c>
      <c r="S69" s="30"/>
      <c r="T69" s="54">
        <f t="shared" si="7"/>
        <v>123109.06790838788</v>
      </c>
      <c r="U69" s="62">
        <f t="shared" si="8"/>
        <v>123109.06790838788</v>
      </c>
      <c r="V69" s="62">
        <f t="shared" si="9"/>
        <v>0</v>
      </c>
      <c r="W69" s="7">
        <f t="shared" si="15"/>
        <v>29669285.365921479</v>
      </c>
      <c r="X69" s="30"/>
      <c r="Y69" s="30"/>
      <c r="Z69" s="30"/>
      <c r="AA69" s="48">
        <f>'Summary CF'!B53*$D$12</f>
        <v>335712.44999729301</v>
      </c>
      <c r="AB69" s="7"/>
      <c r="AC69" s="7">
        <f t="shared" si="19"/>
        <v>335712.44999729301</v>
      </c>
      <c r="AD69" s="7">
        <f t="shared" si="16"/>
        <v>15611600.689660214</v>
      </c>
      <c r="AE69" s="31"/>
      <c r="AF69" s="7">
        <f t="shared" si="17"/>
        <v>0</v>
      </c>
      <c r="AG69" s="7">
        <f t="shared" si="18"/>
        <v>13950000</v>
      </c>
    </row>
    <row r="70" spans="1:33">
      <c r="A70" s="48">
        <f>'Summary CF'!B54*$D$5</f>
        <v>1144923.6914041534</v>
      </c>
      <c r="B70" s="26">
        <v>52</v>
      </c>
      <c r="C70" s="7">
        <f t="shared" si="0"/>
        <v>1268545.7137621595</v>
      </c>
      <c r="D70" s="7">
        <f t="shared" si="10"/>
        <v>9579504.6266740337</v>
      </c>
      <c r="E70" s="31"/>
      <c r="F70" s="7">
        <f t="shared" si="1"/>
        <v>3155.0812386446632</v>
      </c>
      <c r="G70" s="7">
        <f t="shared" si="11"/>
        <v>0</v>
      </c>
      <c r="H70" s="31"/>
      <c r="I70" s="7">
        <f t="shared" si="12"/>
        <v>110165.10592286102</v>
      </c>
      <c r="J70" s="7">
        <f t="shared" si="13"/>
        <v>13889834.894077139</v>
      </c>
      <c r="K70" s="31"/>
      <c r="L70" s="45">
        <f t="shared" si="2"/>
        <v>113320.1871615057</v>
      </c>
      <c r="M70" s="62">
        <f t="shared" si="3"/>
        <v>113320.1871615057</v>
      </c>
      <c r="N70" s="66">
        <f t="shared" si="4"/>
        <v>0</v>
      </c>
      <c r="O70" s="7">
        <f t="shared" si="5"/>
        <v>27310165.105922874</v>
      </c>
      <c r="P70" s="31"/>
      <c r="Q70" s="7">
        <f t="shared" si="6"/>
        <v>0</v>
      </c>
      <c r="R70" s="7">
        <f t="shared" si="14"/>
        <v>20000000</v>
      </c>
      <c r="S70" s="30"/>
      <c r="T70" s="54">
        <f t="shared" si="7"/>
        <v>123622.02235800616</v>
      </c>
      <c r="U70" s="62">
        <f t="shared" si="8"/>
        <v>123622.02235800616</v>
      </c>
      <c r="V70" s="62">
        <f t="shared" si="9"/>
        <v>0</v>
      </c>
      <c r="W70" s="7">
        <f t="shared" si="15"/>
        <v>29792907.388279486</v>
      </c>
      <c r="X70" s="30"/>
      <c r="Y70" s="30"/>
      <c r="Z70" s="30"/>
      <c r="AA70" s="48">
        <f>'Summary CF'!B54*$D$12</f>
        <v>332743.44781433209</v>
      </c>
      <c r="AB70" s="7"/>
      <c r="AC70" s="7">
        <f t="shared" si="19"/>
        <v>332743.44781433209</v>
      </c>
      <c r="AD70" s="7">
        <f t="shared" si="16"/>
        <v>15278857.241845882</v>
      </c>
      <c r="AE70" s="31"/>
      <c r="AF70" s="7">
        <f t="shared" si="17"/>
        <v>0</v>
      </c>
      <c r="AG70" s="7">
        <f t="shared" si="18"/>
        <v>13950000</v>
      </c>
    </row>
    <row r="71" spans="1:33">
      <c r="A71" s="48">
        <f>'Summary CF'!B55*$D$5</f>
        <v>1134791.6778325182</v>
      </c>
      <c r="B71" s="26">
        <v>53</v>
      </c>
      <c r="C71" s="7">
        <f t="shared" si="0"/>
        <v>1258928.7919503495</v>
      </c>
      <c r="D71" s="7">
        <f t="shared" si="10"/>
        <v>8320575.834723684</v>
      </c>
      <c r="E71" s="31"/>
      <c r="F71" s="7">
        <f t="shared" si="1"/>
        <v>0</v>
      </c>
      <c r="G71" s="7">
        <f t="shared" si="11"/>
        <v>0</v>
      </c>
      <c r="H71" s="31"/>
      <c r="I71" s="7">
        <f t="shared" si="12"/>
        <v>113792.3546080119</v>
      </c>
      <c r="J71" s="7">
        <f t="shared" si="13"/>
        <v>13776042.539469127</v>
      </c>
      <c r="K71" s="31"/>
      <c r="L71" s="45">
        <f t="shared" si="2"/>
        <v>113792.35460801197</v>
      </c>
      <c r="M71" s="62">
        <f t="shared" si="3"/>
        <v>113792.35460801197</v>
      </c>
      <c r="N71" s="66">
        <f t="shared" si="4"/>
        <v>0</v>
      </c>
      <c r="O71" s="7">
        <f t="shared" si="5"/>
        <v>27423957.460530885</v>
      </c>
      <c r="P71" s="31"/>
      <c r="Q71" s="7">
        <f t="shared" si="6"/>
        <v>0</v>
      </c>
      <c r="R71" s="7">
        <f t="shared" si="14"/>
        <v>20000000</v>
      </c>
      <c r="S71" s="30"/>
      <c r="T71" s="54">
        <f t="shared" si="7"/>
        <v>124137.1141178312</v>
      </c>
      <c r="U71" s="62">
        <f t="shared" si="8"/>
        <v>124137.1141178312</v>
      </c>
      <c r="V71" s="62">
        <f t="shared" si="9"/>
        <v>0</v>
      </c>
      <c r="W71" s="7">
        <f t="shared" si="15"/>
        <v>29917044.502397317</v>
      </c>
      <c r="X71" s="30"/>
      <c r="Y71" s="30"/>
      <c r="Z71" s="30"/>
      <c r="AA71" s="48">
        <f>'Summary CF'!B55*$D$12</f>
        <v>329798.83137007564</v>
      </c>
      <c r="AB71" s="7"/>
      <c r="AC71" s="7">
        <f t="shared" si="19"/>
        <v>329798.83137007564</v>
      </c>
      <c r="AD71" s="7">
        <f t="shared" si="16"/>
        <v>14949058.410475805</v>
      </c>
      <c r="AE71" s="31"/>
      <c r="AF71" s="7">
        <f t="shared" si="17"/>
        <v>0</v>
      </c>
      <c r="AG71" s="7">
        <f t="shared" si="18"/>
        <v>13950000</v>
      </c>
    </row>
    <row r="72" spans="1:33">
      <c r="A72" s="48">
        <f>'Summary CF'!B56*$D$5</f>
        <v>1124742.9021227963</v>
      </c>
      <c r="B72" s="26">
        <v>54</v>
      </c>
      <c r="C72" s="7">
        <f t="shared" si="0"/>
        <v>1249397.2542161185</v>
      </c>
      <c r="D72" s="7">
        <f t="shared" si="10"/>
        <v>7071178.5805075653</v>
      </c>
      <c r="E72" s="31"/>
      <c r="F72" s="7">
        <f t="shared" si="1"/>
        <v>0</v>
      </c>
      <c r="G72" s="7">
        <f t="shared" si="11"/>
        <v>0</v>
      </c>
      <c r="H72" s="31"/>
      <c r="I72" s="7">
        <f t="shared" si="12"/>
        <v>114266.48941887869</v>
      </c>
      <c r="J72" s="7">
        <f t="shared" si="13"/>
        <v>13661776.050050247</v>
      </c>
      <c r="K72" s="31"/>
      <c r="L72" s="45">
        <f t="shared" si="2"/>
        <v>114266.48941887869</v>
      </c>
      <c r="M72" s="62">
        <f t="shared" si="3"/>
        <v>114266.48941887869</v>
      </c>
      <c r="N72" s="66">
        <f t="shared" si="4"/>
        <v>0</v>
      </c>
      <c r="O72" s="7">
        <f t="shared" si="5"/>
        <v>27538223.949949764</v>
      </c>
      <c r="P72" s="31"/>
      <c r="Q72" s="7">
        <f t="shared" si="6"/>
        <v>0</v>
      </c>
      <c r="R72" s="7">
        <f t="shared" si="14"/>
        <v>20000000</v>
      </c>
      <c r="S72" s="30"/>
      <c r="T72" s="54">
        <f t="shared" si="7"/>
        <v>124654.35209332216</v>
      </c>
      <c r="U72" s="62">
        <f t="shared" si="8"/>
        <v>124654.35209332216</v>
      </c>
      <c r="V72" s="62">
        <f t="shared" si="9"/>
        <v>0</v>
      </c>
      <c r="W72" s="7">
        <f t="shared" si="15"/>
        <v>30041698.854490638</v>
      </c>
      <c r="X72" s="30"/>
      <c r="Y72" s="30"/>
      <c r="Z72" s="30"/>
      <c r="AA72" s="48">
        <f>'Summary CF'!B56*$D$12</f>
        <v>326878.40592943766</v>
      </c>
      <c r="AB72" s="7"/>
      <c r="AC72" s="7">
        <f t="shared" si="19"/>
        <v>326878.40592943766</v>
      </c>
      <c r="AD72" s="7">
        <f t="shared" si="16"/>
        <v>14622180.004546368</v>
      </c>
      <c r="AE72" s="31"/>
      <c r="AF72" s="7">
        <f t="shared" si="17"/>
        <v>0</v>
      </c>
      <c r="AG72" s="7">
        <f t="shared" si="18"/>
        <v>13950000</v>
      </c>
    </row>
    <row r="73" spans="1:33">
      <c r="A73" s="48">
        <f>'Summary CF'!B57*$D$5</f>
        <v>1114776.6995084882</v>
      </c>
      <c r="B73" s="26">
        <v>55</v>
      </c>
      <c r="C73" s="7">
        <f t="shared" si="0"/>
        <v>1239950.4447355324</v>
      </c>
      <c r="D73" s="7">
        <f t="shared" si="10"/>
        <v>5831228.1357720327</v>
      </c>
      <c r="E73" s="31"/>
      <c r="F73" s="7">
        <f t="shared" si="1"/>
        <v>0</v>
      </c>
      <c r="G73" s="7">
        <f t="shared" si="11"/>
        <v>0</v>
      </c>
      <c r="H73" s="31"/>
      <c r="I73" s="7">
        <f t="shared" si="12"/>
        <v>114742.59979145741</v>
      </c>
      <c r="J73" s="7">
        <f t="shared" si="13"/>
        <v>13547033.45025879</v>
      </c>
      <c r="K73" s="31"/>
      <c r="L73" s="45">
        <f t="shared" si="2"/>
        <v>114742.59979145735</v>
      </c>
      <c r="M73" s="62">
        <f t="shared" si="3"/>
        <v>114742.59979145735</v>
      </c>
      <c r="N73" s="66">
        <f t="shared" si="4"/>
        <v>0</v>
      </c>
      <c r="O73" s="7">
        <f t="shared" si="5"/>
        <v>27652966.54974122</v>
      </c>
      <c r="P73" s="31"/>
      <c r="Q73" s="7">
        <f t="shared" si="6"/>
        <v>0</v>
      </c>
      <c r="R73" s="7">
        <f t="shared" si="14"/>
        <v>20000000</v>
      </c>
      <c r="S73" s="30"/>
      <c r="T73" s="54">
        <f t="shared" si="7"/>
        <v>125173.74522704432</v>
      </c>
      <c r="U73" s="62">
        <f t="shared" si="8"/>
        <v>125173.74522704432</v>
      </c>
      <c r="V73" s="62">
        <f t="shared" si="9"/>
        <v>0</v>
      </c>
      <c r="W73" s="7">
        <f t="shared" si="15"/>
        <v>30166872.59971768</v>
      </c>
      <c r="X73" s="30"/>
      <c r="Y73" s="30"/>
      <c r="Z73" s="30"/>
      <c r="AA73" s="48">
        <f>'Summary CF'!B57*$D$12</f>
        <v>323981.9782946544</v>
      </c>
      <c r="AB73" s="7"/>
      <c r="AC73" s="7">
        <f t="shared" si="19"/>
        <v>323981.9782946544</v>
      </c>
      <c r="AD73" s="7">
        <f t="shared" si="16"/>
        <v>14298198.026251715</v>
      </c>
      <c r="AE73" s="31"/>
      <c r="AF73" s="7">
        <f t="shared" si="17"/>
        <v>0</v>
      </c>
      <c r="AG73" s="7">
        <f t="shared" si="18"/>
        <v>13950000</v>
      </c>
    </row>
    <row r="74" spans="1:33">
      <c r="A74" s="48">
        <f>'Summary CF'!B58*$D$5</f>
        <v>1104892.4104712475</v>
      </c>
      <c r="B74" s="26">
        <v>56</v>
      </c>
      <c r="C74" s="7">
        <f t="shared" si="0"/>
        <v>1230587.7129700712</v>
      </c>
      <c r="D74" s="7">
        <f t="shared" si="10"/>
        <v>4600640.4228019612</v>
      </c>
      <c r="E74" s="31"/>
      <c r="F74" s="7">
        <f t="shared" si="1"/>
        <v>0</v>
      </c>
      <c r="G74" s="7">
        <f t="shared" si="11"/>
        <v>0</v>
      </c>
      <c r="H74" s="31"/>
      <c r="I74" s="7">
        <f t="shared" si="12"/>
        <v>115220.69395725499</v>
      </c>
      <c r="J74" s="7">
        <f t="shared" si="13"/>
        <v>13431812.756301535</v>
      </c>
      <c r="K74" s="31"/>
      <c r="L74" s="45">
        <f t="shared" si="2"/>
        <v>115220.69395725508</v>
      </c>
      <c r="M74" s="62">
        <f t="shared" si="3"/>
        <v>115220.69395725508</v>
      </c>
      <c r="N74" s="66">
        <f t="shared" si="4"/>
        <v>0</v>
      </c>
      <c r="O74" s="7">
        <f t="shared" si="5"/>
        <v>27768187.243698474</v>
      </c>
      <c r="P74" s="31"/>
      <c r="Q74" s="7">
        <f t="shared" si="6"/>
        <v>0</v>
      </c>
      <c r="R74" s="7">
        <f t="shared" si="14"/>
        <v>20000000</v>
      </c>
      <c r="S74" s="30"/>
      <c r="T74" s="54">
        <f t="shared" si="7"/>
        <v>125695.30249882367</v>
      </c>
      <c r="U74" s="62">
        <f t="shared" si="8"/>
        <v>125695.30249882367</v>
      </c>
      <c r="V74" s="62">
        <f t="shared" si="9"/>
        <v>0</v>
      </c>
      <c r="W74" s="7">
        <f t="shared" si="15"/>
        <v>30292567.902216505</v>
      </c>
      <c r="X74" s="30"/>
      <c r="Y74" s="30"/>
      <c r="Z74" s="30"/>
      <c r="AA74" s="48">
        <f>'Summary CF'!B58*$D$12</f>
        <v>321109.3567932063</v>
      </c>
      <c r="AB74" s="7"/>
      <c r="AC74" s="7">
        <f t="shared" si="19"/>
        <v>321109.3567932063</v>
      </c>
      <c r="AD74" s="7">
        <f t="shared" si="16"/>
        <v>13977088.669458508</v>
      </c>
      <c r="AE74" s="31"/>
      <c r="AF74" s="7">
        <f t="shared" si="17"/>
        <v>0</v>
      </c>
      <c r="AG74" s="7">
        <f t="shared" si="18"/>
        <v>13950000</v>
      </c>
    </row>
    <row r="75" spans="1:33">
      <c r="A75" s="48">
        <f>'Summary CF'!B59*$D$5</f>
        <v>1095089.3806996471</v>
      </c>
      <c r="B75" s="26">
        <v>57</v>
      </c>
      <c r="C75" s="7">
        <f t="shared" si="0"/>
        <v>1221308.4136255493</v>
      </c>
      <c r="D75" s="7">
        <f t="shared" si="10"/>
        <v>3379332.0091764117</v>
      </c>
      <c r="E75" s="31"/>
      <c r="F75" s="7">
        <f t="shared" si="1"/>
        <v>0</v>
      </c>
      <c r="G75" s="7">
        <f t="shared" si="11"/>
        <v>0</v>
      </c>
      <c r="H75" s="31"/>
      <c r="I75" s="7">
        <f t="shared" si="12"/>
        <v>115700.78018207708</v>
      </c>
      <c r="J75" s="7">
        <f t="shared" si="13"/>
        <v>13316111.976119459</v>
      </c>
      <c r="K75" s="31"/>
      <c r="L75" s="45">
        <f t="shared" si="2"/>
        <v>115700.78018207697</v>
      </c>
      <c r="M75" s="62">
        <f t="shared" si="3"/>
        <v>115700.78018207697</v>
      </c>
      <c r="N75" s="66">
        <f t="shared" si="4"/>
        <v>0</v>
      </c>
      <c r="O75" s="7">
        <f t="shared" si="5"/>
        <v>27883888.023880553</v>
      </c>
      <c r="P75" s="31"/>
      <c r="Q75" s="7">
        <f t="shared" si="6"/>
        <v>0</v>
      </c>
      <c r="R75" s="7">
        <f t="shared" si="14"/>
        <v>20000000</v>
      </c>
      <c r="S75" s="30"/>
      <c r="T75" s="54">
        <f t="shared" si="7"/>
        <v>126219.03292590211</v>
      </c>
      <c r="U75" s="62">
        <f t="shared" si="8"/>
        <v>126219.03292590211</v>
      </c>
      <c r="V75" s="62">
        <f t="shared" si="9"/>
        <v>0</v>
      </c>
      <c r="W75" s="7">
        <f t="shared" si="15"/>
        <v>30418786.935142409</v>
      </c>
      <c r="X75" s="30"/>
      <c r="Y75" s="30"/>
      <c r="Z75" s="30"/>
      <c r="AA75" s="48">
        <f>'Summary CF'!B59*$D$12</f>
        <v>318260.35126583499</v>
      </c>
      <c r="AB75" s="7"/>
      <c r="AC75" s="7">
        <f t="shared" si="19"/>
        <v>318260.35126583499</v>
      </c>
      <c r="AD75" s="7">
        <f t="shared" si="16"/>
        <v>13658828.318192674</v>
      </c>
      <c r="AE75" s="31"/>
      <c r="AF75" s="7">
        <f t="shared" si="17"/>
        <v>0</v>
      </c>
      <c r="AG75" s="7">
        <f t="shared" si="18"/>
        <v>13950000</v>
      </c>
    </row>
    <row r="76" spans="1:33">
      <c r="A76" s="48">
        <f>'Summary CF'!B60*$D$5</f>
        <v>1085366.961048271</v>
      </c>
      <c r="B76" s="26">
        <v>58</v>
      </c>
      <c r="C76" s="7">
        <f t="shared" si="0"/>
        <v>1212111.9066113643</v>
      </c>
      <c r="D76" s="7">
        <f t="shared" si="10"/>
        <v>2167220.1025650473</v>
      </c>
      <c r="E76" s="31"/>
      <c r="F76" s="7">
        <f t="shared" si="1"/>
        <v>0</v>
      </c>
      <c r="G76" s="7">
        <f t="shared" si="11"/>
        <v>0</v>
      </c>
      <c r="H76" s="31"/>
      <c r="I76" s="7">
        <f t="shared" si="12"/>
        <v>116182.86676616897</v>
      </c>
      <c r="J76" s="7">
        <f t="shared" si="13"/>
        <v>13199929.109353289</v>
      </c>
      <c r="K76" s="31"/>
      <c r="L76" s="45">
        <f t="shared" si="2"/>
        <v>116182.86676616897</v>
      </c>
      <c r="M76" s="62">
        <f t="shared" si="3"/>
        <v>116182.86676616897</v>
      </c>
      <c r="N76" s="66">
        <f t="shared" si="4"/>
        <v>0</v>
      </c>
      <c r="O76" s="7">
        <f t="shared" si="5"/>
        <v>28000070.890646722</v>
      </c>
      <c r="P76" s="31"/>
      <c r="Q76" s="7">
        <f t="shared" si="6"/>
        <v>0</v>
      </c>
      <c r="R76" s="7">
        <f t="shared" si="14"/>
        <v>20000000</v>
      </c>
      <c r="S76" s="30"/>
      <c r="T76" s="54">
        <f t="shared" si="7"/>
        <v>126744.94556309337</v>
      </c>
      <c r="U76" s="62">
        <f t="shared" si="8"/>
        <v>126744.94556309337</v>
      </c>
      <c r="V76" s="62">
        <f t="shared" si="9"/>
        <v>0</v>
      </c>
      <c r="W76" s="7">
        <f t="shared" si="15"/>
        <v>30545531.880705502</v>
      </c>
      <c r="X76" s="30"/>
      <c r="Y76" s="30"/>
      <c r="Z76" s="30"/>
      <c r="AA76" s="48">
        <f>'Summary CF'!B60*$D$12</f>
        <v>315434.77305465378</v>
      </c>
      <c r="AB76" s="7"/>
      <c r="AC76" s="7">
        <f t="shared" si="19"/>
        <v>315434.77305465378</v>
      </c>
      <c r="AD76" s="7">
        <f t="shared" si="16"/>
        <v>13343393.54513802</v>
      </c>
      <c r="AE76" s="31"/>
      <c r="AF76" s="7">
        <f t="shared" si="17"/>
        <v>0</v>
      </c>
      <c r="AG76" s="7">
        <f t="shared" si="18"/>
        <v>13950000</v>
      </c>
    </row>
    <row r="77" spans="1:33">
      <c r="A77" s="48">
        <f>'Summary CF'!B61*$D$5</f>
        <v>1075724.5074971237</v>
      </c>
      <c r="B77" s="26">
        <v>59</v>
      </c>
      <c r="C77" s="7">
        <f t="shared" si="0"/>
        <v>1202997.5570000634</v>
      </c>
      <c r="D77" s="7">
        <f t="shared" si="10"/>
        <v>964222.54556498397</v>
      </c>
      <c r="E77" s="31"/>
      <c r="F77" s="7">
        <f t="shared" si="1"/>
        <v>0</v>
      </c>
      <c r="G77" s="7">
        <f t="shared" si="11"/>
        <v>0</v>
      </c>
      <c r="H77" s="31"/>
      <c r="I77" s="7">
        <f t="shared" si="12"/>
        <v>116666.96204436128</v>
      </c>
      <c r="J77" s="7">
        <f t="shared" si="13"/>
        <v>13083262.147308927</v>
      </c>
      <c r="K77" s="31"/>
      <c r="L77" s="45">
        <f t="shared" si="2"/>
        <v>116666.96204436134</v>
      </c>
      <c r="M77" s="62">
        <f t="shared" si="3"/>
        <v>116666.96204436134</v>
      </c>
      <c r="N77" s="66">
        <f t="shared" si="4"/>
        <v>0</v>
      </c>
      <c r="O77" s="7">
        <f t="shared" si="5"/>
        <v>28116737.852691084</v>
      </c>
      <c r="P77" s="31"/>
      <c r="Q77" s="7">
        <f t="shared" si="6"/>
        <v>0</v>
      </c>
      <c r="R77" s="7">
        <f t="shared" si="14"/>
        <v>20000000</v>
      </c>
      <c r="S77" s="30"/>
      <c r="T77" s="54">
        <f t="shared" si="7"/>
        <v>127273.04950293958</v>
      </c>
      <c r="U77" s="62">
        <f t="shared" si="8"/>
        <v>127273.04950293958</v>
      </c>
      <c r="V77" s="62">
        <f t="shared" si="9"/>
        <v>0</v>
      </c>
      <c r="W77" s="7">
        <f t="shared" si="15"/>
        <v>30672804.930208441</v>
      </c>
      <c r="X77" s="30"/>
      <c r="Y77" s="30"/>
      <c r="Z77" s="30"/>
      <c r="AA77" s="48">
        <f>'Summary CF'!B61*$D$12</f>
        <v>312632.43499135156</v>
      </c>
      <c r="AB77" s="7"/>
      <c r="AC77" s="7">
        <f t="shared" si="19"/>
        <v>312632.43499135156</v>
      </c>
      <c r="AD77" s="7">
        <f t="shared" si="16"/>
        <v>13030761.110146668</v>
      </c>
      <c r="AE77" s="31"/>
      <c r="AF77" s="7">
        <f t="shared" si="17"/>
        <v>0</v>
      </c>
      <c r="AG77" s="7">
        <f t="shared" si="18"/>
        <v>13950000</v>
      </c>
    </row>
    <row r="78" spans="1:33">
      <c r="A78" s="48">
        <f>'Summary CF'!B62*$D$5</f>
        <v>1066161.3811113636</v>
      </c>
      <c r="B78" s="26">
        <v>60</v>
      </c>
      <c r="C78" s="7">
        <f t="shared" si="0"/>
        <v>964222.54556498397</v>
      </c>
      <c r="D78" s="7">
        <f t="shared" si="10"/>
        <v>0</v>
      </c>
      <c r="E78" s="31"/>
      <c r="F78" s="7">
        <f t="shared" si="1"/>
        <v>0</v>
      </c>
      <c r="G78" s="7">
        <f t="shared" si="11"/>
        <v>0</v>
      </c>
      <c r="H78" s="31"/>
      <c r="I78" s="7">
        <f t="shared" si="12"/>
        <v>346895.26380846091</v>
      </c>
      <c r="J78" s="7">
        <f t="shared" si="13"/>
        <v>12736366.883500466</v>
      </c>
      <c r="K78" s="31"/>
      <c r="L78" s="45">
        <f t="shared" si="2"/>
        <v>117153.07438621284</v>
      </c>
      <c r="M78" s="62">
        <f t="shared" si="3"/>
        <v>117153.07438621284</v>
      </c>
      <c r="N78" s="66">
        <f t="shared" si="4"/>
        <v>0</v>
      </c>
      <c r="O78" s="7">
        <f t="shared" si="5"/>
        <v>28233890.927077297</v>
      </c>
      <c r="P78" s="31"/>
      <c r="Q78" s="7">
        <f t="shared" si="6"/>
        <v>0</v>
      </c>
      <c r="R78" s="7">
        <f t="shared" si="14"/>
        <v>20000000</v>
      </c>
      <c r="S78" s="30"/>
      <c r="T78" s="54">
        <f t="shared" si="7"/>
        <v>127803.3538758685</v>
      </c>
      <c r="U78" s="62">
        <f t="shared" si="8"/>
        <v>127803.3538758685</v>
      </c>
      <c r="V78" s="62">
        <f t="shared" si="9"/>
        <v>0</v>
      </c>
      <c r="W78" s="7">
        <f t="shared" si="15"/>
        <v>30800608.284084309</v>
      </c>
      <c r="X78" s="30"/>
      <c r="Y78" s="30"/>
      <c r="Z78" s="30"/>
      <c r="AA78" s="48">
        <f>'Summary CF'!B62*$D$12</f>
        <v>309853.15138549003</v>
      </c>
      <c r="AB78" s="7"/>
      <c r="AC78" s="7">
        <f t="shared" si="19"/>
        <v>309853.15138549003</v>
      </c>
      <c r="AD78" s="7">
        <f t="shared" si="16"/>
        <v>12720907.958761178</v>
      </c>
      <c r="AE78" s="31"/>
      <c r="AF78" s="7">
        <f t="shared" si="17"/>
        <v>0</v>
      </c>
      <c r="AG78" s="7">
        <f t="shared" si="18"/>
        <v>13950000</v>
      </c>
    </row>
    <row r="79" spans="1:33">
      <c r="A79" s="48">
        <f>'Summary CF'!B63*$D$5</f>
        <v>1056676.9480013449</v>
      </c>
      <c r="B79" s="26">
        <v>61</v>
      </c>
      <c r="C79" s="7">
        <f t="shared" si="0"/>
        <v>0</v>
      </c>
      <c r="D79" s="7">
        <f t="shared" si="10"/>
        <v>0</v>
      </c>
      <c r="E79" s="31"/>
      <c r="F79" s="7">
        <f t="shared" si="1"/>
        <v>0</v>
      </c>
      <c r="G79" s="7">
        <f t="shared" si="11"/>
        <v>0</v>
      </c>
      <c r="H79" s="31"/>
      <c r="I79" s="7">
        <f t="shared" si="12"/>
        <v>1302654.0280478518</v>
      </c>
      <c r="J79" s="7">
        <f t="shared" si="13"/>
        <v>11433712.855452614</v>
      </c>
      <c r="K79" s="31"/>
      <c r="L79" s="45">
        <f t="shared" si="2"/>
        <v>117641.21219615541</v>
      </c>
      <c r="M79" s="62">
        <f t="shared" si="3"/>
        <v>117641.21219615541</v>
      </c>
      <c r="N79" s="66">
        <f t="shared" si="4"/>
        <v>0</v>
      </c>
      <c r="O79" s="7">
        <f t="shared" si="5"/>
        <v>28351532.139273454</v>
      </c>
      <c r="P79" s="31"/>
      <c r="Q79" s="7">
        <f t="shared" si="6"/>
        <v>0</v>
      </c>
      <c r="R79" s="7">
        <f t="shared" si="14"/>
        <v>20000000</v>
      </c>
      <c r="S79" s="30"/>
      <c r="T79" s="54">
        <f t="shared" si="7"/>
        <v>128335.86785035128</v>
      </c>
      <c r="U79" s="62">
        <f t="shared" si="8"/>
        <v>128335.86785035128</v>
      </c>
      <c r="V79" s="62">
        <f t="shared" si="9"/>
        <v>0</v>
      </c>
      <c r="W79" s="7">
        <f t="shared" si="15"/>
        <v>30928944.151934661</v>
      </c>
      <c r="X79" s="30"/>
      <c r="Y79" s="30"/>
      <c r="Z79" s="30"/>
      <c r="AA79" s="48">
        <f>'Summary CF'!B63*$D$12</f>
        <v>307096.73801289091</v>
      </c>
      <c r="AB79" s="7"/>
      <c r="AC79" s="7">
        <f t="shared" si="19"/>
        <v>307096.73801289091</v>
      </c>
      <c r="AD79" s="7">
        <f t="shared" si="16"/>
        <v>12413811.220748287</v>
      </c>
      <c r="AE79" s="31"/>
      <c r="AF79" s="7">
        <f t="shared" si="17"/>
        <v>0</v>
      </c>
      <c r="AG79" s="7">
        <f t="shared" si="18"/>
        <v>13950000</v>
      </c>
    </row>
    <row r="80" spans="1:33">
      <c r="A80" s="48">
        <f>'Summary CF'!B64*$D$5</f>
        <v>1047270.5792829784</v>
      </c>
      <c r="B80" s="26">
        <v>62</v>
      </c>
      <c r="C80" s="7">
        <f t="shared" si="0"/>
        <v>0</v>
      </c>
      <c r="D80" s="7">
        <f t="shared" si="10"/>
        <v>0</v>
      </c>
      <c r="E80" s="31"/>
      <c r="F80" s="7">
        <f t="shared" si="1"/>
        <v>0</v>
      </c>
      <c r="G80" s="7">
        <f t="shared" si="11"/>
        <v>0</v>
      </c>
      <c r="H80" s="31"/>
      <c r="I80" s="7">
        <f t="shared" si="12"/>
        <v>1294272.5638296788</v>
      </c>
      <c r="J80" s="7">
        <f t="shared" si="13"/>
        <v>10139440.291622935</v>
      </c>
      <c r="K80" s="31"/>
      <c r="L80" s="45">
        <f t="shared" si="2"/>
        <v>118131.38391363939</v>
      </c>
      <c r="M80" s="62">
        <f t="shared" si="3"/>
        <v>118131.38391363939</v>
      </c>
      <c r="N80" s="66">
        <f t="shared" si="4"/>
        <v>0</v>
      </c>
      <c r="O80" s="7">
        <f t="shared" si="5"/>
        <v>28469663.523187093</v>
      </c>
      <c r="P80" s="31"/>
      <c r="Q80" s="7">
        <f t="shared" si="6"/>
        <v>0</v>
      </c>
      <c r="R80" s="7">
        <f t="shared" si="14"/>
        <v>20000000</v>
      </c>
      <c r="S80" s="30"/>
      <c r="T80" s="54">
        <f t="shared" si="7"/>
        <v>128870.60063306108</v>
      </c>
      <c r="U80" s="62">
        <f t="shared" si="8"/>
        <v>128870.60063306108</v>
      </c>
      <c r="V80" s="62">
        <f t="shared" si="9"/>
        <v>0</v>
      </c>
      <c r="W80" s="7">
        <f t="shared" si="15"/>
        <v>31057814.752567723</v>
      </c>
      <c r="X80" s="30"/>
      <c r="Y80" s="30"/>
      <c r="Z80" s="30"/>
      <c r="AA80" s="48">
        <f>'Summary CF'!B64*$D$12</f>
        <v>304363.01210411557</v>
      </c>
      <c r="AB80" s="7"/>
      <c r="AC80" s="7">
        <f t="shared" si="19"/>
        <v>304363.01210411557</v>
      </c>
      <c r="AD80" s="7">
        <f t="shared" si="16"/>
        <v>12109448.20864417</v>
      </c>
      <c r="AE80" s="31"/>
      <c r="AF80" s="7">
        <f t="shared" si="17"/>
        <v>0</v>
      </c>
      <c r="AG80" s="7">
        <f t="shared" si="18"/>
        <v>13950000</v>
      </c>
    </row>
    <row r="81" spans="1:33">
      <c r="A81" s="48">
        <f>'Summary CF'!B65*$D$5</f>
        <v>1037941.6510383994</v>
      </c>
      <c r="B81" s="26">
        <v>63</v>
      </c>
      <c r="C81" s="7">
        <f t="shared" si="0"/>
        <v>0</v>
      </c>
      <c r="D81" s="7">
        <f t="shared" si="10"/>
        <v>0</v>
      </c>
      <c r="E81" s="31"/>
      <c r="F81" s="7">
        <f t="shared" si="1"/>
        <v>0</v>
      </c>
      <c r="G81" s="7">
        <f t="shared" si="11"/>
        <v>0</v>
      </c>
      <c r="H81" s="31"/>
      <c r="I81" s="7">
        <f t="shared" si="12"/>
        <v>1285972.8105207111</v>
      </c>
      <c r="J81" s="7">
        <f t="shared" si="13"/>
        <v>8853467.4811022244</v>
      </c>
      <c r="K81" s="31"/>
      <c r="L81" s="45">
        <f t="shared" si="2"/>
        <v>118623.59801327955</v>
      </c>
      <c r="M81" s="62">
        <f t="shared" si="3"/>
        <v>118623.59801327955</v>
      </c>
      <c r="N81" s="66">
        <f t="shared" si="4"/>
        <v>0</v>
      </c>
      <c r="O81" s="7">
        <f t="shared" si="5"/>
        <v>28588287.121200372</v>
      </c>
      <c r="P81" s="31"/>
      <c r="Q81" s="7">
        <f t="shared" si="6"/>
        <v>0</v>
      </c>
      <c r="R81" s="7">
        <f t="shared" si="14"/>
        <v>20000000</v>
      </c>
      <c r="S81" s="30"/>
      <c r="T81" s="54">
        <f t="shared" si="7"/>
        <v>129407.56146903218</v>
      </c>
      <c r="U81" s="62">
        <f t="shared" si="8"/>
        <v>129407.56146903218</v>
      </c>
      <c r="V81" s="62">
        <f t="shared" si="9"/>
        <v>0</v>
      </c>
      <c r="W81" s="7">
        <f t="shared" si="15"/>
        <v>31187222.314036757</v>
      </c>
      <c r="X81" s="30"/>
      <c r="Y81" s="30"/>
      <c r="Z81" s="30"/>
      <c r="AA81" s="48">
        <f>'Summary CF'!B65*$D$12</f>
        <v>301651.7923330348</v>
      </c>
      <c r="AB81" s="7"/>
      <c r="AC81" s="7">
        <f t="shared" si="19"/>
        <v>301651.7923330348</v>
      </c>
      <c r="AD81" s="7">
        <f t="shared" si="16"/>
        <v>11807796.416311136</v>
      </c>
      <c r="AE81" s="31"/>
      <c r="AF81" s="7">
        <f t="shared" si="17"/>
        <v>0</v>
      </c>
      <c r="AG81" s="7">
        <f t="shared" si="18"/>
        <v>13950000</v>
      </c>
    </row>
    <row r="82" spans="1:33">
      <c r="A82" s="48">
        <f>'Summary CF'!B66*$D$5</f>
        <v>1028689.5442769476</v>
      </c>
      <c r="B82" s="26">
        <v>64</v>
      </c>
      <c r="C82" s="7">
        <f t="shared" si="0"/>
        <v>0</v>
      </c>
      <c r="D82" s="7">
        <f t="shared" si="10"/>
        <v>0</v>
      </c>
      <c r="E82" s="31"/>
      <c r="F82" s="7">
        <f t="shared" si="1"/>
        <v>0</v>
      </c>
      <c r="G82" s="7">
        <f t="shared" si="11"/>
        <v>0</v>
      </c>
      <c r="H82" s="31"/>
      <c r="I82" s="7">
        <f t="shared" si="12"/>
        <v>1277754.1669237691</v>
      </c>
      <c r="J82" s="7">
        <f t="shared" si="13"/>
        <v>7575713.3141784556</v>
      </c>
      <c r="K82" s="31"/>
      <c r="L82" s="45">
        <f t="shared" si="2"/>
        <v>119117.86300500155</v>
      </c>
      <c r="M82" s="62">
        <f t="shared" si="3"/>
        <v>119117.86300500155</v>
      </c>
      <c r="N82" s="66">
        <f t="shared" si="4"/>
        <v>0</v>
      </c>
      <c r="O82" s="7">
        <f t="shared" si="5"/>
        <v>28707404.984205373</v>
      </c>
      <c r="P82" s="31"/>
      <c r="Q82" s="7">
        <f t="shared" si="6"/>
        <v>0</v>
      </c>
      <c r="R82" s="7">
        <f t="shared" si="14"/>
        <v>20000000</v>
      </c>
      <c r="S82" s="30"/>
      <c r="T82" s="54">
        <f t="shared" si="7"/>
        <v>129946.75964181982</v>
      </c>
      <c r="U82" s="62">
        <f t="shared" si="8"/>
        <v>129946.75964181982</v>
      </c>
      <c r="V82" s="62">
        <f t="shared" si="9"/>
        <v>0</v>
      </c>
      <c r="W82" s="7">
        <f t="shared" si="15"/>
        <v>31317169.073678575</v>
      </c>
      <c r="X82" s="30"/>
      <c r="Y82" s="30"/>
      <c r="Z82" s="30"/>
      <c r="AA82" s="48">
        <f>'Summary CF'!B66*$D$12</f>
        <v>298962.8988054879</v>
      </c>
      <c r="AB82" s="7"/>
      <c r="AC82" s="7">
        <f t="shared" si="19"/>
        <v>298962.8988054879</v>
      </c>
      <c r="AD82" s="7">
        <f t="shared" si="16"/>
        <v>11508833.517505648</v>
      </c>
      <c r="AE82" s="31"/>
      <c r="AF82" s="7">
        <f t="shared" si="17"/>
        <v>0</v>
      </c>
      <c r="AG82" s="7">
        <f t="shared" si="18"/>
        <v>13950000</v>
      </c>
    </row>
    <row r="83" spans="1:33">
      <c r="A83" s="48">
        <f>'Summary CF'!B67*$D$5</f>
        <v>1019513.6448964498</v>
      </c>
      <c r="B83" s="26">
        <v>65</v>
      </c>
      <c r="C83" s="7">
        <f t="shared" ref="C83:C146" si="20">MAX(0, MIN($A83+$T83,D82))</f>
        <v>0</v>
      </c>
      <c r="D83" s="7">
        <f t="shared" si="10"/>
        <v>0</v>
      </c>
      <c r="E83" s="31"/>
      <c r="F83" s="7">
        <f t="shared" ref="F83:F146" si="21">MAX(0, MIN($A83+$L83+$T83-$C83,G82))</f>
        <v>0</v>
      </c>
      <c r="G83" s="7">
        <f t="shared" si="11"/>
        <v>0</v>
      </c>
      <c r="H83" s="31"/>
      <c r="I83" s="7">
        <f t="shared" si="12"/>
        <v>1269616.0368042996</v>
      </c>
      <c r="J83" s="7">
        <f t="shared" si="13"/>
        <v>6306097.2773741558</v>
      </c>
      <c r="K83" s="31"/>
      <c r="L83" s="45">
        <f t="shared" ref="L83:L146" si="22">$C$2*O82</f>
        <v>119614.18743418905</v>
      </c>
      <c r="M83" s="62">
        <f t="shared" ref="M83:M146" si="23">IF(J83&gt;0,L83,MIN(I83,L83))</f>
        <v>119614.18743418905</v>
      </c>
      <c r="N83" s="66">
        <f t="shared" ref="N83:N146" si="24">MAX(0, MIN($A83+$M83+$T83-$F83-$C83-$I83,O82))</f>
        <v>0</v>
      </c>
      <c r="O83" s="7">
        <f t="shared" ref="O83:O146" si="25">MAX(O82+M83-N83,0)</f>
        <v>28827019.171639562</v>
      </c>
      <c r="P83" s="31"/>
      <c r="Q83" s="7">
        <f t="shared" ref="Q83:Q146" si="26">IF(O83&gt;0,0,MIN(A83+T83-N83,R82))</f>
        <v>0</v>
      </c>
      <c r="R83" s="7">
        <f t="shared" si="14"/>
        <v>20000000</v>
      </c>
      <c r="S83" s="30"/>
      <c r="T83" s="54">
        <f t="shared" ref="T83:T146" si="27">W82*$C$2</f>
        <v>130488.20447366073</v>
      </c>
      <c r="U83" s="62">
        <f>IF(R83&gt;0,T83,MIN(Q83,T83))</f>
        <v>130488.20447366073</v>
      </c>
      <c r="V83" s="62">
        <f t="shared" ref="V83:V146" si="28">MAX(0, MIN($A83+$U83-$F83-$C83-$I83-N83-Q83,W82))</f>
        <v>0</v>
      </c>
      <c r="W83" s="7">
        <f t="shared" si="15"/>
        <v>31447657.278152235</v>
      </c>
      <c r="X83" s="30"/>
      <c r="Y83" s="30"/>
      <c r="Z83" s="30"/>
      <c r="AA83" s="48">
        <f>'Summary CF'!B67*$D$12</f>
        <v>296296.15304803074</v>
      </c>
      <c r="AB83" s="7"/>
      <c r="AC83" s="7">
        <f t="shared" si="19"/>
        <v>296296.15304803074</v>
      </c>
      <c r="AD83" s="7">
        <f t="shared" si="16"/>
        <v>11212537.364457617</v>
      </c>
      <c r="AE83" s="31"/>
      <c r="AF83" s="7">
        <f t="shared" si="17"/>
        <v>0</v>
      </c>
      <c r="AG83" s="7">
        <f t="shared" si="18"/>
        <v>13950000</v>
      </c>
    </row>
    <row r="84" spans="1:33">
      <c r="A84" s="48">
        <f>'Summary CF'!B68*$D$5</f>
        <v>1010413.3436448064</v>
      </c>
      <c r="B84" s="26">
        <v>66</v>
      </c>
      <c r="C84" s="7">
        <f t="shared" si="20"/>
        <v>0</v>
      </c>
      <c r="D84" s="7">
        <f t="shared" ref="D84:D147" si="29">D83-C84</f>
        <v>0</v>
      </c>
      <c r="E84" s="31"/>
      <c r="F84" s="7">
        <f t="shared" si="21"/>
        <v>0</v>
      </c>
      <c r="G84" s="7">
        <f t="shared" ref="G84:G147" si="30">G83-F84</f>
        <v>0</v>
      </c>
      <c r="H84" s="31"/>
      <c r="I84" s="7">
        <f t="shared" ref="I84:I147" si="31">MAX(0, MIN($A84+L84+T84-F84-C84,J83))</f>
        <v>1261557.8288522724</v>
      </c>
      <c r="J84" s="7">
        <f t="shared" ref="J84:J147" si="32">MAX(0,J83-I84)</f>
        <v>5044539.4485218832</v>
      </c>
      <c r="K84" s="31"/>
      <c r="L84" s="45">
        <f t="shared" si="22"/>
        <v>120112.57988183151</v>
      </c>
      <c r="M84" s="62">
        <f t="shared" si="23"/>
        <v>120112.57988183151</v>
      </c>
      <c r="N84" s="66">
        <f t="shared" si="24"/>
        <v>0</v>
      </c>
      <c r="O84" s="7">
        <f t="shared" si="25"/>
        <v>28947131.751521394</v>
      </c>
      <c r="P84" s="31"/>
      <c r="Q84" s="7">
        <f t="shared" si="26"/>
        <v>0</v>
      </c>
      <c r="R84" s="7">
        <f t="shared" ref="R84:R147" si="33">MAX(0,R83-Q84)</f>
        <v>20000000</v>
      </c>
      <c r="S84" s="30"/>
      <c r="T84" s="54">
        <f t="shared" si="27"/>
        <v>131031.9053256343</v>
      </c>
      <c r="U84" s="62">
        <f>IF(R84&gt;0,T84,MIN(Q84,T84))</f>
        <v>131031.9053256343</v>
      </c>
      <c r="V84" s="62">
        <f t="shared" si="28"/>
        <v>0</v>
      </c>
      <c r="W84" s="7">
        <f t="shared" ref="W84:W147" si="34">MAX(0,W83+U84-V84)</f>
        <v>31578689.183477867</v>
      </c>
      <c r="X84" s="30"/>
      <c r="Y84" s="30"/>
      <c r="Z84" s="30"/>
      <c r="AA84" s="48">
        <f>'Summary CF'!B68*$D$12</f>
        <v>293651.37799677183</v>
      </c>
      <c r="AB84" s="7"/>
      <c r="AC84" s="7">
        <f t="shared" ref="AC84:AC147" si="35">MIN(AA84,AD83)</f>
        <v>293651.37799677183</v>
      </c>
      <c r="AD84" s="7">
        <f t="shared" ref="AD84:AD147" si="36">AD83-AC84</f>
        <v>10918885.986460844</v>
      </c>
      <c r="AE84" s="31"/>
      <c r="AF84" s="7">
        <f t="shared" ref="AF84:AF147" si="37">MIN(AA84-AC84,AG83)</f>
        <v>0</v>
      </c>
      <c r="AG84" s="7">
        <f t="shared" ref="AG84:AG147" si="38">AG83-AF84</f>
        <v>13950000</v>
      </c>
    </row>
    <row r="85" spans="1:33">
      <c r="A85" s="48">
        <f>'Summary CF'!B69*$D$5</f>
        <v>1001388.0360818822</v>
      </c>
      <c r="B85" s="26">
        <v>67</v>
      </c>
      <c r="C85" s="7">
        <f t="shared" si="20"/>
        <v>0</v>
      </c>
      <c r="D85" s="7">
        <f t="shared" si="29"/>
        <v>0</v>
      </c>
      <c r="E85" s="31"/>
      <c r="F85" s="7">
        <f t="shared" si="21"/>
        <v>0</v>
      </c>
      <c r="G85" s="7">
        <f t="shared" si="30"/>
        <v>0</v>
      </c>
      <c r="H85" s="31"/>
      <c r="I85" s="7">
        <f t="shared" si="31"/>
        <v>1253578.9566443791</v>
      </c>
      <c r="J85" s="7">
        <f t="shared" si="32"/>
        <v>3790960.4918775042</v>
      </c>
      <c r="K85" s="31"/>
      <c r="L85" s="45">
        <f t="shared" si="22"/>
        <v>120613.04896467247</v>
      </c>
      <c r="M85" s="62">
        <f t="shared" si="23"/>
        <v>120613.04896467247</v>
      </c>
      <c r="N85" s="66">
        <f t="shared" si="24"/>
        <v>0</v>
      </c>
      <c r="O85" s="7">
        <f t="shared" si="25"/>
        <v>29067744.800486065</v>
      </c>
      <c r="P85" s="31"/>
      <c r="Q85" s="7">
        <f t="shared" si="26"/>
        <v>0</v>
      </c>
      <c r="R85" s="7">
        <f t="shared" si="33"/>
        <v>20000000</v>
      </c>
      <c r="S85" s="30"/>
      <c r="T85" s="54">
        <f t="shared" si="27"/>
        <v>131577.87159782444</v>
      </c>
      <c r="U85" s="62">
        <f t="shared" ref="U85:U148" si="39">IF(R85&gt;0,T85,MIN(Q85,T85))</f>
        <v>131577.87159782444</v>
      </c>
      <c r="V85" s="62">
        <f t="shared" si="28"/>
        <v>0</v>
      </c>
      <c r="W85" s="7">
        <f t="shared" si="34"/>
        <v>31710267.05507569</v>
      </c>
      <c r="X85" s="30"/>
      <c r="Y85" s="30"/>
      <c r="Z85" s="30"/>
      <c r="AA85" s="48">
        <f>'Summary CF'!B69*$D$12</f>
        <v>291028.39798629703</v>
      </c>
      <c r="AB85" s="7"/>
      <c r="AC85" s="7">
        <f t="shared" si="35"/>
        <v>291028.39798629703</v>
      </c>
      <c r="AD85" s="7">
        <f t="shared" si="36"/>
        <v>10627857.588474547</v>
      </c>
      <c r="AE85" s="31"/>
      <c r="AF85" s="7">
        <f t="shared" si="37"/>
        <v>0</v>
      </c>
      <c r="AG85" s="7">
        <f t="shared" si="38"/>
        <v>13950000</v>
      </c>
    </row>
    <row r="86" spans="1:33">
      <c r="A86" s="48">
        <f>'Summary CF'!B70*$D$5</f>
        <v>992437.12254169304</v>
      </c>
      <c r="B86" s="26">
        <v>68</v>
      </c>
      <c r="C86" s="7">
        <f t="shared" si="20"/>
        <v>0</v>
      </c>
      <c r="D86" s="7">
        <f t="shared" si="29"/>
        <v>0</v>
      </c>
      <c r="E86" s="31"/>
      <c r="F86" s="7">
        <f t="shared" si="21"/>
        <v>0</v>
      </c>
      <c r="G86" s="7">
        <f t="shared" si="30"/>
        <v>0</v>
      </c>
      <c r="H86" s="31"/>
      <c r="I86" s="7">
        <f t="shared" si="31"/>
        <v>1245678.8386065338</v>
      </c>
      <c r="J86" s="7">
        <f t="shared" si="32"/>
        <v>2545281.6532709701</v>
      </c>
      <c r="K86" s="31"/>
      <c r="L86" s="45">
        <f t="shared" si="22"/>
        <v>121115.60333535861</v>
      </c>
      <c r="M86" s="62">
        <f t="shared" si="23"/>
        <v>121115.60333535861</v>
      </c>
      <c r="N86" s="66">
        <f t="shared" si="24"/>
        <v>0</v>
      </c>
      <c r="O86" s="7">
        <f t="shared" si="25"/>
        <v>29188860.403821424</v>
      </c>
      <c r="P86" s="31"/>
      <c r="Q86" s="7">
        <f t="shared" si="26"/>
        <v>0</v>
      </c>
      <c r="R86" s="7">
        <f t="shared" si="33"/>
        <v>20000000</v>
      </c>
      <c r="S86" s="30"/>
      <c r="T86" s="54">
        <f t="shared" si="27"/>
        <v>132126.11272948203</v>
      </c>
      <c r="U86" s="62">
        <f t="shared" si="39"/>
        <v>132126.11272948203</v>
      </c>
      <c r="V86" s="62">
        <f t="shared" si="28"/>
        <v>0</v>
      </c>
      <c r="W86" s="7">
        <f t="shared" si="34"/>
        <v>31842393.167805173</v>
      </c>
      <c r="X86" s="30"/>
      <c r="Y86" s="30"/>
      <c r="Z86" s="30"/>
      <c r="AA86" s="48">
        <f>'Summary CF'!B70*$D$12</f>
        <v>288427.03873867955</v>
      </c>
      <c r="AB86" s="7"/>
      <c r="AC86" s="7">
        <f t="shared" si="35"/>
        <v>288427.03873867955</v>
      </c>
      <c r="AD86" s="7">
        <f t="shared" si="36"/>
        <v>10339430.549735868</v>
      </c>
      <c r="AE86" s="31"/>
      <c r="AF86" s="7">
        <f t="shared" si="37"/>
        <v>0</v>
      </c>
      <c r="AG86" s="7">
        <f t="shared" si="38"/>
        <v>13950000</v>
      </c>
    </row>
    <row r="87" spans="1:33">
      <c r="A87" s="48">
        <f>'Summary CF'!B71*$D$5</f>
        <v>983560.00809488876</v>
      </c>
      <c r="B87" s="26">
        <v>69</v>
      </c>
      <c r="C87" s="7">
        <f t="shared" si="20"/>
        <v>0</v>
      </c>
      <c r="D87" s="7">
        <f t="shared" si="29"/>
        <v>0</v>
      </c>
      <c r="E87" s="31"/>
      <c r="F87" s="7">
        <f t="shared" si="21"/>
        <v>0</v>
      </c>
      <c r="G87" s="7">
        <f t="shared" si="30"/>
        <v>0</v>
      </c>
      <c r="H87" s="31"/>
      <c r="I87" s="7">
        <f t="shared" si="31"/>
        <v>1237856.8979766662</v>
      </c>
      <c r="J87" s="7">
        <f t="shared" si="32"/>
        <v>1307424.7552943039</v>
      </c>
      <c r="K87" s="31"/>
      <c r="L87" s="45">
        <f t="shared" si="22"/>
        <v>121620.25168258927</v>
      </c>
      <c r="M87" s="62">
        <f t="shared" si="23"/>
        <v>121620.25168258927</v>
      </c>
      <c r="N87" s="66">
        <f t="shared" si="24"/>
        <v>0</v>
      </c>
      <c r="O87" s="7">
        <f t="shared" si="25"/>
        <v>29310480.655504014</v>
      </c>
      <c r="P87" s="31"/>
      <c r="Q87" s="7">
        <f t="shared" si="26"/>
        <v>0</v>
      </c>
      <c r="R87" s="7">
        <f t="shared" si="33"/>
        <v>20000000</v>
      </c>
      <c r="S87" s="30"/>
      <c r="T87" s="54">
        <f t="shared" si="27"/>
        <v>132676.63819918822</v>
      </c>
      <c r="U87" s="62">
        <f t="shared" si="39"/>
        <v>132676.63819918822</v>
      </c>
      <c r="V87" s="62">
        <f t="shared" si="28"/>
        <v>0</v>
      </c>
      <c r="W87" s="7">
        <f t="shared" si="34"/>
        <v>31975069.80600436</v>
      </c>
      <c r="X87" s="30"/>
      <c r="Y87" s="30"/>
      <c r="Z87" s="30"/>
      <c r="AA87" s="48">
        <f>'Summary CF'!B71*$D$12</f>
        <v>285847.12735257705</v>
      </c>
      <c r="AB87" s="7"/>
      <c r="AC87" s="7">
        <f t="shared" si="35"/>
        <v>285847.12735257705</v>
      </c>
      <c r="AD87" s="7">
        <f t="shared" si="36"/>
        <v>10053583.422383292</v>
      </c>
      <c r="AE87" s="31"/>
      <c r="AF87" s="7">
        <f t="shared" si="37"/>
        <v>0</v>
      </c>
      <c r="AG87" s="7">
        <f t="shared" si="38"/>
        <v>13950000</v>
      </c>
    </row>
    <row r="88" spans="1:33">
      <c r="A88" s="48">
        <f>'Summary CF'!B72*$D$5</f>
        <v>974756.10251153226</v>
      </c>
      <c r="B88" s="26">
        <v>70</v>
      </c>
      <c r="C88" s="7">
        <f t="shared" si="20"/>
        <v>0</v>
      </c>
      <c r="D88" s="7">
        <f t="shared" si="29"/>
        <v>0</v>
      </c>
      <c r="E88" s="31"/>
      <c r="F88" s="7">
        <f t="shared" si="21"/>
        <v>0</v>
      </c>
      <c r="G88" s="7">
        <f t="shared" si="30"/>
        <v>0</v>
      </c>
      <c r="H88" s="31"/>
      <c r="I88" s="7">
        <f t="shared" si="31"/>
        <v>1230112.5627678172</v>
      </c>
      <c r="J88" s="7">
        <f t="shared" si="32"/>
        <v>77312.192526486702</v>
      </c>
      <c r="K88" s="31"/>
      <c r="L88" s="45">
        <f t="shared" si="22"/>
        <v>122127.00273126672</v>
      </c>
      <c r="M88" s="62">
        <f t="shared" si="23"/>
        <v>122127.00273126672</v>
      </c>
      <c r="N88" s="66">
        <f t="shared" si="24"/>
        <v>0</v>
      </c>
      <c r="O88" s="7">
        <f t="shared" si="25"/>
        <v>29432607.658235282</v>
      </c>
      <c r="P88" s="31"/>
      <c r="Q88" s="7">
        <f t="shared" si="26"/>
        <v>0</v>
      </c>
      <c r="R88" s="7">
        <f t="shared" si="33"/>
        <v>20000000</v>
      </c>
      <c r="S88" s="30"/>
      <c r="T88" s="54">
        <f t="shared" si="27"/>
        <v>133229.45752501817</v>
      </c>
      <c r="U88" s="62">
        <f t="shared" si="39"/>
        <v>133229.45752501817</v>
      </c>
      <c r="V88" s="62">
        <f t="shared" si="28"/>
        <v>0</v>
      </c>
      <c r="W88" s="7">
        <f t="shared" si="34"/>
        <v>32108299.263529379</v>
      </c>
      <c r="X88" s="30"/>
      <c r="Y88" s="30"/>
      <c r="Z88" s="30"/>
      <c r="AA88" s="48">
        <f>'Summary CF'!B72*$D$12</f>
        <v>283288.49229241407</v>
      </c>
      <c r="AB88" s="7"/>
      <c r="AC88" s="7">
        <f t="shared" si="35"/>
        <v>283288.49229241407</v>
      </c>
      <c r="AD88" s="7">
        <f t="shared" si="36"/>
        <v>9770294.9300908782</v>
      </c>
      <c r="AE88" s="31"/>
      <c r="AF88" s="7">
        <f t="shared" si="37"/>
        <v>0</v>
      </c>
      <c r="AG88" s="7">
        <f t="shared" si="38"/>
        <v>13950000</v>
      </c>
    </row>
    <row r="89" spans="1:33">
      <c r="A89" s="48">
        <f>'Summary CF'!B73*$D$5</f>
        <v>966024.82022416987</v>
      </c>
      <c r="B89" s="26">
        <v>71</v>
      </c>
      <c r="C89" s="7">
        <f t="shared" si="20"/>
        <v>0</v>
      </c>
      <c r="D89" s="7">
        <f t="shared" si="29"/>
        <v>0</v>
      </c>
      <c r="E89" s="31"/>
      <c r="F89" s="7">
        <f t="shared" si="21"/>
        <v>0</v>
      </c>
      <c r="G89" s="7">
        <f t="shared" si="30"/>
        <v>0</v>
      </c>
      <c r="H89" s="31"/>
      <c r="I89" s="7">
        <f t="shared" si="31"/>
        <v>77312.192526486702</v>
      </c>
      <c r="J89" s="7">
        <f t="shared" si="32"/>
        <v>0</v>
      </c>
      <c r="K89" s="31"/>
      <c r="L89" s="45">
        <f t="shared" si="22"/>
        <v>122635.86524264701</v>
      </c>
      <c r="M89" s="62">
        <f t="shared" si="23"/>
        <v>77312.192526486702</v>
      </c>
      <c r="N89" s="66">
        <f t="shared" si="24"/>
        <v>1099809.4004888756</v>
      </c>
      <c r="O89" s="7">
        <f t="shared" si="25"/>
        <v>28410110.450272892</v>
      </c>
      <c r="P89" s="31"/>
      <c r="Q89" s="7">
        <f t="shared" si="26"/>
        <v>0</v>
      </c>
      <c r="R89" s="7">
        <f t="shared" si="33"/>
        <v>20000000</v>
      </c>
      <c r="S89" s="30"/>
      <c r="T89" s="54">
        <f t="shared" si="27"/>
        <v>133784.58026470576</v>
      </c>
      <c r="U89" s="62">
        <f t="shared" si="39"/>
        <v>133784.58026470576</v>
      </c>
      <c r="V89" s="62">
        <f t="shared" si="28"/>
        <v>0</v>
      </c>
      <c r="W89" s="7">
        <f t="shared" si="34"/>
        <v>32242083.843794085</v>
      </c>
      <c r="X89" s="30"/>
      <c r="Y89" s="30"/>
      <c r="Z89" s="30"/>
      <c r="AA89" s="48">
        <f>'Summary CF'!B73*$D$12</f>
        <v>280750.96337764937</v>
      </c>
      <c r="AB89" s="7"/>
      <c r="AC89" s="7">
        <f t="shared" si="35"/>
        <v>280750.96337764937</v>
      </c>
      <c r="AD89" s="7">
        <f t="shared" si="36"/>
        <v>9489543.9667132292</v>
      </c>
      <c r="AE89" s="31"/>
      <c r="AF89" s="7">
        <f t="shared" si="37"/>
        <v>0</v>
      </c>
      <c r="AG89" s="7">
        <f t="shared" si="38"/>
        <v>13950000</v>
      </c>
    </row>
    <row r="90" spans="1:33">
      <c r="A90" s="48">
        <f>'Summary CF'!B74*$D$5</f>
        <v>957365.58029118949</v>
      </c>
      <c r="B90" s="26">
        <v>72</v>
      </c>
      <c r="C90" s="7">
        <f t="shared" si="20"/>
        <v>0</v>
      </c>
      <c r="D90" s="7">
        <f t="shared" si="29"/>
        <v>0</v>
      </c>
      <c r="E90" s="31"/>
      <c r="F90" s="7">
        <f t="shared" si="21"/>
        <v>0</v>
      </c>
      <c r="G90" s="7">
        <f t="shared" si="30"/>
        <v>0</v>
      </c>
      <c r="H90" s="31"/>
      <c r="I90" s="7">
        <f t="shared" si="31"/>
        <v>0</v>
      </c>
      <c r="J90" s="7">
        <f t="shared" si="32"/>
        <v>0</v>
      </c>
      <c r="K90" s="31"/>
      <c r="L90" s="45">
        <f t="shared" si="22"/>
        <v>118375.46020947037</v>
      </c>
      <c r="M90" s="62">
        <f t="shared" si="23"/>
        <v>0</v>
      </c>
      <c r="N90" s="66">
        <f t="shared" si="24"/>
        <v>1091707.5963069983</v>
      </c>
      <c r="O90" s="7">
        <f t="shared" si="25"/>
        <v>27318402.853965893</v>
      </c>
      <c r="P90" s="31"/>
      <c r="Q90" s="7">
        <f t="shared" si="26"/>
        <v>0</v>
      </c>
      <c r="R90" s="7">
        <f t="shared" si="33"/>
        <v>20000000</v>
      </c>
      <c r="S90" s="30"/>
      <c r="T90" s="54">
        <f t="shared" si="27"/>
        <v>134342.01601580868</v>
      </c>
      <c r="U90" s="62">
        <f t="shared" si="39"/>
        <v>134342.01601580868</v>
      </c>
      <c r="V90" s="62">
        <f t="shared" si="28"/>
        <v>0</v>
      </c>
      <c r="W90" s="7">
        <f t="shared" si="34"/>
        <v>32376425.859809894</v>
      </c>
      <c r="X90" s="30"/>
      <c r="Y90" s="30"/>
      <c r="Z90" s="30"/>
      <c r="AA90" s="48">
        <f>'Summary CF'!B74*$D$12</f>
        <v>278234.37177212693</v>
      </c>
      <c r="AB90" s="7"/>
      <c r="AC90" s="7">
        <f t="shared" si="35"/>
        <v>278234.37177212693</v>
      </c>
      <c r="AD90" s="7">
        <f t="shared" si="36"/>
        <v>9211309.594941102</v>
      </c>
      <c r="AE90" s="31"/>
      <c r="AF90" s="7">
        <f t="shared" si="37"/>
        <v>0</v>
      </c>
      <c r="AG90" s="7">
        <f t="shared" si="38"/>
        <v>13950000</v>
      </c>
    </row>
    <row r="91" spans="1:33">
      <c r="A91" s="48">
        <f>'Summary CF'!B75*$D$5</f>
        <v>948777.80636046932</v>
      </c>
      <c r="B91" s="26">
        <v>73</v>
      </c>
      <c r="C91" s="7">
        <f t="shared" si="20"/>
        <v>0</v>
      </c>
      <c r="D91" s="7">
        <f t="shared" si="29"/>
        <v>0</v>
      </c>
      <c r="E91" s="31"/>
      <c r="F91" s="7">
        <f t="shared" si="21"/>
        <v>0</v>
      </c>
      <c r="G91" s="7">
        <f t="shared" si="30"/>
        <v>0</v>
      </c>
      <c r="H91" s="31"/>
      <c r="I91" s="7">
        <f t="shared" si="31"/>
        <v>0</v>
      </c>
      <c r="J91" s="7">
        <f t="shared" si="32"/>
        <v>0</v>
      </c>
      <c r="K91" s="31"/>
      <c r="L91" s="45">
        <f t="shared" si="22"/>
        <v>113826.67855819123</v>
      </c>
      <c r="M91" s="62">
        <f t="shared" si="23"/>
        <v>0</v>
      </c>
      <c r="N91" s="66">
        <f t="shared" si="24"/>
        <v>1083679.5807763438</v>
      </c>
      <c r="O91" s="7">
        <f t="shared" si="25"/>
        <v>26234723.273189548</v>
      </c>
      <c r="P91" s="31"/>
      <c r="Q91" s="7">
        <f t="shared" si="26"/>
        <v>0</v>
      </c>
      <c r="R91" s="7">
        <f t="shared" si="33"/>
        <v>20000000</v>
      </c>
      <c r="S91" s="30"/>
      <c r="T91" s="54">
        <f t="shared" si="27"/>
        <v>134901.77441587456</v>
      </c>
      <c r="U91" s="62">
        <f t="shared" si="39"/>
        <v>134901.77441587456</v>
      </c>
      <c r="V91" s="62">
        <f t="shared" si="28"/>
        <v>0</v>
      </c>
      <c r="W91" s="7">
        <f t="shared" si="34"/>
        <v>32511327.634225767</v>
      </c>
      <c r="X91" s="30"/>
      <c r="Y91" s="30"/>
      <c r="Z91" s="30"/>
      <c r="AA91" s="48">
        <f>'Summary CF'!B75*$D$12</f>
        <v>275738.54997351143</v>
      </c>
      <c r="AB91" s="7"/>
      <c r="AC91" s="7">
        <f t="shared" si="35"/>
        <v>275738.54997351143</v>
      </c>
      <c r="AD91" s="7">
        <f t="shared" si="36"/>
        <v>8935571.0449675899</v>
      </c>
      <c r="AE91" s="31"/>
      <c r="AF91" s="7">
        <f t="shared" si="37"/>
        <v>0</v>
      </c>
      <c r="AG91" s="7">
        <f t="shared" si="38"/>
        <v>13950000</v>
      </c>
    </row>
    <row r="92" spans="1:33">
      <c r="A92" s="48">
        <f>'Summary CF'!B76*$D$5</f>
        <v>940260.92663330818</v>
      </c>
      <c r="B92" s="26">
        <v>74</v>
      </c>
      <c r="C92" s="7">
        <f t="shared" si="20"/>
        <v>0</v>
      </c>
      <c r="D92" s="7">
        <f t="shared" si="29"/>
        <v>0</v>
      </c>
      <c r="E92" s="31"/>
      <c r="F92" s="7">
        <f t="shared" si="21"/>
        <v>0</v>
      </c>
      <c r="G92" s="7">
        <f t="shared" si="30"/>
        <v>0</v>
      </c>
      <c r="H92" s="31"/>
      <c r="I92" s="7">
        <f t="shared" si="31"/>
        <v>0</v>
      </c>
      <c r="J92" s="7">
        <f t="shared" si="32"/>
        <v>0</v>
      </c>
      <c r="K92" s="31"/>
      <c r="L92" s="45">
        <f t="shared" si="22"/>
        <v>109311.34697162312</v>
      </c>
      <c r="M92" s="62">
        <f t="shared" si="23"/>
        <v>0</v>
      </c>
      <c r="N92" s="66">
        <f t="shared" si="24"/>
        <v>1075724.7917759155</v>
      </c>
      <c r="O92" s="7">
        <f t="shared" si="25"/>
        <v>25158998.481413633</v>
      </c>
      <c r="P92" s="31"/>
      <c r="Q92" s="7">
        <f t="shared" si="26"/>
        <v>0</v>
      </c>
      <c r="R92" s="7">
        <f t="shared" si="33"/>
        <v>20000000</v>
      </c>
      <c r="S92" s="30"/>
      <c r="T92" s="54">
        <f t="shared" si="27"/>
        <v>135463.86514260736</v>
      </c>
      <c r="U92" s="62">
        <f t="shared" si="39"/>
        <v>135463.86514260736</v>
      </c>
      <c r="V92" s="62">
        <f t="shared" si="28"/>
        <v>0</v>
      </c>
      <c r="W92" s="7">
        <f t="shared" si="34"/>
        <v>32646791.499368373</v>
      </c>
      <c r="X92" s="30"/>
      <c r="Y92" s="30"/>
      <c r="Z92" s="30"/>
      <c r="AA92" s="48">
        <f>'Summary CF'!B76*$D$12</f>
        <v>273263.33180280519</v>
      </c>
      <c r="AB92" s="7"/>
      <c r="AC92" s="7">
        <f t="shared" si="35"/>
        <v>273263.33180280519</v>
      </c>
      <c r="AD92" s="7">
        <f t="shared" si="36"/>
        <v>8662307.713164784</v>
      </c>
      <c r="AE92" s="31"/>
      <c r="AF92" s="7">
        <f t="shared" si="37"/>
        <v>0</v>
      </c>
      <c r="AG92" s="7">
        <f t="shared" si="38"/>
        <v>13950000</v>
      </c>
    </row>
    <row r="93" spans="1:33">
      <c r="A93" s="48">
        <f>'Summary CF'!B77*$D$5</f>
        <v>931814.37382864137</v>
      </c>
      <c r="B93" s="26">
        <v>75</v>
      </c>
      <c r="C93" s="7">
        <f t="shared" si="20"/>
        <v>0</v>
      </c>
      <c r="D93" s="7">
        <f t="shared" si="29"/>
        <v>0</v>
      </c>
      <c r="E93" s="31"/>
      <c r="F93" s="7">
        <f t="shared" si="21"/>
        <v>0</v>
      </c>
      <c r="G93" s="7">
        <f t="shared" si="30"/>
        <v>0</v>
      </c>
      <c r="H93" s="31"/>
      <c r="I93" s="7">
        <f t="shared" si="31"/>
        <v>0</v>
      </c>
      <c r="J93" s="7">
        <f t="shared" si="32"/>
        <v>0</v>
      </c>
      <c r="K93" s="31"/>
      <c r="L93" s="45">
        <f t="shared" si="22"/>
        <v>104829.16033922347</v>
      </c>
      <c r="M93" s="62">
        <f t="shared" si="23"/>
        <v>0</v>
      </c>
      <c r="N93" s="66">
        <f t="shared" si="24"/>
        <v>1067842.6717426763</v>
      </c>
      <c r="O93" s="7">
        <f t="shared" si="25"/>
        <v>24091155.809670955</v>
      </c>
      <c r="P93" s="31"/>
      <c r="Q93" s="7">
        <f t="shared" si="26"/>
        <v>0</v>
      </c>
      <c r="R93" s="7">
        <f t="shared" si="33"/>
        <v>20000000</v>
      </c>
      <c r="S93" s="30"/>
      <c r="T93" s="54">
        <f t="shared" si="27"/>
        <v>136028.29791403489</v>
      </c>
      <c r="U93" s="62">
        <f t="shared" si="39"/>
        <v>136028.29791403489</v>
      </c>
      <c r="V93" s="62">
        <f t="shared" si="28"/>
        <v>0</v>
      </c>
      <c r="W93" s="7">
        <f t="shared" si="34"/>
        <v>32782819.797282409</v>
      </c>
      <c r="X93" s="30"/>
      <c r="Y93" s="30"/>
      <c r="Z93" s="30"/>
      <c r="AA93" s="48">
        <f>'Summary CF'!B77*$D$12</f>
        <v>270808.55239394889</v>
      </c>
      <c r="AB93" s="7"/>
      <c r="AC93" s="7">
        <f t="shared" si="35"/>
        <v>270808.55239394889</v>
      </c>
      <c r="AD93" s="7">
        <f t="shared" si="36"/>
        <v>8391499.1607708354</v>
      </c>
      <c r="AE93" s="31"/>
      <c r="AF93" s="7">
        <f t="shared" si="37"/>
        <v>0</v>
      </c>
      <c r="AG93" s="7">
        <f t="shared" si="38"/>
        <v>13950000</v>
      </c>
    </row>
    <row r="94" spans="1:33">
      <c r="A94" s="48">
        <f>'Summary CF'!B78*$D$5</f>
        <v>923437.5851475352</v>
      </c>
      <c r="B94" s="26">
        <v>76</v>
      </c>
      <c r="C94" s="7">
        <f t="shared" si="20"/>
        <v>0</v>
      </c>
      <c r="D94" s="7">
        <f t="shared" si="29"/>
        <v>0</v>
      </c>
      <c r="E94" s="31"/>
      <c r="F94" s="7">
        <f t="shared" si="21"/>
        <v>0</v>
      </c>
      <c r="G94" s="7">
        <f t="shared" si="30"/>
        <v>0</v>
      </c>
      <c r="H94" s="31"/>
      <c r="I94" s="7">
        <f t="shared" si="31"/>
        <v>0</v>
      </c>
      <c r="J94" s="7">
        <f t="shared" si="32"/>
        <v>0</v>
      </c>
      <c r="K94" s="31"/>
      <c r="L94" s="45">
        <f t="shared" si="22"/>
        <v>100379.81587362898</v>
      </c>
      <c r="M94" s="62">
        <f t="shared" si="23"/>
        <v>0</v>
      </c>
      <c r="N94" s="66">
        <f t="shared" si="24"/>
        <v>1060032.667636212</v>
      </c>
      <c r="O94" s="7">
        <f t="shared" si="25"/>
        <v>23031123.142034743</v>
      </c>
      <c r="P94" s="31"/>
      <c r="Q94" s="7">
        <f t="shared" si="26"/>
        <v>0</v>
      </c>
      <c r="R94" s="7">
        <f t="shared" si="33"/>
        <v>20000000</v>
      </c>
      <c r="S94" s="30"/>
      <c r="T94" s="54">
        <f t="shared" si="27"/>
        <v>136595.08248867671</v>
      </c>
      <c r="U94" s="62">
        <f t="shared" si="39"/>
        <v>136595.08248867671</v>
      </c>
      <c r="V94" s="62">
        <f t="shared" si="28"/>
        <v>0</v>
      </c>
      <c r="W94" s="7">
        <f t="shared" si="34"/>
        <v>32919414.879771087</v>
      </c>
      <c r="X94" s="30"/>
      <c r="Y94" s="30"/>
      <c r="Z94" s="30"/>
      <c r="AA94" s="48">
        <f>'Summary CF'!B78*$D$12</f>
        <v>268374.0481835024</v>
      </c>
      <c r="AB94" s="7"/>
      <c r="AC94" s="7">
        <f t="shared" si="35"/>
        <v>268374.0481835024</v>
      </c>
      <c r="AD94" s="7">
        <f t="shared" si="36"/>
        <v>8123125.1125873327</v>
      </c>
      <c r="AE94" s="31"/>
      <c r="AF94" s="7">
        <f t="shared" si="37"/>
        <v>0</v>
      </c>
      <c r="AG94" s="7">
        <f t="shared" si="38"/>
        <v>13950000</v>
      </c>
    </row>
    <row r="95" spans="1:33">
      <c r="A95" s="48">
        <f>'Summary CF'!B79*$D$5</f>
        <v>915130.00223796174</v>
      </c>
      <c r="B95" s="26">
        <v>77</v>
      </c>
      <c r="C95" s="7">
        <f t="shared" si="20"/>
        <v>0</v>
      </c>
      <c r="D95" s="7">
        <f t="shared" si="29"/>
        <v>0</v>
      </c>
      <c r="E95" s="31"/>
      <c r="F95" s="7">
        <f t="shared" si="21"/>
        <v>0</v>
      </c>
      <c r="G95" s="7">
        <f t="shared" si="30"/>
        <v>0</v>
      </c>
      <c r="H95" s="31"/>
      <c r="I95" s="7">
        <f t="shared" si="31"/>
        <v>0</v>
      </c>
      <c r="J95" s="7">
        <f t="shared" si="32"/>
        <v>0</v>
      </c>
      <c r="K95" s="31"/>
      <c r="L95" s="45">
        <f t="shared" si="22"/>
        <v>95963.01309181143</v>
      </c>
      <c r="M95" s="62">
        <f t="shared" si="23"/>
        <v>0</v>
      </c>
      <c r="N95" s="66">
        <f t="shared" si="24"/>
        <v>1052294.2309036746</v>
      </c>
      <c r="O95" s="7">
        <f t="shared" si="25"/>
        <v>21978828.911131069</v>
      </c>
      <c r="P95" s="31"/>
      <c r="Q95" s="7">
        <f t="shared" si="26"/>
        <v>0</v>
      </c>
      <c r="R95" s="7">
        <f t="shared" si="33"/>
        <v>20000000</v>
      </c>
      <c r="S95" s="30"/>
      <c r="T95" s="54">
        <f t="shared" si="27"/>
        <v>137164.22866571287</v>
      </c>
      <c r="U95" s="62">
        <f t="shared" si="39"/>
        <v>137164.22866571287</v>
      </c>
      <c r="V95" s="62">
        <f t="shared" si="28"/>
        <v>0</v>
      </c>
      <c r="W95" s="7">
        <f t="shared" si="34"/>
        <v>33056579.108436801</v>
      </c>
      <c r="X95" s="30"/>
      <c r="Y95" s="30"/>
      <c r="Z95" s="30"/>
      <c r="AA95" s="48">
        <f>'Summary CF'!B79*$D$12</f>
        <v>265959.65690040763</v>
      </c>
      <c r="AB95" s="7"/>
      <c r="AC95" s="7">
        <f t="shared" si="35"/>
        <v>265959.65690040763</v>
      </c>
      <c r="AD95" s="7">
        <f t="shared" si="36"/>
        <v>7857165.455686925</v>
      </c>
      <c r="AE95" s="31"/>
      <c r="AF95" s="7">
        <f t="shared" si="37"/>
        <v>0</v>
      </c>
      <c r="AG95" s="7">
        <f t="shared" si="38"/>
        <v>13950000</v>
      </c>
    </row>
    <row r="96" spans="1:33">
      <c r="A96" s="48">
        <f>'Summary CF'!B80*$D$5</f>
        <v>906891.07115984755</v>
      </c>
      <c r="B96" s="26">
        <v>78</v>
      </c>
      <c r="C96" s="7">
        <f t="shared" si="20"/>
        <v>0</v>
      </c>
      <c r="D96" s="7">
        <f t="shared" si="29"/>
        <v>0</v>
      </c>
      <c r="E96" s="31"/>
      <c r="F96" s="7">
        <f t="shared" si="21"/>
        <v>0</v>
      </c>
      <c r="G96" s="7">
        <f t="shared" si="30"/>
        <v>0</v>
      </c>
      <c r="H96" s="31"/>
      <c r="I96" s="7">
        <f t="shared" si="31"/>
        <v>0</v>
      </c>
      <c r="J96" s="7">
        <f t="shared" si="32"/>
        <v>0</v>
      </c>
      <c r="K96" s="31"/>
      <c r="L96" s="45">
        <f t="shared" si="22"/>
        <v>91578.453796379457</v>
      </c>
      <c r="M96" s="62">
        <f t="shared" si="23"/>
        <v>0</v>
      </c>
      <c r="N96" s="66">
        <f t="shared" si="24"/>
        <v>1044626.8174450009</v>
      </c>
      <c r="O96" s="7">
        <f t="shared" si="25"/>
        <v>20934202.093686067</v>
      </c>
      <c r="P96" s="31"/>
      <c r="Q96" s="7">
        <f t="shared" si="26"/>
        <v>0</v>
      </c>
      <c r="R96" s="7">
        <f t="shared" si="33"/>
        <v>20000000</v>
      </c>
      <c r="S96" s="30"/>
      <c r="T96" s="54">
        <f t="shared" si="27"/>
        <v>137735.74628515332</v>
      </c>
      <c r="U96" s="62">
        <f t="shared" si="39"/>
        <v>137735.74628515332</v>
      </c>
      <c r="V96" s="62">
        <f t="shared" si="28"/>
        <v>0</v>
      </c>
      <c r="W96" s="7">
        <f t="shared" si="34"/>
        <v>33194314.854721952</v>
      </c>
      <c r="X96" s="30"/>
      <c r="Y96" s="30"/>
      <c r="Z96" s="30"/>
      <c r="AA96" s="48">
        <f>'Summary CF'!B80*$D$12</f>
        <v>263565.21755583066</v>
      </c>
      <c r="AB96" s="7"/>
      <c r="AC96" s="7">
        <f t="shared" si="35"/>
        <v>263565.21755583066</v>
      </c>
      <c r="AD96" s="7">
        <f t="shared" si="36"/>
        <v>7593600.2381310947</v>
      </c>
      <c r="AE96" s="31"/>
      <c r="AF96" s="7">
        <f t="shared" si="37"/>
        <v>0</v>
      </c>
      <c r="AG96" s="7">
        <f t="shared" si="38"/>
        <v>13950000</v>
      </c>
    </row>
    <row r="97" spans="1:33">
      <c r="A97" s="48">
        <f>'Summary CF'!B81*$D$5</f>
        <v>898720.24235039891</v>
      </c>
      <c r="B97" s="26">
        <v>79</v>
      </c>
      <c r="C97" s="7">
        <f t="shared" si="20"/>
        <v>0</v>
      </c>
      <c r="D97" s="7">
        <f t="shared" si="29"/>
        <v>0</v>
      </c>
      <c r="E97" s="31"/>
      <c r="F97" s="7">
        <f t="shared" si="21"/>
        <v>0</v>
      </c>
      <c r="G97" s="7">
        <f t="shared" si="30"/>
        <v>0</v>
      </c>
      <c r="H97" s="31"/>
      <c r="I97" s="7">
        <f t="shared" si="31"/>
        <v>0</v>
      </c>
      <c r="J97" s="7">
        <f t="shared" si="32"/>
        <v>0</v>
      </c>
      <c r="K97" s="31"/>
      <c r="L97" s="45">
        <f t="shared" si="22"/>
        <v>87225.842057025278</v>
      </c>
      <c r="M97" s="62">
        <f t="shared" si="23"/>
        <v>0</v>
      </c>
      <c r="N97" s="66">
        <f t="shared" si="24"/>
        <v>1037029.8875784071</v>
      </c>
      <c r="O97" s="7">
        <f t="shared" si="25"/>
        <v>19897172.206107661</v>
      </c>
      <c r="P97" s="31"/>
      <c r="Q97" s="7">
        <f t="shared" si="26"/>
        <v>0</v>
      </c>
      <c r="R97" s="7">
        <f t="shared" si="33"/>
        <v>20000000</v>
      </c>
      <c r="S97" s="30"/>
      <c r="T97" s="54">
        <f t="shared" si="27"/>
        <v>138309.64522800813</v>
      </c>
      <c r="U97" s="62">
        <f t="shared" si="39"/>
        <v>138309.64522800813</v>
      </c>
      <c r="V97" s="62">
        <f t="shared" si="28"/>
        <v>0</v>
      </c>
      <c r="W97" s="7">
        <f t="shared" si="34"/>
        <v>33332624.499949962</v>
      </c>
      <c r="X97" s="30"/>
      <c r="Y97" s="30"/>
      <c r="Z97" s="30"/>
      <c r="AA97" s="48">
        <f>'Summary CF'!B81*$D$12</f>
        <v>261190.57043308468</v>
      </c>
      <c r="AB97" s="7"/>
      <c r="AC97" s="7">
        <f t="shared" si="35"/>
        <v>261190.57043308468</v>
      </c>
      <c r="AD97" s="7">
        <f t="shared" si="36"/>
        <v>7332409.6676980099</v>
      </c>
      <c r="AE97" s="31"/>
      <c r="AF97" s="7">
        <f t="shared" si="37"/>
        <v>0</v>
      </c>
      <c r="AG97" s="7">
        <f t="shared" si="38"/>
        <v>13950000</v>
      </c>
    </row>
    <row r="98" spans="1:33">
      <c r="A98" s="48">
        <f>'Summary CF'!B82*$D$5</f>
        <v>890616.97058969759</v>
      </c>
      <c r="B98" s="26">
        <v>80</v>
      </c>
      <c r="C98" s="7">
        <f t="shared" si="20"/>
        <v>0</v>
      </c>
      <c r="D98" s="7">
        <f t="shared" si="29"/>
        <v>0</v>
      </c>
      <c r="E98" s="31"/>
      <c r="F98" s="7">
        <f t="shared" si="21"/>
        <v>0</v>
      </c>
      <c r="G98" s="7">
        <f t="shared" si="30"/>
        <v>0</v>
      </c>
      <c r="H98" s="31"/>
      <c r="I98" s="7">
        <f t="shared" si="31"/>
        <v>0</v>
      </c>
      <c r="J98" s="7">
        <f t="shared" si="32"/>
        <v>0</v>
      </c>
      <c r="K98" s="31"/>
      <c r="L98" s="45">
        <f t="shared" si="22"/>
        <v>82904.884192115249</v>
      </c>
      <c r="M98" s="62">
        <f t="shared" si="23"/>
        <v>0</v>
      </c>
      <c r="N98" s="66">
        <f t="shared" si="24"/>
        <v>1029502.9060061558</v>
      </c>
      <c r="O98" s="7">
        <f t="shared" si="25"/>
        <v>18867669.300101504</v>
      </c>
      <c r="P98" s="31"/>
      <c r="Q98" s="7">
        <f t="shared" si="26"/>
        <v>0</v>
      </c>
      <c r="R98" s="7">
        <f t="shared" si="33"/>
        <v>20000000</v>
      </c>
      <c r="S98" s="30"/>
      <c r="T98" s="54">
        <f t="shared" si="27"/>
        <v>138885.93541645817</v>
      </c>
      <c r="U98" s="62">
        <f t="shared" si="39"/>
        <v>138885.93541645817</v>
      </c>
      <c r="V98" s="62">
        <f t="shared" si="28"/>
        <v>0</v>
      </c>
      <c r="W98" s="7">
        <f t="shared" si="34"/>
        <v>33471510.435366422</v>
      </c>
      <c r="X98" s="30"/>
      <c r="Y98" s="30"/>
      <c r="Z98" s="30"/>
      <c r="AA98" s="48">
        <f>'Summary CF'!B82*$D$12</f>
        <v>258835.55707763086</v>
      </c>
      <c r="AB98" s="7"/>
      <c r="AC98" s="7">
        <f t="shared" si="35"/>
        <v>258835.55707763086</v>
      </c>
      <c r="AD98" s="7">
        <f t="shared" si="36"/>
        <v>7073574.1106203794</v>
      </c>
      <c r="AE98" s="31"/>
      <c r="AF98" s="7">
        <f t="shared" si="37"/>
        <v>0</v>
      </c>
      <c r="AG98" s="7">
        <f t="shared" si="38"/>
        <v>13950000</v>
      </c>
    </row>
    <row r="99" spans="1:33">
      <c r="A99" s="48">
        <f>'Summary CF'!B83*$D$5</f>
        <v>882580.71496656584</v>
      </c>
      <c r="B99" s="26">
        <v>81</v>
      </c>
      <c r="C99" s="7">
        <f t="shared" si="20"/>
        <v>0</v>
      </c>
      <c r="D99" s="7">
        <f t="shared" si="29"/>
        <v>0</v>
      </c>
      <c r="E99" s="31"/>
      <c r="F99" s="7">
        <f t="shared" si="21"/>
        <v>0</v>
      </c>
      <c r="G99" s="7">
        <f t="shared" si="30"/>
        <v>0</v>
      </c>
      <c r="H99" s="31"/>
      <c r="I99" s="7">
        <f t="shared" si="31"/>
        <v>0</v>
      </c>
      <c r="J99" s="7">
        <f t="shared" si="32"/>
        <v>0</v>
      </c>
      <c r="K99" s="31"/>
      <c r="L99" s="45">
        <f t="shared" si="22"/>
        <v>78615.288750422929</v>
      </c>
      <c r="M99" s="62">
        <f t="shared" si="23"/>
        <v>0</v>
      </c>
      <c r="N99" s="66">
        <f t="shared" si="24"/>
        <v>1022045.3417805926</v>
      </c>
      <c r="O99" s="7">
        <f t="shared" si="25"/>
        <v>17845623.958320912</v>
      </c>
      <c r="P99" s="31"/>
      <c r="Q99" s="7">
        <f t="shared" si="26"/>
        <v>0</v>
      </c>
      <c r="R99" s="7">
        <f t="shared" si="33"/>
        <v>20000000</v>
      </c>
      <c r="S99" s="30"/>
      <c r="T99" s="54">
        <f t="shared" si="27"/>
        <v>139464.62681402676</v>
      </c>
      <c r="U99" s="62">
        <f t="shared" si="39"/>
        <v>139464.62681402676</v>
      </c>
      <c r="V99" s="62">
        <f t="shared" si="28"/>
        <v>0</v>
      </c>
      <c r="W99" s="7">
        <f t="shared" si="34"/>
        <v>33610975.062180452</v>
      </c>
      <c r="X99" s="30"/>
      <c r="Y99" s="30"/>
      <c r="Z99" s="30"/>
      <c r="AA99" s="48">
        <f>'Summary CF'!B83*$D$12</f>
        <v>256500.0202871582</v>
      </c>
      <c r="AB99" s="7"/>
      <c r="AC99" s="7">
        <f t="shared" si="35"/>
        <v>256500.0202871582</v>
      </c>
      <c r="AD99" s="7">
        <f t="shared" si="36"/>
        <v>6817074.0903332215</v>
      </c>
      <c r="AE99" s="31"/>
      <c r="AF99" s="7">
        <f t="shared" si="37"/>
        <v>0</v>
      </c>
      <c r="AG99" s="7">
        <f t="shared" si="38"/>
        <v>13950000</v>
      </c>
    </row>
    <row r="100" spans="1:33">
      <c r="A100" s="48">
        <f>'Summary CF'!B84*$D$5</f>
        <v>874610.93884470023</v>
      </c>
      <c r="B100" s="26">
        <v>82</v>
      </c>
      <c r="C100" s="7">
        <f t="shared" si="20"/>
        <v>0</v>
      </c>
      <c r="D100" s="7">
        <f t="shared" si="29"/>
        <v>0</v>
      </c>
      <c r="E100" s="31"/>
      <c r="F100" s="7">
        <f t="shared" si="21"/>
        <v>0</v>
      </c>
      <c r="G100" s="7">
        <f t="shared" si="30"/>
        <v>0</v>
      </c>
      <c r="H100" s="31"/>
      <c r="I100" s="7">
        <f t="shared" si="31"/>
        <v>0</v>
      </c>
      <c r="J100" s="7">
        <f t="shared" si="32"/>
        <v>0</v>
      </c>
      <c r="K100" s="31"/>
      <c r="L100" s="45">
        <f t="shared" si="22"/>
        <v>74356.766493003801</v>
      </c>
      <c r="M100" s="62">
        <f t="shared" si="23"/>
        <v>0</v>
      </c>
      <c r="N100" s="66">
        <f t="shared" si="24"/>
        <v>1014656.6682704522</v>
      </c>
      <c r="O100" s="7">
        <f t="shared" si="25"/>
        <v>16830967.290050458</v>
      </c>
      <c r="P100" s="31"/>
      <c r="Q100" s="7">
        <f t="shared" si="26"/>
        <v>0</v>
      </c>
      <c r="R100" s="7">
        <f t="shared" si="33"/>
        <v>20000000</v>
      </c>
      <c r="S100" s="30"/>
      <c r="T100" s="54">
        <f t="shared" si="27"/>
        <v>140045.7294257519</v>
      </c>
      <c r="U100" s="62">
        <f t="shared" si="39"/>
        <v>140045.7294257519</v>
      </c>
      <c r="V100" s="62">
        <f t="shared" si="28"/>
        <v>0</v>
      </c>
      <c r="W100" s="7">
        <f t="shared" si="34"/>
        <v>33751020.791606203</v>
      </c>
      <c r="X100" s="30"/>
      <c r="Y100" s="30"/>
      <c r="Z100" s="30"/>
      <c r="AA100" s="48">
        <f>'Summary CF'!B84*$D$12</f>
        <v>254183.804101741</v>
      </c>
      <c r="AB100" s="7"/>
      <c r="AC100" s="7">
        <f t="shared" si="35"/>
        <v>254183.804101741</v>
      </c>
      <c r="AD100" s="7">
        <f t="shared" si="36"/>
        <v>6562890.2862314805</v>
      </c>
      <c r="AE100" s="31"/>
      <c r="AF100" s="7">
        <f t="shared" si="37"/>
        <v>0</v>
      </c>
      <c r="AG100" s="7">
        <f t="shared" si="38"/>
        <v>13950000</v>
      </c>
    </row>
    <row r="101" spans="1:33">
      <c r="A101" s="48">
        <f>'Summary CF'!B85*$D$5</f>
        <v>866707.10982907226</v>
      </c>
      <c r="B101" s="26">
        <v>83</v>
      </c>
      <c r="C101" s="7">
        <f t="shared" si="20"/>
        <v>0</v>
      </c>
      <c r="D101" s="7">
        <f t="shared" si="29"/>
        <v>0</v>
      </c>
      <c r="E101" s="31"/>
      <c r="F101" s="7">
        <f t="shared" si="21"/>
        <v>0</v>
      </c>
      <c r="G101" s="7">
        <f t="shared" si="30"/>
        <v>0</v>
      </c>
      <c r="H101" s="31"/>
      <c r="I101" s="7">
        <f t="shared" si="31"/>
        <v>0</v>
      </c>
      <c r="J101" s="7">
        <f t="shared" si="32"/>
        <v>0</v>
      </c>
      <c r="K101" s="31"/>
      <c r="L101" s="45">
        <f t="shared" si="22"/>
        <v>70129.030375210248</v>
      </c>
      <c r="M101" s="62">
        <f t="shared" si="23"/>
        <v>0</v>
      </c>
      <c r="N101" s="66">
        <f t="shared" si="24"/>
        <v>1007336.3631274314</v>
      </c>
      <c r="O101" s="7">
        <f t="shared" si="25"/>
        <v>15823630.926923027</v>
      </c>
      <c r="P101" s="31"/>
      <c r="Q101" s="7">
        <f t="shared" si="26"/>
        <v>0</v>
      </c>
      <c r="R101" s="7">
        <f t="shared" si="33"/>
        <v>20000000</v>
      </c>
      <c r="S101" s="30"/>
      <c r="T101" s="54">
        <f t="shared" si="27"/>
        <v>140629.25329835917</v>
      </c>
      <c r="U101" s="62">
        <f t="shared" si="39"/>
        <v>140629.25329835917</v>
      </c>
      <c r="V101" s="62">
        <f t="shared" si="28"/>
        <v>0</v>
      </c>
      <c r="W101" s="7">
        <f t="shared" si="34"/>
        <v>33891650.04490456</v>
      </c>
      <c r="X101" s="30"/>
      <c r="Y101" s="30"/>
      <c r="Z101" s="30"/>
      <c r="AA101" s="48">
        <f>'Summary CF'!B85*$D$12</f>
        <v>251886.75379407412</v>
      </c>
      <c r="AB101" s="7"/>
      <c r="AC101" s="7">
        <f t="shared" si="35"/>
        <v>251886.75379407412</v>
      </c>
      <c r="AD101" s="7">
        <f t="shared" si="36"/>
        <v>6311003.5324374065</v>
      </c>
      <c r="AE101" s="31"/>
      <c r="AF101" s="7">
        <f t="shared" si="37"/>
        <v>0</v>
      </c>
      <c r="AG101" s="7">
        <f t="shared" si="38"/>
        <v>13950000</v>
      </c>
    </row>
    <row r="102" spans="1:33">
      <c r="A102" s="48">
        <f>'Summary CF'!B86*$D$5</f>
        <v>858868.69973258791</v>
      </c>
      <c r="B102" s="26">
        <v>84</v>
      </c>
      <c r="C102" s="7">
        <f t="shared" si="20"/>
        <v>0</v>
      </c>
      <c r="D102" s="7">
        <f t="shared" si="29"/>
        <v>0</v>
      </c>
      <c r="E102" s="31"/>
      <c r="F102" s="7">
        <f t="shared" si="21"/>
        <v>0</v>
      </c>
      <c r="G102" s="7">
        <f t="shared" si="30"/>
        <v>0</v>
      </c>
      <c r="H102" s="31"/>
      <c r="I102" s="7">
        <f t="shared" si="31"/>
        <v>0</v>
      </c>
      <c r="J102" s="7">
        <f t="shared" si="32"/>
        <v>0</v>
      </c>
      <c r="K102" s="31"/>
      <c r="L102" s="45">
        <f t="shared" si="22"/>
        <v>65931.795528845949</v>
      </c>
      <c r="M102" s="62">
        <f t="shared" si="23"/>
        <v>0</v>
      </c>
      <c r="N102" s="66">
        <f t="shared" si="24"/>
        <v>1000083.9082530236</v>
      </c>
      <c r="O102" s="7">
        <f t="shared" si="25"/>
        <v>14823547.018670004</v>
      </c>
      <c r="P102" s="31"/>
      <c r="Q102" s="7">
        <f t="shared" si="26"/>
        <v>0</v>
      </c>
      <c r="R102" s="7">
        <f t="shared" si="33"/>
        <v>20000000</v>
      </c>
      <c r="S102" s="30"/>
      <c r="T102" s="54">
        <f t="shared" si="27"/>
        <v>141215.20852043567</v>
      </c>
      <c r="U102" s="62">
        <f t="shared" si="39"/>
        <v>141215.20852043567</v>
      </c>
      <c r="V102" s="62">
        <f t="shared" si="28"/>
        <v>0</v>
      </c>
      <c r="W102" s="7">
        <f t="shared" si="34"/>
        <v>34032865.253424995</v>
      </c>
      <c r="X102" s="30"/>
      <c r="Y102" s="30"/>
      <c r="Z102" s="30"/>
      <c r="AA102" s="48">
        <f>'Summary CF'!B86*$D$12</f>
        <v>249608.71585978335</v>
      </c>
      <c r="AB102" s="7"/>
      <c r="AC102" s="7">
        <f t="shared" si="35"/>
        <v>249608.71585978335</v>
      </c>
      <c r="AD102" s="7">
        <f t="shared" si="36"/>
        <v>6061394.8165776227</v>
      </c>
      <c r="AE102" s="31"/>
      <c r="AF102" s="7">
        <f t="shared" si="37"/>
        <v>0</v>
      </c>
      <c r="AG102" s="7">
        <f t="shared" si="38"/>
        <v>13950000</v>
      </c>
    </row>
    <row r="103" spans="1:33">
      <c r="A103" s="48">
        <f>'Summary CF'!B87*$D$5</f>
        <v>851095.18454301392</v>
      </c>
      <c r="B103" s="26">
        <v>85</v>
      </c>
      <c r="C103" s="7">
        <f t="shared" si="20"/>
        <v>0</v>
      </c>
      <c r="D103" s="7">
        <f t="shared" si="29"/>
        <v>0</v>
      </c>
      <c r="E103" s="31"/>
      <c r="F103" s="7">
        <f t="shared" si="21"/>
        <v>0</v>
      </c>
      <c r="G103" s="7">
        <f t="shared" si="30"/>
        <v>0</v>
      </c>
      <c r="H103" s="31"/>
      <c r="I103" s="7">
        <f t="shared" si="31"/>
        <v>0</v>
      </c>
      <c r="J103" s="7">
        <f t="shared" si="32"/>
        <v>0</v>
      </c>
      <c r="K103" s="31"/>
      <c r="L103" s="45">
        <f t="shared" si="22"/>
        <v>61764.779244458347</v>
      </c>
      <c r="M103" s="62">
        <f t="shared" si="23"/>
        <v>0</v>
      </c>
      <c r="N103" s="66">
        <f t="shared" si="24"/>
        <v>992898.78976561804</v>
      </c>
      <c r="O103" s="7">
        <f t="shared" si="25"/>
        <v>13830648.228904385</v>
      </c>
      <c r="P103" s="31"/>
      <c r="Q103" s="7">
        <f t="shared" si="26"/>
        <v>0</v>
      </c>
      <c r="R103" s="7">
        <f t="shared" si="33"/>
        <v>20000000</v>
      </c>
      <c r="S103" s="30"/>
      <c r="T103" s="54">
        <f t="shared" si="27"/>
        <v>141803.60522260415</v>
      </c>
      <c r="U103" s="62">
        <f t="shared" si="39"/>
        <v>141803.60522260415</v>
      </c>
      <c r="V103" s="62">
        <f t="shared" si="28"/>
        <v>0</v>
      </c>
      <c r="W103" s="7">
        <f t="shared" si="34"/>
        <v>34174668.8586476</v>
      </c>
      <c r="X103" s="30"/>
      <c r="Y103" s="30"/>
      <c r="Z103" s="30"/>
      <c r="AA103" s="48">
        <f>'Summary CF'!B87*$D$12</f>
        <v>247349.53800781339</v>
      </c>
      <c r="AB103" s="7"/>
      <c r="AC103" s="7">
        <f t="shared" si="35"/>
        <v>247349.53800781339</v>
      </c>
      <c r="AD103" s="7">
        <f t="shared" si="36"/>
        <v>5814045.2785698092</v>
      </c>
      <c r="AE103" s="31"/>
      <c r="AF103" s="7">
        <f t="shared" si="37"/>
        <v>0</v>
      </c>
      <c r="AG103" s="7">
        <f t="shared" si="38"/>
        <v>13950000</v>
      </c>
    </row>
    <row r="104" spans="1:33">
      <c r="A104" s="48">
        <f>'Summary CF'!B88*$D$5</f>
        <v>843386.04439016024</v>
      </c>
      <c r="B104" s="26">
        <v>86</v>
      </c>
      <c r="C104" s="7">
        <f t="shared" si="20"/>
        <v>0</v>
      </c>
      <c r="D104" s="7">
        <f t="shared" si="29"/>
        <v>0</v>
      </c>
      <c r="E104" s="31"/>
      <c r="F104" s="7">
        <f t="shared" si="21"/>
        <v>0</v>
      </c>
      <c r="G104" s="7">
        <f t="shared" si="30"/>
        <v>0</v>
      </c>
      <c r="H104" s="31"/>
      <c r="I104" s="7">
        <f t="shared" si="31"/>
        <v>0</v>
      </c>
      <c r="J104" s="7">
        <f t="shared" si="32"/>
        <v>0</v>
      </c>
      <c r="K104" s="31"/>
      <c r="L104" s="45">
        <f t="shared" si="22"/>
        <v>57627.700953768268</v>
      </c>
      <c r="M104" s="62">
        <f t="shared" si="23"/>
        <v>0</v>
      </c>
      <c r="N104" s="66">
        <f t="shared" si="24"/>
        <v>985780.49796785857</v>
      </c>
      <c r="O104" s="7">
        <f t="shared" si="25"/>
        <v>12844867.730936527</v>
      </c>
      <c r="P104" s="31"/>
      <c r="Q104" s="7">
        <f t="shared" si="26"/>
        <v>0</v>
      </c>
      <c r="R104" s="7">
        <f t="shared" si="33"/>
        <v>20000000</v>
      </c>
      <c r="S104" s="30"/>
      <c r="T104" s="54">
        <f t="shared" si="27"/>
        <v>142394.45357769832</v>
      </c>
      <c r="U104" s="62">
        <f t="shared" si="39"/>
        <v>142394.45357769832</v>
      </c>
      <c r="V104" s="62">
        <f t="shared" si="28"/>
        <v>0</v>
      </c>
      <c r="W104" s="7">
        <f t="shared" si="34"/>
        <v>34317063.312225297</v>
      </c>
      <c r="X104" s="30"/>
      <c r="Y104" s="30"/>
      <c r="Z104" s="30"/>
      <c r="AA104" s="48">
        <f>'Summary CF'!B88*$D$12</f>
        <v>245109.06915089031</v>
      </c>
      <c r="AB104" s="7"/>
      <c r="AC104" s="7">
        <f t="shared" si="35"/>
        <v>245109.06915089031</v>
      </c>
      <c r="AD104" s="7">
        <f t="shared" si="36"/>
        <v>5568936.2094189189</v>
      </c>
      <c r="AE104" s="31"/>
      <c r="AF104" s="7">
        <f t="shared" si="37"/>
        <v>0</v>
      </c>
      <c r="AG104" s="7">
        <f t="shared" si="38"/>
        <v>13950000</v>
      </c>
    </row>
    <row r="105" spans="1:33">
      <c r="A105" s="48">
        <f>'Summary CF'!B89*$D$5</f>
        <v>835740.76351332082</v>
      </c>
      <c r="B105" s="26">
        <v>87</v>
      </c>
      <c r="C105" s="7">
        <f t="shared" si="20"/>
        <v>0</v>
      </c>
      <c r="D105" s="7">
        <f t="shared" si="29"/>
        <v>0</v>
      </c>
      <c r="E105" s="31"/>
      <c r="F105" s="7">
        <f t="shared" si="21"/>
        <v>0</v>
      </c>
      <c r="G105" s="7">
        <f t="shared" si="30"/>
        <v>0</v>
      </c>
      <c r="H105" s="31"/>
      <c r="I105" s="7">
        <f t="shared" si="31"/>
        <v>0</v>
      </c>
      <c r="J105" s="7">
        <f t="shared" si="32"/>
        <v>0</v>
      </c>
      <c r="K105" s="31"/>
      <c r="L105" s="45">
        <f t="shared" si="22"/>
        <v>53520.282212235528</v>
      </c>
      <c r="M105" s="62">
        <f t="shared" si="23"/>
        <v>0</v>
      </c>
      <c r="N105" s="66">
        <f t="shared" si="24"/>
        <v>978728.52731425955</v>
      </c>
      <c r="O105" s="7">
        <f t="shared" si="25"/>
        <v>11866139.203622269</v>
      </c>
      <c r="P105" s="31"/>
      <c r="Q105" s="7">
        <f t="shared" si="26"/>
        <v>0</v>
      </c>
      <c r="R105" s="7">
        <f t="shared" si="33"/>
        <v>20000000</v>
      </c>
      <c r="S105" s="30"/>
      <c r="T105" s="54">
        <f t="shared" si="27"/>
        <v>142987.76380093873</v>
      </c>
      <c r="U105" s="62">
        <f t="shared" si="39"/>
        <v>142987.76380093873</v>
      </c>
      <c r="V105" s="62">
        <f t="shared" si="28"/>
        <v>0</v>
      </c>
      <c r="W105" s="7">
        <f t="shared" si="34"/>
        <v>34460051.076026239</v>
      </c>
      <c r="X105" s="30"/>
      <c r="Y105" s="30"/>
      <c r="Z105" s="30"/>
      <c r="AA105" s="48">
        <f>'Summary CF'!B89*$D$12</f>
        <v>242887.15939605885</v>
      </c>
      <c r="AB105" s="7"/>
      <c r="AC105" s="7">
        <f t="shared" si="35"/>
        <v>242887.15939605885</v>
      </c>
      <c r="AD105" s="7">
        <f t="shared" si="36"/>
        <v>5326049.0500228601</v>
      </c>
      <c r="AE105" s="31"/>
      <c r="AF105" s="7">
        <f t="shared" si="37"/>
        <v>0</v>
      </c>
      <c r="AG105" s="7">
        <f t="shared" si="38"/>
        <v>13950000</v>
      </c>
    </row>
    <row r="106" spans="1:33">
      <c r="A106" s="48">
        <f>'Summary CF'!B90*$D$5</f>
        <v>828158.83022897015</v>
      </c>
      <c r="B106" s="26">
        <v>88</v>
      </c>
      <c r="C106" s="7">
        <f t="shared" si="20"/>
        <v>0</v>
      </c>
      <c r="D106" s="7">
        <f t="shared" si="29"/>
        <v>0</v>
      </c>
      <c r="E106" s="31"/>
      <c r="F106" s="7">
        <f t="shared" si="21"/>
        <v>0</v>
      </c>
      <c r="G106" s="7">
        <f t="shared" si="30"/>
        <v>0</v>
      </c>
      <c r="H106" s="31"/>
      <c r="I106" s="7">
        <f t="shared" si="31"/>
        <v>0</v>
      </c>
      <c r="J106" s="7">
        <f t="shared" si="32"/>
        <v>0</v>
      </c>
      <c r="K106" s="31"/>
      <c r="L106" s="45">
        <f t="shared" si="22"/>
        <v>49442.246681759454</v>
      </c>
      <c r="M106" s="62">
        <f t="shared" si="23"/>
        <v>0</v>
      </c>
      <c r="N106" s="66">
        <f t="shared" si="24"/>
        <v>971742.37637907942</v>
      </c>
      <c r="O106" s="7">
        <f t="shared" si="25"/>
        <v>10894396.827243188</v>
      </c>
      <c r="P106" s="31"/>
      <c r="Q106" s="7">
        <f t="shared" si="26"/>
        <v>0</v>
      </c>
      <c r="R106" s="7">
        <f t="shared" si="33"/>
        <v>20000000</v>
      </c>
      <c r="S106" s="30"/>
      <c r="T106" s="54">
        <f t="shared" si="27"/>
        <v>143583.54615010932</v>
      </c>
      <c r="U106" s="62">
        <f t="shared" si="39"/>
        <v>143583.54615010932</v>
      </c>
      <c r="V106" s="62">
        <f t="shared" si="28"/>
        <v>0</v>
      </c>
      <c r="W106" s="7">
        <f t="shared" si="34"/>
        <v>34603634.622176349</v>
      </c>
      <c r="X106" s="30"/>
      <c r="Y106" s="30"/>
      <c r="Z106" s="30"/>
      <c r="AA106" s="48">
        <f>'Summary CF'!B90*$D$12</f>
        <v>240683.66003529445</v>
      </c>
      <c r="AB106" s="7"/>
      <c r="AC106" s="7">
        <f t="shared" si="35"/>
        <v>240683.66003529445</v>
      </c>
      <c r="AD106" s="7">
        <f t="shared" si="36"/>
        <v>5085365.3899875656</v>
      </c>
      <c r="AE106" s="31"/>
      <c r="AF106" s="7">
        <f t="shared" si="37"/>
        <v>0</v>
      </c>
      <c r="AG106" s="7">
        <f t="shared" si="38"/>
        <v>13950000</v>
      </c>
    </row>
    <row r="107" spans="1:33">
      <c r="A107" s="48">
        <f>'Summary CF'!B91*$D$5</f>
        <v>820639.73689871142</v>
      </c>
      <c r="B107" s="26">
        <v>89</v>
      </c>
      <c r="C107" s="7">
        <f t="shared" si="20"/>
        <v>0</v>
      </c>
      <c r="D107" s="7">
        <f t="shared" si="29"/>
        <v>0</v>
      </c>
      <c r="E107" s="31"/>
      <c r="F107" s="7">
        <f t="shared" si="21"/>
        <v>0</v>
      </c>
      <c r="G107" s="7">
        <f t="shared" si="30"/>
        <v>0</v>
      </c>
      <c r="H107" s="31"/>
      <c r="I107" s="7">
        <f t="shared" si="31"/>
        <v>0</v>
      </c>
      <c r="J107" s="7">
        <f t="shared" si="32"/>
        <v>0</v>
      </c>
      <c r="K107" s="31"/>
      <c r="L107" s="45">
        <f t="shared" si="22"/>
        <v>45393.320113513284</v>
      </c>
      <c r="M107" s="62">
        <f t="shared" si="23"/>
        <v>0</v>
      </c>
      <c r="N107" s="66">
        <f t="shared" si="24"/>
        <v>964821.54782444623</v>
      </c>
      <c r="O107" s="7">
        <f t="shared" si="25"/>
        <v>9929575.2794187423</v>
      </c>
      <c r="P107" s="31"/>
      <c r="Q107" s="7">
        <f t="shared" si="26"/>
        <v>0</v>
      </c>
      <c r="R107" s="7">
        <f t="shared" si="33"/>
        <v>20000000</v>
      </c>
      <c r="S107" s="30"/>
      <c r="T107" s="54">
        <f t="shared" si="27"/>
        <v>144181.81092573478</v>
      </c>
      <c r="U107" s="62">
        <f t="shared" si="39"/>
        <v>144181.81092573478</v>
      </c>
      <c r="V107" s="62">
        <f t="shared" si="28"/>
        <v>0</v>
      </c>
      <c r="W107" s="7">
        <f t="shared" si="34"/>
        <v>34747816.433102086</v>
      </c>
      <c r="X107" s="30"/>
      <c r="Y107" s="30"/>
      <c r="Z107" s="30"/>
      <c r="AA107" s="48">
        <f>'Summary CF'!B91*$D$12</f>
        <v>238498.423536188</v>
      </c>
      <c r="AB107" s="7"/>
      <c r="AC107" s="7">
        <f t="shared" si="35"/>
        <v>238498.423536188</v>
      </c>
      <c r="AD107" s="7">
        <f t="shared" si="36"/>
        <v>4846866.9664513776</v>
      </c>
      <c r="AE107" s="31"/>
      <c r="AF107" s="7">
        <f t="shared" si="37"/>
        <v>0</v>
      </c>
      <c r="AG107" s="7">
        <f t="shared" si="38"/>
        <v>13950000</v>
      </c>
    </row>
    <row r="108" spans="1:33">
      <c r="A108" s="48">
        <f>'Summary CF'!B92*$D$5</f>
        <v>813182.97989747836</v>
      </c>
      <c r="B108" s="26">
        <v>90</v>
      </c>
      <c r="C108" s="7">
        <f t="shared" si="20"/>
        <v>0</v>
      </c>
      <c r="D108" s="7">
        <f t="shared" si="29"/>
        <v>0</v>
      </c>
      <c r="E108" s="31"/>
      <c r="F108" s="7">
        <f t="shared" si="21"/>
        <v>0</v>
      </c>
      <c r="G108" s="7">
        <f t="shared" si="30"/>
        <v>0</v>
      </c>
      <c r="H108" s="31"/>
      <c r="I108" s="7">
        <f t="shared" si="31"/>
        <v>0</v>
      </c>
      <c r="J108" s="7">
        <f t="shared" si="32"/>
        <v>0</v>
      </c>
      <c r="K108" s="31"/>
      <c r="L108" s="45">
        <f t="shared" si="22"/>
        <v>41373.230330911429</v>
      </c>
      <c r="M108" s="62">
        <f t="shared" si="23"/>
        <v>0</v>
      </c>
      <c r="N108" s="66">
        <f t="shared" si="24"/>
        <v>957965.5483687371</v>
      </c>
      <c r="O108" s="7">
        <f t="shared" si="25"/>
        <v>8971609.7310500052</v>
      </c>
      <c r="P108" s="31"/>
      <c r="Q108" s="7">
        <f t="shared" si="26"/>
        <v>0</v>
      </c>
      <c r="R108" s="7">
        <f t="shared" si="33"/>
        <v>20000000</v>
      </c>
      <c r="S108" s="30"/>
      <c r="T108" s="54">
        <f t="shared" si="27"/>
        <v>144782.56847125868</v>
      </c>
      <c r="U108" s="62">
        <f t="shared" si="39"/>
        <v>144782.56847125868</v>
      </c>
      <c r="V108" s="62">
        <f t="shared" si="28"/>
        <v>0</v>
      </c>
      <c r="W108" s="7">
        <f t="shared" si="34"/>
        <v>34892599.001573347</v>
      </c>
      <c r="X108" s="30"/>
      <c r="Y108" s="30"/>
      <c r="Z108" s="30"/>
      <c r="AA108" s="48">
        <f>'Summary CF'!B92*$D$12</f>
        <v>236331.30353270465</v>
      </c>
      <c r="AB108" s="7"/>
      <c r="AC108" s="7">
        <f t="shared" si="35"/>
        <v>236331.30353270465</v>
      </c>
      <c r="AD108" s="7">
        <f t="shared" si="36"/>
        <v>4610535.6629186729</v>
      </c>
      <c r="AE108" s="31"/>
      <c r="AF108" s="7">
        <f t="shared" si="37"/>
        <v>0</v>
      </c>
      <c r="AG108" s="7">
        <f t="shared" si="38"/>
        <v>13950000</v>
      </c>
    </row>
    <row r="109" spans="1:33">
      <c r="A109" s="48">
        <f>'Summary CF'!B93*$D$5</f>
        <v>805788.05958198535</v>
      </c>
      <c r="B109" s="26">
        <v>91</v>
      </c>
      <c r="C109" s="7">
        <f t="shared" si="20"/>
        <v>0</v>
      </c>
      <c r="D109" s="7">
        <f t="shared" si="29"/>
        <v>0</v>
      </c>
      <c r="E109" s="31"/>
      <c r="F109" s="7">
        <f t="shared" si="21"/>
        <v>0</v>
      </c>
      <c r="G109" s="7">
        <f t="shared" si="30"/>
        <v>0</v>
      </c>
      <c r="H109" s="31"/>
      <c r="I109" s="7">
        <f t="shared" si="31"/>
        <v>0</v>
      </c>
      <c r="J109" s="7">
        <f t="shared" si="32"/>
        <v>0</v>
      </c>
      <c r="K109" s="31"/>
      <c r="L109" s="45">
        <f t="shared" si="22"/>
        <v>37381.707212708352</v>
      </c>
      <c r="M109" s="62">
        <f t="shared" si="23"/>
        <v>0</v>
      </c>
      <c r="N109" s="66">
        <f t="shared" si="24"/>
        <v>951173.88875520765</v>
      </c>
      <c r="O109" s="7">
        <f t="shared" si="25"/>
        <v>8020435.8422947973</v>
      </c>
      <c r="P109" s="31"/>
      <c r="Q109" s="7">
        <f t="shared" si="26"/>
        <v>0</v>
      </c>
      <c r="R109" s="7">
        <f t="shared" si="33"/>
        <v>20000000</v>
      </c>
      <c r="S109" s="30"/>
      <c r="T109" s="54">
        <f t="shared" si="27"/>
        <v>145385.82917322227</v>
      </c>
      <c r="U109" s="62">
        <f t="shared" si="39"/>
        <v>145385.82917322227</v>
      </c>
      <c r="V109" s="62">
        <f t="shared" si="28"/>
        <v>0</v>
      </c>
      <c r="W109" s="7">
        <f t="shared" si="34"/>
        <v>35037984.830746569</v>
      </c>
      <c r="X109" s="30"/>
      <c r="Y109" s="30"/>
      <c r="Z109" s="30"/>
      <c r="AA109" s="48">
        <f>'Summary CF'!B93*$D$12</f>
        <v>234182.15481601449</v>
      </c>
      <c r="AB109" s="7"/>
      <c r="AC109" s="7">
        <f t="shared" si="35"/>
        <v>234182.15481601449</v>
      </c>
      <c r="AD109" s="7">
        <f t="shared" si="36"/>
        <v>4376353.5081026582</v>
      </c>
      <c r="AE109" s="31"/>
      <c r="AF109" s="7">
        <f t="shared" si="37"/>
        <v>0</v>
      </c>
      <c r="AG109" s="7">
        <f t="shared" si="38"/>
        <v>13950000</v>
      </c>
    </row>
    <row r="110" spans="1:33">
      <c r="A110" s="48">
        <f>'Summary CF'!B94*$D$5</f>
        <v>798454.48025942419</v>
      </c>
      <c r="B110" s="26">
        <v>92</v>
      </c>
      <c r="C110" s="7">
        <f t="shared" si="20"/>
        <v>0</v>
      </c>
      <c r="D110" s="7">
        <f t="shared" si="29"/>
        <v>0</v>
      </c>
      <c r="E110" s="31"/>
      <c r="F110" s="7">
        <f t="shared" si="21"/>
        <v>0</v>
      </c>
      <c r="G110" s="7">
        <f t="shared" si="30"/>
        <v>0</v>
      </c>
      <c r="H110" s="31"/>
      <c r="I110" s="7">
        <f t="shared" si="31"/>
        <v>0</v>
      </c>
      <c r="J110" s="7">
        <f t="shared" si="32"/>
        <v>0</v>
      </c>
      <c r="K110" s="31"/>
      <c r="L110" s="45">
        <f t="shared" si="22"/>
        <v>33418.482676228319</v>
      </c>
      <c r="M110" s="62">
        <f t="shared" si="23"/>
        <v>0</v>
      </c>
      <c r="N110" s="66">
        <f t="shared" si="24"/>
        <v>944446.08372086822</v>
      </c>
      <c r="O110" s="7">
        <f t="shared" si="25"/>
        <v>7075989.7585739288</v>
      </c>
      <c r="P110" s="31"/>
      <c r="Q110" s="7">
        <f t="shared" si="26"/>
        <v>0</v>
      </c>
      <c r="R110" s="7">
        <f t="shared" si="33"/>
        <v>20000000</v>
      </c>
      <c r="S110" s="30"/>
      <c r="T110" s="54">
        <f t="shared" si="27"/>
        <v>145991.60346144403</v>
      </c>
      <c r="U110" s="62">
        <f t="shared" si="39"/>
        <v>145991.60346144403</v>
      </c>
      <c r="V110" s="62">
        <f t="shared" si="28"/>
        <v>0</v>
      </c>
      <c r="W110" s="7">
        <f t="shared" si="34"/>
        <v>35183976.434208013</v>
      </c>
      <c r="X110" s="30"/>
      <c r="Y110" s="30"/>
      <c r="Z110" s="30"/>
      <c r="AA110" s="48">
        <f>'Summary CF'!B94*$D$12</f>
        <v>232050.83332539516</v>
      </c>
      <c r="AB110" s="7"/>
      <c r="AC110" s="7">
        <f t="shared" si="35"/>
        <v>232050.83332539516</v>
      </c>
      <c r="AD110" s="7">
        <f t="shared" si="36"/>
        <v>4144302.6747772628</v>
      </c>
      <c r="AE110" s="31"/>
      <c r="AF110" s="7">
        <f t="shared" si="37"/>
        <v>0</v>
      </c>
      <c r="AG110" s="7">
        <f t="shared" si="38"/>
        <v>13950000</v>
      </c>
    </row>
    <row r="111" spans="1:33">
      <c r="A111" s="48">
        <f>'Summary CF'!B95*$D$5</f>
        <v>791181.75015640748</v>
      </c>
      <c r="B111" s="26">
        <v>93</v>
      </c>
      <c r="C111" s="7">
        <f t="shared" si="20"/>
        <v>0</v>
      </c>
      <c r="D111" s="7">
        <f t="shared" si="29"/>
        <v>0</v>
      </c>
      <c r="E111" s="31"/>
      <c r="F111" s="7">
        <f t="shared" si="21"/>
        <v>0</v>
      </c>
      <c r="G111" s="7">
        <f t="shared" si="30"/>
        <v>0</v>
      </c>
      <c r="H111" s="31"/>
      <c r="I111" s="7">
        <f t="shared" si="31"/>
        <v>0</v>
      </c>
      <c r="J111" s="7">
        <f t="shared" si="32"/>
        <v>0</v>
      </c>
      <c r="K111" s="31"/>
      <c r="L111" s="45">
        <f t="shared" si="22"/>
        <v>29483.290660724702</v>
      </c>
      <c r="M111" s="62">
        <f t="shared" si="23"/>
        <v>0</v>
      </c>
      <c r="N111" s="66">
        <f t="shared" si="24"/>
        <v>937781.65196560754</v>
      </c>
      <c r="O111" s="7">
        <f t="shared" si="25"/>
        <v>6138208.106608321</v>
      </c>
      <c r="P111" s="31"/>
      <c r="Q111" s="7">
        <f t="shared" si="26"/>
        <v>0</v>
      </c>
      <c r="R111" s="7">
        <f t="shared" si="33"/>
        <v>20000000</v>
      </c>
      <c r="S111" s="30"/>
      <c r="T111" s="54">
        <f t="shared" si="27"/>
        <v>146599.90180920006</v>
      </c>
      <c r="U111" s="62">
        <f t="shared" si="39"/>
        <v>146599.90180920006</v>
      </c>
      <c r="V111" s="62">
        <f t="shared" si="28"/>
        <v>0</v>
      </c>
      <c r="W111" s="7">
        <f t="shared" si="34"/>
        <v>35330576.336017214</v>
      </c>
      <c r="X111" s="30"/>
      <c r="Y111" s="30"/>
      <c r="Z111" s="30"/>
      <c r="AA111" s="48">
        <f>'Summary CF'!B95*$D$12</f>
        <v>229937.19613920592</v>
      </c>
      <c r="AB111" s="7"/>
      <c r="AC111" s="7">
        <f t="shared" si="35"/>
        <v>229937.19613920592</v>
      </c>
      <c r="AD111" s="7">
        <f t="shared" si="36"/>
        <v>3914365.4786380571</v>
      </c>
      <c r="AE111" s="31"/>
      <c r="AF111" s="7">
        <f t="shared" si="37"/>
        <v>0</v>
      </c>
      <c r="AG111" s="7">
        <f t="shared" si="38"/>
        <v>13950000</v>
      </c>
    </row>
    <row r="112" spans="1:33">
      <c r="A112" s="48">
        <f>'Summary CF'!B96*$D$5</f>
        <v>783969.38138815493</v>
      </c>
      <c r="B112" s="26">
        <v>94</v>
      </c>
      <c r="C112" s="7">
        <f t="shared" si="20"/>
        <v>0</v>
      </c>
      <c r="D112" s="7">
        <f t="shared" si="29"/>
        <v>0</v>
      </c>
      <c r="E112" s="31"/>
      <c r="F112" s="7">
        <f t="shared" si="21"/>
        <v>0</v>
      </c>
      <c r="G112" s="7">
        <f t="shared" si="30"/>
        <v>0</v>
      </c>
      <c r="H112" s="31"/>
      <c r="I112" s="7">
        <f t="shared" si="31"/>
        <v>0</v>
      </c>
      <c r="J112" s="7">
        <f t="shared" si="32"/>
        <v>0</v>
      </c>
      <c r="K112" s="31"/>
      <c r="L112" s="45">
        <f t="shared" si="22"/>
        <v>25575.867110868003</v>
      </c>
      <c r="M112" s="62">
        <f t="shared" si="23"/>
        <v>0</v>
      </c>
      <c r="N112" s="66">
        <f t="shared" si="24"/>
        <v>931180.11612155999</v>
      </c>
      <c r="O112" s="7">
        <f t="shared" si="25"/>
        <v>5207027.9904867606</v>
      </c>
      <c r="P112" s="31"/>
      <c r="Q112" s="7">
        <f t="shared" si="26"/>
        <v>0</v>
      </c>
      <c r="R112" s="7">
        <f t="shared" si="33"/>
        <v>20000000</v>
      </c>
      <c r="S112" s="30"/>
      <c r="T112" s="54">
        <f t="shared" si="27"/>
        <v>147210.73473340506</v>
      </c>
      <c r="U112" s="62">
        <f t="shared" si="39"/>
        <v>147210.73473340506</v>
      </c>
      <c r="V112" s="62">
        <f t="shared" si="28"/>
        <v>0</v>
      </c>
      <c r="W112" s="7">
        <f t="shared" si="34"/>
        <v>35477787.070750616</v>
      </c>
      <c r="X112" s="30"/>
      <c r="Y112" s="30"/>
      <c r="Z112" s="30"/>
      <c r="AA112" s="48">
        <f>'Summary CF'!B96*$D$12</f>
        <v>227841.10146593253</v>
      </c>
      <c r="AB112" s="7"/>
      <c r="AC112" s="7">
        <f t="shared" si="35"/>
        <v>227841.10146593253</v>
      </c>
      <c r="AD112" s="7">
        <f t="shared" si="36"/>
        <v>3686524.3771721246</v>
      </c>
      <c r="AE112" s="31"/>
      <c r="AF112" s="7">
        <f t="shared" si="37"/>
        <v>0</v>
      </c>
      <c r="AG112" s="7">
        <f t="shared" si="38"/>
        <v>13950000</v>
      </c>
    </row>
    <row r="113" spans="1:33">
      <c r="A113" s="48">
        <f>'Summary CF'!B97*$D$5</f>
        <v>776816.88992792275</v>
      </c>
      <c r="B113" s="26">
        <v>95</v>
      </c>
      <c r="C113" s="7">
        <f t="shared" si="20"/>
        <v>0</v>
      </c>
      <c r="D113" s="7">
        <f t="shared" si="29"/>
        <v>0</v>
      </c>
      <c r="E113" s="31"/>
      <c r="F113" s="7">
        <f t="shared" si="21"/>
        <v>0</v>
      </c>
      <c r="G113" s="7">
        <f t="shared" si="30"/>
        <v>0</v>
      </c>
      <c r="H113" s="31"/>
      <c r="I113" s="7">
        <f t="shared" si="31"/>
        <v>0</v>
      </c>
      <c r="J113" s="7">
        <f t="shared" si="32"/>
        <v>0</v>
      </c>
      <c r="K113" s="31"/>
      <c r="L113" s="45">
        <f t="shared" si="22"/>
        <v>21695.949960361504</v>
      </c>
      <c r="M113" s="62">
        <f t="shared" si="23"/>
        <v>0</v>
      </c>
      <c r="N113" s="66">
        <f t="shared" si="24"/>
        <v>924641.00272271701</v>
      </c>
      <c r="O113" s="7">
        <f t="shared" si="25"/>
        <v>4282386.9877640437</v>
      </c>
      <c r="P113" s="31"/>
      <c r="Q113" s="7">
        <f t="shared" si="26"/>
        <v>0</v>
      </c>
      <c r="R113" s="7">
        <f t="shared" si="33"/>
        <v>20000000</v>
      </c>
      <c r="S113" s="30"/>
      <c r="T113" s="54">
        <f t="shared" si="27"/>
        <v>147824.11279479423</v>
      </c>
      <c r="U113" s="62">
        <f t="shared" si="39"/>
        <v>147824.11279479423</v>
      </c>
      <c r="V113" s="62">
        <f t="shared" si="28"/>
        <v>0</v>
      </c>
      <c r="W113" s="7">
        <f t="shared" si="34"/>
        <v>35625611.183545411</v>
      </c>
      <c r="X113" s="30"/>
      <c r="Y113" s="30"/>
      <c r="Z113" s="30"/>
      <c r="AA113" s="48">
        <f>'Summary CF'!B97*$D$12</f>
        <v>225762.40863530253</v>
      </c>
      <c r="AB113" s="7"/>
      <c r="AC113" s="7">
        <f t="shared" si="35"/>
        <v>225762.40863530253</v>
      </c>
      <c r="AD113" s="7">
        <f t="shared" si="36"/>
        <v>3460761.9685368221</v>
      </c>
      <c r="AE113" s="31"/>
      <c r="AF113" s="7">
        <f t="shared" si="37"/>
        <v>0</v>
      </c>
      <c r="AG113" s="7">
        <f t="shared" si="38"/>
        <v>13950000</v>
      </c>
    </row>
    <row r="114" spans="1:33">
      <c r="A114" s="48">
        <f>'Summary CF'!B98*$D$5</f>
        <v>769723.79557667009</v>
      </c>
      <c r="B114" s="26">
        <v>96</v>
      </c>
      <c r="C114" s="7">
        <f t="shared" si="20"/>
        <v>0</v>
      </c>
      <c r="D114" s="7">
        <f t="shared" si="29"/>
        <v>0</v>
      </c>
      <c r="E114" s="31"/>
      <c r="F114" s="7">
        <f t="shared" si="21"/>
        <v>0</v>
      </c>
      <c r="G114" s="7">
        <f t="shared" si="30"/>
        <v>0</v>
      </c>
      <c r="H114" s="31"/>
      <c r="I114" s="7">
        <f t="shared" si="31"/>
        <v>0</v>
      </c>
      <c r="J114" s="7">
        <f t="shared" si="32"/>
        <v>0</v>
      </c>
      <c r="K114" s="31"/>
      <c r="L114" s="45">
        <f t="shared" si="22"/>
        <v>17843.279115683516</v>
      </c>
      <c r="M114" s="62">
        <f t="shared" si="23"/>
        <v>0</v>
      </c>
      <c r="N114" s="66">
        <f t="shared" si="24"/>
        <v>918163.8421747759</v>
      </c>
      <c r="O114" s="7">
        <f t="shared" si="25"/>
        <v>3364223.1455892678</v>
      </c>
      <c r="P114" s="31"/>
      <c r="Q114" s="7">
        <f t="shared" si="26"/>
        <v>0</v>
      </c>
      <c r="R114" s="7">
        <f t="shared" si="33"/>
        <v>20000000</v>
      </c>
      <c r="S114" s="30"/>
      <c r="T114" s="54">
        <f t="shared" si="27"/>
        <v>148440.04659810587</v>
      </c>
      <c r="U114" s="62">
        <f t="shared" si="39"/>
        <v>148440.04659810587</v>
      </c>
      <c r="V114" s="62">
        <f t="shared" si="28"/>
        <v>0</v>
      </c>
      <c r="W114" s="7">
        <f t="shared" si="34"/>
        <v>35774051.230143517</v>
      </c>
      <c r="X114" s="30"/>
      <c r="Y114" s="30"/>
      <c r="Z114" s="30"/>
      <c r="AA114" s="48">
        <f>'Summary CF'!B98*$D$12</f>
        <v>223700.97808946975</v>
      </c>
      <c r="AB114" s="7"/>
      <c r="AC114" s="7">
        <f t="shared" si="35"/>
        <v>223700.97808946975</v>
      </c>
      <c r="AD114" s="7">
        <f t="shared" si="36"/>
        <v>3237060.9904473522</v>
      </c>
      <c r="AE114" s="31"/>
      <c r="AF114" s="7">
        <f t="shared" si="37"/>
        <v>0</v>
      </c>
      <c r="AG114" s="7">
        <f t="shared" si="38"/>
        <v>13950000</v>
      </c>
    </row>
    <row r="115" spans="1:33">
      <c r="A115" s="48">
        <f>'Summary CF'!B99*$D$5</f>
        <v>762689.62193296605</v>
      </c>
      <c r="B115" s="26">
        <v>97</v>
      </c>
      <c r="C115" s="7">
        <f t="shared" si="20"/>
        <v>0</v>
      </c>
      <c r="D115" s="7">
        <f t="shared" si="29"/>
        <v>0</v>
      </c>
      <c r="E115" s="31"/>
      <c r="F115" s="7">
        <f t="shared" si="21"/>
        <v>0</v>
      </c>
      <c r="G115" s="7">
        <f t="shared" si="30"/>
        <v>0</v>
      </c>
      <c r="H115" s="31"/>
      <c r="I115" s="7">
        <f t="shared" si="31"/>
        <v>0</v>
      </c>
      <c r="J115" s="7">
        <f t="shared" si="32"/>
        <v>0</v>
      </c>
      <c r="K115" s="31"/>
      <c r="L115" s="45">
        <f t="shared" si="22"/>
        <v>14017.596439955283</v>
      </c>
      <c r="M115" s="62">
        <f t="shared" si="23"/>
        <v>0</v>
      </c>
      <c r="N115" s="66">
        <f t="shared" si="24"/>
        <v>911748.16872523073</v>
      </c>
      <c r="O115" s="7">
        <f t="shared" si="25"/>
        <v>2452474.9768640371</v>
      </c>
      <c r="P115" s="31"/>
      <c r="Q115" s="7">
        <f t="shared" si="26"/>
        <v>0</v>
      </c>
      <c r="R115" s="7">
        <f t="shared" si="33"/>
        <v>20000000</v>
      </c>
      <c r="S115" s="30"/>
      <c r="T115" s="54">
        <f t="shared" si="27"/>
        <v>149058.54679226465</v>
      </c>
      <c r="U115" s="62">
        <f t="shared" si="39"/>
        <v>149058.54679226465</v>
      </c>
      <c r="V115" s="62">
        <f t="shared" si="28"/>
        <v>0</v>
      </c>
      <c r="W115" s="7">
        <f t="shared" si="34"/>
        <v>35923109.776935779</v>
      </c>
      <c r="X115" s="30"/>
      <c r="Y115" s="30"/>
      <c r="Z115" s="30"/>
      <c r="AA115" s="48">
        <f>'Summary CF'!B99*$D$12</f>
        <v>221656.67137426825</v>
      </c>
      <c r="AB115" s="7"/>
      <c r="AC115" s="7">
        <f t="shared" si="35"/>
        <v>221656.67137426825</v>
      </c>
      <c r="AD115" s="7">
        <f t="shared" si="36"/>
        <v>3015404.3190730838</v>
      </c>
      <c r="AE115" s="31"/>
      <c r="AF115" s="7">
        <f t="shared" si="37"/>
        <v>0</v>
      </c>
      <c r="AG115" s="7">
        <f t="shared" si="38"/>
        <v>13950000</v>
      </c>
    </row>
    <row r="116" spans="1:33">
      <c r="A116" s="48">
        <f>'Summary CF'!B100*$D$5</f>
        <v>755713.89636313112</v>
      </c>
      <c r="B116" s="26">
        <v>98</v>
      </c>
      <c r="C116" s="7">
        <f t="shared" si="20"/>
        <v>0</v>
      </c>
      <c r="D116" s="7">
        <f t="shared" si="29"/>
        <v>0</v>
      </c>
      <c r="E116" s="31"/>
      <c r="F116" s="7">
        <f t="shared" si="21"/>
        <v>0</v>
      </c>
      <c r="G116" s="7">
        <f t="shared" si="30"/>
        <v>0</v>
      </c>
      <c r="H116" s="31"/>
      <c r="I116" s="7">
        <f t="shared" si="31"/>
        <v>0</v>
      </c>
      <c r="J116" s="7">
        <f t="shared" si="32"/>
        <v>0</v>
      </c>
      <c r="K116" s="31"/>
      <c r="L116" s="45">
        <f t="shared" si="22"/>
        <v>10218.645736933488</v>
      </c>
      <c r="M116" s="62">
        <f t="shared" si="23"/>
        <v>0</v>
      </c>
      <c r="N116" s="66">
        <f t="shared" si="24"/>
        <v>905393.52043369692</v>
      </c>
      <c r="O116" s="7">
        <f t="shared" si="25"/>
        <v>1547081.4564303402</v>
      </c>
      <c r="P116" s="31"/>
      <c r="Q116" s="7">
        <f t="shared" si="26"/>
        <v>0</v>
      </c>
      <c r="R116" s="7">
        <f t="shared" si="33"/>
        <v>20000000</v>
      </c>
      <c r="S116" s="30"/>
      <c r="T116" s="54">
        <f t="shared" si="27"/>
        <v>149679.62407056574</v>
      </c>
      <c r="U116" s="62">
        <f t="shared" si="39"/>
        <v>149679.62407056574</v>
      </c>
      <c r="V116" s="62">
        <f t="shared" si="28"/>
        <v>0</v>
      </c>
      <c r="W116" s="7">
        <f t="shared" si="34"/>
        <v>36072789.401006341</v>
      </c>
      <c r="X116" s="30"/>
      <c r="Y116" s="30"/>
      <c r="Z116" s="30"/>
      <c r="AA116" s="48">
        <f>'Summary CF'!B100*$D$12</f>
        <v>219629.35113053498</v>
      </c>
      <c r="AB116" s="7"/>
      <c r="AC116" s="7">
        <f t="shared" si="35"/>
        <v>219629.35113053498</v>
      </c>
      <c r="AD116" s="7">
        <f t="shared" si="36"/>
        <v>2795774.9679425489</v>
      </c>
      <c r="AE116" s="31"/>
      <c r="AF116" s="7">
        <f t="shared" si="37"/>
        <v>0</v>
      </c>
      <c r="AG116" s="7">
        <f t="shared" si="38"/>
        <v>13950000</v>
      </c>
    </row>
    <row r="117" spans="1:33">
      <c r="A117" s="48">
        <f>'Summary CF'!B101*$D$5</f>
        <v>748796.14997161319</v>
      </c>
      <c r="B117" s="26">
        <v>99</v>
      </c>
      <c r="C117" s="7">
        <f t="shared" si="20"/>
        <v>0</v>
      </c>
      <c r="D117" s="7">
        <f t="shared" si="29"/>
        <v>0</v>
      </c>
      <c r="E117" s="31"/>
      <c r="F117" s="7">
        <f t="shared" si="21"/>
        <v>0</v>
      </c>
      <c r="G117" s="7">
        <f t="shared" si="30"/>
        <v>0</v>
      </c>
      <c r="H117" s="31"/>
      <c r="I117" s="7">
        <f t="shared" si="31"/>
        <v>0</v>
      </c>
      <c r="J117" s="7">
        <f t="shared" si="32"/>
        <v>0</v>
      </c>
      <c r="K117" s="31"/>
      <c r="L117" s="45">
        <f t="shared" si="22"/>
        <v>6446.1727351264171</v>
      </c>
      <c r="M117" s="62">
        <f t="shared" si="23"/>
        <v>0</v>
      </c>
      <c r="N117" s="66">
        <f t="shared" si="24"/>
        <v>899099.43914247293</v>
      </c>
      <c r="O117" s="7">
        <f t="shared" si="25"/>
        <v>647982.01728786726</v>
      </c>
      <c r="P117" s="31"/>
      <c r="Q117" s="7">
        <f t="shared" si="26"/>
        <v>0</v>
      </c>
      <c r="R117" s="7">
        <f t="shared" si="33"/>
        <v>20000000</v>
      </c>
      <c r="S117" s="30"/>
      <c r="T117" s="54">
        <f t="shared" si="27"/>
        <v>150303.28917085976</v>
      </c>
      <c r="U117" s="62">
        <f t="shared" si="39"/>
        <v>150303.28917085976</v>
      </c>
      <c r="V117" s="62">
        <f t="shared" si="28"/>
        <v>0</v>
      </c>
      <c r="W117" s="7">
        <f t="shared" si="34"/>
        <v>36223092.690177202</v>
      </c>
      <c r="X117" s="30"/>
      <c r="Y117" s="30"/>
      <c r="Z117" s="30"/>
      <c r="AA117" s="48">
        <f>'Summary CF'!B101*$D$12</f>
        <v>217618.88108550009</v>
      </c>
      <c r="AB117" s="7"/>
      <c r="AC117" s="7">
        <f t="shared" si="35"/>
        <v>217618.88108550009</v>
      </c>
      <c r="AD117" s="7">
        <f t="shared" si="36"/>
        <v>2578156.0868570488</v>
      </c>
      <c r="AE117" s="31"/>
      <c r="AF117" s="7">
        <f t="shared" si="37"/>
        <v>0</v>
      </c>
      <c r="AG117" s="7">
        <f t="shared" si="38"/>
        <v>13950000</v>
      </c>
    </row>
    <row r="118" spans="1:33">
      <c r="A118" s="48">
        <f>'Summary CF'!B102*$D$5</f>
        <v>741935.9175715961</v>
      </c>
      <c r="B118" s="26">
        <v>100</v>
      </c>
      <c r="C118" s="7">
        <f t="shared" si="20"/>
        <v>0</v>
      </c>
      <c r="D118" s="7">
        <f t="shared" si="29"/>
        <v>0</v>
      </c>
      <c r="E118" s="31"/>
      <c r="F118" s="7">
        <f t="shared" si="21"/>
        <v>0</v>
      </c>
      <c r="G118" s="7">
        <f t="shared" si="30"/>
        <v>0</v>
      </c>
      <c r="H118" s="31"/>
      <c r="I118" s="7">
        <f t="shared" si="31"/>
        <v>0</v>
      </c>
      <c r="J118" s="7">
        <f t="shared" si="32"/>
        <v>0</v>
      </c>
      <c r="K118" s="31"/>
      <c r="L118" s="45">
        <f t="shared" si="22"/>
        <v>2699.92507203278</v>
      </c>
      <c r="M118" s="62">
        <f t="shared" si="23"/>
        <v>0</v>
      </c>
      <c r="N118" s="66">
        <f t="shared" si="24"/>
        <v>647982.01728786726</v>
      </c>
      <c r="O118" s="7">
        <f t="shared" si="25"/>
        <v>0</v>
      </c>
      <c r="P118" s="31"/>
      <c r="Q118" s="7">
        <f t="shared" si="26"/>
        <v>244883.4531594672</v>
      </c>
      <c r="R118" s="7">
        <f t="shared" si="33"/>
        <v>19755116.546840534</v>
      </c>
      <c r="S118" s="30"/>
      <c r="T118" s="54">
        <f t="shared" si="27"/>
        <v>150929.55287573833</v>
      </c>
      <c r="U118" s="62">
        <f t="shared" si="39"/>
        <v>150929.55287573833</v>
      </c>
      <c r="V118" s="62">
        <f t="shared" si="28"/>
        <v>0</v>
      </c>
      <c r="W118" s="7">
        <f t="shared" si="34"/>
        <v>36374022.243052937</v>
      </c>
      <c r="X118" s="30"/>
      <c r="Y118" s="30"/>
      <c r="Z118" s="30"/>
      <c r="AA118" s="48">
        <f>'Summary CF'!B102*$D$12</f>
        <v>215625.12604424512</v>
      </c>
      <c r="AB118" s="7"/>
      <c r="AC118" s="7">
        <f t="shared" si="35"/>
        <v>215625.12604424512</v>
      </c>
      <c r="AD118" s="7">
        <f t="shared" si="36"/>
        <v>2362530.9608128038</v>
      </c>
      <c r="AE118" s="31"/>
      <c r="AF118" s="7">
        <f t="shared" si="37"/>
        <v>0</v>
      </c>
      <c r="AG118" s="7">
        <f t="shared" si="38"/>
        <v>13950000</v>
      </c>
    </row>
    <row r="119" spans="1:33">
      <c r="A119" s="48">
        <f>'Summary CF'!B103*$D$5</f>
        <v>735132.73765583907</v>
      </c>
      <c r="B119" s="26">
        <v>101</v>
      </c>
      <c r="C119" s="7">
        <f t="shared" si="20"/>
        <v>0</v>
      </c>
      <c r="D119" s="7">
        <f t="shared" si="29"/>
        <v>0</v>
      </c>
      <c r="E119" s="31"/>
      <c r="F119" s="7">
        <f t="shared" si="21"/>
        <v>0</v>
      </c>
      <c r="G119" s="7">
        <f t="shared" si="30"/>
        <v>0</v>
      </c>
      <c r="H119" s="31"/>
      <c r="I119" s="7">
        <f t="shared" si="31"/>
        <v>0</v>
      </c>
      <c r="J119" s="7">
        <f t="shared" si="32"/>
        <v>0</v>
      </c>
      <c r="K119" s="31"/>
      <c r="L119" s="45">
        <f t="shared" si="22"/>
        <v>0</v>
      </c>
      <c r="M119" s="62">
        <f t="shared" si="23"/>
        <v>0</v>
      </c>
      <c r="N119" s="66">
        <f t="shared" si="24"/>
        <v>0</v>
      </c>
      <c r="O119" s="7">
        <f t="shared" si="25"/>
        <v>0</v>
      </c>
      <c r="P119" s="31"/>
      <c r="Q119" s="7">
        <f t="shared" si="26"/>
        <v>886691.16366855963</v>
      </c>
      <c r="R119" s="7">
        <f t="shared" si="33"/>
        <v>18868425.383171976</v>
      </c>
      <c r="S119" s="30"/>
      <c r="T119" s="54">
        <f t="shared" si="27"/>
        <v>151558.42601272056</v>
      </c>
      <c r="U119" s="62">
        <f t="shared" si="39"/>
        <v>151558.42601272056</v>
      </c>
      <c r="V119" s="62">
        <f t="shared" si="28"/>
        <v>0</v>
      </c>
      <c r="W119" s="7">
        <f t="shared" si="34"/>
        <v>36525580.669065654</v>
      </c>
      <c r="X119" s="30"/>
      <c r="Y119" s="30"/>
      <c r="Z119" s="30"/>
      <c r="AA119" s="48">
        <f>'Summary CF'!B103*$D$12</f>
        <v>213647.95188122822</v>
      </c>
      <c r="AB119" s="7"/>
      <c r="AC119" s="7">
        <f t="shared" si="35"/>
        <v>213647.95188122822</v>
      </c>
      <c r="AD119" s="7">
        <f t="shared" si="36"/>
        <v>2148883.0089315758</v>
      </c>
      <c r="AE119" s="31"/>
      <c r="AF119" s="7">
        <f t="shared" si="37"/>
        <v>0</v>
      </c>
      <c r="AG119" s="7">
        <f t="shared" si="38"/>
        <v>13950000</v>
      </c>
    </row>
    <row r="120" spans="1:33">
      <c r="A120" s="48">
        <f>'Summary CF'!B104*$D$5</f>
        <v>728386.1523677432</v>
      </c>
      <c r="B120" s="26">
        <v>102</v>
      </c>
      <c r="C120" s="7">
        <f t="shared" si="20"/>
        <v>0</v>
      </c>
      <c r="D120" s="7">
        <f t="shared" si="29"/>
        <v>0</v>
      </c>
      <c r="E120" s="31"/>
      <c r="F120" s="7">
        <f t="shared" si="21"/>
        <v>0</v>
      </c>
      <c r="G120" s="7">
        <f t="shared" si="30"/>
        <v>0</v>
      </c>
      <c r="H120" s="31"/>
      <c r="I120" s="7">
        <f t="shared" si="31"/>
        <v>0</v>
      </c>
      <c r="J120" s="7">
        <f t="shared" si="32"/>
        <v>0</v>
      </c>
      <c r="K120" s="31"/>
      <c r="L120" s="45">
        <f t="shared" si="22"/>
        <v>0</v>
      </c>
      <c r="M120" s="62">
        <f t="shared" si="23"/>
        <v>0</v>
      </c>
      <c r="N120" s="66">
        <f t="shared" si="24"/>
        <v>0</v>
      </c>
      <c r="O120" s="7">
        <f t="shared" si="25"/>
        <v>0</v>
      </c>
      <c r="P120" s="31"/>
      <c r="Q120" s="7">
        <f t="shared" si="26"/>
        <v>880576.07182218344</v>
      </c>
      <c r="R120" s="7">
        <f t="shared" si="33"/>
        <v>17987849.311349791</v>
      </c>
      <c r="S120" s="30"/>
      <c r="T120" s="54">
        <f t="shared" si="27"/>
        <v>152189.91945444021</v>
      </c>
      <c r="U120" s="62">
        <f t="shared" si="39"/>
        <v>152189.91945444021</v>
      </c>
      <c r="V120" s="62">
        <f t="shared" si="28"/>
        <v>0</v>
      </c>
      <c r="W120" s="7">
        <f t="shared" si="34"/>
        <v>36677770.588520095</v>
      </c>
      <c r="X120" s="30"/>
      <c r="Y120" s="30"/>
      <c r="Z120" s="30"/>
      <c r="AA120" s="48">
        <f>'Summary CF'!B104*$D$12</f>
        <v>211687.22553187536</v>
      </c>
      <c r="AB120" s="7"/>
      <c r="AC120" s="7">
        <f t="shared" si="35"/>
        <v>211687.22553187536</v>
      </c>
      <c r="AD120" s="7">
        <f t="shared" si="36"/>
        <v>1937195.7833997004</v>
      </c>
      <c r="AE120" s="31"/>
      <c r="AF120" s="7">
        <f t="shared" si="37"/>
        <v>0</v>
      </c>
      <c r="AG120" s="7">
        <f t="shared" si="38"/>
        <v>13950000</v>
      </c>
    </row>
    <row r="121" spans="1:33">
      <c r="A121" s="48">
        <f>'Summary CF'!B105*$D$5</f>
        <v>721695.70747264742</v>
      </c>
      <c r="B121" s="26">
        <v>103</v>
      </c>
      <c r="C121" s="7">
        <f t="shared" si="20"/>
        <v>0</v>
      </c>
      <c r="D121" s="7">
        <f t="shared" si="29"/>
        <v>0</v>
      </c>
      <c r="E121" s="31"/>
      <c r="F121" s="7">
        <f t="shared" si="21"/>
        <v>0</v>
      </c>
      <c r="G121" s="7">
        <f t="shared" si="30"/>
        <v>0</v>
      </c>
      <c r="H121" s="31"/>
      <c r="I121" s="7">
        <f t="shared" si="31"/>
        <v>0</v>
      </c>
      <c r="J121" s="7">
        <f t="shared" si="32"/>
        <v>0</v>
      </c>
      <c r="K121" s="31"/>
      <c r="L121" s="45">
        <f t="shared" si="22"/>
        <v>0</v>
      </c>
      <c r="M121" s="62">
        <f t="shared" si="23"/>
        <v>0</v>
      </c>
      <c r="N121" s="66">
        <f t="shared" si="24"/>
        <v>0</v>
      </c>
      <c r="O121" s="7">
        <f t="shared" si="25"/>
        <v>0</v>
      </c>
      <c r="P121" s="31"/>
      <c r="Q121" s="7">
        <f t="shared" si="26"/>
        <v>874519.75159148115</v>
      </c>
      <c r="R121" s="7">
        <f t="shared" si="33"/>
        <v>17113329.559758309</v>
      </c>
      <c r="S121" s="30"/>
      <c r="T121" s="54">
        <f t="shared" si="27"/>
        <v>152824.04411883373</v>
      </c>
      <c r="U121" s="62">
        <f t="shared" si="39"/>
        <v>152824.04411883373</v>
      </c>
      <c r="V121" s="62">
        <f t="shared" si="28"/>
        <v>0</v>
      </c>
      <c r="W121" s="7">
        <f t="shared" si="34"/>
        <v>36830594.632638931</v>
      </c>
      <c r="X121" s="30"/>
      <c r="Y121" s="30"/>
      <c r="Z121" s="30"/>
      <c r="AA121" s="48">
        <f>'Summary CF'!B105*$D$12</f>
        <v>209742.81498423815</v>
      </c>
      <c r="AB121" s="7"/>
      <c r="AC121" s="7">
        <f t="shared" si="35"/>
        <v>209742.81498423815</v>
      </c>
      <c r="AD121" s="7">
        <f t="shared" si="36"/>
        <v>1727452.9684154622</v>
      </c>
      <c r="AE121" s="31"/>
      <c r="AF121" s="7">
        <f t="shared" si="37"/>
        <v>0</v>
      </c>
      <c r="AG121" s="7">
        <f t="shared" si="38"/>
        <v>13950000</v>
      </c>
    </row>
    <row r="122" spans="1:33">
      <c r="A122" s="48">
        <f>'Summary CF'!B106*$D$5</f>
        <v>715060.95232934761</v>
      </c>
      <c r="B122" s="26">
        <v>104</v>
      </c>
      <c r="C122" s="7">
        <f t="shared" si="20"/>
        <v>0</v>
      </c>
      <c r="D122" s="7">
        <f t="shared" si="29"/>
        <v>0</v>
      </c>
      <c r="E122" s="31"/>
      <c r="F122" s="7">
        <f t="shared" si="21"/>
        <v>0</v>
      </c>
      <c r="G122" s="7">
        <f t="shared" si="30"/>
        <v>0</v>
      </c>
      <c r="H122" s="31"/>
      <c r="I122" s="7">
        <f t="shared" si="31"/>
        <v>0</v>
      </c>
      <c r="J122" s="7">
        <f t="shared" si="32"/>
        <v>0</v>
      </c>
      <c r="K122" s="31"/>
      <c r="L122" s="45">
        <f t="shared" si="22"/>
        <v>0</v>
      </c>
      <c r="M122" s="62">
        <f t="shared" si="23"/>
        <v>0</v>
      </c>
      <c r="N122" s="66">
        <f t="shared" si="24"/>
        <v>0</v>
      </c>
      <c r="O122" s="7">
        <f t="shared" si="25"/>
        <v>0</v>
      </c>
      <c r="P122" s="31"/>
      <c r="Q122" s="7">
        <f t="shared" si="26"/>
        <v>868521.76329867647</v>
      </c>
      <c r="R122" s="7">
        <f t="shared" si="33"/>
        <v>16244807.796459632</v>
      </c>
      <c r="S122" s="30"/>
      <c r="T122" s="54">
        <f t="shared" si="27"/>
        <v>153460.81096932889</v>
      </c>
      <c r="U122" s="62">
        <f t="shared" si="39"/>
        <v>153460.81096932889</v>
      </c>
      <c r="V122" s="62">
        <f t="shared" si="28"/>
        <v>0</v>
      </c>
      <c r="W122" s="7">
        <f t="shared" si="34"/>
        <v>36984055.443608262</v>
      </c>
      <c r="X122" s="30"/>
      <c r="Y122" s="30"/>
      <c r="Z122" s="30"/>
      <c r="AA122" s="48">
        <f>'Summary CF'!B106*$D$12</f>
        <v>207814.58927071665</v>
      </c>
      <c r="AB122" s="7"/>
      <c r="AC122" s="7">
        <f t="shared" si="35"/>
        <v>207814.58927071665</v>
      </c>
      <c r="AD122" s="7">
        <f t="shared" si="36"/>
        <v>1519638.3791447454</v>
      </c>
      <c r="AE122" s="31"/>
      <c r="AF122" s="7">
        <f t="shared" si="37"/>
        <v>0</v>
      </c>
      <c r="AG122" s="7">
        <f t="shared" si="38"/>
        <v>13950000</v>
      </c>
    </row>
    <row r="123" spans="1:33">
      <c r="A123" s="48">
        <f>'Summary CF'!B107*$D$5</f>
        <v>708481.43986183906</v>
      </c>
      <c r="B123" s="26">
        <v>105</v>
      </c>
      <c r="C123" s="7">
        <f t="shared" si="20"/>
        <v>0</v>
      </c>
      <c r="D123" s="7">
        <f t="shared" si="29"/>
        <v>0</v>
      </c>
      <c r="E123" s="31"/>
      <c r="F123" s="7">
        <f t="shared" si="21"/>
        <v>0</v>
      </c>
      <c r="G123" s="7">
        <f t="shared" si="30"/>
        <v>0</v>
      </c>
      <c r="H123" s="31"/>
      <c r="I123" s="7">
        <f t="shared" si="31"/>
        <v>0</v>
      </c>
      <c r="J123" s="7">
        <f t="shared" si="32"/>
        <v>0</v>
      </c>
      <c r="K123" s="31"/>
      <c r="L123" s="45">
        <f t="shared" si="22"/>
        <v>0</v>
      </c>
      <c r="M123" s="62">
        <f t="shared" si="23"/>
        <v>0</v>
      </c>
      <c r="N123" s="66">
        <f t="shared" si="24"/>
        <v>0</v>
      </c>
      <c r="O123" s="7">
        <f t="shared" si="25"/>
        <v>0</v>
      </c>
      <c r="P123" s="31"/>
      <c r="Q123" s="7">
        <f t="shared" si="26"/>
        <v>862581.67087687342</v>
      </c>
      <c r="R123" s="7">
        <f t="shared" si="33"/>
        <v>15382226.125582758</v>
      </c>
      <c r="S123" s="30"/>
      <c r="T123" s="54">
        <f t="shared" si="27"/>
        <v>154100.23101503443</v>
      </c>
      <c r="U123" s="62">
        <f t="shared" si="39"/>
        <v>154100.23101503443</v>
      </c>
      <c r="V123" s="62">
        <f t="shared" si="28"/>
        <v>0</v>
      </c>
      <c r="W123" s="7">
        <f t="shared" si="34"/>
        <v>37138155.674623296</v>
      </c>
      <c r="X123" s="30"/>
      <c r="Y123" s="30"/>
      <c r="Z123" s="30"/>
      <c r="AA123" s="48">
        <f>'Summary CF'!B107*$D$12</f>
        <v>205902.41845984696</v>
      </c>
      <c r="AB123" s="7"/>
      <c r="AC123" s="7">
        <f t="shared" si="35"/>
        <v>205902.41845984696</v>
      </c>
      <c r="AD123" s="7">
        <f t="shared" si="36"/>
        <v>1313735.9606848985</v>
      </c>
      <c r="AE123" s="31"/>
      <c r="AF123" s="7">
        <f t="shared" si="37"/>
        <v>0</v>
      </c>
      <c r="AG123" s="7">
        <f t="shared" si="38"/>
        <v>13950000</v>
      </c>
    </row>
    <row r="124" spans="1:33">
      <c r="A124" s="48">
        <f>'Summary CF'!B108*$D$5</f>
        <v>701956.7265312823</v>
      </c>
      <c r="B124" s="26">
        <v>106</v>
      </c>
      <c r="C124" s="7">
        <f t="shared" si="20"/>
        <v>0</v>
      </c>
      <c r="D124" s="7">
        <f t="shared" si="29"/>
        <v>0</v>
      </c>
      <c r="E124" s="31"/>
      <c r="F124" s="7">
        <f t="shared" si="21"/>
        <v>0</v>
      </c>
      <c r="G124" s="7">
        <f t="shared" si="30"/>
        <v>0</v>
      </c>
      <c r="H124" s="31"/>
      <c r="I124" s="7">
        <f t="shared" si="31"/>
        <v>0</v>
      </c>
      <c r="J124" s="7">
        <f t="shared" si="32"/>
        <v>0</v>
      </c>
      <c r="K124" s="31"/>
      <c r="L124" s="45">
        <f t="shared" si="22"/>
        <v>0</v>
      </c>
      <c r="M124" s="62">
        <f t="shared" si="23"/>
        <v>0</v>
      </c>
      <c r="N124" s="66">
        <f t="shared" si="24"/>
        <v>0</v>
      </c>
      <c r="O124" s="7">
        <f t="shared" si="25"/>
        <v>0</v>
      </c>
      <c r="P124" s="31"/>
      <c r="Q124" s="7">
        <f t="shared" si="26"/>
        <v>856699.04184221267</v>
      </c>
      <c r="R124" s="7">
        <f t="shared" si="33"/>
        <v>14525527.083740545</v>
      </c>
      <c r="S124" s="30"/>
      <c r="T124" s="54">
        <f t="shared" si="27"/>
        <v>154742.3153109304</v>
      </c>
      <c r="U124" s="62">
        <f t="shared" si="39"/>
        <v>154742.3153109304</v>
      </c>
      <c r="V124" s="62">
        <f t="shared" si="28"/>
        <v>0</v>
      </c>
      <c r="W124" s="7">
        <f t="shared" si="34"/>
        <v>37292897.989934228</v>
      </c>
      <c r="X124" s="30"/>
      <c r="Y124" s="30"/>
      <c r="Z124" s="30"/>
      <c r="AA124" s="48">
        <f>'Summary CF'!B108*$D$12</f>
        <v>204006.1736481539</v>
      </c>
      <c r="AB124" s="7"/>
      <c r="AC124" s="7">
        <f t="shared" si="35"/>
        <v>204006.1736481539</v>
      </c>
      <c r="AD124" s="7">
        <f t="shared" si="36"/>
        <v>1109729.7870367446</v>
      </c>
      <c r="AE124" s="31"/>
      <c r="AF124" s="7">
        <f t="shared" si="37"/>
        <v>0</v>
      </c>
      <c r="AG124" s="7">
        <f t="shared" si="38"/>
        <v>13950000</v>
      </c>
    </row>
    <row r="125" spans="1:33">
      <c r="A125" s="48">
        <f>'Summary CF'!B109*$D$5</f>
        <v>695486.37230818695</v>
      </c>
      <c r="B125" s="26">
        <v>107</v>
      </c>
      <c r="C125" s="7">
        <f t="shared" si="20"/>
        <v>0</v>
      </c>
      <c r="D125" s="7">
        <f t="shared" si="29"/>
        <v>0</v>
      </c>
      <c r="E125" s="31"/>
      <c r="F125" s="7">
        <f t="shared" si="21"/>
        <v>0</v>
      </c>
      <c r="G125" s="7">
        <f t="shared" si="30"/>
        <v>0</v>
      </c>
      <c r="H125" s="31"/>
      <c r="I125" s="7">
        <f t="shared" si="31"/>
        <v>0</v>
      </c>
      <c r="J125" s="7">
        <f t="shared" si="32"/>
        <v>0</v>
      </c>
      <c r="K125" s="31"/>
      <c r="L125" s="45">
        <f t="shared" si="22"/>
        <v>0</v>
      </c>
      <c r="M125" s="62">
        <f t="shared" si="23"/>
        <v>0</v>
      </c>
      <c r="N125" s="66">
        <f t="shared" si="24"/>
        <v>0</v>
      </c>
      <c r="O125" s="7">
        <f t="shared" si="25"/>
        <v>0</v>
      </c>
      <c r="P125" s="31"/>
      <c r="Q125" s="7">
        <f t="shared" si="26"/>
        <v>850873.44726624619</v>
      </c>
      <c r="R125" s="7">
        <f t="shared" si="33"/>
        <v>13674653.6364743</v>
      </c>
      <c r="S125" s="30"/>
      <c r="T125" s="54">
        <f t="shared" si="27"/>
        <v>155387.0749580593</v>
      </c>
      <c r="U125" s="62">
        <f t="shared" si="39"/>
        <v>155387.0749580593</v>
      </c>
      <c r="V125" s="62">
        <f t="shared" si="28"/>
        <v>0</v>
      </c>
      <c r="W125" s="7">
        <f t="shared" si="34"/>
        <v>37448285.064892285</v>
      </c>
      <c r="X125" s="30"/>
      <c r="Y125" s="30"/>
      <c r="Z125" s="30"/>
      <c r="AA125" s="48">
        <f>'Summary CF'!B109*$D$12</f>
        <v>202125.72695206685</v>
      </c>
      <c r="AB125" s="7"/>
      <c r="AC125" s="7">
        <f t="shared" si="35"/>
        <v>202125.72695206685</v>
      </c>
      <c r="AD125" s="7">
        <f t="shared" si="36"/>
        <v>907604.06008467777</v>
      </c>
      <c r="AE125" s="31"/>
      <c r="AF125" s="7">
        <f t="shared" si="37"/>
        <v>0</v>
      </c>
      <c r="AG125" s="7">
        <f t="shared" si="38"/>
        <v>13950000</v>
      </c>
    </row>
    <row r="126" spans="1:33">
      <c r="A126" s="48">
        <f>'Summary CF'!B110*$D$5</f>
        <v>689069.94064481487</v>
      </c>
      <c r="B126" s="26">
        <v>108</v>
      </c>
      <c r="C126" s="7">
        <f t="shared" si="20"/>
        <v>0</v>
      </c>
      <c r="D126" s="7">
        <f t="shared" si="29"/>
        <v>0</v>
      </c>
      <c r="E126" s="31"/>
      <c r="F126" s="7">
        <f t="shared" si="21"/>
        <v>0</v>
      </c>
      <c r="G126" s="7">
        <f t="shared" si="30"/>
        <v>0</v>
      </c>
      <c r="H126" s="31"/>
      <c r="I126" s="7">
        <f t="shared" si="31"/>
        <v>0</v>
      </c>
      <c r="J126" s="7">
        <f t="shared" si="32"/>
        <v>0</v>
      </c>
      <c r="K126" s="31"/>
      <c r="L126" s="45">
        <f t="shared" si="22"/>
        <v>0</v>
      </c>
      <c r="M126" s="62">
        <f t="shared" si="23"/>
        <v>0</v>
      </c>
      <c r="N126" s="66">
        <f t="shared" si="24"/>
        <v>0</v>
      </c>
      <c r="O126" s="7">
        <f t="shared" si="25"/>
        <v>0</v>
      </c>
      <c r="P126" s="31"/>
      <c r="Q126" s="7">
        <f t="shared" si="26"/>
        <v>845104.46174853272</v>
      </c>
      <c r="R126" s="7">
        <f t="shared" si="33"/>
        <v>12829549.174725767</v>
      </c>
      <c r="S126" s="30"/>
      <c r="T126" s="54">
        <f t="shared" si="27"/>
        <v>156034.52110371785</v>
      </c>
      <c r="U126" s="62">
        <f t="shared" si="39"/>
        <v>156034.52110371785</v>
      </c>
      <c r="V126" s="62">
        <f t="shared" si="28"/>
        <v>0</v>
      </c>
      <c r="W126" s="7">
        <f t="shared" si="34"/>
        <v>37604319.585996002</v>
      </c>
      <c r="X126" s="30"/>
      <c r="Y126" s="30"/>
      <c r="Z126" s="30"/>
      <c r="AA126" s="48">
        <f>'Summary CF'!B110*$D$12</f>
        <v>200260.95149989933</v>
      </c>
      <c r="AB126" s="7"/>
      <c r="AC126" s="7">
        <f t="shared" si="35"/>
        <v>200260.95149989933</v>
      </c>
      <c r="AD126" s="7">
        <f t="shared" si="36"/>
        <v>707343.10858477838</v>
      </c>
      <c r="AE126" s="31"/>
      <c r="AF126" s="7">
        <f t="shared" si="37"/>
        <v>0</v>
      </c>
      <c r="AG126" s="7">
        <f t="shared" si="38"/>
        <v>13950000</v>
      </c>
    </row>
    <row r="127" spans="1:33">
      <c r="A127" s="48">
        <f>'Summary CF'!B111*$D$5</f>
        <v>682706.99844779947</v>
      </c>
      <c r="B127" s="26">
        <v>109</v>
      </c>
      <c r="C127" s="7">
        <f t="shared" si="20"/>
        <v>0</v>
      </c>
      <c r="D127" s="7">
        <f t="shared" si="29"/>
        <v>0</v>
      </c>
      <c r="E127" s="31"/>
      <c r="F127" s="7">
        <f t="shared" si="21"/>
        <v>0</v>
      </c>
      <c r="G127" s="7">
        <f t="shared" si="30"/>
        <v>0</v>
      </c>
      <c r="H127" s="31"/>
      <c r="I127" s="7">
        <f t="shared" si="31"/>
        <v>0</v>
      </c>
      <c r="J127" s="7">
        <f t="shared" si="32"/>
        <v>0</v>
      </c>
      <c r="K127" s="31"/>
      <c r="L127" s="45">
        <f t="shared" si="22"/>
        <v>0</v>
      </c>
      <c r="M127" s="62">
        <f t="shared" si="23"/>
        <v>0</v>
      </c>
      <c r="N127" s="66">
        <f t="shared" si="24"/>
        <v>0</v>
      </c>
      <c r="O127" s="7">
        <f t="shared" si="25"/>
        <v>0</v>
      </c>
      <c r="P127" s="31"/>
      <c r="Q127" s="7">
        <f t="shared" si="26"/>
        <v>839391.66338944947</v>
      </c>
      <c r="R127" s="7">
        <f t="shared" si="33"/>
        <v>11990157.511336317</v>
      </c>
      <c r="S127" s="30"/>
      <c r="T127" s="54">
        <f t="shared" si="27"/>
        <v>156684.66494165</v>
      </c>
      <c r="U127" s="62">
        <f t="shared" si="39"/>
        <v>156684.66494165</v>
      </c>
      <c r="V127" s="62">
        <f t="shared" si="28"/>
        <v>0</v>
      </c>
      <c r="W127" s="7">
        <f t="shared" si="34"/>
        <v>37761004.250937656</v>
      </c>
      <c r="X127" s="30"/>
      <c r="Y127" s="30"/>
      <c r="Z127" s="30"/>
      <c r="AA127" s="48">
        <f>'Summary CF'!B111*$D$12</f>
        <v>198411.72142389172</v>
      </c>
      <c r="AB127" s="7"/>
      <c r="AC127" s="7">
        <f t="shared" si="35"/>
        <v>198411.72142389172</v>
      </c>
      <c r="AD127" s="7">
        <f t="shared" si="36"/>
        <v>508931.38716088666</v>
      </c>
      <c r="AE127" s="31"/>
      <c r="AF127" s="7">
        <f t="shared" si="37"/>
        <v>0</v>
      </c>
      <c r="AG127" s="7">
        <f t="shared" si="38"/>
        <v>13950000</v>
      </c>
    </row>
    <row r="128" spans="1:33">
      <c r="A128" s="48">
        <f>'Summary CF'!B112*$D$5</f>
        <v>676397.11605097924</v>
      </c>
      <c r="B128" s="26">
        <v>110</v>
      </c>
      <c r="C128" s="7">
        <f t="shared" si="20"/>
        <v>0</v>
      </c>
      <c r="D128" s="7">
        <f t="shared" si="29"/>
        <v>0</v>
      </c>
      <c r="E128" s="31"/>
      <c r="F128" s="7">
        <f t="shared" si="21"/>
        <v>0</v>
      </c>
      <c r="G128" s="7">
        <f t="shared" si="30"/>
        <v>0</v>
      </c>
      <c r="H128" s="31"/>
      <c r="I128" s="7">
        <f t="shared" si="31"/>
        <v>0</v>
      </c>
      <c r="J128" s="7">
        <f t="shared" si="32"/>
        <v>0</v>
      </c>
      <c r="K128" s="31"/>
      <c r="L128" s="45">
        <f t="shared" si="22"/>
        <v>0</v>
      </c>
      <c r="M128" s="62">
        <f t="shared" si="23"/>
        <v>0</v>
      </c>
      <c r="N128" s="66">
        <f t="shared" si="24"/>
        <v>0</v>
      </c>
      <c r="O128" s="7">
        <f t="shared" si="25"/>
        <v>0</v>
      </c>
      <c r="P128" s="31"/>
      <c r="Q128" s="7">
        <f t="shared" si="26"/>
        <v>833734.63376321946</v>
      </c>
      <c r="R128" s="7">
        <f t="shared" si="33"/>
        <v>11156422.877573097</v>
      </c>
      <c r="S128" s="30"/>
      <c r="T128" s="54">
        <f t="shared" si="27"/>
        <v>157337.51771224022</v>
      </c>
      <c r="U128" s="62">
        <f t="shared" si="39"/>
        <v>157337.51771224022</v>
      </c>
      <c r="V128" s="62">
        <f t="shared" si="28"/>
        <v>0</v>
      </c>
      <c r="W128" s="7">
        <f t="shared" si="34"/>
        <v>37918341.768649898</v>
      </c>
      <c r="X128" s="30"/>
      <c r="Y128" s="30"/>
      <c r="Z128" s="30"/>
      <c r="AA128" s="48">
        <f>'Summary CF'!B112*$D$12</f>
        <v>196577.91185231585</v>
      </c>
      <c r="AB128" s="7"/>
      <c r="AC128" s="7">
        <f t="shared" si="35"/>
        <v>196577.91185231585</v>
      </c>
      <c r="AD128" s="7">
        <f t="shared" si="36"/>
        <v>312353.47530857078</v>
      </c>
      <c r="AE128" s="31"/>
      <c r="AF128" s="7">
        <f t="shared" si="37"/>
        <v>0</v>
      </c>
      <c r="AG128" s="7">
        <f t="shared" si="38"/>
        <v>13950000</v>
      </c>
    </row>
    <row r="129" spans="1:33">
      <c r="A129" s="48">
        <f>'Summary CF'!B113*$D$5</f>
        <v>670139.86718844576</v>
      </c>
      <c r="B129" s="26">
        <v>111</v>
      </c>
      <c r="C129" s="7">
        <f t="shared" si="20"/>
        <v>0</v>
      </c>
      <c r="D129" s="7">
        <f t="shared" si="29"/>
        <v>0</v>
      </c>
      <c r="E129" s="31"/>
      <c r="F129" s="7">
        <f t="shared" si="21"/>
        <v>0</v>
      </c>
      <c r="G129" s="7">
        <f t="shared" si="30"/>
        <v>0</v>
      </c>
      <c r="H129" s="31"/>
      <c r="I129" s="7">
        <f t="shared" si="31"/>
        <v>0</v>
      </c>
      <c r="J129" s="7">
        <f t="shared" si="32"/>
        <v>0</v>
      </c>
      <c r="K129" s="31"/>
      <c r="L129" s="45">
        <f t="shared" si="22"/>
        <v>0</v>
      </c>
      <c r="M129" s="62">
        <f t="shared" si="23"/>
        <v>0</v>
      </c>
      <c r="N129" s="66">
        <f t="shared" si="24"/>
        <v>0</v>
      </c>
      <c r="O129" s="7">
        <f t="shared" si="25"/>
        <v>0</v>
      </c>
      <c r="P129" s="31"/>
      <c r="Q129" s="7">
        <f t="shared" si="26"/>
        <v>828132.95789115364</v>
      </c>
      <c r="R129" s="7">
        <f t="shared" si="33"/>
        <v>10328289.919681944</v>
      </c>
      <c r="S129" s="30"/>
      <c r="T129" s="54">
        <f t="shared" si="27"/>
        <v>157993.09070270791</v>
      </c>
      <c r="U129" s="62">
        <f t="shared" si="39"/>
        <v>157993.09070270791</v>
      </c>
      <c r="V129" s="62">
        <f t="shared" si="28"/>
        <v>0</v>
      </c>
      <c r="W129" s="7">
        <f t="shared" si="34"/>
        <v>38076334.859352604</v>
      </c>
      <c r="X129" s="30"/>
      <c r="Y129" s="30"/>
      <c r="Z129" s="30"/>
      <c r="AA129" s="48">
        <f>'Summary CF'!B113*$D$12</f>
        <v>194759.39890164204</v>
      </c>
      <c r="AB129" s="7"/>
      <c r="AC129" s="7">
        <f t="shared" si="35"/>
        <v>194759.39890164204</v>
      </c>
      <c r="AD129" s="7">
        <f t="shared" si="36"/>
        <v>117594.07640692874</v>
      </c>
      <c r="AE129" s="31"/>
      <c r="AF129" s="7">
        <f t="shared" si="37"/>
        <v>0</v>
      </c>
      <c r="AG129" s="7">
        <f t="shared" si="38"/>
        <v>13950000</v>
      </c>
    </row>
    <row r="130" spans="1:33">
      <c r="A130" s="48">
        <f>'Summary CF'!B114*$D$5</f>
        <v>663934.82896780106</v>
      </c>
      <c r="B130" s="26">
        <v>112</v>
      </c>
      <c r="C130" s="7">
        <f t="shared" si="20"/>
        <v>0</v>
      </c>
      <c r="D130" s="7">
        <f t="shared" si="29"/>
        <v>0</v>
      </c>
      <c r="E130" s="31"/>
      <c r="F130" s="7">
        <f t="shared" si="21"/>
        <v>0</v>
      </c>
      <c r="G130" s="7">
        <f t="shared" si="30"/>
        <v>0</v>
      </c>
      <c r="H130" s="31"/>
      <c r="I130" s="7">
        <f t="shared" si="31"/>
        <v>0</v>
      </c>
      <c r="J130" s="7">
        <f t="shared" si="32"/>
        <v>0</v>
      </c>
      <c r="K130" s="31"/>
      <c r="L130" s="45">
        <f t="shared" si="22"/>
        <v>0</v>
      </c>
      <c r="M130" s="62">
        <f t="shared" si="23"/>
        <v>0</v>
      </c>
      <c r="N130" s="66">
        <f t="shared" si="24"/>
        <v>0</v>
      </c>
      <c r="O130" s="7">
        <f t="shared" si="25"/>
        <v>0</v>
      </c>
      <c r="P130" s="31"/>
      <c r="Q130" s="7">
        <f t="shared" si="26"/>
        <v>822586.22421510355</v>
      </c>
      <c r="R130" s="7">
        <f t="shared" si="33"/>
        <v>9505703.6954668406</v>
      </c>
      <c r="S130" s="30"/>
      <c r="T130" s="54">
        <f t="shared" si="27"/>
        <v>158651.39524730251</v>
      </c>
      <c r="U130" s="62">
        <f t="shared" si="39"/>
        <v>158651.39524730251</v>
      </c>
      <c r="V130" s="62">
        <f t="shared" si="28"/>
        <v>0</v>
      </c>
      <c r="W130" s="7">
        <f t="shared" si="34"/>
        <v>38234986.254599907</v>
      </c>
      <c r="X130" s="30"/>
      <c r="Y130" s="30"/>
      <c r="Z130" s="30"/>
      <c r="AA130" s="48">
        <f>'Summary CF'!B114*$D$12</f>
        <v>192956.05966876721</v>
      </c>
      <c r="AB130" s="7"/>
      <c r="AC130" s="7">
        <f t="shared" si="35"/>
        <v>117594.07640692874</v>
      </c>
      <c r="AD130" s="7">
        <f t="shared" si="36"/>
        <v>0</v>
      </c>
      <c r="AE130" s="31"/>
      <c r="AF130" s="7">
        <f t="shared" si="37"/>
        <v>75361.983261838468</v>
      </c>
      <c r="AG130" s="7">
        <f t="shared" si="38"/>
        <v>13874638.016738161</v>
      </c>
    </row>
    <row r="131" spans="1:33">
      <c r="A131" s="48">
        <f>'Summary CF'!B115*$D$5</f>
        <v>657781.58184362703</v>
      </c>
      <c r="B131" s="26">
        <v>113</v>
      </c>
      <c r="C131" s="7">
        <f t="shared" si="20"/>
        <v>0</v>
      </c>
      <c r="D131" s="7">
        <f t="shared" si="29"/>
        <v>0</v>
      </c>
      <c r="E131" s="31"/>
      <c r="F131" s="7">
        <f t="shared" si="21"/>
        <v>0</v>
      </c>
      <c r="G131" s="7">
        <f t="shared" si="30"/>
        <v>0</v>
      </c>
      <c r="H131" s="31"/>
      <c r="I131" s="7">
        <f t="shared" si="31"/>
        <v>0</v>
      </c>
      <c r="J131" s="7">
        <f t="shared" si="32"/>
        <v>0</v>
      </c>
      <c r="K131" s="31"/>
      <c r="L131" s="45">
        <f t="shared" si="22"/>
        <v>0</v>
      </c>
      <c r="M131" s="62">
        <f t="shared" si="23"/>
        <v>0</v>
      </c>
      <c r="N131" s="66">
        <f t="shared" si="24"/>
        <v>0</v>
      </c>
      <c r="O131" s="7">
        <f t="shared" si="25"/>
        <v>0</v>
      </c>
      <c r="P131" s="31"/>
      <c r="Q131" s="7">
        <f t="shared" si="26"/>
        <v>817094.02457112668</v>
      </c>
      <c r="R131" s="7">
        <f t="shared" si="33"/>
        <v>8688609.6708957143</v>
      </c>
      <c r="S131" s="30"/>
      <c r="T131" s="54">
        <f t="shared" si="27"/>
        <v>159312.44272749961</v>
      </c>
      <c r="U131" s="62">
        <f t="shared" si="39"/>
        <v>159312.44272749961</v>
      </c>
      <c r="V131" s="62">
        <f t="shared" si="28"/>
        <v>0</v>
      </c>
      <c r="W131" s="7">
        <f t="shared" si="34"/>
        <v>38394298.697327405</v>
      </c>
      <c r="X131" s="30"/>
      <c r="Y131" s="30"/>
      <c r="Z131" s="30"/>
      <c r="AA131" s="48">
        <f>'Summary CF'!B115*$D$12</f>
        <v>191167.77222330411</v>
      </c>
      <c r="AB131" s="7"/>
      <c r="AC131" s="7">
        <f t="shared" si="35"/>
        <v>0</v>
      </c>
      <c r="AD131" s="7">
        <f t="shared" si="36"/>
        <v>0</v>
      </c>
      <c r="AE131" s="31"/>
      <c r="AF131" s="7">
        <f t="shared" si="37"/>
        <v>191167.77222330411</v>
      </c>
      <c r="AG131" s="7">
        <f t="shared" si="38"/>
        <v>13683470.244514856</v>
      </c>
    </row>
    <row r="132" spans="1:33">
      <c r="A132" s="48">
        <f>'Summary CF'!B116*$D$5</f>
        <v>651679.70959116053</v>
      </c>
      <c r="B132" s="26">
        <v>114</v>
      </c>
      <c r="C132" s="7">
        <f t="shared" si="20"/>
        <v>0</v>
      </c>
      <c r="D132" s="7">
        <f t="shared" si="29"/>
        <v>0</v>
      </c>
      <c r="E132" s="31"/>
      <c r="F132" s="7">
        <f t="shared" si="21"/>
        <v>0</v>
      </c>
      <c r="G132" s="7">
        <f t="shared" si="30"/>
        <v>0</v>
      </c>
      <c r="H132" s="31"/>
      <c r="I132" s="7">
        <f t="shared" si="31"/>
        <v>0</v>
      </c>
      <c r="J132" s="7">
        <f t="shared" si="32"/>
        <v>0</v>
      </c>
      <c r="K132" s="31"/>
      <c r="L132" s="45">
        <f t="shared" si="22"/>
        <v>0</v>
      </c>
      <c r="M132" s="62">
        <f t="shared" si="23"/>
        <v>0</v>
      </c>
      <c r="N132" s="66">
        <f t="shared" si="24"/>
        <v>0</v>
      </c>
      <c r="O132" s="7">
        <f t="shared" si="25"/>
        <v>0</v>
      </c>
      <c r="P132" s="31"/>
      <c r="Q132" s="7">
        <f t="shared" si="26"/>
        <v>811655.95416335808</v>
      </c>
      <c r="R132" s="7">
        <f t="shared" si="33"/>
        <v>7876953.7167323567</v>
      </c>
      <c r="S132" s="30"/>
      <c r="T132" s="54">
        <f t="shared" si="27"/>
        <v>159976.24457219752</v>
      </c>
      <c r="U132" s="62">
        <f t="shared" si="39"/>
        <v>159976.24457219752</v>
      </c>
      <c r="V132" s="62">
        <f t="shared" si="28"/>
        <v>0</v>
      </c>
      <c r="W132" s="7">
        <f t="shared" si="34"/>
        <v>38554274.941899605</v>
      </c>
      <c r="X132" s="30"/>
      <c r="Y132" s="30"/>
      <c r="Z132" s="30"/>
      <c r="AA132" s="48">
        <f>'Summary CF'!B116*$D$12</f>
        <v>189394.41559993103</v>
      </c>
      <c r="AB132" s="7"/>
      <c r="AC132" s="7">
        <f t="shared" si="35"/>
        <v>0</v>
      </c>
      <c r="AD132" s="7">
        <f t="shared" si="36"/>
        <v>0</v>
      </c>
      <c r="AE132" s="31"/>
      <c r="AF132" s="7">
        <f t="shared" si="37"/>
        <v>189394.41559993103</v>
      </c>
      <c r="AG132" s="7">
        <f t="shared" si="38"/>
        <v>13494075.828914925</v>
      </c>
    </row>
    <row r="133" spans="1:33">
      <c r="A133" s="48">
        <f>'Summary CF'!B117*$D$5</f>
        <v>645628.79928017757</v>
      </c>
      <c r="B133" s="26">
        <v>115</v>
      </c>
      <c r="C133" s="7">
        <f t="shared" si="20"/>
        <v>0</v>
      </c>
      <c r="D133" s="7">
        <f t="shared" si="29"/>
        <v>0</v>
      </c>
      <c r="E133" s="31"/>
      <c r="F133" s="7">
        <f t="shared" si="21"/>
        <v>0</v>
      </c>
      <c r="G133" s="7">
        <f t="shared" si="30"/>
        <v>0</v>
      </c>
      <c r="H133" s="31"/>
      <c r="I133" s="7">
        <f t="shared" si="31"/>
        <v>0</v>
      </c>
      <c r="J133" s="7">
        <f t="shared" si="32"/>
        <v>0</v>
      </c>
      <c r="K133" s="31"/>
      <c r="L133" s="45">
        <f t="shared" si="22"/>
        <v>0</v>
      </c>
      <c r="M133" s="62">
        <f t="shared" si="23"/>
        <v>0</v>
      </c>
      <c r="N133" s="66">
        <f t="shared" si="24"/>
        <v>0</v>
      </c>
      <c r="O133" s="7">
        <f t="shared" si="25"/>
        <v>0</v>
      </c>
      <c r="P133" s="31"/>
      <c r="Q133" s="7">
        <f t="shared" si="26"/>
        <v>806271.61153809261</v>
      </c>
      <c r="R133" s="7">
        <f t="shared" si="33"/>
        <v>7070682.1051942641</v>
      </c>
      <c r="S133" s="30"/>
      <c r="T133" s="54">
        <f t="shared" si="27"/>
        <v>160642.81225791501</v>
      </c>
      <c r="U133" s="62">
        <f t="shared" si="39"/>
        <v>160642.81225791501</v>
      </c>
      <c r="V133" s="62">
        <f t="shared" si="28"/>
        <v>0</v>
      </c>
      <c r="W133" s="7">
        <f t="shared" si="34"/>
        <v>38714917.754157521</v>
      </c>
      <c r="X133" s="30"/>
      <c r="Y133" s="30"/>
      <c r="Z133" s="30"/>
      <c r="AA133" s="48">
        <f>'Summary CF'!B117*$D$12</f>
        <v>187635.8697908016</v>
      </c>
      <c r="AB133" s="7"/>
      <c r="AC133" s="7">
        <f t="shared" si="35"/>
        <v>0</v>
      </c>
      <c r="AD133" s="7">
        <f t="shared" si="36"/>
        <v>0</v>
      </c>
      <c r="AE133" s="31"/>
      <c r="AF133" s="7">
        <f t="shared" si="37"/>
        <v>187635.8697908016</v>
      </c>
      <c r="AG133" s="7">
        <f t="shared" si="38"/>
        <v>13306439.959124124</v>
      </c>
    </row>
    <row r="134" spans="1:33">
      <c r="A134" s="48">
        <f>'Summary CF'!B118*$D$5</f>
        <v>639628.44124908035</v>
      </c>
      <c r="B134" s="26">
        <v>116</v>
      </c>
      <c r="C134" s="7">
        <f t="shared" si="20"/>
        <v>0</v>
      </c>
      <c r="D134" s="7">
        <f t="shared" si="29"/>
        <v>0</v>
      </c>
      <c r="E134" s="31"/>
      <c r="F134" s="7">
        <f t="shared" si="21"/>
        <v>0</v>
      </c>
      <c r="G134" s="7">
        <f t="shared" si="30"/>
        <v>0</v>
      </c>
      <c r="H134" s="31"/>
      <c r="I134" s="7">
        <f t="shared" si="31"/>
        <v>0</v>
      </c>
      <c r="J134" s="7">
        <f t="shared" si="32"/>
        <v>0</v>
      </c>
      <c r="K134" s="31"/>
      <c r="L134" s="45">
        <f t="shared" si="22"/>
        <v>0</v>
      </c>
      <c r="M134" s="62">
        <f t="shared" si="23"/>
        <v>0</v>
      </c>
      <c r="N134" s="66">
        <f t="shared" si="24"/>
        <v>0</v>
      </c>
      <c r="O134" s="7">
        <f t="shared" si="25"/>
        <v>0</v>
      </c>
      <c r="P134" s="31"/>
      <c r="Q134" s="7">
        <f t="shared" si="26"/>
        <v>800940.59855807002</v>
      </c>
      <c r="R134" s="7">
        <f t="shared" si="33"/>
        <v>6269741.506636194</v>
      </c>
      <c r="S134" s="30"/>
      <c r="T134" s="54">
        <f t="shared" si="27"/>
        <v>161312.15730898967</v>
      </c>
      <c r="U134" s="62">
        <f t="shared" si="39"/>
        <v>161312.15730898967</v>
      </c>
      <c r="V134" s="62">
        <f t="shared" si="28"/>
        <v>0</v>
      </c>
      <c r="W134" s="7">
        <f t="shared" si="34"/>
        <v>38876229.911466509</v>
      </c>
      <c r="X134" s="30"/>
      <c r="Y134" s="30"/>
      <c r="Z134" s="30"/>
      <c r="AA134" s="48">
        <f>'Summary CF'!B118*$D$12</f>
        <v>185892.01573801399</v>
      </c>
      <c r="AB134" s="7"/>
      <c r="AC134" s="7">
        <f t="shared" si="35"/>
        <v>0</v>
      </c>
      <c r="AD134" s="7">
        <f t="shared" si="36"/>
        <v>0</v>
      </c>
      <c r="AE134" s="31"/>
      <c r="AF134" s="7">
        <f t="shared" si="37"/>
        <v>185892.01573801399</v>
      </c>
      <c r="AG134" s="7">
        <f t="shared" si="38"/>
        <v>13120547.94338611</v>
      </c>
    </row>
    <row r="135" spans="1:33">
      <c r="A135" s="48">
        <f>'Summary CF'!B119*$D$5</f>
        <v>633678.2290791882</v>
      </c>
      <c r="B135" s="26">
        <v>117</v>
      </c>
      <c r="C135" s="7">
        <f t="shared" si="20"/>
        <v>0</v>
      </c>
      <c r="D135" s="7">
        <f t="shared" si="29"/>
        <v>0</v>
      </c>
      <c r="E135" s="31"/>
      <c r="F135" s="7">
        <f t="shared" si="21"/>
        <v>0</v>
      </c>
      <c r="G135" s="7">
        <f t="shared" si="30"/>
        <v>0</v>
      </c>
      <c r="H135" s="31"/>
      <c r="I135" s="7">
        <f t="shared" si="31"/>
        <v>0</v>
      </c>
      <c r="J135" s="7">
        <f t="shared" si="32"/>
        <v>0</v>
      </c>
      <c r="K135" s="31"/>
      <c r="L135" s="45">
        <f t="shared" si="22"/>
        <v>0</v>
      </c>
      <c r="M135" s="62">
        <f t="shared" si="23"/>
        <v>0</v>
      </c>
      <c r="N135" s="66">
        <f t="shared" si="24"/>
        <v>0</v>
      </c>
      <c r="O135" s="7">
        <f t="shared" si="25"/>
        <v>0</v>
      </c>
      <c r="P135" s="31"/>
      <c r="Q135" s="7">
        <f t="shared" si="26"/>
        <v>795662.52037696529</v>
      </c>
      <c r="R135" s="7">
        <f t="shared" si="33"/>
        <v>5474078.9862592285</v>
      </c>
      <c r="S135" s="30"/>
      <c r="T135" s="54">
        <f t="shared" si="27"/>
        <v>161984.29129777712</v>
      </c>
      <c r="U135" s="62">
        <f t="shared" si="39"/>
        <v>161984.29129777712</v>
      </c>
      <c r="V135" s="62">
        <f t="shared" si="28"/>
        <v>0</v>
      </c>
      <c r="W135" s="7">
        <f t="shared" si="34"/>
        <v>39038214.202764288</v>
      </c>
      <c r="X135" s="30"/>
      <c r="Y135" s="30"/>
      <c r="Z135" s="30"/>
      <c r="AA135" s="48">
        <f>'Summary CF'!B119*$D$12</f>
        <v>184162.73532613908</v>
      </c>
      <c r="AB135" s="7"/>
      <c r="AC135" s="7">
        <f t="shared" si="35"/>
        <v>0</v>
      </c>
      <c r="AD135" s="7">
        <f t="shared" si="36"/>
        <v>0</v>
      </c>
      <c r="AE135" s="31"/>
      <c r="AF135" s="7">
        <f t="shared" si="37"/>
        <v>184162.73532613908</v>
      </c>
      <c r="AG135" s="7">
        <f t="shared" si="38"/>
        <v>12936385.20805997</v>
      </c>
    </row>
    <row r="136" spans="1:33">
      <c r="A136" s="48">
        <f>'Summary CF'!B120*$D$5</f>
        <v>627777.75956923061</v>
      </c>
      <c r="B136" s="26">
        <v>118</v>
      </c>
      <c r="C136" s="7">
        <f t="shared" si="20"/>
        <v>0</v>
      </c>
      <c r="D136" s="7">
        <f t="shared" si="29"/>
        <v>0</v>
      </c>
      <c r="E136" s="31"/>
      <c r="F136" s="7">
        <f t="shared" si="21"/>
        <v>0</v>
      </c>
      <c r="G136" s="7">
        <f t="shared" si="30"/>
        <v>0</v>
      </c>
      <c r="H136" s="31"/>
      <c r="I136" s="7">
        <f t="shared" si="31"/>
        <v>0</v>
      </c>
      <c r="J136" s="7">
        <f t="shared" si="32"/>
        <v>0</v>
      </c>
      <c r="K136" s="31"/>
      <c r="L136" s="45">
        <f t="shared" si="22"/>
        <v>0</v>
      </c>
      <c r="M136" s="62">
        <f t="shared" si="23"/>
        <v>0</v>
      </c>
      <c r="N136" s="66">
        <f t="shared" si="24"/>
        <v>0</v>
      </c>
      <c r="O136" s="7">
        <f t="shared" si="25"/>
        <v>0</v>
      </c>
      <c r="P136" s="31"/>
      <c r="Q136" s="7">
        <f t="shared" si="26"/>
        <v>790436.98541408184</v>
      </c>
      <c r="R136" s="7">
        <f t="shared" si="33"/>
        <v>4683642.0008451464</v>
      </c>
      <c r="S136" s="30"/>
      <c r="T136" s="54">
        <f t="shared" si="27"/>
        <v>162659.2258448512</v>
      </c>
      <c r="U136" s="62">
        <f t="shared" si="39"/>
        <v>162659.2258448512</v>
      </c>
      <c r="V136" s="62">
        <f t="shared" si="28"/>
        <v>0</v>
      </c>
      <c r="W136" s="7">
        <f t="shared" si="34"/>
        <v>39200873.42860914</v>
      </c>
      <c r="X136" s="30"/>
      <c r="Y136" s="30"/>
      <c r="Z136" s="30"/>
      <c r="AA136" s="48">
        <f>'Summary CF'!B120*$D$12</f>
        <v>182447.91137480762</v>
      </c>
      <c r="AB136" s="7"/>
      <c r="AC136" s="7">
        <f t="shared" si="35"/>
        <v>0</v>
      </c>
      <c r="AD136" s="7">
        <f t="shared" si="36"/>
        <v>0</v>
      </c>
      <c r="AE136" s="31"/>
      <c r="AF136" s="7">
        <f t="shared" si="37"/>
        <v>182447.91137480762</v>
      </c>
      <c r="AG136" s="7">
        <f t="shared" si="38"/>
        <v>12753937.296685163</v>
      </c>
    </row>
    <row r="137" spans="1:33">
      <c r="A137" s="48">
        <f>'Summary CF'!B121*$D$5</f>
        <v>621926.63271003892</v>
      </c>
      <c r="B137" s="26">
        <v>119</v>
      </c>
      <c r="C137" s="7">
        <f t="shared" si="20"/>
        <v>0</v>
      </c>
      <c r="D137" s="7">
        <f t="shared" si="29"/>
        <v>0</v>
      </c>
      <c r="E137" s="31"/>
      <c r="F137" s="7">
        <f t="shared" si="21"/>
        <v>0</v>
      </c>
      <c r="G137" s="7">
        <f t="shared" si="30"/>
        <v>0</v>
      </c>
      <c r="H137" s="31"/>
      <c r="I137" s="7">
        <f t="shared" si="31"/>
        <v>0</v>
      </c>
      <c r="J137" s="7">
        <f t="shared" si="32"/>
        <v>0</v>
      </c>
      <c r="K137" s="31"/>
      <c r="L137" s="45">
        <f t="shared" si="22"/>
        <v>0</v>
      </c>
      <c r="M137" s="62">
        <f t="shared" si="23"/>
        <v>0</v>
      </c>
      <c r="N137" s="66">
        <f t="shared" si="24"/>
        <v>0</v>
      </c>
      <c r="O137" s="7">
        <f t="shared" si="25"/>
        <v>0</v>
      </c>
      <c r="P137" s="31"/>
      <c r="Q137" s="7">
        <f t="shared" si="26"/>
        <v>785263.6053292437</v>
      </c>
      <c r="R137" s="7">
        <f t="shared" si="33"/>
        <v>3898378.3955159029</v>
      </c>
      <c r="S137" s="30"/>
      <c r="T137" s="54">
        <f t="shared" si="27"/>
        <v>163336.97261920475</v>
      </c>
      <c r="U137" s="62">
        <f t="shared" si="39"/>
        <v>163336.97261920475</v>
      </c>
      <c r="V137" s="62">
        <f t="shared" si="28"/>
        <v>0</v>
      </c>
      <c r="W137" s="7">
        <f t="shared" si="34"/>
        <v>39364210.401228346</v>
      </c>
      <c r="X137" s="30"/>
      <c r="Y137" s="30"/>
      <c r="Z137" s="30"/>
      <c r="AA137" s="48">
        <f>'Summary CF'!B121*$D$12</f>
        <v>180747.42763135504</v>
      </c>
      <c r="AB137" s="7"/>
      <c r="AC137" s="7">
        <f t="shared" si="35"/>
        <v>0</v>
      </c>
      <c r="AD137" s="7">
        <f t="shared" si="36"/>
        <v>0</v>
      </c>
      <c r="AE137" s="31"/>
      <c r="AF137" s="7">
        <f t="shared" si="37"/>
        <v>180747.42763135504</v>
      </c>
      <c r="AG137" s="7">
        <f t="shared" si="38"/>
        <v>12573189.869053807</v>
      </c>
    </row>
    <row r="138" spans="1:33">
      <c r="A138" s="48">
        <f>'Summary CF'!B122*$D$5</f>
        <v>616124.45165943925</v>
      </c>
      <c r="B138" s="26">
        <v>120</v>
      </c>
      <c r="C138" s="7">
        <f t="shared" si="20"/>
        <v>0</v>
      </c>
      <c r="D138" s="7">
        <f t="shared" si="29"/>
        <v>0</v>
      </c>
      <c r="E138" s="31"/>
      <c r="F138" s="7">
        <f t="shared" si="21"/>
        <v>0</v>
      </c>
      <c r="G138" s="7">
        <f t="shared" si="30"/>
        <v>0</v>
      </c>
      <c r="H138" s="31"/>
      <c r="I138" s="7">
        <f t="shared" si="31"/>
        <v>0</v>
      </c>
      <c r="J138" s="7">
        <f t="shared" si="32"/>
        <v>0</v>
      </c>
      <c r="K138" s="31"/>
      <c r="L138" s="45">
        <f t="shared" si="22"/>
        <v>0</v>
      </c>
      <c r="M138" s="62">
        <f t="shared" si="23"/>
        <v>0</v>
      </c>
      <c r="N138" s="66">
        <f t="shared" si="24"/>
        <v>0</v>
      </c>
      <c r="O138" s="7">
        <f t="shared" si="25"/>
        <v>0</v>
      </c>
      <c r="P138" s="31"/>
      <c r="Q138" s="7">
        <f t="shared" si="26"/>
        <v>780141.99499789067</v>
      </c>
      <c r="R138" s="7">
        <f t="shared" si="33"/>
        <v>3118236.4005180122</v>
      </c>
      <c r="S138" s="30"/>
      <c r="T138" s="54">
        <f t="shared" si="27"/>
        <v>164017.54333845145</v>
      </c>
      <c r="U138" s="62">
        <f t="shared" si="39"/>
        <v>164017.54333845145</v>
      </c>
      <c r="V138" s="62">
        <f t="shared" si="28"/>
        <v>0</v>
      </c>
      <c r="W138" s="7">
        <f t="shared" si="34"/>
        <v>39528227.944566794</v>
      </c>
      <c r="X138" s="30"/>
      <c r="Y138" s="30"/>
      <c r="Z138" s="30"/>
      <c r="AA138" s="48">
        <f>'Summary CF'!B122*$D$12</f>
        <v>179061.16876352453</v>
      </c>
      <c r="AB138" s="7"/>
      <c r="AC138" s="7">
        <f t="shared" si="35"/>
        <v>0</v>
      </c>
      <c r="AD138" s="7">
        <f t="shared" si="36"/>
        <v>0</v>
      </c>
      <c r="AE138" s="31"/>
      <c r="AF138" s="7">
        <f t="shared" si="37"/>
        <v>179061.16876352453</v>
      </c>
      <c r="AG138" s="7">
        <f t="shared" si="38"/>
        <v>12394128.700290283</v>
      </c>
    </row>
    <row r="139" spans="1:33">
      <c r="A139" s="48">
        <f>'Summary CF'!B123*$D$5</f>
        <v>610370.82271733962</v>
      </c>
      <c r="B139" s="26">
        <v>121</v>
      </c>
      <c r="C139" s="7">
        <f t="shared" si="20"/>
        <v>0</v>
      </c>
      <c r="D139" s="7">
        <f t="shared" si="29"/>
        <v>0</v>
      </c>
      <c r="E139" s="31"/>
      <c r="F139" s="7">
        <f t="shared" si="21"/>
        <v>0</v>
      </c>
      <c r="G139" s="7">
        <f t="shared" si="30"/>
        <v>0</v>
      </c>
      <c r="H139" s="31"/>
      <c r="I139" s="7">
        <f t="shared" si="31"/>
        <v>0</v>
      </c>
      <c r="J139" s="7">
        <f t="shared" si="32"/>
        <v>0</v>
      </c>
      <c r="K139" s="31"/>
      <c r="L139" s="45">
        <f t="shared" si="22"/>
        <v>0</v>
      </c>
      <c r="M139" s="62">
        <f t="shared" si="23"/>
        <v>0</v>
      </c>
      <c r="N139" s="66">
        <f t="shared" si="24"/>
        <v>0</v>
      </c>
      <c r="O139" s="7">
        <f t="shared" si="25"/>
        <v>0</v>
      </c>
      <c r="P139" s="31"/>
      <c r="Q139" s="7">
        <f t="shared" si="26"/>
        <v>775071.77248636796</v>
      </c>
      <c r="R139" s="7">
        <f t="shared" si="33"/>
        <v>2343164.628031644</v>
      </c>
      <c r="S139" s="30"/>
      <c r="T139" s="54">
        <f t="shared" si="27"/>
        <v>164700.94976902832</v>
      </c>
      <c r="U139" s="62">
        <f t="shared" si="39"/>
        <v>164700.94976902832</v>
      </c>
      <c r="V139" s="62">
        <f t="shared" si="28"/>
        <v>0</v>
      </c>
      <c r="W139" s="7">
        <f t="shared" si="34"/>
        <v>39692928.894335821</v>
      </c>
      <c r="X139" s="30"/>
      <c r="Y139" s="30"/>
      <c r="Z139" s="30"/>
      <c r="AA139" s="48">
        <f>'Summary CF'!B123*$D$12</f>
        <v>177389.02035222683</v>
      </c>
      <c r="AB139" s="7"/>
      <c r="AC139" s="7">
        <f t="shared" si="35"/>
        <v>0</v>
      </c>
      <c r="AD139" s="7">
        <f t="shared" si="36"/>
        <v>0</v>
      </c>
      <c r="AE139" s="31"/>
      <c r="AF139" s="7">
        <f t="shared" si="37"/>
        <v>177389.02035222683</v>
      </c>
      <c r="AG139" s="7">
        <f t="shared" si="38"/>
        <v>12216739.679938056</v>
      </c>
    </row>
    <row r="140" spans="1:33">
      <c r="A140" s="48">
        <f>'Summary CF'!B124*$D$5</f>
        <v>604665.35530101357</v>
      </c>
      <c r="B140" s="26">
        <v>122</v>
      </c>
      <c r="C140" s="7">
        <f t="shared" si="20"/>
        <v>0</v>
      </c>
      <c r="D140" s="7">
        <f t="shared" si="29"/>
        <v>0</v>
      </c>
      <c r="E140" s="31"/>
      <c r="F140" s="7">
        <f t="shared" si="21"/>
        <v>0</v>
      </c>
      <c r="G140" s="7">
        <f t="shared" si="30"/>
        <v>0</v>
      </c>
      <c r="H140" s="31"/>
      <c r="I140" s="7">
        <f t="shared" si="31"/>
        <v>0</v>
      </c>
      <c r="J140" s="7">
        <f t="shared" si="32"/>
        <v>0</v>
      </c>
      <c r="K140" s="31"/>
      <c r="L140" s="45">
        <f t="shared" si="22"/>
        <v>0</v>
      </c>
      <c r="M140" s="62">
        <f t="shared" si="23"/>
        <v>0</v>
      </c>
      <c r="N140" s="66">
        <f t="shared" si="24"/>
        <v>0</v>
      </c>
      <c r="O140" s="7">
        <f t="shared" si="25"/>
        <v>0</v>
      </c>
      <c r="P140" s="31"/>
      <c r="Q140" s="7">
        <f t="shared" si="26"/>
        <v>770052.55902741279</v>
      </c>
      <c r="R140" s="7">
        <f t="shared" si="33"/>
        <v>1573112.0690042311</v>
      </c>
      <c r="S140" s="30"/>
      <c r="T140" s="54">
        <f t="shared" si="27"/>
        <v>165387.20372639925</v>
      </c>
      <c r="U140" s="62">
        <f t="shared" si="39"/>
        <v>165387.20372639925</v>
      </c>
      <c r="V140" s="62">
        <f t="shared" si="28"/>
        <v>0</v>
      </c>
      <c r="W140" s="7">
        <f t="shared" si="34"/>
        <v>39858316.098062217</v>
      </c>
      <c r="X140" s="30"/>
      <c r="Y140" s="30"/>
      <c r="Z140" s="30"/>
      <c r="AA140" s="48">
        <f>'Summary CF'!B124*$D$12</f>
        <v>175730.86888435704</v>
      </c>
      <c r="AB140" s="7"/>
      <c r="AC140" s="7">
        <f t="shared" si="35"/>
        <v>0</v>
      </c>
      <c r="AD140" s="7">
        <f t="shared" si="36"/>
        <v>0</v>
      </c>
      <c r="AE140" s="31"/>
      <c r="AF140" s="7">
        <f t="shared" si="37"/>
        <v>175730.86888435704</v>
      </c>
      <c r="AG140" s="7">
        <f t="shared" si="38"/>
        <v>12041008.811053699</v>
      </c>
    </row>
    <row r="141" spans="1:33">
      <c r="A141" s="48">
        <f>'Summary CF'!B125*$D$5</f>
        <v>599007.66192057787</v>
      </c>
      <c r="B141" s="26">
        <v>123</v>
      </c>
      <c r="C141" s="7">
        <f t="shared" si="20"/>
        <v>0</v>
      </c>
      <c r="D141" s="7">
        <f t="shared" si="29"/>
        <v>0</v>
      </c>
      <c r="E141" s="31"/>
      <c r="F141" s="7">
        <f t="shared" si="21"/>
        <v>0</v>
      </c>
      <c r="G141" s="7">
        <f t="shared" si="30"/>
        <v>0</v>
      </c>
      <c r="H141" s="31"/>
      <c r="I141" s="7">
        <f t="shared" si="31"/>
        <v>0</v>
      </c>
      <c r="J141" s="7">
        <f t="shared" si="32"/>
        <v>0</v>
      </c>
      <c r="K141" s="31"/>
      <c r="L141" s="45">
        <f t="shared" si="22"/>
        <v>0</v>
      </c>
      <c r="M141" s="62">
        <f t="shared" si="23"/>
        <v>0</v>
      </c>
      <c r="N141" s="66">
        <f t="shared" si="24"/>
        <v>0</v>
      </c>
      <c r="O141" s="7">
        <f t="shared" si="25"/>
        <v>0</v>
      </c>
      <c r="P141" s="31"/>
      <c r="Q141" s="7">
        <f t="shared" si="26"/>
        <v>765083.97899583704</v>
      </c>
      <c r="R141" s="7">
        <f t="shared" si="33"/>
        <v>808028.09000839409</v>
      </c>
      <c r="S141" s="30"/>
      <c r="T141" s="54">
        <f t="shared" si="27"/>
        <v>166076.31707525923</v>
      </c>
      <c r="U141" s="62">
        <f t="shared" si="39"/>
        <v>166076.31707525923</v>
      </c>
      <c r="V141" s="62">
        <f t="shared" si="28"/>
        <v>0</v>
      </c>
      <c r="W141" s="7">
        <f t="shared" si="34"/>
        <v>40024392.415137477</v>
      </c>
      <c r="X141" s="30"/>
      <c r="Y141" s="30"/>
      <c r="Z141" s="30"/>
      <c r="AA141" s="48">
        <f>'Summary CF'!B125*$D$12</f>
        <v>174086.60174566795</v>
      </c>
      <c r="AB141" s="7"/>
      <c r="AC141" s="7">
        <f t="shared" si="35"/>
        <v>0</v>
      </c>
      <c r="AD141" s="7">
        <f t="shared" si="36"/>
        <v>0</v>
      </c>
      <c r="AE141" s="31"/>
      <c r="AF141" s="7">
        <f t="shared" si="37"/>
        <v>174086.60174566795</v>
      </c>
      <c r="AG141" s="7">
        <f t="shared" si="38"/>
        <v>11866922.20930803</v>
      </c>
    </row>
    <row r="142" spans="1:33">
      <c r="A142" s="48">
        <f>'Summary CF'!B126*$D$5</f>
        <v>593397.35815466277</v>
      </c>
      <c r="B142" s="26">
        <v>124</v>
      </c>
      <c r="C142" s="7">
        <f t="shared" si="20"/>
        <v>0</v>
      </c>
      <c r="D142" s="7">
        <f t="shared" si="29"/>
        <v>0</v>
      </c>
      <c r="E142" s="31"/>
      <c r="F142" s="7">
        <f t="shared" si="21"/>
        <v>0</v>
      </c>
      <c r="G142" s="7">
        <f t="shared" si="30"/>
        <v>0</v>
      </c>
      <c r="H142" s="31"/>
      <c r="I142" s="7">
        <f t="shared" si="31"/>
        <v>0</v>
      </c>
      <c r="J142" s="7">
        <f t="shared" si="32"/>
        <v>0</v>
      </c>
      <c r="K142" s="31"/>
      <c r="L142" s="45">
        <f t="shared" si="22"/>
        <v>0</v>
      </c>
      <c r="M142" s="62">
        <f t="shared" si="23"/>
        <v>0</v>
      </c>
      <c r="N142" s="66">
        <f t="shared" si="24"/>
        <v>0</v>
      </c>
      <c r="O142" s="7">
        <f t="shared" si="25"/>
        <v>0</v>
      </c>
      <c r="P142" s="31"/>
      <c r="Q142" s="7">
        <f t="shared" si="26"/>
        <v>760165.6598844023</v>
      </c>
      <c r="R142" s="7">
        <f t="shared" si="33"/>
        <v>47862.430123991799</v>
      </c>
      <c r="S142" s="30"/>
      <c r="T142" s="54">
        <f t="shared" si="27"/>
        <v>166768.3017297395</v>
      </c>
      <c r="U142" s="62">
        <f t="shared" si="39"/>
        <v>166768.3017297395</v>
      </c>
      <c r="V142" s="62">
        <f t="shared" si="28"/>
        <v>0</v>
      </c>
      <c r="W142" s="7">
        <f t="shared" si="34"/>
        <v>40191160.716867216</v>
      </c>
      <c r="X142" s="30"/>
      <c r="Y142" s="30"/>
      <c r="Z142" s="30"/>
      <c r="AA142" s="48">
        <f>'Summary CF'!B126*$D$12</f>
        <v>172456.10721369888</v>
      </c>
      <c r="AB142" s="7"/>
      <c r="AC142" s="7">
        <f t="shared" si="35"/>
        <v>0</v>
      </c>
      <c r="AD142" s="7">
        <f t="shared" si="36"/>
        <v>0</v>
      </c>
      <c r="AE142" s="31"/>
      <c r="AF142" s="7">
        <f t="shared" si="37"/>
        <v>172456.10721369888</v>
      </c>
      <c r="AG142" s="7">
        <f t="shared" si="38"/>
        <v>11694466.102094332</v>
      </c>
    </row>
    <row r="143" spans="1:33">
      <c r="A143" s="48">
        <f>'Summary CF'!B127*$D$5</f>
        <v>587834.06262627256</v>
      </c>
      <c r="B143" s="26">
        <v>125</v>
      </c>
      <c r="C143" s="7">
        <f t="shared" si="20"/>
        <v>0</v>
      </c>
      <c r="D143" s="7">
        <f t="shared" si="29"/>
        <v>0</v>
      </c>
      <c r="E143" s="31"/>
      <c r="F143" s="7">
        <f t="shared" si="21"/>
        <v>0</v>
      </c>
      <c r="G143" s="7">
        <f t="shared" si="30"/>
        <v>0</v>
      </c>
      <c r="H143" s="31"/>
      <c r="I143" s="7">
        <f t="shared" si="31"/>
        <v>0</v>
      </c>
      <c r="J143" s="7">
        <f t="shared" si="32"/>
        <v>0</v>
      </c>
      <c r="K143" s="31"/>
      <c r="L143" s="45">
        <f t="shared" si="22"/>
        <v>0</v>
      </c>
      <c r="M143" s="62">
        <f t="shared" si="23"/>
        <v>0</v>
      </c>
      <c r="N143" s="66">
        <f t="shared" si="24"/>
        <v>0</v>
      </c>
      <c r="O143" s="7">
        <f t="shared" si="25"/>
        <v>0</v>
      </c>
      <c r="P143" s="31"/>
      <c r="Q143" s="7">
        <f t="shared" si="26"/>
        <v>47862.430123991799</v>
      </c>
      <c r="R143" s="7">
        <f t="shared" si="33"/>
        <v>0</v>
      </c>
      <c r="S143" s="30"/>
      <c r="T143" s="54">
        <f t="shared" si="27"/>
        <v>167463.16965361341</v>
      </c>
      <c r="U143" s="62">
        <f t="shared" si="39"/>
        <v>47862.430123991799</v>
      </c>
      <c r="V143" s="62">
        <f t="shared" si="28"/>
        <v>587834.06262627256</v>
      </c>
      <c r="W143" s="7">
        <f t="shared" si="34"/>
        <v>39651189.084364936</v>
      </c>
      <c r="X143" s="30"/>
      <c r="Y143" s="30"/>
      <c r="Z143" s="30"/>
      <c r="AA143" s="48">
        <f>'Summary CF'!B127*$D$12</f>
        <v>170839.27445076045</v>
      </c>
      <c r="AB143" s="7"/>
      <c r="AC143" s="7">
        <f t="shared" si="35"/>
        <v>0</v>
      </c>
      <c r="AD143" s="7">
        <f t="shared" si="36"/>
        <v>0</v>
      </c>
      <c r="AE143" s="31"/>
      <c r="AF143" s="7">
        <f t="shared" si="37"/>
        <v>170839.27445076045</v>
      </c>
      <c r="AG143" s="7">
        <f t="shared" si="38"/>
        <v>11523626.827643571</v>
      </c>
    </row>
    <row r="144" spans="1:33">
      <c r="A144" s="48">
        <f>'Summary CF'!B128*$D$5</f>
        <v>582317.39697883499</v>
      </c>
      <c r="B144" s="26">
        <v>126</v>
      </c>
      <c r="C144" s="7">
        <f t="shared" si="20"/>
        <v>0</v>
      </c>
      <c r="D144" s="7">
        <f t="shared" si="29"/>
        <v>0</v>
      </c>
      <c r="E144" s="31"/>
      <c r="F144" s="7">
        <f t="shared" si="21"/>
        <v>0</v>
      </c>
      <c r="G144" s="7">
        <f t="shared" si="30"/>
        <v>0</v>
      </c>
      <c r="H144" s="31"/>
      <c r="I144" s="7">
        <f t="shared" si="31"/>
        <v>0</v>
      </c>
      <c r="J144" s="7">
        <f t="shared" si="32"/>
        <v>0</v>
      </c>
      <c r="K144" s="31"/>
      <c r="L144" s="45">
        <f t="shared" si="22"/>
        <v>0</v>
      </c>
      <c r="M144" s="62">
        <f t="shared" si="23"/>
        <v>0</v>
      </c>
      <c r="N144" s="66">
        <f t="shared" si="24"/>
        <v>0</v>
      </c>
      <c r="O144" s="7">
        <f t="shared" si="25"/>
        <v>0</v>
      </c>
      <c r="P144" s="31"/>
      <c r="Q144" s="7">
        <f t="shared" si="26"/>
        <v>0</v>
      </c>
      <c r="R144" s="7">
        <f t="shared" si="33"/>
        <v>0</v>
      </c>
      <c r="S144" s="30"/>
      <c r="T144" s="54">
        <f t="shared" si="27"/>
        <v>165213.28785152055</v>
      </c>
      <c r="U144" s="62">
        <f t="shared" si="39"/>
        <v>0</v>
      </c>
      <c r="V144" s="62">
        <f t="shared" si="28"/>
        <v>582317.39697883499</v>
      </c>
      <c r="W144" s="7">
        <f t="shared" si="34"/>
        <v>39068871.687386103</v>
      </c>
      <c r="X144" s="30"/>
      <c r="Y144" s="30"/>
      <c r="Z144" s="30"/>
      <c r="AA144" s="48">
        <f>'Summary CF'!B128*$D$12</f>
        <v>169235.99349697391</v>
      </c>
      <c r="AB144" s="7"/>
      <c r="AC144" s="7">
        <f t="shared" si="35"/>
        <v>0</v>
      </c>
      <c r="AD144" s="7">
        <f t="shared" si="36"/>
        <v>0</v>
      </c>
      <c r="AE144" s="31"/>
      <c r="AF144" s="7">
        <f t="shared" si="37"/>
        <v>169235.99349697391</v>
      </c>
      <c r="AG144" s="7">
        <f t="shared" si="38"/>
        <v>11354390.834146598</v>
      </c>
    </row>
    <row r="145" spans="1:33">
      <c r="A145" s="48">
        <f>'Summary CF'!B129*$D$5</f>
        <v>576846.98585244012</v>
      </c>
      <c r="B145" s="26">
        <v>127</v>
      </c>
      <c r="C145" s="7">
        <f t="shared" si="20"/>
        <v>0</v>
      </c>
      <c r="D145" s="7">
        <f t="shared" si="29"/>
        <v>0</v>
      </c>
      <c r="E145" s="31"/>
      <c r="F145" s="7">
        <f t="shared" si="21"/>
        <v>0</v>
      </c>
      <c r="G145" s="7">
        <f t="shared" si="30"/>
        <v>0</v>
      </c>
      <c r="H145" s="31"/>
      <c r="I145" s="7">
        <f t="shared" si="31"/>
        <v>0</v>
      </c>
      <c r="J145" s="7">
        <f t="shared" si="32"/>
        <v>0</v>
      </c>
      <c r="K145" s="31"/>
      <c r="L145" s="45">
        <f t="shared" si="22"/>
        <v>0</v>
      </c>
      <c r="M145" s="62">
        <f t="shared" si="23"/>
        <v>0</v>
      </c>
      <c r="N145" s="66">
        <f t="shared" si="24"/>
        <v>0</v>
      </c>
      <c r="O145" s="7">
        <f t="shared" si="25"/>
        <v>0</v>
      </c>
      <c r="P145" s="31"/>
      <c r="Q145" s="7">
        <f t="shared" si="26"/>
        <v>0</v>
      </c>
      <c r="R145" s="7">
        <f t="shared" si="33"/>
        <v>0</v>
      </c>
      <c r="S145" s="30"/>
      <c r="T145" s="54">
        <f t="shared" si="27"/>
        <v>162786.96536410876</v>
      </c>
      <c r="U145" s="62">
        <f t="shared" si="39"/>
        <v>0</v>
      </c>
      <c r="V145" s="62">
        <f t="shared" si="28"/>
        <v>576846.98585244012</v>
      </c>
      <c r="W145" s="7">
        <f t="shared" si="34"/>
        <v>38492024.70153366</v>
      </c>
      <c r="X145" s="30"/>
      <c r="Y145" s="30"/>
      <c r="Z145" s="30"/>
      <c r="AA145" s="48">
        <f>'Summary CF'!B129*$D$12</f>
        <v>167646.15526336542</v>
      </c>
      <c r="AB145" s="7"/>
      <c r="AC145" s="7">
        <f t="shared" si="35"/>
        <v>0</v>
      </c>
      <c r="AD145" s="7">
        <f t="shared" si="36"/>
        <v>0</v>
      </c>
      <c r="AE145" s="31"/>
      <c r="AF145" s="7">
        <f t="shared" si="37"/>
        <v>167646.15526336542</v>
      </c>
      <c r="AG145" s="7">
        <f t="shared" si="38"/>
        <v>11186744.678883232</v>
      </c>
    </row>
    <row r="146" spans="1:33">
      <c r="A146" s="48">
        <f>'Summary CF'!B130*$D$5</f>
        <v>571422.45686026488</v>
      </c>
      <c r="B146" s="26">
        <v>128</v>
      </c>
      <c r="C146" s="7">
        <f t="shared" si="20"/>
        <v>0</v>
      </c>
      <c r="D146" s="7">
        <f t="shared" si="29"/>
        <v>0</v>
      </c>
      <c r="E146" s="31"/>
      <c r="F146" s="7">
        <f t="shared" si="21"/>
        <v>0</v>
      </c>
      <c r="G146" s="7">
        <f t="shared" si="30"/>
        <v>0</v>
      </c>
      <c r="H146" s="31"/>
      <c r="I146" s="7">
        <f t="shared" si="31"/>
        <v>0</v>
      </c>
      <c r="J146" s="7">
        <f t="shared" si="32"/>
        <v>0</v>
      </c>
      <c r="K146" s="31"/>
      <c r="L146" s="45">
        <f t="shared" si="22"/>
        <v>0</v>
      </c>
      <c r="M146" s="62">
        <f t="shared" si="23"/>
        <v>0</v>
      </c>
      <c r="N146" s="66">
        <f t="shared" si="24"/>
        <v>0</v>
      </c>
      <c r="O146" s="7">
        <f t="shared" si="25"/>
        <v>0</v>
      </c>
      <c r="P146" s="31"/>
      <c r="Q146" s="7">
        <f t="shared" si="26"/>
        <v>0</v>
      </c>
      <c r="R146" s="7">
        <f t="shared" si="33"/>
        <v>0</v>
      </c>
      <c r="S146" s="30"/>
      <c r="T146" s="54">
        <f t="shared" si="27"/>
        <v>160383.43625639024</v>
      </c>
      <c r="U146" s="62">
        <f t="shared" si="39"/>
        <v>0</v>
      </c>
      <c r="V146" s="62">
        <f t="shared" si="28"/>
        <v>571422.45686026488</v>
      </c>
      <c r="W146" s="7">
        <f t="shared" si="34"/>
        <v>37920602.244673394</v>
      </c>
      <c r="X146" s="30"/>
      <c r="Y146" s="30"/>
      <c r="Z146" s="30"/>
      <c r="AA146" s="48">
        <f>'Summary CF'!B130*$D$12</f>
        <v>166069.65152501449</v>
      </c>
      <c r="AB146" s="7"/>
      <c r="AC146" s="7">
        <f t="shared" si="35"/>
        <v>0</v>
      </c>
      <c r="AD146" s="7">
        <f t="shared" si="36"/>
        <v>0</v>
      </c>
      <c r="AE146" s="31"/>
      <c r="AF146" s="7">
        <f t="shared" si="37"/>
        <v>166069.65152501449</v>
      </c>
      <c r="AG146" s="7">
        <f t="shared" si="38"/>
        <v>11020675.027358217</v>
      </c>
    </row>
    <row r="147" spans="1:33">
      <c r="A147" s="48">
        <f>'Summary CF'!B131*$D$5</f>
        <v>566043.44056518155</v>
      </c>
      <c r="B147" s="26">
        <v>129</v>
      </c>
      <c r="C147" s="7">
        <f t="shared" ref="C147:C210" si="40">MAX(0, MIN($A147+$T147,D146))</f>
        <v>0</v>
      </c>
      <c r="D147" s="7">
        <f t="shared" si="29"/>
        <v>0</v>
      </c>
      <c r="E147" s="31"/>
      <c r="F147" s="7">
        <f t="shared" ref="F147:F210" si="41">MAX(0, MIN($A147+$L147+$T147-$C147,G146))</f>
        <v>0</v>
      </c>
      <c r="G147" s="7">
        <f t="shared" si="30"/>
        <v>0</v>
      </c>
      <c r="H147" s="31"/>
      <c r="I147" s="7">
        <f t="shared" si="31"/>
        <v>0</v>
      </c>
      <c r="J147" s="7">
        <f t="shared" si="32"/>
        <v>0</v>
      </c>
      <c r="K147" s="31"/>
      <c r="L147" s="45">
        <f t="shared" ref="L147:L210" si="42">$C$2*O146</f>
        <v>0</v>
      </c>
      <c r="M147" s="62">
        <f t="shared" ref="M147:M210" si="43">IF(J147&gt;0,L147,MIN(I147,L147))</f>
        <v>0</v>
      </c>
      <c r="N147" s="66">
        <f t="shared" ref="N147:N210" si="44">MAX(0, MIN($A147+$M147+$T147-$F147-$C147-$I147,O146))</f>
        <v>0</v>
      </c>
      <c r="O147" s="7">
        <f t="shared" ref="O147:O210" si="45">MAX(O146+M147-N147,0)</f>
        <v>0</v>
      </c>
      <c r="P147" s="31"/>
      <c r="Q147" s="7">
        <f t="shared" ref="Q147:Q210" si="46">IF(O147&gt;0,0,MIN(A147+T147-N147,R146))</f>
        <v>0</v>
      </c>
      <c r="R147" s="7">
        <f t="shared" si="33"/>
        <v>0</v>
      </c>
      <c r="S147" s="30"/>
      <c r="T147" s="54">
        <f t="shared" ref="T147:T210" si="47">W146*$C$2</f>
        <v>158002.50935280579</v>
      </c>
      <c r="U147" s="62">
        <f t="shared" si="39"/>
        <v>0</v>
      </c>
      <c r="V147" s="62">
        <f t="shared" ref="V147:V210" si="48">MAX(0, MIN($A147+$U147-$F147-$C147-$I147-N147-Q147,W146))</f>
        <v>566043.44056518155</v>
      </c>
      <c r="W147" s="7">
        <f t="shared" si="34"/>
        <v>37354558.80410821</v>
      </c>
      <c r="X147" s="30"/>
      <c r="Y147" s="30"/>
      <c r="Z147" s="30"/>
      <c r="AA147" s="48">
        <f>'Summary CF'!B131*$D$12</f>
        <v>164506.3749142559</v>
      </c>
      <c r="AB147" s="7"/>
      <c r="AC147" s="7">
        <f t="shared" si="35"/>
        <v>0</v>
      </c>
      <c r="AD147" s="7">
        <f t="shared" si="36"/>
        <v>0</v>
      </c>
      <c r="AE147" s="31"/>
      <c r="AF147" s="7">
        <f t="shared" si="37"/>
        <v>164506.3749142559</v>
      </c>
      <c r="AG147" s="7">
        <f t="shared" si="38"/>
        <v>10856168.652443962</v>
      </c>
    </row>
    <row r="148" spans="1:33">
      <c r="A148" s="48">
        <f>'Summary CF'!B132*$D$5</f>
        <v>560709.57045655116</v>
      </c>
      <c r="B148" s="26">
        <v>130</v>
      </c>
      <c r="C148" s="7">
        <f t="shared" si="40"/>
        <v>0</v>
      </c>
      <c r="D148" s="7">
        <f t="shared" ref="D148:D211" si="49">D147-C148</f>
        <v>0</v>
      </c>
      <c r="E148" s="31"/>
      <c r="F148" s="7">
        <f t="shared" si="41"/>
        <v>0</v>
      </c>
      <c r="G148" s="7">
        <f t="shared" ref="G148:G211" si="50">G147-F148</f>
        <v>0</v>
      </c>
      <c r="H148" s="31"/>
      <c r="I148" s="7">
        <f t="shared" ref="I148:I211" si="51">MAX(0, MIN($A148+L148+T148-F148-C148,J147))</f>
        <v>0</v>
      </c>
      <c r="J148" s="7">
        <f t="shared" ref="J148:J211" si="52">MAX(0,J147-I148)</f>
        <v>0</v>
      </c>
      <c r="K148" s="31"/>
      <c r="L148" s="45">
        <f t="shared" si="42"/>
        <v>0</v>
      </c>
      <c r="M148" s="62">
        <f t="shared" si="43"/>
        <v>0</v>
      </c>
      <c r="N148" s="66">
        <f t="shared" si="44"/>
        <v>0</v>
      </c>
      <c r="O148" s="7">
        <f t="shared" si="45"/>
        <v>0</v>
      </c>
      <c r="P148" s="31"/>
      <c r="Q148" s="7">
        <f t="shared" si="46"/>
        <v>0</v>
      </c>
      <c r="R148" s="7">
        <f t="shared" ref="R148:R211" si="53">MAX(0,R147-Q148)</f>
        <v>0</v>
      </c>
      <c r="S148" s="30"/>
      <c r="T148" s="54">
        <f t="shared" si="47"/>
        <v>155643.99501711753</v>
      </c>
      <c r="U148" s="62">
        <f t="shared" si="39"/>
        <v>0</v>
      </c>
      <c r="V148" s="62">
        <f t="shared" si="48"/>
        <v>560709.57045655116</v>
      </c>
      <c r="W148" s="7">
        <f t="shared" ref="W148:W211" si="54">MAX(0,W147+U148-V148)</f>
        <v>36793849.23365166</v>
      </c>
      <c r="X148" s="30"/>
      <c r="Y148" s="30"/>
      <c r="Z148" s="30"/>
      <c r="AA148" s="48">
        <f>'Summary CF'!B132*$D$12</f>
        <v>162956.21891393515</v>
      </c>
      <c r="AB148" s="7"/>
      <c r="AC148" s="7">
        <f t="shared" ref="AC148:AC211" si="55">MIN(AA148,AD147)</f>
        <v>0</v>
      </c>
      <c r="AD148" s="7">
        <f t="shared" ref="AD148:AD211" si="56">AD147-AC148</f>
        <v>0</v>
      </c>
      <c r="AE148" s="31"/>
      <c r="AF148" s="7">
        <f t="shared" ref="AF148:AF211" si="57">MIN(AA148-AC148,AG147)</f>
        <v>162956.21891393515</v>
      </c>
      <c r="AG148" s="7">
        <f t="shared" ref="AG148:AG211" si="58">AG147-AF148</f>
        <v>10693212.433530027</v>
      </c>
    </row>
    <row r="149" spans="1:33">
      <c r="A149" s="48">
        <f>'Summary CF'!B133*$D$5</f>
        <v>555420.48292719887</v>
      </c>
      <c r="B149" s="26">
        <v>131</v>
      </c>
      <c r="C149" s="7">
        <f t="shared" si="40"/>
        <v>0</v>
      </c>
      <c r="D149" s="7">
        <f t="shared" si="49"/>
        <v>0</v>
      </c>
      <c r="E149" s="31"/>
      <c r="F149" s="7">
        <f t="shared" si="41"/>
        <v>0</v>
      </c>
      <c r="G149" s="7">
        <f t="shared" si="50"/>
        <v>0</v>
      </c>
      <c r="H149" s="31"/>
      <c r="I149" s="7">
        <f t="shared" si="51"/>
        <v>0</v>
      </c>
      <c r="J149" s="7">
        <f t="shared" si="52"/>
        <v>0</v>
      </c>
      <c r="K149" s="31"/>
      <c r="L149" s="45">
        <f t="shared" si="42"/>
        <v>0</v>
      </c>
      <c r="M149" s="62">
        <f t="shared" si="43"/>
        <v>0</v>
      </c>
      <c r="N149" s="66">
        <f t="shared" si="44"/>
        <v>0</v>
      </c>
      <c r="O149" s="7">
        <f t="shared" si="45"/>
        <v>0</v>
      </c>
      <c r="P149" s="31"/>
      <c r="Q149" s="7">
        <f t="shared" si="46"/>
        <v>0</v>
      </c>
      <c r="R149" s="7">
        <f t="shared" si="53"/>
        <v>0</v>
      </c>
      <c r="S149" s="30"/>
      <c r="T149" s="54">
        <f t="shared" si="47"/>
        <v>153307.70514021526</v>
      </c>
      <c r="U149" s="62">
        <f t="shared" ref="U149:U212" si="59">IF(R149&gt;0,T149,MIN(Q149,T149))</f>
        <v>0</v>
      </c>
      <c r="V149" s="62">
        <f t="shared" si="48"/>
        <v>555420.48292719887</v>
      </c>
      <c r="W149" s="7">
        <f t="shared" si="54"/>
        <v>36238428.750724465</v>
      </c>
      <c r="X149" s="30"/>
      <c r="Y149" s="30"/>
      <c r="Z149" s="30"/>
      <c r="AA149" s="48">
        <f>'Summary CF'!B133*$D$12</f>
        <v>161419.07785071715</v>
      </c>
      <c r="AB149" s="7"/>
      <c r="AC149" s="7">
        <f t="shared" si="55"/>
        <v>0</v>
      </c>
      <c r="AD149" s="7">
        <f t="shared" si="56"/>
        <v>0</v>
      </c>
      <c r="AE149" s="31"/>
      <c r="AF149" s="7">
        <f t="shared" si="57"/>
        <v>161419.07785071715</v>
      </c>
      <c r="AG149" s="7">
        <f t="shared" si="58"/>
        <v>10531793.355679309</v>
      </c>
    </row>
    <row r="150" spans="1:33">
      <c r="A150" s="48">
        <f>'Summary CF'!B134*$D$5</f>
        <v>550175.8172505683</v>
      </c>
      <c r="B150" s="26">
        <v>132</v>
      </c>
      <c r="C150" s="7">
        <f t="shared" si="40"/>
        <v>0</v>
      </c>
      <c r="D150" s="7">
        <f t="shared" si="49"/>
        <v>0</v>
      </c>
      <c r="E150" s="31"/>
      <c r="F150" s="7">
        <f t="shared" si="41"/>
        <v>0</v>
      </c>
      <c r="G150" s="7">
        <f t="shared" si="50"/>
        <v>0</v>
      </c>
      <c r="H150" s="31"/>
      <c r="I150" s="7">
        <f t="shared" si="51"/>
        <v>0</v>
      </c>
      <c r="J150" s="7">
        <f t="shared" si="52"/>
        <v>0</v>
      </c>
      <c r="K150" s="31"/>
      <c r="L150" s="45">
        <f t="shared" si="42"/>
        <v>0</v>
      </c>
      <c r="M150" s="62">
        <f t="shared" si="43"/>
        <v>0</v>
      </c>
      <c r="N150" s="66">
        <f t="shared" si="44"/>
        <v>0</v>
      </c>
      <c r="O150" s="7">
        <f t="shared" si="45"/>
        <v>0</v>
      </c>
      <c r="P150" s="31"/>
      <c r="Q150" s="7">
        <f t="shared" si="46"/>
        <v>0</v>
      </c>
      <c r="R150" s="7">
        <f t="shared" si="53"/>
        <v>0</v>
      </c>
      <c r="S150" s="30"/>
      <c r="T150" s="54">
        <f t="shared" si="47"/>
        <v>150993.45312801859</v>
      </c>
      <c r="U150" s="62">
        <f t="shared" si="59"/>
        <v>0</v>
      </c>
      <c r="V150" s="62">
        <f t="shared" si="48"/>
        <v>550175.8172505683</v>
      </c>
      <c r="W150" s="7">
        <f t="shared" si="54"/>
        <v>35688252.9334739</v>
      </c>
      <c r="X150" s="30"/>
      <c r="Y150" s="30"/>
      <c r="Z150" s="30"/>
      <c r="AA150" s="48">
        <f>'Summary CF'!B134*$D$12</f>
        <v>159894.84688844642</v>
      </c>
      <c r="AB150" s="7"/>
      <c r="AC150" s="7">
        <f t="shared" si="55"/>
        <v>0</v>
      </c>
      <c r="AD150" s="7">
        <f t="shared" si="56"/>
        <v>0</v>
      </c>
      <c r="AE150" s="31"/>
      <c r="AF150" s="7">
        <f t="shared" si="57"/>
        <v>159894.84688844642</v>
      </c>
      <c r="AG150" s="7">
        <f t="shared" si="58"/>
        <v>10371898.508790862</v>
      </c>
    </row>
    <row r="151" spans="1:33">
      <c r="A151" s="48">
        <f>'Summary CF'!B135*$D$5</f>
        <v>544975.21555805753</v>
      </c>
      <c r="B151" s="26">
        <v>133</v>
      </c>
      <c r="C151" s="7">
        <f t="shared" si="40"/>
        <v>0</v>
      </c>
      <c r="D151" s="7">
        <f t="shared" si="49"/>
        <v>0</v>
      </c>
      <c r="E151" s="31"/>
      <c r="F151" s="7">
        <f t="shared" si="41"/>
        <v>0</v>
      </c>
      <c r="G151" s="7">
        <f t="shared" si="50"/>
        <v>0</v>
      </c>
      <c r="H151" s="31"/>
      <c r="I151" s="7">
        <f t="shared" si="51"/>
        <v>0</v>
      </c>
      <c r="J151" s="7">
        <f t="shared" si="52"/>
        <v>0</v>
      </c>
      <c r="K151" s="31"/>
      <c r="L151" s="45">
        <f t="shared" si="42"/>
        <v>0</v>
      </c>
      <c r="M151" s="62">
        <f t="shared" si="43"/>
        <v>0</v>
      </c>
      <c r="N151" s="66">
        <f t="shared" si="44"/>
        <v>0</v>
      </c>
      <c r="O151" s="7">
        <f t="shared" si="45"/>
        <v>0</v>
      </c>
      <c r="P151" s="31"/>
      <c r="Q151" s="7">
        <f t="shared" si="46"/>
        <v>0</v>
      </c>
      <c r="R151" s="7">
        <f t="shared" si="53"/>
        <v>0</v>
      </c>
      <c r="S151" s="30"/>
      <c r="T151" s="54">
        <f t="shared" si="47"/>
        <v>148701.05388947457</v>
      </c>
      <c r="U151" s="62">
        <f t="shared" si="59"/>
        <v>0</v>
      </c>
      <c r="V151" s="62">
        <f t="shared" si="48"/>
        <v>544975.21555805753</v>
      </c>
      <c r="W151" s="7">
        <f t="shared" si="54"/>
        <v>35143277.71791584</v>
      </c>
      <c r="X151" s="30"/>
      <c r="Y151" s="30"/>
      <c r="Z151" s="30"/>
      <c r="AA151" s="48">
        <f>'Summary CF'!B135*$D$12</f>
        <v>158383.42202156046</v>
      </c>
      <c r="AB151" s="7"/>
      <c r="AC151" s="7">
        <f t="shared" si="55"/>
        <v>0</v>
      </c>
      <c r="AD151" s="7">
        <f t="shared" si="56"/>
        <v>0</v>
      </c>
      <c r="AE151" s="31"/>
      <c r="AF151" s="7">
        <f t="shared" si="57"/>
        <v>158383.42202156046</v>
      </c>
      <c r="AG151" s="7">
        <f t="shared" si="58"/>
        <v>10213515.086769301</v>
      </c>
    </row>
    <row r="152" spans="1:33">
      <c r="A152" s="48">
        <f>'Summary CF'!B136*$D$5</f>
        <v>539818.32281653152</v>
      </c>
      <c r="B152" s="26">
        <v>134</v>
      </c>
      <c r="C152" s="7">
        <f t="shared" si="40"/>
        <v>0</v>
      </c>
      <c r="D152" s="7">
        <f t="shared" si="49"/>
        <v>0</v>
      </c>
      <c r="E152" s="31"/>
      <c r="F152" s="7">
        <f t="shared" si="41"/>
        <v>0</v>
      </c>
      <c r="G152" s="7">
        <f t="shared" si="50"/>
        <v>0</v>
      </c>
      <c r="H152" s="31"/>
      <c r="I152" s="7">
        <f t="shared" si="51"/>
        <v>0</v>
      </c>
      <c r="J152" s="7">
        <f t="shared" si="52"/>
        <v>0</v>
      </c>
      <c r="K152" s="31"/>
      <c r="L152" s="45">
        <f t="shared" si="42"/>
        <v>0</v>
      </c>
      <c r="M152" s="62">
        <f t="shared" si="43"/>
        <v>0</v>
      </c>
      <c r="N152" s="66">
        <f t="shared" si="44"/>
        <v>0</v>
      </c>
      <c r="O152" s="7">
        <f t="shared" si="45"/>
        <v>0</v>
      </c>
      <c r="P152" s="31"/>
      <c r="Q152" s="7">
        <f t="shared" si="46"/>
        <v>0</v>
      </c>
      <c r="R152" s="7">
        <f t="shared" si="53"/>
        <v>0</v>
      </c>
      <c r="S152" s="30"/>
      <c r="T152" s="54">
        <f t="shared" si="47"/>
        <v>146430.32382464933</v>
      </c>
      <c r="U152" s="62">
        <f t="shared" si="59"/>
        <v>0</v>
      </c>
      <c r="V152" s="62">
        <f t="shared" si="48"/>
        <v>539818.32281653152</v>
      </c>
      <c r="W152" s="7">
        <f t="shared" si="54"/>
        <v>34603459.395099312</v>
      </c>
      <c r="X152" s="30"/>
      <c r="Y152" s="30"/>
      <c r="Z152" s="30"/>
      <c r="AA152" s="48">
        <f>'Summary CF'!B136*$D$12</f>
        <v>156884.70006855446</v>
      </c>
      <c r="AB152" s="7"/>
      <c r="AC152" s="7">
        <f t="shared" si="55"/>
        <v>0</v>
      </c>
      <c r="AD152" s="7">
        <f t="shared" si="56"/>
        <v>0</v>
      </c>
      <c r="AE152" s="31"/>
      <c r="AF152" s="7">
        <f t="shared" si="57"/>
        <v>156884.70006855446</v>
      </c>
      <c r="AG152" s="7">
        <f t="shared" si="58"/>
        <v>10056630.386700748</v>
      </c>
    </row>
    <row r="153" spans="1:33">
      <c r="A153" s="48">
        <f>'Summary CF'!B137*$D$5</f>
        <v>534704.78680601006</v>
      </c>
      <c r="B153" s="26">
        <v>135</v>
      </c>
      <c r="C153" s="7">
        <f t="shared" si="40"/>
        <v>0</v>
      </c>
      <c r="D153" s="7">
        <f t="shared" si="49"/>
        <v>0</v>
      </c>
      <c r="E153" s="31"/>
      <c r="F153" s="7">
        <f t="shared" si="41"/>
        <v>0</v>
      </c>
      <c r="G153" s="7">
        <f t="shared" si="50"/>
        <v>0</v>
      </c>
      <c r="H153" s="31"/>
      <c r="I153" s="7">
        <f t="shared" si="51"/>
        <v>0</v>
      </c>
      <c r="J153" s="7">
        <f t="shared" si="52"/>
        <v>0</v>
      </c>
      <c r="K153" s="31"/>
      <c r="L153" s="45">
        <f t="shared" si="42"/>
        <v>0</v>
      </c>
      <c r="M153" s="62">
        <f t="shared" si="43"/>
        <v>0</v>
      </c>
      <c r="N153" s="66">
        <f t="shared" si="44"/>
        <v>0</v>
      </c>
      <c r="O153" s="7">
        <f t="shared" si="45"/>
        <v>0</v>
      </c>
      <c r="P153" s="31"/>
      <c r="Q153" s="7">
        <f t="shared" si="46"/>
        <v>0</v>
      </c>
      <c r="R153" s="7">
        <f t="shared" si="53"/>
        <v>0</v>
      </c>
      <c r="S153" s="30"/>
      <c r="T153" s="54">
        <f t="shared" si="47"/>
        <v>144181.0808129138</v>
      </c>
      <c r="U153" s="62">
        <f t="shared" si="59"/>
        <v>0</v>
      </c>
      <c r="V153" s="62">
        <f t="shared" si="48"/>
        <v>534704.78680601006</v>
      </c>
      <c r="W153" s="7">
        <f t="shared" si="54"/>
        <v>34068754.608293302</v>
      </c>
      <c r="X153" s="30"/>
      <c r="Y153" s="30"/>
      <c r="Z153" s="30"/>
      <c r="AA153" s="48">
        <f>'Summary CF'!B137*$D$12</f>
        <v>155398.57866549667</v>
      </c>
      <c r="AB153" s="7"/>
      <c r="AC153" s="7">
        <f t="shared" si="55"/>
        <v>0</v>
      </c>
      <c r="AD153" s="7">
        <f t="shared" si="56"/>
        <v>0</v>
      </c>
      <c r="AE153" s="31"/>
      <c r="AF153" s="7">
        <f t="shared" si="57"/>
        <v>155398.57866549667</v>
      </c>
      <c r="AG153" s="7">
        <f t="shared" si="58"/>
        <v>9901231.8080352508</v>
      </c>
    </row>
    <row r="154" spans="1:33">
      <c r="A154" s="48">
        <f>'Summary CF'!B138*$D$5</f>
        <v>529634.25809753325</v>
      </c>
      <c r="B154" s="26">
        <v>136</v>
      </c>
      <c r="C154" s="7">
        <f t="shared" si="40"/>
        <v>0</v>
      </c>
      <c r="D154" s="7">
        <f t="shared" si="49"/>
        <v>0</v>
      </c>
      <c r="E154" s="31"/>
      <c r="F154" s="7">
        <f t="shared" si="41"/>
        <v>0</v>
      </c>
      <c r="G154" s="7">
        <f t="shared" si="50"/>
        <v>0</v>
      </c>
      <c r="H154" s="31"/>
      <c r="I154" s="7">
        <f t="shared" si="51"/>
        <v>0</v>
      </c>
      <c r="J154" s="7">
        <f t="shared" si="52"/>
        <v>0</v>
      </c>
      <c r="K154" s="31"/>
      <c r="L154" s="45">
        <f t="shared" si="42"/>
        <v>0</v>
      </c>
      <c r="M154" s="62">
        <f t="shared" si="43"/>
        <v>0</v>
      </c>
      <c r="N154" s="66">
        <f t="shared" si="44"/>
        <v>0</v>
      </c>
      <c r="O154" s="7">
        <f t="shared" si="45"/>
        <v>0</v>
      </c>
      <c r="P154" s="31"/>
      <c r="Q154" s="7">
        <f t="shared" si="46"/>
        <v>0</v>
      </c>
      <c r="R154" s="7">
        <f t="shared" si="53"/>
        <v>0</v>
      </c>
      <c r="S154" s="30"/>
      <c r="T154" s="54">
        <f t="shared" si="47"/>
        <v>141953.14420122208</v>
      </c>
      <c r="U154" s="62">
        <f t="shared" si="59"/>
        <v>0</v>
      </c>
      <c r="V154" s="62">
        <f t="shared" si="48"/>
        <v>529634.25809753325</v>
      </c>
      <c r="W154" s="7">
        <f t="shared" si="54"/>
        <v>33539120.350195769</v>
      </c>
      <c r="X154" s="30"/>
      <c r="Y154" s="30"/>
      <c r="Z154" s="30"/>
      <c r="AA154" s="48">
        <f>'Summary CF'!B138*$D$12</f>
        <v>153924.95625959558</v>
      </c>
      <c r="AB154" s="7"/>
      <c r="AC154" s="7">
        <f t="shared" si="55"/>
        <v>0</v>
      </c>
      <c r="AD154" s="7">
        <f t="shared" si="56"/>
        <v>0</v>
      </c>
      <c r="AE154" s="31"/>
      <c r="AF154" s="7">
        <f t="shared" si="57"/>
        <v>153924.95625959558</v>
      </c>
      <c r="AG154" s="7">
        <f t="shared" si="58"/>
        <v>9747306.8517756555</v>
      </c>
    </row>
    <row r="155" spans="1:33">
      <c r="A155" s="48">
        <f>'Summary CF'!B139*$D$5</f>
        <v>524606.39003119862</v>
      </c>
      <c r="B155" s="26">
        <v>137</v>
      </c>
      <c r="C155" s="7">
        <f t="shared" si="40"/>
        <v>0</v>
      </c>
      <c r="D155" s="7">
        <f t="shared" si="49"/>
        <v>0</v>
      </c>
      <c r="E155" s="31"/>
      <c r="F155" s="7">
        <f t="shared" si="41"/>
        <v>0</v>
      </c>
      <c r="G155" s="7">
        <f t="shared" si="50"/>
        <v>0</v>
      </c>
      <c r="H155" s="31"/>
      <c r="I155" s="7">
        <f t="shared" si="51"/>
        <v>0</v>
      </c>
      <c r="J155" s="7">
        <f t="shared" si="52"/>
        <v>0</v>
      </c>
      <c r="K155" s="31"/>
      <c r="L155" s="45">
        <f t="shared" si="42"/>
        <v>0</v>
      </c>
      <c r="M155" s="62">
        <f t="shared" si="43"/>
        <v>0</v>
      </c>
      <c r="N155" s="66">
        <f t="shared" si="44"/>
        <v>0</v>
      </c>
      <c r="O155" s="7">
        <f t="shared" si="45"/>
        <v>0</v>
      </c>
      <c r="P155" s="31"/>
      <c r="Q155" s="7">
        <f t="shared" si="46"/>
        <v>0</v>
      </c>
      <c r="R155" s="7">
        <f t="shared" si="53"/>
        <v>0</v>
      </c>
      <c r="S155" s="30"/>
      <c r="T155" s="54">
        <f t="shared" si="47"/>
        <v>139746.33479248238</v>
      </c>
      <c r="U155" s="62">
        <f t="shared" si="59"/>
        <v>0</v>
      </c>
      <c r="V155" s="62">
        <f t="shared" si="48"/>
        <v>524606.39003119862</v>
      </c>
      <c r="W155" s="7">
        <f t="shared" si="54"/>
        <v>33014513.960164569</v>
      </c>
      <c r="X155" s="30"/>
      <c r="Y155" s="30"/>
      <c r="Z155" s="30"/>
      <c r="AA155" s="48">
        <f>'Summary CF'!B139*$D$12</f>
        <v>152463.73210281707</v>
      </c>
      <c r="AB155" s="7"/>
      <c r="AC155" s="7">
        <f t="shared" si="55"/>
        <v>0</v>
      </c>
      <c r="AD155" s="7">
        <f t="shared" si="56"/>
        <v>0</v>
      </c>
      <c r="AE155" s="31"/>
      <c r="AF155" s="7">
        <f t="shared" si="57"/>
        <v>152463.73210281707</v>
      </c>
      <c r="AG155" s="7">
        <f t="shared" si="58"/>
        <v>9594843.1196728386</v>
      </c>
    </row>
    <row r="156" spans="1:33">
      <c r="A156" s="48">
        <f>'Summary CF'!B140*$D$5</f>
        <v>519620.83869437058</v>
      </c>
      <c r="B156" s="26">
        <v>138</v>
      </c>
      <c r="C156" s="7">
        <f t="shared" si="40"/>
        <v>0</v>
      </c>
      <c r="D156" s="7">
        <f t="shared" si="49"/>
        <v>0</v>
      </c>
      <c r="E156" s="31"/>
      <c r="F156" s="7">
        <f t="shared" si="41"/>
        <v>0</v>
      </c>
      <c r="G156" s="7">
        <f t="shared" si="50"/>
        <v>0</v>
      </c>
      <c r="H156" s="31"/>
      <c r="I156" s="7">
        <f t="shared" si="51"/>
        <v>0</v>
      </c>
      <c r="J156" s="7">
        <f t="shared" si="52"/>
        <v>0</v>
      </c>
      <c r="K156" s="31"/>
      <c r="L156" s="45">
        <f t="shared" si="42"/>
        <v>0</v>
      </c>
      <c r="M156" s="62">
        <f t="shared" si="43"/>
        <v>0</v>
      </c>
      <c r="N156" s="66">
        <f t="shared" si="44"/>
        <v>0</v>
      </c>
      <c r="O156" s="7">
        <f t="shared" si="45"/>
        <v>0</v>
      </c>
      <c r="P156" s="31"/>
      <c r="Q156" s="7">
        <f t="shared" si="46"/>
        <v>0</v>
      </c>
      <c r="R156" s="7">
        <f t="shared" si="53"/>
        <v>0</v>
      </c>
      <c r="S156" s="30"/>
      <c r="T156" s="54">
        <f t="shared" si="47"/>
        <v>137560.47483401903</v>
      </c>
      <c r="U156" s="62">
        <f t="shared" si="59"/>
        <v>0</v>
      </c>
      <c r="V156" s="62">
        <f t="shared" si="48"/>
        <v>519620.83869437058</v>
      </c>
      <c r="W156" s="7">
        <f t="shared" si="54"/>
        <v>32494893.121470198</v>
      </c>
      <c r="X156" s="30"/>
      <c r="Y156" s="30"/>
      <c r="Z156" s="30"/>
      <c r="AA156" s="48">
        <f>'Summary CF'!B140*$D$12</f>
        <v>151014.80624555144</v>
      </c>
      <c r="AB156" s="7"/>
      <c r="AC156" s="7">
        <f t="shared" si="55"/>
        <v>0</v>
      </c>
      <c r="AD156" s="7">
        <f t="shared" si="56"/>
        <v>0</v>
      </c>
      <c r="AE156" s="31"/>
      <c r="AF156" s="7">
        <f t="shared" si="57"/>
        <v>151014.80624555144</v>
      </c>
      <c r="AG156" s="7">
        <f t="shared" si="58"/>
        <v>9443828.3134272881</v>
      </c>
    </row>
    <row r="157" spans="1:33">
      <c r="A157" s="48">
        <f>'Summary CF'!B141*$D$5</f>
        <v>514677.26290006307</v>
      </c>
      <c r="B157" s="26">
        <v>139</v>
      </c>
      <c r="C157" s="7">
        <f t="shared" si="40"/>
        <v>0</v>
      </c>
      <c r="D157" s="7">
        <f t="shared" si="49"/>
        <v>0</v>
      </c>
      <c r="E157" s="31"/>
      <c r="F157" s="7">
        <f t="shared" si="41"/>
        <v>0</v>
      </c>
      <c r="G157" s="7">
        <f t="shared" si="50"/>
        <v>0</v>
      </c>
      <c r="H157" s="31"/>
      <c r="I157" s="7">
        <f t="shared" si="51"/>
        <v>0</v>
      </c>
      <c r="J157" s="7">
        <f t="shared" si="52"/>
        <v>0</v>
      </c>
      <c r="K157" s="31"/>
      <c r="L157" s="45">
        <f t="shared" si="42"/>
        <v>0</v>
      </c>
      <c r="M157" s="62">
        <f t="shared" si="43"/>
        <v>0</v>
      </c>
      <c r="N157" s="66">
        <f t="shared" si="44"/>
        <v>0</v>
      </c>
      <c r="O157" s="7">
        <f t="shared" si="45"/>
        <v>0</v>
      </c>
      <c r="P157" s="31"/>
      <c r="Q157" s="7">
        <f t="shared" si="46"/>
        <v>0</v>
      </c>
      <c r="R157" s="7">
        <f t="shared" si="53"/>
        <v>0</v>
      </c>
      <c r="S157" s="30"/>
      <c r="T157" s="54">
        <f t="shared" si="47"/>
        <v>135395.38800612581</v>
      </c>
      <c r="U157" s="62">
        <f t="shared" si="59"/>
        <v>0</v>
      </c>
      <c r="V157" s="62">
        <f t="shared" si="48"/>
        <v>514677.26290006307</v>
      </c>
      <c r="W157" s="7">
        <f t="shared" si="54"/>
        <v>31980215.858570136</v>
      </c>
      <c r="X157" s="30"/>
      <c r="Y157" s="30"/>
      <c r="Z157" s="30"/>
      <c r="AA157" s="48">
        <f>'Summary CF'!B141*$D$12</f>
        <v>149578.07953033081</v>
      </c>
      <c r="AB157" s="7"/>
      <c r="AC157" s="7">
        <f t="shared" si="55"/>
        <v>0</v>
      </c>
      <c r="AD157" s="7">
        <f t="shared" si="56"/>
        <v>0</v>
      </c>
      <c r="AE157" s="31"/>
      <c r="AF157" s="7">
        <f t="shared" si="57"/>
        <v>149578.07953033081</v>
      </c>
      <c r="AG157" s="7">
        <f t="shared" si="58"/>
        <v>9294250.2338969577</v>
      </c>
    </row>
    <row r="158" spans="1:33">
      <c r="A158" s="48">
        <f>'Summary CF'!B142*$D$5</f>
        <v>509775.32416548824</v>
      </c>
      <c r="B158" s="26">
        <v>140</v>
      </c>
      <c r="C158" s="7">
        <f t="shared" si="40"/>
        <v>0</v>
      </c>
      <c r="D158" s="7">
        <f t="shared" si="49"/>
        <v>0</v>
      </c>
      <c r="E158" s="31"/>
      <c r="F158" s="7">
        <f t="shared" si="41"/>
        <v>0</v>
      </c>
      <c r="G158" s="7">
        <f t="shared" si="50"/>
        <v>0</v>
      </c>
      <c r="H158" s="31"/>
      <c r="I158" s="7">
        <f t="shared" si="51"/>
        <v>0</v>
      </c>
      <c r="J158" s="7">
        <f t="shared" si="52"/>
        <v>0</v>
      </c>
      <c r="K158" s="31"/>
      <c r="L158" s="45">
        <f t="shared" si="42"/>
        <v>0</v>
      </c>
      <c r="M158" s="62">
        <f t="shared" si="43"/>
        <v>0</v>
      </c>
      <c r="N158" s="66">
        <f t="shared" si="44"/>
        <v>0</v>
      </c>
      <c r="O158" s="7">
        <f t="shared" si="45"/>
        <v>0</v>
      </c>
      <c r="P158" s="31"/>
      <c r="Q158" s="7">
        <f t="shared" si="46"/>
        <v>0</v>
      </c>
      <c r="R158" s="7">
        <f t="shared" si="53"/>
        <v>0</v>
      </c>
      <c r="S158" s="30"/>
      <c r="T158" s="54">
        <f t="shared" si="47"/>
        <v>133250.89941070889</v>
      </c>
      <c r="U158" s="62">
        <f t="shared" si="59"/>
        <v>0</v>
      </c>
      <c r="V158" s="62">
        <f t="shared" si="48"/>
        <v>509775.32416548824</v>
      </c>
      <c r="W158" s="7">
        <f t="shared" si="54"/>
        <v>31470440.534404647</v>
      </c>
      <c r="X158" s="30"/>
      <c r="Y158" s="30"/>
      <c r="Z158" s="30"/>
      <c r="AA158" s="48">
        <f>'Summary CF'!B142*$D$12</f>
        <v>148153.45358559501</v>
      </c>
      <c r="AB158" s="7"/>
      <c r="AC158" s="7">
        <f t="shared" si="55"/>
        <v>0</v>
      </c>
      <c r="AD158" s="7">
        <f t="shared" si="56"/>
        <v>0</v>
      </c>
      <c r="AE158" s="31"/>
      <c r="AF158" s="7">
        <f t="shared" si="57"/>
        <v>148153.45358559501</v>
      </c>
      <c r="AG158" s="7">
        <f t="shared" si="58"/>
        <v>9146096.7803113628</v>
      </c>
    </row>
    <row r="159" spans="1:33">
      <c r="A159" s="48">
        <f>'Summary CF'!B143*$D$5</f>
        <v>504914.68669077673</v>
      </c>
      <c r="B159" s="26">
        <v>141</v>
      </c>
      <c r="C159" s="7">
        <f t="shared" si="40"/>
        <v>0</v>
      </c>
      <c r="D159" s="7">
        <f t="shared" si="49"/>
        <v>0</v>
      </c>
      <c r="E159" s="31"/>
      <c r="F159" s="7">
        <f t="shared" si="41"/>
        <v>0</v>
      </c>
      <c r="G159" s="7">
        <f t="shared" si="50"/>
        <v>0</v>
      </c>
      <c r="H159" s="31"/>
      <c r="I159" s="7">
        <f t="shared" si="51"/>
        <v>0</v>
      </c>
      <c r="J159" s="7">
        <f t="shared" si="52"/>
        <v>0</v>
      </c>
      <c r="K159" s="31"/>
      <c r="L159" s="45">
        <f t="shared" si="42"/>
        <v>0</v>
      </c>
      <c r="M159" s="62">
        <f t="shared" si="43"/>
        <v>0</v>
      </c>
      <c r="N159" s="66">
        <f t="shared" si="44"/>
        <v>0</v>
      </c>
      <c r="O159" s="7">
        <f t="shared" si="45"/>
        <v>0</v>
      </c>
      <c r="P159" s="31"/>
      <c r="Q159" s="7">
        <f t="shared" si="46"/>
        <v>0</v>
      </c>
      <c r="R159" s="7">
        <f t="shared" si="53"/>
        <v>0</v>
      </c>
      <c r="S159" s="30"/>
      <c r="T159" s="54">
        <f t="shared" si="47"/>
        <v>131126.83556001936</v>
      </c>
      <c r="U159" s="62">
        <f t="shared" si="59"/>
        <v>0</v>
      </c>
      <c r="V159" s="62">
        <f t="shared" si="48"/>
        <v>504914.68669077673</v>
      </c>
      <c r="W159" s="7">
        <f t="shared" si="54"/>
        <v>30965525.847713869</v>
      </c>
      <c r="X159" s="30"/>
      <c r="Y159" s="30"/>
      <c r="Z159" s="30"/>
      <c r="AA159" s="48">
        <f>'Summary CF'!B143*$D$12</f>
        <v>146740.83081950698</v>
      </c>
      <c r="AB159" s="7"/>
      <c r="AC159" s="7">
        <f t="shared" si="55"/>
        <v>0</v>
      </c>
      <c r="AD159" s="7">
        <f t="shared" si="56"/>
        <v>0</v>
      </c>
      <c r="AE159" s="31"/>
      <c r="AF159" s="7">
        <f t="shared" si="57"/>
        <v>146740.83081950698</v>
      </c>
      <c r="AG159" s="7">
        <f t="shared" si="58"/>
        <v>8999355.9494918566</v>
      </c>
    </row>
    <row r="160" spans="1:33">
      <c r="A160" s="48">
        <f>'Summary CF'!B144*$D$5</f>
        <v>500095.01733786293</v>
      </c>
      <c r="B160" s="26">
        <v>142</v>
      </c>
      <c r="C160" s="7">
        <f t="shared" si="40"/>
        <v>0</v>
      </c>
      <c r="D160" s="7">
        <f t="shared" si="49"/>
        <v>0</v>
      </c>
      <c r="E160" s="31"/>
      <c r="F160" s="7">
        <f t="shared" si="41"/>
        <v>0</v>
      </c>
      <c r="G160" s="7">
        <f t="shared" si="50"/>
        <v>0</v>
      </c>
      <c r="H160" s="31"/>
      <c r="I160" s="7">
        <f t="shared" si="51"/>
        <v>0</v>
      </c>
      <c r="J160" s="7">
        <f t="shared" si="52"/>
        <v>0</v>
      </c>
      <c r="K160" s="31"/>
      <c r="L160" s="45">
        <f t="shared" si="42"/>
        <v>0</v>
      </c>
      <c r="M160" s="62">
        <f t="shared" si="43"/>
        <v>0</v>
      </c>
      <c r="N160" s="66">
        <f t="shared" si="44"/>
        <v>0</v>
      </c>
      <c r="O160" s="7">
        <f t="shared" si="45"/>
        <v>0</v>
      </c>
      <c r="P160" s="31"/>
      <c r="Q160" s="7">
        <f t="shared" si="46"/>
        <v>0</v>
      </c>
      <c r="R160" s="7">
        <f t="shared" si="53"/>
        <v>0</v>
      </c>
      <c r="S160" s="30"/>
      <c r="T160" s="54">
        <f t="shared" si="47"/>
        <v>129023.02436547446</v>
      </c>
      <c r="U160" s="62">
        <f t="shared" si="59"/>
        <v>0</v>
      </c>
      <c r="V160" s="62">
        <f t="shared" si="48"/>
        <v>500095.01733786293</v>
      </c>
      <c r="W160" s="7">
        <f t="shared" si="54"/>
        <v>30465430.830376007</v>
      </c>
      <c r="X160" s="30"/>
      <c r="Y160" s="30"/>
      <c r="Z160" s="30"/>
      <c r="AA160" s="48">
        <f>'Summary CF'!B144*$D$12</f>
        <v>145340.11441381642</v>
      </c>
      <c r="AB160" s="7"/>
      <c r="AC160" s="7">
        <f t="shared" si="55"/>
        <v>0</v>
      </c>
      <c r="AD160" s="7">
        <f t="shared" si="56"/>
        <v>0</v>
      </c>
      <c r="AE160" s="31"/>
      <c r="AF160" s="7">
        <f t="shared" si="57"/>
        <v>145340.11441381642</v>
      </c>
      <c r="AG160" s="7">
        <f t="shared" si="58"/>
        <v>8854015.8350780401</v>
      </c>
    </row>
    <row r="161" spans="1:33">
      <c r="A161" s="48">
        <f>'Summary CF'!B145*$D$5</f>
        <v>495315.9856095367</v>
      </c>
      <c r="B161" s="26">
        <v>143</v>
      </c>
      <c r="C161" s="7">
        <f t="shared" si="40"/>
        <v>0</v>
      </c>
      <c r="D161" s="7">
        <f t="shared" si="49"/>
        <v>0</v>
      </c>
      <c r="E161" s="31"/>
      <c r="F161" s="7">
        <f t="shared" si="41"/>
        <v>0</v>
      </c>
      <c r="G161" s="7">
        <f t="shared" si="50"/>
        <v>0</v>
      </c>
      <c r="H161" s="31"/>
      <c r="I161" s="7">
        <f t="shared" si="51"/>
        <v>0</v>
      </c>
      <c r="J161" s="7">
        <f t="shared" si="52"/>
        <v>0</v>
      </c>
      <c r="K161" s="31"/>
      <c r="L161" s="45">
        <f t="shared" si="42"/>
        <v>0</v>
      </c>
      <c r="M161" s="62">
        <f t="shared" si="43"/>
        <v>0</v>
      </c>
      <c r="N161" s="66">
        <f t="shared" si="44"/>
        <v>0</v>
      </c>
      <c r="O161" s="7">
        <f t="shared" si="45"/>
        <v>0</v>
      </c>
      <c r="P161" s="31"/>
      <c r="Q161" s="7">
        <f t="shared" si="46"/>
        <v>0</v>
      </c>
      <c r="R161" s="7">
        <f t="shared" si="53"/>
        <v>0</v>
      </c>
      <c r="S161" s="30"/>
      <c r="T161" s="54">
        <f t="shared" si="47"/>
        <v>126939.29512656669</v>
      </c>
      <c r="U161" s="62">
        <f t="shared" si="59"/>
        <v>0</v>
      </c>
      <c r="V161" s="62">
        <f t="shared" si="48"/>
        <v>495315.9856095367</v>
      </c>
      <c r="W161" s="7">
        <f t="shared" si="54"/>
        <v>29970114.844766472</v>
      </c>
      <c r="X161" s="30"/>
      <c r="Y161" s="30"/>
      <c r="Z161" s="30"/>
      <c r="AA161" s="48">
        <f>'Summary CF'!B145*$D$12</f>
        <v>143951.20831777161</v>
      </c>
      <c r="AB161" s="7"/>
      <c r="AC161" s="7">
        <f t="shared" si="55"/>
        <v>0</v>
      </c>
      <c r="AD161" s="7">
        <f t="shared" si="56"/>
        <v>0</v>
      </c>
      <c r="AE161" s="31"/>
      <c r="AF161" s="7">
        <f t="shared" si="57"/>
        <v>143951.20831777161</v>
      </c>
      <c r="AG161" s="7">
        <f t="shared" si="58"/>
        <v>8710064.6267602686</v>
      </c>
    </row>
    <row r="162" spans="1:33">
      <c r="A162" s="48">
        <f>'Summary CF'!B146*$D$5</f>
        <v>490577.26362865925</v>
      </c>
      <c r="B162" s="26">
        <v>144</v>
      </c>
      <c r="C162" s="7">
        <f t="shared" si="40"/>
        <v>0</v>
      </c>
      <c r="D162" s="7">
        <f t="shared" si="49"/>
        <v>0</v>
      </c>
      <c r="E162" s="31"/>
      <c r="F162" s="7">
        <f t="shared" si="41"/>
        <v>0</v>
      </c>
      <c r="G162" s="7">
        <f t="shared" si="50"/>
        <v>0</v>
      </c>
      <c r="H162" s="31"/>
      <c r="I162" s="7">
        <f t="shared" si="51"/>
        <v>0</v>
      </c>
      <c r="J162" s="7">
        <f t="shared" si="52"/>
        <v>0</v>
      </c>
      <c r="K162" s="31"/>
      <c r="L162" s="45">
        <f t="shared" si="42"/>
        <v>0</v>
      </c>
      <c r="M162" s="62">
        <f t="shared" si="43"/>
        <v>0</v>
      </c>
      <c r="N162" s="66">
        <f t="shared" si="44"/>
        <v>0</v>
      </c>
      <c r="O162" s="7">
        <f t="shared" si="45"/>
        <v>0</v>
      </c>
      <c r="P162" s="31"/>
      <c r="Q162" s="7">
        <f t="shared" si="46"/>
        <v>0</v>
      </c>
      <c r="R162" s="7">
        <f t="shared" si="53"/>
        <v>0</v>
      </c>
      <c r="S162" s="30"/>
      <c r="T162" s="54">
        <f t="shared" si="47"/>
        <v>124875.47851986029</v>
      </c>
      <c r="U162" s="62">
        <f t="shared" si="59"/>
        <v>0</v>
      </c>
      <c r="V162" s="62">
        <f t="shared" si="48"/>
        <v>490577.26362865925</v>
      </c>
      <c r="W162" s="7">
        <f t="shared" si="54"/>
        <v>29479537.581137814</v>
      </c>
      <c r="X162" s="30"/>
      <c r="Y162" s="30"/>
      <c r="Z162" s="30"/>
      <c r="AA162" s="48">
        <f>'Summary CF'!B146*$D$12</f>
        <v>142574.01724207908</v>
      </c>
      <c r="AB162" s="7"/>
      <c r="AC162" s="7">
        <f t="shared" si="55"/>
        <v>0</v>
      </c>
      <c r="AD162" s="7">
        <f t="shared" si="56"/>
        <v>0</v>
      </c>
      <c r="AE162" s="31"/>
      <c r="AF162" s="7">
        <f t="shared" si="57"/>
        <v>142574.01724207908</v>
      </c>
      <c r="AG162" s="7">
        <f t="shared" si="58"/>
        <v>8567490.609518189</v>
      </c>
    </row>
    <row r="163" spans="1:33">
      <c r="A163" s="48">
        <f>'Summary CF'!B147*$D$5</f>
        <v>485878.52611754235</v>
      </c>
      <c r="B163" s="26">
        <v>145</v>
      </c>
      <c r="C163" s="7">
        <f t="shared" si="40"/>
        <v>0</v>
      </c>
      <c r="D163" s="7">
        <f t="shared" si="49"/>
        <v>0</v>
      </c>
      <c r="E163" s="31"/>
      <c r="F163" s="7">
        <f t="shared" si="41"/>
        <v>0</v>
      </c>
      <c r="G163" s="7">
        <f t="shared" si="50"/>
        <v>0</v>
      </c>
      <c r="H163" s="31"/>
      <c r="I163" s="7">
        <f t="shared" si="51"/>
        <v>0</v>
      </c>
      <c r="J163" s="7">
        <f t="shared" si="52"/>
        <v>0</v>
      </c>
      <c r="K163" s="31"/>
      <c r="L163" s="45">
        <f t="shared" si="42"/>
        <v>0</v>
      </c>
      <c r="M163" s="62">
        <f t="shared" si="43"/>
        <v>0</v>
      </c>
      <c r="N163" s="66">
        <f t="shared" si="44"/>
        <v>0</v>
      </c>
      <c r="O163" s="7">
        <f t="shared" si="45"/>
        <v>0</v>
      </c>
      <c r="P163" s="31"/>
      <c r="Q163" s="7">
        <f t="shared" si="46"/>
        <v>0</v>
      </c>
      <c r="R163" s="7">
        <f t="shared" si="53"/>
        <v>0</v>
      </c>
      <c r="S163" s="30"/>
      <c r="T163" s="54">
        <f t="shared" si="47"/>
        <v>122831.40658807423</v>
      </c>
      <c r="U163" s="62">
        <f t="shared" si="59"/>
        <v>0</v>
      </c>
      <c r="V163" s="62">
        <f t="shared" si="48"/>
        <v>485878.52611754235</v>
      </c>
      <c r="W163" s="7">
        <f t="shared" si="54"/>
        <v>28993659.055020273</v>
      </c>
      <c r="X163" s="30"/>
      <c r="Y163" s="30"/>
      <c r="Z163" s="30"/>
      <c r="AA163" s="48">
        <f>'Summary CF'!B147*$D$12</f>
        <v>141208.44665291073</v>
      </c>
      <c r="AB163" s="7"/>
      <c r="AC163" s="7">
        <f t="shared" si="55"/>
        <v>0</v>
      </c>
      <c r="AD163" s="7">
        <f t="shared" si="56"/>
        <v>0</v>
      </c>
      <c r="AE163" s="31"/>
      <c r="AF163" s="7">
        <f t="shared" si="57"/>
        <v>141208.44665291073</v>
      </c>
      <c r="AG163" s="7">
        <f t="shared" si="58"/>
        <v>8426282.1628652774</v>
      </c>
    </row>
    <row r="164" spans="1:33">
      <c r="A164" s="48">
        <f>'Summary CF'!B148*$D$5</f>
        <v>481219.45037748915</v>
      </c>
      <c r="B164" s="26">
        <v>146</v>
      </c>
      <c r="C164" s="7">
        <f t="shared" si="40"/>
        <v>0</v>
      </c>
      <c r="D164" s="7">
        <f t="shared" si="49"/>
        <v>0</v>
      </c>
      <c r="E164" s="31"/>
      <c r="F164" s="7">
        <f t="shared" si="41"/>
        <v>0</v>
      </c>
      <c r="G164" s="7">
        <f t="shared" si="50"/>
        <v>0</v>
      </c>
      <c r="H164" s="31"/>
      <c r="I164" s="7">
        <f t="shared" si="51"/>
        <v>0</v>
      </c>
      <c r="J164" s="7">
        <f t="shared" si="52"/>
        <v>0</v>
      </c>
      <c r="K164" s="31"/>
      <c r="L164" s="45">
        <f t="shared" si="42"/>
        <v>0</v>
      </c>
      <c r="M164" s="62">
        <f t="shared" si="43"/>
        <v>0</v>
      </c>
      <c r="N164" s="66">
        <f t="shared" si="44"/>
        <v>0</v>
      </c>
      <c r="O164" s="7">
        <f t="shared" si="45"/>
        <v>0</v>
      </c>
      <c r="P164" s="31"/>
      <c r="Q164" s="7">
        <f t="shared" si="46"/>
        <v>0</v>
      </c>
      <c r="R164" s="7">
        <f t="shared" si="53"/>
        <v>0</v>
      </c>
      <c r="S164" s="30"/>
      <c r="T164" s="54">
        <f t="shared" si="47"/>
        <v>120806.91272925114</v>
      </c>
      <c r="U164" s="62">
        <f t="shared" si="59"/>
        <v>0</v>
      </c>
      <c r="V164" s="62">
        <f t="shared" si="48"/>
        <v>481219.45037748915</v>
      </c>
      <c r="W164" s="7">
        <f t="shared" si="54"/>
        <v>28512439.604642782</v>
      </c>
      <c r="X164" s="30"/>
      <c r="Y164" s="30"/>
      <c r="Z164" s="30"/>
      <c r="AA164" s="48">
        <f>'Summary CF'!B148*$D$12</f>
        <v>139854.40276595778</v>
      </c>
      <c r="AB164" s="7"/>
      <c r="AC164" s="7">
        <f t="shared" si="55"/>
        <v>0</v>
      </c>
      <c r="AD164" s="7">
        <f t="shared" si="56"/>
        <v>0</v>
      </c>
      <c r="AE164" s="31"/>
      <c r="AF164" s="7">
        <f t="shared" si="57"/>
        <v>139854.40276595778</v>
      </c>
      <c r="AG164" s="7">
        <f t="shared" si="58"/>
        <v>8286427.7600993197</v>
      </c>
    </row>
    <row r="165" spans="1:33">
      <c r="A165" s="48">
        <f>'Summary CF'!B149*$D$5</f>
        <v>476599.71626849449</v>
      </c>
      <c r="B165" s="26">
        <v>147</v>
      </c>
      <c r="C165" s="7">
        <f t="shared" si="40"/>
        <v>0</v>
      </c>
      <c r="D165" s="7">
        <f t="shared" si="49"/>
        <v>0</v>
      </c>
      <c r="E165" s="31"/>
      <c r="F165" s="7">
        <f t="shared" si="41"/>
        <v>0</v>
      </c>
      <c r="G165" s="7">
        <f t="shared" si="50"/>
        <v>0</v>
      </c>
      <c r="H165" s="31"/>
      <c r="I165" s="7">
        <f t="shared" si="51"/>
        <v>0</v>
      </c>
      <c r="J165" s="7">
        <f t="shared" si="52"/>
        <v>0</v>
      </c>
      <c r="K165" s="31"/>
      <c r="L165" s="45">
        <f t="shared" si="42"/>
        <v>0</v>
      </c>
      <c r="M165" s="62">
        <f t="shared" si="43"/>
        <v>0</v>
      </c>
      <c r="N165" s="66">
        <f t="shared" si="44"/>
        <v>0</v>
      </c>
      <c r="O165" s="7">
        <f t="shared" si="45"/>
        <v>0</v>
      </c>
      <c r="P165" s="31"/>
      <c r="Q165" s="7">
        <f t="shared" si="46"/>
        <v>0</v>
      </c>
      <c r="R165" s="7">
        <f t="shared" si="53"/>
        <v>0</v>
      </c>
      <c r="S165" s="30"/>
      <c r="T165" s="54">
        <f t="shared" si="47"/>
        <v>118801.83168601159</v>
      </c>
      <c r="U165" s="62">
        <f t="shared" si="59"/>
        <v>0</v>
      </c>
      <c r="V165" s="62">
        <f t="shared" si="48"/>
        <v>476599.71626849449</v>
      </c>
      <c r="W165" s="7">
        <f t="shared" si="54"/>
        <v>28035839.888374288</v>
      </c>
      <c r="X165" s="30"/>
      <c r="Y165" s="30"/>
      <c r="Z165" s="30"/>
      <c r="AA165" s="48">
        <f>'Summary CF'!B149*$D$12</f>
        <v>138511.79254053123</v>
      </c>
      <c r="AB165" s="7"/>
      <c r="AC165" s="7">
        <f t="shared" si="55"/>
        <v>0</v>
      </c>
      <c r="AD165" s="7">
        <f t="shared" si="56"/>
        <v>0</v>
      </c>
      <c r="AE165" s="31"/>
      <c r="AF165" s="7">
        <f t="shared" si="57"/>
        <v>138511.79254053123</v>
      </c>
      <c r="AG165" s="7">
        <f t="shared" si="58"/>
        <v>8147915.9675587881</v>
      </c>
    </row>
    <row r="166" spans="1:33">
      <c r="A166" s="48">
        <f>'Summary CF'!B150*$D$5</f>
        <v>472019.00618910696</v>
      </c>
      <c r="B166" s="26">
        <v>148</v>
      </c>
      <c r="C166" s="7">
        <f t="shared" si="40"/>
        <v>0</v>
      </c>
      <c r="D166" s="7">
        <f t="shared" si="49"/>
        <v>0</v>
      </c>
      <c r="E166" s="31"/>
      <c r="F166" s="7">
        <f t="shared" si="41"/>
        <v>0</v>
      </c>
      <c r="G166" s="7">
        <f t="shared" si="50"/>
        <v>0</v>
      </c>
      <c r="H166" s="31"/>
      <c r="I166" s="7">
        <f t="shared" si="51"/>
        <v>0</v>
      </c>
      <c r="J166" s="7">
        <f t="shared" si="52"/>
        <v>0</v>
      </c>
      <c r="K166" s="31"/>
      <c r="L166" s="45">
        <f t="shared" si="42"/>
        <v>0</v>
      </c>
      <c r="M166" s="62">
        <f t="shared" si="43"/>
        <v>0</v>
      </c>
      <c r="N166" s="66">
        <f t="shared" si="44"/>
        <v>0</v>
      </c>
      <c r="O166" s="7">
        <f t="shared" si="45"/>
        <v>0</v>
      </c>
      <c r="P166" s="31"/>
      <c r="Q166" s="7">
        <f t="shared" si="46"/>
        <v>0</v>
      </c>
      <c r="R166" s="7">
        <f t="shared" si="53"/>
        <v>0</v>
      </c>
      <c r="S166" s="30"/>
      <c r="T166" s="54">
        <f t="shared" si="47"/>
        <v>116815.99953489286</v>
      </c>
      <c r="U166" s="62">
        <f t="shared" si="59"/>
        <v>0</v>
      </c>
      <c r="V166" s="62">
        <f t="shared" si="48"/>
        <v>472019.00618910696</v>
      </c>
      <c r="W166" s="7">
        <f t="shared" si="54"/>
        <v>27563820.88218518</v>
      </c>
      <c r="X166" s="30"/>
      <c r="Y166" s="30"/>
      <c r="Z166" s="30"/>
      <c r="AA166" s="48">
        <f>'Summary CF'!B150*$D$12</f>
        <v>137180.52367370922</v>
      </c>
      <c r="AB166" s="7"/>
      <c r="AC166" s="7">
        <f t="shared" si="55"/>
        <v>0</v>
      </c>
      <c r="AD166" s="7">
        <f t="shared" si="56"/>
        <v>0</v>
      </c>
      <c r="AE166" s="31"/>
      <c r="AF166" s="7">
        <f t="shared" si="57"/>
        <v>137180.52367370922</v>
      </c>
      <c r="AG166" s="7">
        <f t="shared" si="58"/>
        <v>8010735.4438850787</v>
      </c>
    </row>
    <row r="167" spans="1:33">
      <c r="A167" s="48">
        <f>'Summary CF'!B151*$D$5</f>
        <v>467477.00505644677</v>
      </c>
      <c r="B167" s="26">
        <v>149</v>
      </c>
      <c r="C167" s="7">
        <f t="shared" si="40"/>
        <v>0</v>
      </c>
      <c r="D167" s="7">
        <f t="shared" si="49"/>
        <v>0</v>
      </c>
      <c r="E167" s="31"/>
      <c r="F167" s="7">
        <f t="shared" si="41"/>
        <v>0</v>
      </c>
      <c r="G167" s="7">
        <f t="shared" si="50"/>
        <v>0</v>
      </c>
      <c r="H167" s="31"/>
      <c r="I167" s="7">
        <f t="shared" si="51"/>
        <v>0</v>
      </c>
      <c r="J167" s="7">
        <f t="shared" si="52"/>
        <v>0</v>
      </c>
      <c r="K167" s="31"/>
      <c r="L167" s="45">
        <f t="shared" si="42"/>
        <v>0</v>
      </c>
      <c r="M167" s="62">
        <f t="shared" si="43"/>
        <v>0</v>
      </c>
      <c r="N167" s="66">
        <f t="shared" si="44"/>
        <v>0</v>
      </c>
      <c r="O167" s="7">
        <f t="shared" si="45"/>
        <v>0</v>
      </c>
      <c r="P167" s="31"/>
      <c r="Q167" s="7">
        <f t="shared" si="46"/>
        <v>0</v>
      </c>
      <c r="R167" s="7">
        <f t="shared" si="53"/>
        <v>0</v>
      </c>
      <c r="S167" s="30"/>
      <c r="T167" s="54">
        <f t="shared" si="47"/>
        <v>114849.25367577159</v>
      </c>
      <c r="U167" s="62">
        <f t="shared" si="59"/>
        <v>0</v>
      </c>
      <c r="V167" s="62">
        <f t="shared" si="48"/>
        <v>467477.00505644677</v>
      </c>
      <c r="W167" s="7">
        <f t="shared" si="54"/>
        <v>27096343.877128731</v>
      </c>
      <c r="X167" s="30"/>
      <c r="Y167" s="30"/>
      <c r="Z167" s="30"/>
      <c r="AA167" s="48">
        <f>'Summary CF'!B151*$D$12</f>
        <v>135860.50459452983</v>
      </c>
      <c r="AB167" s="7"/>
      <c r="AC167" s="7">
        <f t="shared" si="55"/>
        <v>0</v>
      </c>
      <c r="AD167" s="7">
        <f t="shared" si="56"/>
        <v>0</v>
      </c>
      <c r="AE167" s="31"/>
      <c r="AF167" s="7">
        <f t="shared" si="57"/>
        <v>135860.50459452983</v>
      </c>
      <c r="AG167" s="7">
        <f t="shared" si="58"/>
        <v>7874874.9392905487</v>
      </c>
    </row>
    <row r="168" spans="1:33">
      <c r="A168" s="48">
        <f>'Summary CF'!B152*$D$5</f>
        <v>462973.40028638113</v>
      </c>
      <c r="B168" s="26">
        <v>150</v>
      </c>
      <c r="C168" s="7">
        <f t="shared" si="40"/>
        <v>0</v>
      </c>
      <c r="D168" s="7">
        <f t="shared" si="49"/>
        <v>0</v>
      </c>
      <c r="E168" s="31"/>
      <c r="F168" s="7">
        <f t="shared" si="41"/>
        <v>0</v>
      </c>
      <c r="G168" s="7">
        <f t="shared" si="50"/>
        <v>0</v>
      </c>
      <c r="H168" s="31"/>
      <c r="I168" s="7">
        <f t="shared" si="51"/>
        <v>0</v>
      </c>
      <c r="J168" s="7">
        <f t="shared" si="52"/>
        <v>0</v>
      </c>
      <c r="K168" s="31"/>
      <c r="L168" s="45">
        <f t="shared" si="42"/>
        <v>0</v>
      </c>
      <c r="M168" s="62">
        <f t="shared" si="43"/>
        <v>0</v>
      </c>
      <c r="N168" s="66">
        <f t="shared" si="44"/>
        <v>0</v>
      </c>
      <c r="O168" s="7">
        <f t="shared" si="45"/>
        <v>0</v>
      </c>
      <c r="P168" s="31"/>
      <c r="Q168" s="7">
        <f t="shared" si="46"/>
        <v>0</v>
      </c>
      <c r="R168" s="7">
        <f t="shared" si="53"/>
        <v>0</v>
      </c>
      <c r="S168" s="30"/>
      <c r="T168" s="54">
        <f t="shared" si="47"/>
        <v>112901.43282136972</v>
      </c>
      <c r="U168" s="62">
        <f t="shared" si="59"/>
        <v>0</v>
      </c>
      <c r="V168" s="62">
        <f t="shared" si="48"/>
        <v>462973.40028638113</v>
      </c>
      <c r="W168" s="7">
        <f t="shared" si="54"/>
        <v>26633370.476842351</v>
      </c>
      <c r="X168" s="30"/>
      <c r="Y168" s="30"/>
      <c r="Z168" s="30"/>
      <c r="AA168" s="48">
        <f>'Summary CF'!B152*$D$12</f>
        <v>134551.64445822951</v>
      </c>
      <c r="AB168" s="7"/>
      <c r="AC168" s="7">
        <f t="shared" si="55"/>
        <v>0</v>
      </c>
      <c r="AD168" s="7">
        <f t="shared" si="56"/>
        <v>0</v>
      </c>
      <c r="AE168" s="31"/>
      <c r="AF168" s="7">
        <f t="shared" si="57"/>
        <v>134551.64445822951</v>
      </c>
      <c r="AG168" s="7">
        <f t="shared" si="58"/>
        <v>7740323.294832319</v>
      </c>
    </row>
    <row r="169" spans="1:33">
      <c r="A169" s="48">
        <f>'Summary CF'!B153*$D$5</f>
        <v>458507.88177385513</v>
      </c>
      <c r="B169" s="26">
        <v>151</v>
      </c>
      <c r="C169" s="7">
        <f t="shared" si="40"/>
        <v>0</v>
      </c>
      <c r="D169" s="7">
        <f t="shared" si="49"/>
        <v>0</v>
      </c>
      <c r="E169" s="31"/>
      <c r="F169" s="7">
        <f t="shared" si="41"/>
        <v>0</v>
      </c>
      <c r="G169" s="7">
        <f t="shared" si="50"/>
        <v>0</v>
      </c>
      <c r="H169" s="31"/>
      <c r="I169" s="7">
        <f t="shared" si="51"/>
        <v>0</v>
      </c>
      <c r="J169" s="7">
        <f t="shared" si="52"/>
        <v>0</v>
      </c>
      <c r="K169" s="31"/>
      <c r="L169" s="45">
        <f t="shared" si="42"/>
        <v>0</v>
      </c>
      <c r="M169" s="62">
        <f t="shared" si="43"/>
        <v>0</v>
      </c>
      <c r="N169" s="66">
        <f t="shared" si="44"/>
        <v>0</v>
      </c>
      <c r="O169" s="7">
        <f t="shared" si="45"/>
        <v>0</v>
      </c>
      <c r="P169" s="31"/>
      <c r="Q169" s="7">
        <f t="shared" si="46"/>
        <v>0</v>
      </c>
      <c r="R169" s="7">
        <f t="shared" si="53"/>
        <v>0</v>
      </c>
      <c r="S169" s="30"/>
      <c r="T169" s="54">
        <f t="shared" si="47"/>
        <v>110972.37698684313</v>
      </c>
      <c r="U169" s="62">
        <f t="shared" si="59"/>
        <v>0</v>
      </c>
      <c r="V169" s="62">
        <f t="shared" si="48"/>
        <v>458507.88177385513</v>
      </c>
      <c r="W169" s="7">
        <f t="shared" si="54"/>
        <v>26174862.595068496</v>
      </c>
      <c r="X169" s="30"/>
      <c r="Y169" s="30"/>
      <c r="Z169" s="30"/>
      <c r="AA169" s="48">
        <f>'Summary CF'!B153*$D$12</f>
        <v>133253.85314052663</v>
      </c>
      <c r="AB169" s="7"/>
      <c r="AC169" s="7">
        <f t="shared" si="55"/>
        <v>0</v>
      </c>
      <c r="AD169" s="7">
        <f t="shared" si="56"/>
        <v>0</v>
      </c>
      <c r="AE169" s="31"/>
      <c r="AF169" s="7">
        <f t="shared" si="57"/>
        <v>133253.85314052663</v>
      </c>
      <c r="AG169" s="7">
        <f t="shared" si="58"/>
        <v>7607069.4416917926</v>
      </c>
    </row>
    <row r="170" spans="1:33">
      <c r="A170" s="48">
        <f>'Summary CF'!B154*$D$5</f>
        <v>454080.14187337738</v>
      </c>
      <c r="B170" s="26">
        <v>152</v>
      </c>
      <c r="C170" s="7">
        <f t="shared" si="40"/>
        <v>0</v>
      </c>
      <c r="D170" s="7">
        <f t="shared" si="49"/>
        <v>0</v>
      </c>
      <c r="E170" s="31"/>
      <c r="F170" s="7">
        <f t="shared" si="41"/>
        <v>0</v>
      </c>
      <c r="G170" s="7">
        <f t="shared" si="50"/>
        <v>0</v>
      </c>
      <c r="H170" s="31"/>
      <c r="I170" s="7">
        <f t="shared" si="51"/>
        <v>0</v>
      </c>
      <c r="J170" s="7">
        <f t="shared" si="52"/>
        <v>0</v>
      </c>
      <c r="K170" s="31"/>
      <c r="L170" s="45">
        <f t="shared" si="42"/>
        <v>0</v>
      </c>
      <c r="M170" s="62">
        <f t="shared" si="43"/>
        <v>0</v>
      </c>
      <c r="N170" s="66">
        <f t="shared" si="44"/>
        <v>0</v>
      </c>
      <c r="O170" s="7">
        <f t="shared" si="45"/>
        <v>0</v>
      </c>
      <c r="P170" s="31"/>
      <c r="Q170" s="7">
        <f t="shared" si="46"/>
        <v>0</v>
      </c>
      <c r="R170" s="7">
        <f t="shared" si="53"/>
        <v>0</v>
      </c>
      <c r="S170" s="30"/>
      <c r="T170" s="54">
        <f t="shared" si="47"/>
        <v>109061.92747945206</v>
      </c>
      <c r="U170" s="62">
        <f t="shared" si="59"/>
        <v>0</v>
      </c>
      <c r="V170" s="62">
        <f t="shared" si="48"/>
        <v>454080.14187337738</v>
      </c>
      <c r="W170" s="7">
        <f t="shared" si="54"/>
        <v>25720782.453195117</v>
      </c>
      <c r="X170" s="30"/>
      <c r="Y170" s="30"/>
      <c r="Z170" s="30"/>
      <c r="AA170" s="48">
        <f>'Summary CF'!B154*$D$12</f>
        <v>131967.04123195028</v>
      </c>
      <c r="AB170" s="7"/>
      <c r="AC170" s="7">
        <f t="shared" si="55"/>
        <v>0</v>
      </c>
      <c r="AD170" s="7">
        <f t="shared" si="56"/>
        <v>0</v>
      </c>
      <c r="AE170" s="31"/>
      <c r="AF170" s="7">
        <f t="shared" si="57"/>
        <v>131967.04123195028</v>
      </c>
      <c r="AG170" s="7">
        <f t="shared" si="58"/>
        <v>7475102.4004598428</v>
      </c>
    </row>
    <row r="171" spans="1:33">
      <c r="A171" s="48">
        <f>'Summary CF'!B155*$D$5</f>
        <v>449689.87537965842</v>
      </c>
      <c r="B171" s="26">
        <v>153</v>
      </c>
      <c r="C171" s="7">
        <f t="shared" si="40"/>
        <v>0</v>
      </c>
      <c r="D171" s="7">
        <f t="shared" si="49"/>
        <v>0</v>
      </c>
      <c r="E171" s="31"/>
      <c r="F171" s="7">
        <f t="shared" si="41"/>
        <v>0</v>
      </c>
      <c r="G171" s="7">
        <f t="shared" si="50"/>
        <v>0</v>
      </c>
      <c r="H171" s="31"/>
      <c r="I171" s="7">
        <f t="shared" si="51"/>
        <v>0</v>
      </c>
      <c r="J171" s="7">
        <f t="shared" si="52"/>
        <v>0</v>
      </c>
      <c r="K171" s="31"/>
      <c r="L171" s="45">
        <f t="shared" si="42"/>
        <v>0</v>
      </c>
      <c r="M171" s="62">
        <f t="shared" si="43"/>
        <v>0</v>
      </c>
      <c r="N171" s="66">
        <f t="shared" si="44"/>
        <v>0</v>
      </c>
      <c r="O171" s="7">
        <f t="shared" si="45"/>
        <v>0</v>
      </c>
      <c r="P171" s="31"/>
      <c r="Q171" s="7">
        <f t="shared" si="46"/>
        <v>0</v>
      </c>
      <c r="R171" s="7">
        <f t="shared" si="53"/>
        <v>0</v>
      </c>
      <c r="S171" s="30"/>
      <c r="T171" s="54">
        <f t="shared" si="47"/>
        <v>107169.92688831298</v>
      </c>
      <c r="U171" s="62">
        <f t="shared" si="59"/>
        <v>0</v>
      </c>
      <c r="V171" s="62">
        <f t="shared" si="48"/>
        <v>449689.87537965842</v>
      </c>
      <c r="W171" s="7">
        <f t="shared" si="54"/>
        <v>25271092.577815458</v>
      </c>
      <c r="X171" s="30"/>
      <c r="Y171" s="30"/>
      <c r="Z171" s="30"/>
      <c r="AA171" s="48">
        <f>'Summary CF'!B155*$D$12</f>
        <v>130691.12003221324</v>
      </c>
      <c r="AB171" s="7"/>
      <c r="AC171" s="7">
        <f t="shared" si="55"/>
        <v>0</v>
      </c>
      <c r="AD171" s="7">
        <f t="shared" si="56"/>
        <v>0</v>
      </c>
      <c r="AE171" s="31"/>
      <c r="AF171" s="7">
        <f t="shared" si="57"/>
        <v>130691.12003221324</v>
      </c>
      <c r="AG171" s="7">
        <f t="shared" si="58"/>
        <v>7344411.2804276291</v>
      </c>
    </row>
    <row r="172" spans="1:33">
      <c r="A172" s="48">
        <f>'Summary CF'!B156*$D$5</f>
        <v>445336.779508401</v>
      </c>
      <c r="B172" s="26">
        <v>154</v>
      </c>
      <c r="C172" s="7">
        <f t="shared" si="40"/>
        <v>0</v>
      </c>
      <c r="D172" s="7">
        <f t="shared" si="49"/>
        <v>0</v>
      </c>
      <c r="E172" s="31"/>
      <c r="F172" s="7">
        <f t="shared" si="41"/>
        <v>0</v>
      </c>
      <c r="G172" s="7">
        <f t="shared" si="50"/>
        <v>0</v>
      </c>
      <c r="H172" s="31"/>
      <c r="I172" s="7">
        <f t="shared" si="51"/>
        <v>0</v>
      </c>
      <c r="J172" s="7">
        <f t="shared" si="52"/>
        <v>0</v>
      </c>
      <c r="K172" s="31"/>
      <c r="L172" s="45">
        <f t="shared" si="42"/>
        <v>0</v>
      </c>
      <c r="M172" s="62">
        <f t="shared" si="43"/>
        <v>0</v>
      </c>
      <c r="N172" s="66">
        <f t="shared" si="44"/>
        <v>0</v>
      </c>
      <c r="O172" s="7">
        <f t="shared" si="45"/>
        <v>0</v>
      </c>
      <c r="P172" s="31"/>
      <c r="Q172" s="7">
        <f t="shared" si="46"/>
        <v>0</v>
      </c>
      <c r="R172" s="7">
        <f t="shared" si="53"/>
        <v>0</v>
      </c>
      <c r="S172" s="30"/>
      <c r="T172" s="54">
        <f t="shared" si="47"/>
        <v>105296.21907423108</v>
      </c>
      <c r="U172" s="62">
        <f t="shared" si="59"/>
        <v>0</v>
      </c>
      <c r="V172" s="62">
        <f t="shared" si="48"/>
        <v>445336.779508401</v>
      </c>
      <c r="W172" s="7">
        <f t="shared" si="54"/>
        <v>24825755.798307057</v>
      </c>
      <c r="X172" s="30"/>
      <c r="Y172" s="30"/>
      <c r="Z172" s="30"/>
      <c r="AA172" s="48">
        <f>'Summary CF'!B156*$D$12</f>
        <v>129426.00154462903</v>
      </c>
      <c r="AB172" s="7"/>
      <c r="AC172" s="7">
        <f t="shared" si="55"/>
        <v>0</v>
      </c>
      <c r="AD172" s="7">
        <f t="shared" si="56"/>
        <v>0</v>
      </c>
      <c r="AE172" s="31"/>
      <c r="AF172" s="7">
        <f t="shared" si="57"/>
        <v>129426.00154462903</v>
      </c>
      <c r="AG172" s="7">
        <f t="shared" si="58"/>
        <v>7214985.2788829999</v>
      </c>
    </row>
    <row r="173" spans="1:33">
      <c r="A173" s="48">
        <f>'Summary CF'!B157*$D$5</f>
        <v>441020.55387724075</v>
      </c>
      <c r="B173" s="26">
        <v>155</v>
      </c>
      <c r="C173" s="7">
        <f t="shared" si="40"/>
        <v>0</v>
      </c>
      <c r="D173" s="7">
        <f t="shared" si="49"/>
        <v>0</v>
      </c>
      <c r="E173" s="31"/>
      <c r="F173" s="7">
        <f t="shared" si="41"/>
        <v>0</v>
      </c>
      <c r="G173" s="7">
        <f t="shared" si="50"/>
        <v>0</v>
      </c>
      <c r="H173" s="31"/>
      <c r="I173" s="7">
        <f t="shared" si="51"/>
        <v>0</v>
      </c>
      <c r="J173" s="7">
        <f t="shared" si="52"/>
        <v>0</v>
      </c>
      <c r="K173" s="31"/>
      <c r="L173" s="45">
        <f t="shared" si="42"/>
        <v>0</v>
      </c>
      <c r="M173" s="62">
        <f t="shared" si="43"/>
        <v>0</v>
      </c>
      <c r="N173" s="66">
        <f t="shared" si="44"/>
        <v>0</v>
      </c>
      <c r="O173" s="7">
        <f t="shared" si="45"/>
        <v>0</v>
      </c>
      <c r="P173" s="31"/>
      <c r="Q173" s="7">
        <f t="shared" si="46"/>
        <v>0</v>
      </c>
      <c r="R173" s="7">
        <f t="shared" si="53"/>
        <v>0</v>
      </c>
      <c r="S173" s="30"/>
      <c r="T173" s="54">
        <f t="shared" si="47"/>
        <v>103440.64915961275</v>
      </c>
      <c r="U173" s="62">
        <f t="shared" si="59"/>
        <v>0</v>
      </c>
      <c r="V173" s="62">
        <f t="shared" si="48"/>
        <v>441020.55387724075</v>
      </c>
      <c r="W173" s="7">
        <f t="shared" si="54"/>
        <v>24384735.244429816</v>
      </c>
      <c r="X173" s="30"/>
      <c r="Y173" s="30"/>
      <c r="Z173" s="30"/>
      <c r="AA173" s="48">
        <f>'Summary CF'!B157*$D$12</f>
        <v>128171.59847057308</v>
      </c>
      <c r="AB173" s="7"/>
      <c r="AC173" s="7">
        <f t="shared" si="55"/>
        <v>0</v>
      </c>
      <c r="AD173" s="7">
        <f t="shared" si="56"/>
        <v>0</v>
      </c>
      <c r="AE173" s="31"/>
      <c r="AF173" s="7">
        <f t="shared" si="57"/>
        <v>128171.59847057308</v>
      </c>
      <c r="AG173" s="7">
        <f t="shared" si="58"/>
        <v>7086813.6804124266</v>
      </c>
    </row>
    <row r="174" spans="1:33">
      <c r="A174" s="48">
        <f>'Summary CF'!B158*$D$5</f>
        <v>436740.90048683737</v>
      </c>
      <c r="B174" s="26">
        <v>156</v>
      </c>
      <c r="C174" s="7">
        <f t="shared" si="40"/>
        <v>0</v>
      </c>
      <c r="D174" s="7">
        <f t="shared" si="49"/>
        <v>0</v>
      </c>
      <c r="E174" s="31"/>
      <c r="F174" s="7">
        <f t="shared" si="41"/>
        <v>0</v>
      </c>
      <c r="G174" s="7">
        <f t="shared" si="50"/>
        <v>0</v>
      </c>
      <c r="H174" s="31"/>
      <c r="I174" s="7">
        <f t="shared" si="51"/>
        <v>0</v>
      </c>
      <c r="J174" s="7">
        <f t="shared" si="52"/>
        <v>0</v>
      </c>
      <c r="K174" s="31"/>
      <c r="L174" s="45">
        <f t="shared" si="42"/>
        <v>0</v>
      </c>
      <c r="M174" s="62">
        <f t="shared" si="43"/>
        <v>0</v>
      </c>
      <c r="N174" s="66">
        <f t="shared" si="44"/>
        <v>0</v>
      </c>
      <c r="O174" s="7">
        <f t="shared" si="45"/>
        <v>0</v>
      </c>
      <c r="P174" s="31"/>
      <c r="Q174" s="7">
        <f t="shared" si="46"/>
        <v>0</v>
      </c>
      <c r="R174" s="7">
        <f t="shared" si="53"/>
        <v>0</v>
      </c>
      <c r="S174" s="30"/>
      <c r="T174" s="54">
        <f t="shared" si="47"/>
        <v>101603.06351845757</v>
      </c>
      <c r="U174" s="62">
        <f t="shared" si="59"/>
        <v>0</v>
      </c>
      <c r="V174" s="62">
        <f t="shared" si="48"/>
        <v>436740.90048683737</v>
      </c>
      <c r="W174" s="7">
        <f t="shared" si="54"/>
        <v>23947994.343942977</v>
      </c>
      <c r="X174" s="30"/>
      <c r="Y174" s="30"/>
      <c r="Z174" s="30"/>
      <c r="AA174" s="48">
        <f>'Summary CF'!B158*$D$12</f>
        <v>126927.82420398711</v>
      </c>
      <c r="AB174" s="7"/>
      <c r="AC174" s="7">
        <f t="shared" si="55"/>
        <v>0</v>
      </c>
      <c r="AD174" s="7">
        <f t="shared" si="56"/>
        <v>0</v>
      </c>
      <c r="AE174" s="31"/>
      <c r="AF174" s="7">
        <f t="shared" si="57"/>
        <v>126927.82420398711</v>
      </c>
      <c r="AG174" s="7">
        <f t="shared" si="58"/>
        <v>6959885.8562084399</v>
      </c>
    </row>
    <row r="175" spans="1:33">
      <c r="A175" s="48">
        <f>'Summary CF'!B159*$D$5</f>
        <v>432497.52370211389</v>
      </c>
      <c r="B175" s="26">
        <v>157</v>
      </c>
      <c r="C175" s="7">
        <f t="shared" si="40"/>
        <v>0</v>
      </c>
      <c r="D175" s="7">
        <f t="shared" si="49"/>
        <v>0</v>
      </c>
      <c r="E175" s="31"/>
      <c r="F175" s="7">
        <f t="shared" si="41"/>
        <v>0</v>
      </c>
      <c r="G175" s="7">
        <f t="shared" si="50"/>
        <v>0</v>
      </c>
      <c r="H175" s="31"/>
      <c r="I175" s="7">
        <f t="shared" si="51"/>
        <v>0</v>
      </c>
      <c r="J175" s="7">
        <f t="shared" si="52"/>
        <v>0</v>
      </c>
      <c r="K175" s="31"/>
      <c r="L175" s="45">
        <f t="shared" si="42"/>
        <v>0</v>
      </c>
      <c r="M175" s="62">
        <f t="shared" si="43"/>
        <v>0</v>
      </c>
      <c r="N175" s="66">
        <f t="shared" si="44"/>
        <v>0</v>
      </c>
      <c r="O175" s="7">
        <f t="shared" si="45"/>
        <v>0</v>
      </c>
      <c r="P175" s="31"/>
      <c r="Q175" s="7">
        <f t="shared" si="46"/>
        <v>0</v>
      </c>
      <c r="R175" s="7">
        <f t="shared" si="53"/>
        <v>0</v>
      </c>
      <c r="S175" s="30"/>
      <c r="T175" s="54">
        <f t="shared" si="47"/>
        <v>99783.309766429069</v>
      </c>
      <c r="U175" s="62">
        <f t="shared" si="59"/>
        <v>0</v>
      </c>
      <c r="V175" s="62">
        <f t="shared" si="48"/>
        <v>432497.52370211389</v>
      </c>
      <c r="W175" s="7">
        <f t="shared" si="54"/>
        <v>23515496.820240863</v>
      </c>
      <c r="X175" s="30"/>
      <c r="Y175" s="30"/>
      <c r="Z175" s="30"/>
      <c r="AA175" s="48">
        <f>'Summary CF'!B159*$D$12</f>
        <v>125694.59282592684</v>
      </c>
      <c r="AB175" s="7"/>
      <c r="AC175" s="7">
        <f t="shared" si="55"/>
        <v>0</v>
      </c>
      <c r="AD175" s="7">
        <f t="shared" si="56"/>
        <v>0</v>
      </c>
      <c r="AE175" s="31"/>
      <c r="AF175" s="7">
        <f t="shared" si="57"/>
        <v>125694.59282592684</v>
      </c>
      <c r="AG175" s="7">
        <f t="shared" si="58"/>
        <v>6834191.2633825131</v>
      </c>
    </row>
    <row r="176" spans="1:33">
      <c r="A176" s="48">
        <f>'Summary CF'!B160*$D$5</f>
        <v>428290.13023364189</v>
      </c>
      <c r="B176" s="26">
        <v>158</v>
      </c>
      <c r="C176" s="7">
        <f t="shared" si="40"/>
        <v>0</v>
      </c>
      <c r="D176" s="7">
        <f t="shared" si="49"/>
        <v>0</v>
      </c>
      <c r="E176" s="31"/>
      <c r="F176" s="7">
        <f t="shared" si="41"/>
        <v>0</v>
      </c>
      <c r="G176" s="7">
        <f t="shared" si="50"/>
        <v>0</v>
      </c>
      <c r="H176" s="31"/>
      <c r="I176" s="7">
        <f t="shared" si="51"/>
        <v>0</v>
      </c>
      <c r="J176" s="7">
        <f t="shared" si="52"/>
        <v>0</v>
      </c>
      <c r="K176" s="31"/>
      <c r="L176" s="45">
        <f t="shared" si="42"/>
        <v>0</v>
      </c>
      <c r="M176" s="62">
        <f t="shared" si="43"/>
        <v>0</v>
      </c>
      <c r="N176" s="66">
        <f t="shared" si="44"/>
        <v>0</v>
      </c>
      <c r="O176" s="7">
        <f t="shared" si="45"/>
        <v>0</v>
      </c>
      <c r="P176" s="31"/>
      <c r="Q176" s="7">
        <f t="shared" si="46"/>
        <v>0</v>
      </c>
      <c r="R176" s="7">
        <f t="shared" si="53"/>
        <v>0</v>
      </c>
      <c r="S176" s="30"/>
      <c r="T176" s="54">
        <f t="shared" si="47"/>
        <v>97981.236751003598</v>
      </c>
      <c r="U176" s="62">
        <f t="shared" si="59"/>
        <v>0</v>
      </c>
      <c r="V176" s="62">
        <f t="shared" si="48"/>
        <v>428290.13023364189</v>
      </c>
      <c r="W176" s="7">
        <f t="shared" si="54"/>
        <v>23087206.690007221</v>
      </c>
      <c r="X176" s="30"/>
      <c r="Y176" s="30"/>
      <c r="Z176" s="30"/>
      <c r="AA176" s="48">
        <f>'Summary CF'!B160*$D$12</f>
        <v>124471.81909915217</v>
      </c>
      <c r="AB176" s="7"/>
      <c r="AC176" s="7">
        <f t="shared" si="55"/>
        <v>0</v>
      </c>
      <c r="AD176" s="7">
        <f t="shared" si="56"/>
        <v>0</v>
      </c>
      <c r="AE176" s="31"/>
      <c r="AF176" s="7">
        <f t="shared" si="57"/>
        <v>124471.81909915217</v>
      </c>
      <c r="AG176" s="7">
        <f t="shared" si="58"/>
        <v>6709719.4442833606</v>
      </c>
    </row>
    <row r="177" spans="1:33">
      <c r="A177" s="48">
        <f>'Summary CF'!B161*$D$5</f>
        <v>424118.42911917501</v>
      </c>
      <c r="B177" s="26">
        <v>159</v>
      </c>
      <c r="C177" s="7">
        <f t="shared" si="40"/>
        <v>0</v>
      </c>
      <c r="D177" s="7">
        <f t="shared" si="49"/>
        <v>0</v>
      </c>
      <c r="E177" s="31"/>
      <c r="F177" s="7">
        <f t="shared" si="41"/>
        <v>0</v>
      </c>
      <c r="G177" s="7">
        <f t="shared" si="50"/>
        <v>0</v>
      </c>
      <c r="H177" s="31"/>
      <c r="I177" s="7">
        <f t="shared" si="51"/>
        <v>0</v>
      </c>
      <c r="J177" s="7">
        <f t="shared" si="52"/>
        <v>0</v>
      </c>
      <c r="K177" s="31"/>
      <c r="L177" s="45">
        <f t="shared" si="42"/>
        <v>0</v>
      </c>
      <c r="M177" s="62">
        <f t="shared" si="43"/>
        <v>0</v>
      </c>
      <c r="N177" s="66">
        <f t="shared" si="44"/>
        <v>0</v>
      </c>
      <c r="O177" s="7">
        <f t="shared" si="45"/>
        <v>0</v>
      </c>
      <c r="P177" s="31"/>
      <c r="Q177" s="7">
        <f t="shared" si="46"/>
        <v>0</v>
      </c>
      <c r="R177" s="7">
        <f t="shared" si="53"/>
        <v>0</v>
      </c>
      <c r="S177" s="30"/>
      <c r="T177" s="54">
        <f t="shared" si="47"/>
        <v>96196.69454169675</v>
      </c>
      <c r="U177" s="62">
        <f t="shared" si="59"/>
        <v>0</v>
      </c>
      <c r="V177" s="62">
        <f t="shared" si="48"/>
        <v>424118.42911917501</v>
      </c>
      <c r="W177" s="7">
        <f t="shared" si="54"/>
        <v>22663088.260888048</v>
      </c>
      <c r="X177" s="30"/>
      <c r="Y177" s="30"/>
      <c r="Z177" s="30"/>
      <c r="AA177" s="48">
        <f>'Summary CF'!B161*$D$12</f>
        <v>123259.41846276022</v>
      </c>
      <c r="AB177" s="7"/>
      <c r="AC177" s="7">
        <f t="shared" si="55"/>
        <v>0</v>
      </c>
      <c r="AD177" s="7">
        <f t="shared" si="56"/>
        <v>0</v>
      </c>
      <c r="AE177" s="31"/>
      <c r="AF177" s="7">
        <f t="shared" si="57"/>
        <v>123259.41846276022</v>
      </c>
      <c r="AG177" s="7">
        <f t="shared" si="58"/>
        <v>6586460.0258206008</v>
      </c>
    </row>
    <row r="178" spans="1:33">
      <c r="A178" s="48">
        <f>'Summary CF'!B162*$D$5</f>
        <v>419982.13170532562</v>
      </c>
      <c r="B178" s="26">
        <v>160</v>
      </c>
      <c r="C178" s="7">
        <f t="shared" si="40"/>
        <v>0</v>
      </c>
      <c r="D178" s="7">
        <f t="shared" si="49"/>
        <v>0</v>
      </c>
      <c r="E178" s="31"/>
      <c r="F178" s="7">
        <f t="shared" si="41"/>
        <v>0</v>
      </c>
      <c r="G178" s="7">
        <f t="shared" si="50"/>
        <v>0</v>
      </c>
      <c r="H178" s="31"/>
      <c r="I178" s="7">
        <f t="shared" si="51"/>
        <v>0</v>
      </c>
      <c r="J178" s="7">
        <f t="shared" si="52"/>
        <v>0</v>
      </c>
      <c r="K178" s="31"/>
      <c r="L178" s="45">
        <f t="shared" si="42"/>
        <v>0</v>
      </c>
      <c r="M178" s="62">
        <f t="shared" si="43"/>
        <v>0</v>
      </c>
      <c r="N178" s="66">
        <f t="shared" si="44"/>
        <v>0</v>
      </c>
      <c r="O178" s="7">
        <f t="shared" si="45"/>
        <v>0</v>
      </c>
      <c r="P178" s="31"/>
      <c r="Q178" s="7">
        <f t="shared" si="46"/>
        <v>0</v>
      </c>
      <c r="R178" s="7">
        <f t="shared" si="53"/>
        <v>0</v>
      </c>
      <c r="S178" s="30"/>
      <c r="T178" s="54">
        <f t="shared" si="47"/>
        <v>94429.534420366865</v>
      </c>
      <c r="U178" s="62">
        <f t="shared" si="59"/>
        <v>0</v>
      </c>
      <c r="V178" s="62">
        <f t="shared" si="48"/>
        <v>419982.13170532562</v>
      </c>
      <c r="W178" s="7">
        <f t="shared" si="54"/>
        <v>22243106.129182722</v>
      </c>
      <c r="X178" s="30"/>
      <c r="Y178" s="30"/>
      <c r="Z178" s="30"/>
      <c r="AA178" s="48">
        <f>'Summary CF'!B162*$D$12</f>
        <v>122057.30702686025</v>
      </c>
      <c r="AB178" s="7"/>
      <c r="AC178" s="7">
        <f t="shared" si="55"/>
        <v>0</v>
      </c>
      <c r="AD178" s="7">
        <f t="shared" si="56"/>
        <v>0</v>
      </c>
      <c r="AE178" s="31"/>
      <c r="AF178" s="7">
        <f t="shared" si="57"/>
        <v>122057.30702686025</v>
      </c>
      <c r="AG178" s="7">
        <f t="shared" si="58"/>
        <v>6464402.7187937405</v>
      </c>
    </row>
    <row r="179" spans="1:33">
      <c r="A179" s="48">
        <f>'Summary CF'!B163*$D$5</f>
        <v>415880.95162938576</v>
      </c>
      <c r="B179" s="26">
        <v>161</v>
      </c>
      <c r="C179" s="7">
        <f t="shared" si="40"/>
        <v>0</v>
      </c>
      <c r="D179" s="7">
        <f t="shared" si="49"/>
        <v>0</v>
      </c>
      <c r="E179" s="31"/>
      <c r="F179" s="7">
        <f t="shared" si="41"/>
        <v>0</v>
      </c>
      <c r="G179" s="7">
        <f t="shared" si="50"/>
        <v>0</v>
      </c>
      <c r="H179" s="31"/>
      <c r="I179" s="7">
        <f t="shared" si="51"/>
        <v>0</v>
      </c>
      <c r="J179" s="7">
        <f t="shared" si="52"/>
        <v>0</v>
      </c>
      <c r="K179" s="31"/>
      <c r="L179" s="45">
        <f t="shared" si="42"/>
        <v>0</v>
      </c>
      <c r="M179" s="62">
        <f t="shared" si="43"/>
        <v>0</v>
      </c>
      <c r="N179" s="66">
        <f t="shared" si="44"/>
        <v>0</v>
      </c>
      <c r="O179" s="7">
        <f t="shared" si="45"/>
        <v>0</v>
      </c>
      <c r="P179" s="31"/>
      <c r="Q179" s="7">
        <f t="shared" si="46"/>
        <v>0</v>
      </c>
      <c r="R179" s="7">
        <f t="shared" si="53"/>
        <v>0</v>
      </c>
      <c r="S179" s="30"/>
      <c r="T179" s="54">
        <f t="shared" si="47"/>
        <v>92679.608871594683</v>
      </c>
      <c r="U179" s="62">
        <f t="shared" si="59"/>
        <v>0</v>
      </c>
      <c r="V179" s="62">
        <f t="shared" si="48"/>
        <v>415880.95162938576</v>
      </c>
      <c r="W179" s="7">
        <f t="shared" si="54"/>
        <v>21827225.177553337</v>
      </c>
      <c r="X179" s="30"/>
      <c r="Y179" s="30"/>
      <c r="Z179" s="30"/>
      <c r="AA179" s="48">
        <f>'Summary CF'!B163*$D$12</f>
        <v>120865.40156729023</v>
      </c>
      <c r="AB179" s="7"/>
      <c r="AC179" s="7">
        <f t="shared" si="55"/>
        <v>0</v>
      </c>
      <c r="AD179" s="7">
        <f t="shared" si="56"/>
        <v>0</v>
      </c>
      <c r="AE179" s="31"/>
      <c r="AF179" s="7">
        <f t="shared" si="57"/>
        <v>120865.40156729023</v>
      </c>
      <c r="AG179" s="7">
        <f t="shared" si="58"/>
        <v>6343537.31722645</v>
      </c>
    </row>
    <row r="180" spans="1:33">
      <c r="A180" s="48">
        <f>'Summary CF'!B164*$D$5</f>
        <v>411814.60480129131</v>
      </c>
      <c r="B180" s="26">
        <v>162</v>
      </c>
      <c r="C180" s="7">
        <f t="shared" si="40"/>
        <v>0</v>
      </c>
      <c r="D180" s="7">
        <f t="shared" si="49"/>
        <v>0</v>
      </c>
      <c r="E180" s="31"/>
      <c r="F180" s="7">
        <f t="shared" si="41"/>
        <v>0</v>
      </c>
      <c r="G180" s="7">
        <f t="shared" si="50"/>
        <v>0</v>
      </c>
      <c r="H180" s="31"/>
      <c r="I180" s="7">
        <f t="shared" si="51"/>
        <v>0</v>
      </c>
      <c r="J180" s="7">
        <f t="shared" si="52"/>
        <v>0</v>
      </c>
      <c r="K180" s="31"/>
      <c r="L180" s="45">
        <f t="shared" si="42"/>
        <v>0</v>
      </c>
      <c r="M180" s="62">
        <f t="shared" si="43"/>
        <v>0</v>
      </c>
      <c r="N180" s="66">
        <f t="shared" si="44"/>
        <v>0</v>
      </c>
      <c r="O180" s="7">
        <f t="shared" si="45"/>
        <v>0</v>
      </c>
      <c r="P180" s="31"/>
      <c r="Q180" s="7">
        <f t="shared" si="46"/>
        <v>0</v>
      </c>
      <c r="R180" s="7">
        <f t="shared" si="53"/>
        <v>0</v>
      </c>
      <c r="S180" s="30"/>
      <c r="T180" s="54">
        <f t="shared" si="47"/>
        <v>90946.771573138903</v>
      </c>
      <c r="U180" s="62">
        <f t="shared" si="59"/>
        <v>0</v>
      </c>
      <c r="V180" s="62">
        <f t="shared" si="48"/>
        <v>411814.60480129131</v>
      </c>
      <c r="W180" s="7">
        <f t="shared" si="54"/>
        <v>21415410.572752047</v>
      </c>
      <c r="X180" s="30"/>
      <c r="Y180" s="30"/>
      <c r="Z180" s="30"/>
      <c r="AA180" s="48">
        <f>'Summary CF'!B164*$D$12</f>
        <v>119683.61952037529</v>
      </c>
      <c r="AB180" s="7"/>
      <c r="AC180" s="7">
        <f t="shared" si="55"/>
        <v>0</v>
      </c>
      <c r="AD180" s="7">
        <f t="shared" si="56"/>
        <v>0</v>
      </c>
      <c r="AE180" s="31"/>
      <c r="AF180" s="7">
        <f t="shared" si="57"/>
        <v>119683.61952037529</v>
      </c>
      <c r="AG180" s="7">
        <f t="shared" si="58"/>
        <v>6223853.6977060745</v>
      </c>
    </row>
    <row r="181" spans="1:33">
      <c r="A181" s="48">
        <f>'Summary CF'!B165*$D$5</f>
        <v>407782.80938572687</v>
      </c>
      <c r="B181" s="26">
        <v>163</v>
      </c>
      <c r="C181" s="7">
        <f t="shared" si="40"/>
        <v>0</v>
      </c>
      <c r="D181" s="7">
        <f t="shared" si="49"/>
        <v>0</v>
      </c>
      <c r="E181" s="31"/>
      <c r="F181" s="7">
        <f t="shared" si="41"/>
        <v>0</v>
      </c>
      <c r="G181" s="7">
        <f t="shared" si="50"/>
        <v>0</v>
      </c>
      <c r="H181" s="31"/>
      <c r="I181" s="7">
        <f t="shared" si="51"/>
        <v>0</v>
      </c>
      <c r="J181" s="7">
        <f t="shared" si="52"/>
        <v>0</v>
      </c>
      <c r="K181" s="31"/>
      <c r="L181" s="45">
        <f t="shared" si="42"/>
        <v>0</v>
      </c>
      <c r="M181" s="62">
        <f t="shared" si="43"/>
        <v>0</v>
      </c>
      <c r="N181" s="66">
        <f t="shared" si="44"/>
        <v>0</v>
      </c>
      <c r="O181" s="7">
        <f t="shared" si="45"/>
        <v>0</v>
      </c>
      <c r="P181" s="31"/>
      <c r="Q181" s="7">
        <f t="shared" si="46"/>
        <v>0</v>
      </c>
      <c r="R181" s="7">
        <f t="shared" si="53"/>
        <v>0</v>
      </c>
      <c r="S181" s="30"/>
      <c r="T181" s="54">
        <f t="shared" si="47"/>
        <v>89230.877386466862</v>
      </c>
      <c r="U181" s="62">
        <f t="shared" si="59"/>
        <v>0</v>
      </c>
      <c r="V181" s="62">
        <f t="shared" si="48"/>
        <v>407782.80938572687</v>
      </c>
      <c r="W181" s="7">
        <f t="shared" si="54"/>
        <v>21007627.763366319</v>
      </c>
      <c r="X181" s="30"/>
      <c r="Y181" s="30"/>
      <c r="Z181" s="30"/>
      <c r="AA181" s="48">
        <f>'Summary CF'!B165*$D$12</f>
        <v>118511.87897772687</v>
      </c>
      <c r="AB181" s="7"/>
      <c r="AC181" s="7">
        <f t="shared" si="55"/>
        <v>0</v>
      </c>
      <c r="AD181" s="7">
        <f t="shared" si="56"/>
        <v>0</v>
      </c>
      <c r="AE181" s="31"/>
      <c r="AF181" s="7">
        <f t="shared" si="57"/>
        <v>118511.87897772687</v>
      </c>
      <c r="AG181" s="7">
        <f t="shared" si="58"/>
        <v>6105341.8187283473</v>
      </c>
    </row>
    <row r="182" spans="1:33">
      <c r="A182" s="48">
        <f>'Summary CF'!B166*$D$5</f>
        <v>403785.28578437149</v>
      </c>
      <c r="B182" s="26">
        <v>164</v>
      </c>
      <c r="C182" s="7">
        <f t="shared" si="40"/>
        <v>0</v>
      </c>
      <c r="D182" s="7">
        <f t="shared" si="49"/>
        <v>0</v>
      </c>
      <c r="E182" s="31"/>
      <c r="F182" s="7">
        <f t="shared" si="41"/>
        <v>0</v>
      </c>
      <c r="G182" s="7">
        <f t="shared" si="50"/>
        <v>0</v>
      </c>
      <c r="H182" s="31"/>
      <c r="I182" s="7">
        <f t="shared" si="51"/>
        <v>0</v>
      </c>
      <c r="J182" s="7">
        <f t="shared" si="52"/>
        <v>0</v>
      </c>
      <c r="K182" s="31"/>
      <c r="L182" s="45">
        <f t="shared" si="42"/>
        <v>0</v>
      </c>
      <c r="M182" s="62">
        <f t="shared" si="43"/>
        <v>0</v>
      </c>
      <c r="N182" s="66">
        <f t="shared" si="44"/>
        <v>0</v>
      </c>
      <c r="O182" s="7">
        <f t="shared" si="45"/>
        <v>0</v>
      </c>
      <c r="P182" s="31"/>
      <c r="Q182" s="7">
        <f t="shared" si="46"/>
        <v>0</v>
      </c>
      <c r="R182" s="7">
        <f t="shared" si="53"/>
        <v>0</v>
      </c>
      <c r="S182" s="30"/>
      <c r="T182" s="54">
        <f t="shared" si="47"/>
        <v>87531.782347359665</v>
      </c>
      <c r="U182" s="62">
        <f t="shared" si="59"/>
        <v>0</v>
      </c>
      <c r="V182" s="62">
        <f t="shared" si="48"/>
        <v>403785.28578437149</v>
      </c>
      <c r="W182" s="7">
        <f t="shared" si="54"/>
        <v>20603842.477581948</v>
      </c>
      <c r="X182" s="30"/>
      <c r="Y182" s="30"/>
      <c r="Z182" s="30"/>
      <c r="AA182" s="48">
        <f>'Summary CF'!B166*$D$12</f>
        <v>117350.09868108295</v>
      </c>
      <c r="AB182" s="7"/>
      <c r="AC182" s="7">
        <f t="shared" si="55"/>
        <v>0</v>
      </c>
      <c r="AD182" s="7">
        <f t="shared" si="56"/>
        <v>0</v>
      </c>
      <c r="AE182" s="31"/>
      <c r="AF182" s="7">
        <f t="shared" si="57"/>
        <v>117350.09868108295</v>
      </c>
      <c r="AG182" s="7">
        <f t="shared" si="58"/>
        <v>5987991.7200472644</v>
      </c>
    </row>
    <row r="183" spans="1:33">
      <c r="A183" s="48">
        <f>'Summary CF'!B167*$D$5</f>
        <v>399821.75661828386</v>
      </c>
      <c r="B183" s="26">
        <v>165</v>
      </c>
      <c r="C183" s="7">
        <f t="shared" si="40"/>
        <v>0</v>
      </c>
      <c r="D183" s="7">
        <f t="shared" si="49"/>
        <v>0</v>
      </c>
      <c r="E183" s="31"/>
      <c r="F183" s="7">
        <f t="shared" si="41"/>
        <v>0</v>
      </c>
      <c r="G183" s="7">
        <f t="shared" si="50"/>
        <v>0</v>
      </c>
      <c r="H183" s="31"/>
      <c r="I183" s="7">
        <f t="shared" si="51"/>
        <v>0</v>
      </c>
      <c r="J183" s="7">
        <f t="shared" si="52"/>
        <v>0</v>
      </c>
      <c r="K183" s="31"/>
      <c r="L183" s="45">
        <f t="shared" si="42"/>
        <v>0</v>
      </c>
      <c r="M183" s="62">
        <f t="shared" si="43"/>
        <v>0</v>
      </c>
      <c r="N183" s="66">
        <f t="shared" si="44"/>
        <v>0</v>
      </c>
      <c r="O183" s="7">
        <f t="shared" si="45"/>
        <v>0</v>
      </c>
      <c r="P183" s="31"/>
      <c r="Q183" s="7">
        <f t="shared" si="46"/>
        <v>0</v>
      </c>
      <c r="R183" s="7">
        <f t="shared" si="53"/>
        <v>0</v>
      </c>
      <c r="S183" s="30"/>
      <c r="T183" s="54">
        <f t="shared" si="47"/>
        <v>85849.343656591445</v>
      </c>
      <c r="U183" s="62">
        <f t="shared" si="59"/>
        <v>0</v>
      </c>
      <c r="V183" s="62">
        <f t="shared" si="48"/>
        <v>399821.75661828386</v>
      </c>
      <c r="W183" s="7">
        <f t="shared" si="54"/>
        <v>20204020.720963664</v>
      </c>
      <c r="X183" s="30"/>
      <c r="Y183" s="30"/>
      <c r="Z183" s="30"/>
      <c r="AA183" s="48">
        <f>'Summary CF'!B167*$D$12</f>
        <v>116198.19801718874</v>
      </c>
      <c r="AB183" s="7"/>
      <c r="AC183" s="7">
        <f t="shared" si="55"/>
        <v>0</v>
      </c>
      <c r="AD183" s="7">
        <f t="shared" si="56"/>
        <v>0</v>
      </c>
      <c r="AE183" s="31"/>
      <c r="AF183" s="7">
        <f t="shared" si="57"/>
        <v>116198.19801718874</v>
      </c>
      <c r="AG183" s="7">
        <f t="shared" si="58"/>
        <v>5871793.522030076</v>
      </c>
    </row>
    <row r="184" spans="1:33">
      <c r="A184" s="48">
        <f>'Summary CF'!B168*$D$5</f>
        <v>395891.94671042543</v>
      </c>
      <c r="B184" s="26">
        <v>166</v>
      </c>
      <c r="C184" s="7">
        <f t="shared" si="40"/>
        <v>0</v>
      </c>
      <c r="D184" s="7">
        <f t="shared" si="49"/>
        <v>0</v>
      </c>
      <c r="E184" s="31"/>
      <c r="F184" s="7">
        <f t="shared" si="41"/>
        <v>0</v>
      </c>
      <c r="G184" s="7">
        <f t="shared" si="50"/>
        <v>0</v>
      </c>
      <c r="H184" s="31"/>
      <c r="I184" s="7">
        <f t="shared" si="51"/>
        <v>0</v>
      </c>
      <c r="J184" s="7">
        <f t="shared" si="52"/>
        <v>0</v>
      </c>
      <c r="K184" s="31"/>
      <c r="L184" s="45">
        <f t="shared" si="42"/>
        <v>0</v>
      </c>
      <c r="M184" s="62">
        <f t="shared" si="43"/>
        <v>0</v>
      </c>
      <c r="N184" s="66">
        <f t="shared" si="44"/>
        <v>0</v>
      </c>
      <c r="O184" s="7">
        <f t="shared" si="45"/>
        <v>0</v>
      </c>
      <c r="P184" s="31"/>
      <c r="Q184" s="7">
        <f t="shared" si="46"/>
        <v>0</v>
      </c>
      <c r="R184" s="7">
        <f t="shared" si="53"/>
        <v>0</v>
      </c>
      <c r="S184" s="30"/>
      <c r="T184" s="54">
        <f t="shared" si="47"/>
        <v>84183.419670681935</v>
      </c>
      <c r="U184" s="62">
        <f t="shared" si="59"/>
        <v>0</v>
      </c>
      <c r="V184" s="62">
        <f t="shared" si="48"/>
        <v>395891.94671042543</v>
      </c>
      <c r="W184" s="7">
        <f t="shared" si="54"/>
        <v>19808128.774253238</v>
      </c>
      <c r="X184" s="30"/>
      <c r="Y184" s="30"/>
      <c r="Z184" s="30"/>
      <c r="AA184" s="48">
        <f>'Summary CF'!B168*$D$12</f>
        <v>115056.09701271739</v>
      </c>
      <c r="AB184" s="7"/>
      <c r="AC184" s="7">
        <f t="shared" si="55"/>
        <v>0</v>
      </c>
      <c r="AD184" s="7">
        <f t="shared" si="56"/>
        <v>0</v>
      </c>
      <c r="AE184" s="31"/>
      <c r="AF184" s="7">
        <f t="shared" si="57"/>
        <v>115056.09701271739</v>
      </c>
      <c r="AG184" s="7">
        <f t="shared" si="58"/>
        <v>5756737.4250173587</v>
      </c>
    </row>
    <row r="185" spans="1:33">
      <c r="A185" s="48">
        <f>'Summary CF'!B169*$D$5</f>
        <v>391995.5830683207</v>
      </c>
      <c r="B185" s="26">
        <v>167</v>
      </c>
      <c r="C185" s="7">
        <f t="shared" si="40"/>
        <v>0</v>
      </c>
      <c r="D185" s="7">
        <f t="shared" si="49"/>
        <v>0</v>
      </c>
      <c r="E185" s="31"/>
      <c r="F185" s="7">
        <f t="shared" si="41"/>
        <v>0</v>
      </c>
      <c r="G185" s="7">
        <f t="shared" si="50"/>
        <v>0</v>
      </c>
      <c r="H185" s="31"/>
      <c r="I185" s="7">
        <f t="shared" si="51"/>
        <v>0</v>
      </c>
      <c r="J185" s="7">
        <f t="shared" si="52"/>
        <v>0</v>
      </c>
      <c r="K185" s="31"/>
      <c r="L185" s="45">
        <f t="shared" si="42"/>
        <v>0</v>
      </c>
      <c r="M185" s="62">
        <f t="shared" si="43"/>
        <v>0</v>
      </c>
      <c r="N185" s="66">
        <f t="shared" si="44"/>
        <v>0</v>
      </c>
      <c r="O185" s="7">
        <f t="shared" si="45"/>
        <v>0</v>
      </c>
      <c r="P185" s="31"/>
      <c r="Q185" s="7">
        <f t="shared" si="46"/>
        <v>0</v>
      </c>
      <c r="R185" s="7">
        <f t="shared" si="53"/>
        <v>0</v>
      </c>
      <c r="S185" s="30"/>
      <c r="T185" s="54">
        <f t="shared" si="47"/>
        <v>82533.869892721821</v>
      </c>
      <c r="U185" s="62">
        <f t="shared" si="59"/>
        <v>0</v>
      </c>
      <c r="V185" s="62">
        <f t="shared" si="48"/>
        <v>391995.5830683207</v>
      </c>
      <c r="W185" s="7">
        <f t="shared" si="54"/>
        <v>19416133.191184916</v>
      </c>
      <c r="X185" s="30"/>
      <c r="Y185" s="30"/>
      <c r="Z185" s="30"/>
      <c r="AA185" s="48">
        <f>'Summary CF'!B169*$D$12</f>
        <v>113923.71632923071</v>
      </c>
      <c r="AB185" s="7"/>
      <c r="AC185" s="7">
        <f t="shared" si="55"/>
        <v>0</v>
      </c>
      <c r="AD185" s="7">
        <f t="shared" si="56"/>
        <v>0</v>
      </c>
      <c r="AE185" s="31"/>
      <c r="AF185" s="7">
        <f t="shared" si="57"/>
        <v>113923.71632923071</v>
      </c>
      <c r="AG185" s="7">
        <f t="shared" si="58"/>
        <v>5642813.7086881278</v>
      </c>
    </row>
    <row r="186" spans="1:33">
      <c r="A186" s="48">
        <f>'Summary CF'!B170*$D$5</f>
        <v>388132.39486685448</v>
      </c>
      <c r="B186" s="26">
        <v>168</v>
      </c>
      <c r="C186" s="7">
        <f t="shared" si="40"/>
        <v>0</v>
      </c>
      <c r="D186" s="7">
        <f t="shared" si="49"/>
        <v>0</v>
      </c>
      <c r="E186" s="31"/>
      <c r="F186" s="7">
        <f t="shared" si="41"/>
        <v>0</v>
      </c>
      <c r="G186" s="7">
        <f t="shared" si="50"/>
        <v>0</v>
      </c>
      <c r="H186" s="31"/>
      <c r="I186" s="7">
        <f t="shared" si="51"/>
        <v>0</v>
      </c>
      <c r="J186" s="7">
        <f t="shared" si="52"/>
        <v>0</v>
      </c>
      <c r="K186" s="31"/>
      <c r="L186" s="45">
        <f t="shared" si="42"/>
        <v>0</v>
      </c>
      <c r="M186" s="62">
        <f t="shared" si="43"/>
        <v>0</v>
      </c>
      <c r="N186" s="66">
        <f t="shared" si="44"/>
        <v>0</v>
      </c>
      <c r="O186" s="7">
        <f t="shared" si="45"/>
        <v>0</v>
      </c>
      <c r="P186" s="31"/>
      <c r="Q186" s="7">
        <f t="shared" si="46"/>
        <v>0</v>
      </c>
      <c r="R186" s="7">
        <f t="shared" si="53"/>
        <v>0</v>
      </c>
      <c r="S186" s="30"/>
      <c r="T186" s="54">
        <f t="shared" si="47"/>
        <v>80900.554963270479</v>
      </c>
      <c r="U186" s="62">
        <f t="shared" si="59"/>
        <v>0</v>
      </c>
      <c r="V186" s="62">
        <f t="shared" si="48"/>
        <v>388132.39486685448</v>
      </c>
      <c r="W186" s="7">
        <f t="shared" si="54"/>
        <v>19028000.796318062</v>
      </c>
      <c r="X186" s="30"/>
      <c r="Y186" s="30"/>
      <c r="Z186" s="30"/>
      <c r="AA186" s="48">
        <f>'Summary CF'!B170*$D$12</f>
        <v>112800.97725817958</v>
      </c>
      <c r="AB186" s="7"/>
      <c r="AC186" s="7">
        <f t="shared" si="55"/>
        <v>0</v>
      </c>
      <c r="AD186" s="7">
        <f t="shared" si="56"/>
        <v>0</v>
      </c>
      <c r="AE186" s="31"/>
      <c r="AF186" s="7">
        <f t="shared" si="57"/>
        <v>112800.97725817958</v>
      </c>
      <c r="AG186" s="7">
        <f t="shared" si="58"/>
        <v>5530012.7314299485</v>
      </c>
    </row>
    <row r="187" spans="1:33">
      <c r="A187" s="48">
        <f>'Summary CF'!B171*$D$5</f>
        <v>384302.11343120225</v>
      </c>
      <c r="B187" s="26">
        <v>169</v>
      </c>
      <c r="C187" s="7">
        <f t="shared" si="40"/>
        <v>0</v>
      </c>
      <c r="D187" s="7">
        <f t="shared" si="49"/>
        <v>0</v>
      </c>
      <c r="E187" s="31"/>
      <c r="F187" s="7">
        <f t="shared" si="41"/>
        <v>0</v>
      </c>
      <c r="G187" s="7">
        <f t="shared" si="50"/>
        <v>0</v>
      </c>
      <c r="H187" s="31"/>
      <c r="I187" s="7">
        <f t="shared" si="51"/>
        <v>0</v>
      </c>
      <c r="J187" s="7">
        <f t="shared" si="52"/>
        <v>0</v>
      </c>
      <c r="K187" s="31"/>
      <c r="L187" s="45">
        <f t="shared" si="42"/>
        <v>0</v>
      </c>
      <c r="M187" s="62">
        <f t="shared" si="43"/>
        <v>0</v>
      </c>
      <c r="N187" s="66">
        <f t="shared" si="44"/>
        <v>0</v>
      </c>
      <c r="O187" s="7">
        <f t="shared" si="45"/>
        <v>0</v>
      </c>
      <c r="P187" s="31"/>
      <c r="Q187" s="7">
        <f t="shared" si="46"/>
        <v>0</v>
      </c>
      <c r="R187" s="7">
        <f t="shared" si="53"/>
        <v>0</v>
      </c>
      <c r="S187" s="30"/>
      <c r="T187" s="54">
        <f t="shared" si="47"/>
        <v>79283.336651325255</v>
      </c>
      <c r="U187" s="62">
        <f t="shared" si="59"/>
        <v>0</v>
      </c>
      <c r="V187" s="62">
        <f t="shared" si="48"/>
        <v>384302.11343120225</v>
      </c>
      <c r="W187" s="7">
        <f t="shared" si="54"/>
        <v>18643698.682886861</v>
      </c>
      <c r="X187" s="30"/>
      <c r="Y187" s="30"/>
      <c r="Z187" s="30"/>
      <c r="AA187" s="48">
        <f>'Summary CF'!B171*$D$12</f>
        <v>111687.80171594315</v>
      </c>
      <c r="AB187" s="7"/>
      <c r="AC187" s="7">
        <f t="shared" si="55"/>
        <v>0</v>
      </c>
      <c r="AD187" s="7">
        <f t="shared" si="56"/>
        <v>0</v>
      </c>
      <c r="AE187" s="31"/>
      <c r="AF187" s="7">
        <f t="shared" si="57"/>
        <v>111687.80171594315</v>
      </c>
      <c r="AG187" s="7">
        <f t="shared" si="58"/>
        <v>5418324.9297140054</v>
      </c>
    </row>
    <row r="188" spans="1:33">
      <c r="A188" s="48">
        <f>'Summary CF'!B172*$D$5</f>
        <v>380504.47221989656</v>
      </c>
      <c r="B188" s="26">
        <v>170</v>
      </c>
      <c r="C188" s="7">
        <f t="shared" si="40"/>
        <v>0</v>
      </c>
      <c r="D188" s="7">
        <f t="shared" si="49"/>
        <v>0</v>
      </c>
      <c r="E188" s="31"/>
      <c r="F188" s="7">
        <f t="shared" si="41"/>
        <v>0</v>
      </c>
      <c r="G188" s="7">
        <f t="shared" si="50"/>
        <v>0</v>
      </c>
      <c r="H188" s="31"/>
      <c r="I188" s="7">
        <f t="shared" si="51"/>
        <v>0</v>
      </c>
      <c r="J188" s="7">
        <f t="shared" si="52"/>
        <v>0</v>
      </c>
      <c r="K188" s="31"/>
      <c r="L188" s="45">
        <f t="shared" si="42"/>
        <v>0</v>
      </c>
      <c r="M188" s="62">
        <f t="shared" si="43"/>
        <v>0</v>
      </c>
      <c r="N188" s="66">
        <f t="shared" si="44"/>
        <v>0</v>
      </c>
      <c r="O188" s="7">
        <f t="shared" si="45"/>
        <v>0</v>
      </c>
      <c r="P188" s="31"/>
      <c r="Q188" s="7">
        <f t="shared" si="46"/>
        <v>0</v>
      </c>
      <c r="R188" s="7">
        <f t="shared" si="53"/>
        <v>0</v>
      </c>
      <c r="S188" s="30"/>
      <c r="T188" s="54">
        <f t="shared" si="47"/>
        <v>77682.077845361928</v>
      </c>
      <c r="U188" s="62">
        <f t="shared" si="59"/>
        <v>0</v>
      </c>
      <c r="V188" s="62">
        <f t="shared" si="48"/>
        <v>380504.47221989656</v>
      </c>
      <c r="W188" s="7">
        <f t="shared" si="54"/>
        <v>18263194.210666966</v>
      </c>
      <c r="X188" s="30"/>
      <c r="Y188" s="30"/>
      <c r="Z188" s="30"/>
      <c r="AA188" s="48">
        <f>'Summary CF'!B172*$D$12</f>
        <v>110584.11223890743</v>
      </c>
      <c r="AB188" s="7"/>
      <c r="AC188" s="7">
        <f t="shared" si="55"/>
        <v>0</v>
      </c>
      <c r="AD188" s="7">
        <f t="shared" si="56"/>
        <v>0</v>
      </c>
      <c r="AE188" s="31"/>
      <c r="AF188" s="7">
        <f t="shared" si="57"/>
        <v>110584.11223890743</v>
      </c>
      <c r="AG188" s="7">
        <f t="shared" si="58"/>
        <v>5307740.8174750982</v>
      </c>
    </row>
    <row r="189" spans="1:33">
      <c r="A189" s="48">
        <f>'Summary CF'!B173*$D$5</f>
        <v>376739.20680802484</v>
      </c>
      <c r="B189" s="26">
        <v>171</v>
      </c>
      <c r="C189" s="7">
        <f t="shared" si="40"/>
        <v>0</v>
      </c>
      <c r="D189" s="7">
        <f t="shared" si="49"/>
        <v>0</v>
      </c>
      <c r="E189" s="31"/>
      <c r="F189" s="7">
        <f t="shared" si="41"/>
        <v>0</v>
      </c>
      <c r="G189" s="7">
        <f t="shared" si="50"/>
        <v>0</v>
      </c>
      <c r="H189" s="31"/>
      <c r="I189" s="7">
        <f t="shared" si="51"/>
        <v>0</v>
      </c>
      <c r="J189" s="7">
        <f t="shared" si="52"/>
        <v>0</v>
      </c>
      <c r="K189" s="31"/>
      <c r="L189" s="45">
        <f t="shared" si="42"/>
        <v>0</v>
      </c>
      <c r="M189" s="62">
        <f t="shared" si="43"/>
        <v>0</v>
      </c>
      <c r="N189" s="66">
        <f t="shared" si="44"/>
        <v>0</v>
      </c>
      <c r="O189" s="7">
        <f t="shared" si="45"/>
        <v>0</v>
      </c>
      <c r="P189" s="31"/>
      <c r="Q189" s="7">
        <f t="shared" si="46"/>
        <v>0</v>
      </c>
      <c r="R189" s="7">
        <f t="shared" si="53"/>
        <v>0</v>
      </c>
      <c r="S189" s="30"/>
      <c r="T189" s="54">
        <f t="shared" si="47"/>
        <v>76096.642544445684</v>
      </c>
      <c r="U189" s="62">
        <f t="shared" si="59"/>
        <v>0</v>
      </c>
      <c r="V189" s="62">
        <f t="shared" si="48"/>
        <v>376739.20680802484</v>
      </c>
      <c r="W189" s="7">
        <f t="shared" si="54"/>
        <v>17886455.003858943</v>
      </c>
      <c r="X189" s="30"/>
      <c r="Y189" s="30"/>
      <c r="Z189" s="30"/>
      <c r="AA189" s="48">
        <f>'Summary CF'!B173*$D$12</f>
        <v>109489.83197858222</v>
      </c>
      <c r="AB189" s="7"/>
      <c r="AC189" s="7">
        <f t="shared" si="55"/>
        <v>0</v>
      </c>
      <c r="AD189" s="7">
        <f t="shared" si="56"/>
        <v>0</v>
      </c>
      <c r="AE189" s="31"/>
      <c r="AF189" s="7">
        <f t="shared" si="57"/>
        <v>109489.83197858222</v>
      </c>
      <c r="AG189" s="7">
        <f t="shared" si="58"/>
        <v>5198250.9854965163</v>
      </c>
    </row>
    <row r="190" spans="1:33">
      <c r="A190" s="48">
        <f>'Summary CF'!B174*$D$5</f>
        <v>373006.05487056036</v>
      </c>
      <c r="B190" s="26">
        <v>172</v>
      </c>
      <c r="C190" s="7">
        <f t="shared" si="40"/>
        <v>0</v>
      </c>
      <c r="D190" s="7">
        <f t="shared" si="49"/>
        <v>0</v>
      </c>
      <c r="E190" s="31"/>
      <c r="F190" s="7">
        <f t="shared" si="41"/>
        <v>0</v>
      </c>
      <c r="G190" s="7">
        <f t="shared" si="50"/>
        <v>0</v>
      </c>
      <c r="H190" s="31"/>
      <c r="I190" s="7">
        <f t="shared" si="51"/>
        <v>0</v>
      </c>
      <c r="J190" s="7">
        <f t="shared" si="52"/>
        <v>0</v>
      </c>
      <c r="K190" s="31"/>
      <c r="L190" s="45">
        <f t="shared" si="42"/>
        <v>0</v>
      </c>
      <c r="M190" s="62">
        <f t="shared" si="43"/>
        <v>0</v>
      </c>
      <c r="N190" s="66">
        <f t="shared" si="44"/>
        <v>0</v>
      </c>
      <c r="O190" s="7">
        <f t="shared" si="45"/>
        <v>0</v>
      </c>
      <c r="P190" s="31"/>
      <c r="Q190" s="7">
        <f t="shared" si="46"/>
        <v>0</v>
      </c>
      <c r="R190" s="7">
        <f t="shared" si="53"/>
        <v>0</v>
      </c>
      <c r="S190" s="30"/>
      <c r="T190" s="54">
        <f t="shared" si="47"/>
        <v>74526.895849412263</v>
      </c>
      <c r="U190" s="62">
        <f t="shared" si="59"/>
        <v>0</v>
      </c>
      <c r="V190" s="62">
        <f t="shared" si="48"/>
        <v>373006.05487056036</v>
      </c>
      <c r="W190" s="7">
        <f t="shared" si="54"/>
        <v>17513448.948988382</v>
      </c>
      <c r="X190" s="30"/>
      <c r="Y190" s="30"/>
      <c r="Z190" s="30"/>
      <c r="AA190" s="48">
        <f>'Summary CF'!B174*$D$12</f>
        <v>108404.88469675661</v>
      </c>
      <c r="AB190" s="7"/>
      <c r="AC190" s="7">
        <f t="shared" si="55"/>
        <v>0</v>
      </c>
      <c r="AD190" s="7">
        <f t="shared" si="56"/>
        <v>0</v>
      </c>
      <c r="AE190" s="31"/>
      <c r="AF190" s="7">
        <f t="shared" si="57"/>
        <v>108404.88469675661</v>
      </c>
      <c r="AG190" s="7">
        <f t="shared" si="58"/>
        <v>5089846.1007997598</v>
      </c>
    </row>
    <row r="191" spans="1:33">
      <c r="A191" s="48">
        <f>'Summary CF'!B175*$D$5</f>
        <v>369304.75616582244</v>
      </c>
      <c r="B191" s="26">
        <v>173</v>
      </c>
      <c r="C191" s="7">
        <f t="shared" si="40"/>
        <v>0</v>
      </c>
      <c r="D191" s="7">
        <f t="shared" si="49"/>
        <v>0</v>
      </c>
      <c r="E191" s="31"/>
      <c r="F191" s="7">
        <f t="shared" si="41"/>
        <v>0</v>
      </c>
      <c r="G191" s="7">
        <f t="shared" si="50"/>
        <v>0</v>
      </c>
      <c r="H191" s="31"/>
      <c r="I191" s="7">
        <f t="shared" si="51"/>
        <v>0</v>
      </c>
      <c r="J191" s="7">
        <f t="shared" si="52"/>
        <v>0</v>
      </c>
      <c r="K191" s="31"/>
      <c r="L191" s="45">
        <f t="shared" si="42"/>
        <v>0</v>
      </c>
      <c r="M191" s="62">
        <f t="shared" si="43"/>
        <v>0</v>
      </c>
      <c r="N191" s="66">
        <f t="shared" si="44"/>
        <v>0</v>
      </c>
      <c r="O191" s="7">
        <f t="shared" si="45"/>
        <v>0</v>
      </c>
      <c r="P191" s="31"/>
      <c r="Q191" s="7">
        <f t="shared" si="46"/>
        <v>0</v>
      </c>
      <c r="R191" s="7">
        <f t="shared" si="53"/>
        <v>0</v>
      </c>
      <c r="S191" s="30"/>
      <c r="T191" s="54">
        <f t="shared" si="47"/>
        <v>72972.70395411826</v>
      </c>
      <c r="U191" s="62">
        <f t="shared" si="59"/>
        <v>0</v>
      </c>
      <c r="V191" s="62">
        <f t="shared" si="48"/>
        <v>369304.75616582244</v>
      </c>
      <c r="W191" s="7">
        <f t="shared" si="54"/>
        <v>17144144.192822561</v>
      </c>
      <c r="X191" s="30"/>
      <c r="Y191" s="30"/>
      <c r="Z191" s="30"/>
      <c r="AA191" s="48">
        <f>'Summary CF'!B175*$D$12</f>
        <v>107329.19476069215</v>
      </c>
      <c r="AB191" s="7"/>
      <c r="AC191" s="7">
        <f t="shared" si="55"/>
        <v>0</v>
      </c>
      <c r="AD191" s="7">
        <f t="shared" si="56"/>
        <v>0</v>
      </c>
      <c r="AE191" s="31"/>
      <c r="AF191" s="7">
        <f t="shared" si="57"/>
        <v>107329.19476069215</v>
      </c>
      <c r="AG191" s="7">
        <f t="shared" si="58"/>
        <v>4982516.9060390675</v>
      </c>
    </row>
    <row r="192" spans="1:33">
      <c r="A192" s="48">
        <f>'Summary CF'!B176*$D$5</f>
        <v>365635.0525190683</v>
      </c>
      <c r="B192" s="26">
        <v>174</v>
      </c>
      <c r="C192" s="7">
        <f t="shared" si="40"/>
        <v>0</v>
      </c>
      <c r="D192" s="7">
        <f t="shared" si="49"/>
        <v>0</v>
      </c>
      <c r="E192" s="31"/>
      <c r="F192" s="7">
        <f t="shared" si="41"/>
        <v>0</v>
      </c>
      <c r="G192" s="7">
        <f t="shared" si="50"/>
        <v>0</v>
      </c>
      <c r="H192" s="31"/>
      <c r="I192" s="7">
        <f t="shared" si="51"/>
        <v>0</v>
      </c>
      <c r="J192" s="7">
        <f t="shared" si="52"/>
        <v>0</v>
      </c>
      <c r="K192" s="31"/>
      <c r="L192" s="45">
        <f t="shared" si="42"/>
        <v>0</v>
      </c>
      <c r="M192" s="62">
        <f t="shared" si="43"/>
        <v>0</v>
      </c>
      <c r="N192" s="66">
        <f t="shared" si="44"/>
        <v>0</v>
      </c>
      <c r="O192" s="7">
        <f t="shared" si="45"/>
        <v>0</v>
      </c>
      <c r="P192" s="31"/>
      <c r="Q192" s="7">
        <f t="shared" si="46"/>
        <v>0</v>
      </c>
      <c r="R192" s="7">
        <f t="shared" si="53"/>
        <v>0</v>
      </c>
      <c r="S192" s="30"/>
      <c r="T192" s="54">
        <f t="shared" si="47"/>
        <v>71433.934136760668</v>
      </c>
      <c r="U192" s="62">
        <f t="shared" si="59"/>
        <v>0</v>
      </c>
      <c r="V192" s="62">
        <f t="shared" si="48"/>
        <v>365635.0525190683</v>
      </c>
      <c r="W192" s="7">
        <f t="shared" si="54"/>
        <v>16778509.140303493</v>
      </c>
      <c r="X192" s="30"/>
      <c r="Y192" s="30"/>
      <c r="Z192" s="30"/>
      <c r="AA192" s="48">
        <f>'Summary CF'!B176*$D$12</f>
        <v>106262.68713835422</v>
      </c>
      <c r="AB192" s="7"/>
      <c r="AC192" s="7">
        <f t="shared" si="55"/>
        <v>0</v>
      </c>
      <c r="AD192" s="7">
        <f t="shared" si="56"/>
        <v>0</v>
      </c>
      <c r="AE192" s="31"/>
      <c r="AF192" s="7">
        <f t="shared" si="57"/>
        <v>106262.68713835422</v>
      </c>
      <c r="AG192" s="7">
        <f t="shared" si="58"/>
        <v>4876254.2189007131</v>
      </c>
    </row>
    <row r="193" spans="1:33">
      <c r="A193" s="48">
        <f>'Summary CF'!B177*$D$5</f>
        <v>361996.68780621176</v>
      </c>
      <c r="B193" s="26">
        <v>175</v>
      </c>
      <c r="C193" s="7">
        <f t="shared" si="40"/>
        <v>0</v>
      </c>
      <c r="D193" s="7">
        <f t="shared" si="49"/>
        <v>0</v>
      </c>
      <c r="E193" s="31"/>
      <c r="F193" s="7">
        <f t="shared" si="41"/>
        <v>0</v>
      </c>
      <c r="G193" s="7">
        <f t="shared" si="50"/>
        <v>0</v>
      </c>
      <c r="H193" s="31"/>
      <c r="I193" s="7">
        <f t="shared" si="51"/>
        <v>0</v>
      </c>
      <c r="J193" s="7">
        <f t="shared" si="52"/>
        <v>0</v>
      </c>
      <c r="K193" s="31"/>
      <c r="L193" s="45">
        <f t="shared" si="42"/>
        <v>0</v>
      </c>
      <c r="M193" s="62">
        <f t="shared" si="43"/>
        <v>0</v>
      </c>
      <c r="N193" s="66">
        <f t="shared" si="44"/>
        <v>0</v>
      </c>
      <c r="O193" s="7">
        <f t="shared" si="45"/>
        <v>0</v>
      </c>
      <c r="P193" s="31"/>
      <c r="Q193" s="7">
        <f t="shared" si="46"/>
        <v>0</v>
      </c>
      <c r="R193" s="7">
        <f t="shared" si="53"/>
        <v>0</v>
      </c>
      <c r="S193" s="30"/>
      <c r="T193" s="54">
        <f t="shared" si="47"/>
        <v>69910.454751264551</v>
      </c>
      <c r="U193" s="62">
        <f t="shared" si="59"/>
        <v>0</v>
      </c>
      <c r="V193" s="62">
        <f t="shared" si="48"/>
        <v>361996.68780621176</v>
      </c>
      <c r="W193" s="7">
        <f t="shared" si="54"/>
        <v>16416512.452497281</v>
      </c>
      <c r="X193" s="30"/>
      <c r="Y193" s="30"/>
      <c r="Z193" s="30"/>
      <c r="AA193" s="48">
        <f>'Summary CF'!B177*$D$12</f>
        <v>105205.28739368029</v>
      </c>
      <c r="AB193" s="7"/>
      <c r="AC193" s="7">
        <f t="shared" si="55"/>
        <v>0</v>
      </c>
      <c r="AD193" s="7">
        <f t="shared" si="56"/>
        <v>0</v>
      </c>
      <c r="AE193" s="31"/>
      <c r="AF193" s="7">
        <f t="shared" si="57"/>
        <v>105205.28739368029</v>
      </c>
      <c r="AG193" s="7">
        <f t="shared" si="58"/>
        <v>4771048.9315070333</v>
      </c>
    </row>
    <row r="194" spans="1:33">
      <c r="A194" s="48">
        <f>'Summary CF'!B178*$D$5</f>
        <v>358389.40793767164</v>
      </c>
      <c r="B194" s="26">
        <v>176</v>
      </c>
      <c r="C194" s="7">
        <f t="shared" si="40"/>
        <v>0</v>
      </c>
      <c r="D194" s="7">
        <f t="shared" si="49"/>
        <v>0</v>
      </c>
      <c r="E194" s="31"/>
      <c r="F194" s="7">
        <f t="shared" si="41"/>
        <v>0</v>
      </c>
      <c r="G194" s="7">
        <f t="shared" si="50"/>
        <v>0</v>
      </c>
      <c r="H194" s="31"/>
      <c r="I194" s="7">
        <f t="shared" si="51"/>
        <v>0</v>
      </c>
      <c r="J194" s="7">
        <f t="shared" si="52"/>
        <v>0</v>
      </c>
      <c r="K194" s="31"/>
      <c r="L194" s="45">
        <f t="shared" si="42"/>
        <v>0</v>
      </c>
      <c r="M194" s="62">
        <f t="shared" si="43"/>
        <v>0</v>
      </c>
      <c r="N194" s="66">
        <f t="shared" si="44"/>
        <v>0</v>
      </c>
      <c r="O194" s="7">
        <f t="shared" si="45"/>
        <v>0</v>
      </c>
      <c r="P194" s="31"/>
      <c r="Q194" s="7">
        <f t="shared" si="46"/>
        <v>0</v>
      </c>
      <c r="R194" s="7">
        <f t="shared" si="53"/>
        <v>0</v>
      </c>
      <c r="S194" s="30"/>
      <c r="T194" s="54">
        <f t="shared" si="47"/>
        <v>68402.135218738666</v>
      </c>
      <c r="U194" s="62">
        <f t="shared" si="59"/>
        <v>0</v>
      </c>
      <c r="V194" s="62">
        <f t="shared" si="48"/>
        <v>358389.40793767164</v>
      </c>
      <c r="W194" s="7">
        <f t="shared" si="54"/>
        <v>16058123.044559609</v>
      </c>
      <c r="X194" s="30"/>
      <c r="Y194" s="30"/>
      <c r="Z194" s="30"/>
      <c r="AA194" s="48">
        <f>'Summary CF'!B178*$D$12</f>
        <v>104156.92168188583</v>
      </c>
      <c r="AB194" s="7"/>
      <c r="AC194" s="7">
        <f t="shared" si="55"/>
        <v>0</v>
      </c>
      <c r="AD194" s="7">
        <f t="shared" si="56"/>
        <v>0</v>
      </c>
      <c r="AE194" s="31"/>
      <c r="AF194" s="7">
        <f t="shared" si="57"/>
        <v>104156.92168188583</v>
      </c>
      <c r="AG194" s="7">
        <f t="shared" si="58"/>
        <v>4666892.0098251477</v>
      </c>
    </row>
    <row r="195" spans="1:33">
      <c r="A195" s="48">
        <f>'Summary CF'!B179*$D$5</f>
        <v>354812.96084234549</v>
      </c>
      <c r="B195" s="26">
        <v>177</v>
      </c>
      <c r="C195" s="7">
        <f t="shared" si="40"/>
        <v>0</v>
      </c>
      <c r="D195" s="7">
        <f t="shared" si="49"/>
        <v>0</v>
      </c>
      <c r="E195" s="31"/>
      <c r="F195" s="7">
        <f t="shared" si="41"/>
        <v>0</v>
      </c>
      <c r="G195" s="7">
        <f t="shared" si="50"/>
        <v>0</v>
      </c>
      <c r="H195" s="31"/>
      <c r="I195" s="7">
        <f t="shared" si="51"/>
        <v>0</v>
      </c>
      <c r="J195" s="7">
        <f t="shared" si="52"/>
        <v>0</v>
      </c>
      <c r="K195" s="31"/>
      <c r="L195" s="45">
        <f t="shared" si="42"/>
        <v>0</v>
      </c>
      <c r="M195" s="62">
        <f t="shared" si="43"/>
        <v>0</v>
      </c>
      <c r="N195" s="66">
        <f t="shared" si="44"/>
        <v>0</v>
      </c>
      <c r="O195" s="7">
        <f t="shared" si="45"/>
        <v>0</v>
      </c>
      <c r="P195" s="31"/>
      <c r="Q195" s="7">
        <f t="shared" si="46"/>
        <v>0</v>
      </c>
      <c r="R195" s="7">
        <f t="shared" si="53"/>
        <v>0</v>
      </c>
      <c r="S195" s="30"/>
      <c r="T195" s="54">
        <f t="shared" si="47"/>
        <v>66908.846018998374</v>
      </c>
      <c r="U195" s="62">
        <f t="shared" si="59"/>
        <v>0</v>
      </c>
      <c r="V195" s="62">
        <f t="shared" si="48"/>
        <v>354812.96084234549</v>
      </c>
      <c r="W195" s="7">
        <f t="shared" si="54"/>
        <v>15703310.083717264</v>
      </c>
      <c r="X195" s="30"/>
      <c r="Y195" s="30"/>
      <c r="Z195" s="30"/>
      <c r="AA195" s="48">
        <f>'Summary CF'!B179*$D$12</f>
        <v>103117.51674480665</v>
      </c>
      <c r="AB195" s="7"/>
      <c r="AC195" s="7">
        <f t="shared" si="55"/>
        <v>0</v>
      </c>
      <c r="AD195" s="7">
        <f t="shared" si="56"/>
        <v>0</v>
      </c>
      <c r="AE195" s="31"/>
      <c r="AF195" s="7">
        <f t="shared" si="57"/>
        <v>103117.51674480665</v>
      </c>
      <c r="AG195" s="7">
        <f t="shared" si="58"/>
        <v>4563774.4930803413</v>
      </c>
    </row>
    <row r="196" spans="1:33">
      <c r="A196" s="48">
        <f>'Summary CF'!B180*$D$5</f>
        <v>351267.09645170963</v>
      </c>
      <c r="B196" s="26">
        <v>178</v>
      </c>
      <c r="C196" s="7">
        <f t="shared" si="40"/>
        <v>0</v>
      </c>
      <c r="D196" s="7">
        <f t="shared" si="49"/>
        <v>0</v>
      </c>
      <c r="E196" s="31"/>
      <c r="F196" s="7">
        <f t="shared" si="41"/>
        <v>0</v>
      </c>
      <c r="G196" s="7">
        <f t="shared" si="50"/>
        <v>0</v>
      </c>
      <c r="H196" s="31"/>
      <c r="I196" s="7">
        <f t="shared" si="51"/>
        <v>0</v>
      </c>
      <c r="J196" s="7">
        <f t="shared" si="52"/>
        <v>0</v>
      </c>
      <c r="K196" s="31"/>
      <c r="L196" s="45">
        <f t="shared" si="42"/>
        <v>0</v>
      </c>
      <c r="M196" s="62">
        <f t="shared" si="43"/>
        <v>0</v>
      </c>
      <c r="N196" s="66">
        <f t="shared" si="44"/>
        <v>0</v>
      </c>
      <c r="O196" s="7">
        <f t="shared" si="45"/>
        <v>0</v>
      </c>
      <c r="P196" s="31"/>
      <c r="Q196" s="7">
        <f t="shared" si="46"/>
        <v>0</v>
      </c>
      <c r="R196" s="7">
        <f t="shared" si="53"/>
        <v>0</v>
      </c>
      <c r="S196" s="30"/>
      <c r="T196" s="54">
        <f t="shared" si="47"/>
        <v>65430.458682155266</v>
      </c>
      <c r="U196" s="62">
        <f t="shared" si="59"/>
        <v>0</v>
      </c>
      <c r="V196" s="62">
        <f t="shared" si="48"/>
        <v>351267.09645170963</v>
      </c>
      <c r="W196" s="7">
        <f t="shared" si="54"/>
        <v>15352042.987265555</v>
      </c>
      <c r="X196" s="30"/>
      <c r="Y196" s="30"/>
      <c r="Z196" s="30"/>
      <c r="AA196" s="48">
        <f>'Summary CF'!B180*$D$12</f>
        <v>102086.99990627811</v>
      </c>
      <c r="AB196" s="7"/>
      <c r="AC196" s="7">
        <f t="shared" si="55"/>
        <v>0</v>
      </c>
      <c r="AD196" s="7">
        <f t="shared" si="56"/>
        <v>0</v>
      </c>
      <c r="AE196" s="31"/>
      <c r="AF196" s="7">
        <f t="shared" si="57"/>
        <v>102086.99990627811</v>
      </c>
      <c r="AG196" s="7">
        <f t="shared" si="58"/>
        <v>4461687.493174063</v>
      </c>
    </row>
    <row r="197" spans="1:33">
      <c r="A197" s="48">
        <f>'Summary CF'!B181*$D$5</f>
        <v>347751.56668404443</v>
      </c>
      <c r="B197" s="26">
        <v>179</v>
      </c>
      <c r="C197" s="7">
        <f t="shared" si="40"/>
        <v>0</v>
      </c>
      <c r="D197" s="7">
        <f t="shared" si="49"/>
        <v>0</v>
      </c>
      <c r="E197" s="31"/>
      <c r="F197" s="7">
        <f t="shared" si="41"/>
        <v>0</v>
      </c>
      <c r="G197" s="7">
        <f t="shared" si="50"/>
        <v>0</v>
      </c>
      <c r="H197" s="31"/>
      <c r="I197" s="7">
        <f t="shared" si="51"/>
        <v>0</v>
      </c>
      <c r="J197" s="7">
        <f t="shared" si="52"/>
        <v>0</v>
      </c>
      <c r="K197" s="31"/>
      <c r="L197" s="45">
        <f t="shared" si="42"/>
        <v>0</v>
      </c>
      <c r="M197" s="62">
        <f t="shared" si="43"/>
        <v>0</v>
      </c>
      <c r="N197" s="66">
        <f t="shared" si="44"/>
        <v>0</v>
      </c>
      <c r="O197" s="7">
        <f t="shared" si="45"/>
        <v>0</v>
      </c>
      <c r="P197" s="31"/>
      <c r="Q197" s="7">
        <f t="shared" si="46"/>
        <v>0</v>
      </c>
      <c r="R197" s="7">
        <f t="shared" si="53"/>
        <v>0</v>
      </c>
      <c r="S197" s="30"/>
      <c r="T197" s="54">
        <f t="shared" si="47"/>
        <v>63966.845780273143</v>
      </c>
      <c r="U197" s="62">
        <f t="shared" si="59"/>
        <v>0</v>
      </c>
      <c r="V197" s="62">
        <f t="shared" si="48"/>
        <v>347751.56668404443</v>
      </c>
      <c r="W197" s="7">
        <f t="shared" si="54"/>
        <v>15004291.42058151</v>
      </c>
      <c r="X197" s="30"/>
      <c r="Y197" s="30"/>
      <c r="Z197" s="30"/>
      <c r="AA197" s="48">
        <f>'Summary CF'!B181*$D$12</f>
        <v>101065.29906755041</v>
      </c>
      <c r="AB197" s="7"/>
      <c r="AC197" s="7">
        <f t="shared" si="55"/>
        <v>0</v>
      </c>
      <c r="AD197" s="7">
        <f t="shared" si="56"/>
        <v>0</v>
      </c>
      <c r="AE197" s="31"/>
      <c r="AF197" s="7">
        <f t="shared" si="57"/>
        <v>101065.29906755041</v>
      </c>
      <c r="AG197" s="7">
        <f t="shared" si="58"/>
        <v>4360622.1941065127</v>
      </c>
    </row>
    <row r="198" spans="1:33">
      <c r="A198" s="48">
        <f>'Summary CF'!B182*$D$5</f>
        <v>344266.12542878237</v>
      </c>
      <c r="B198" s="26">
        <v>180</v>
      </c>
      <c r="C198" s="7">
        <f t="shared" si="40"/>
        <v>0</v>
      </c>
      <c r="D198" s="7">
        <f t="shared" si="49"/>
        <v>0</v>
      </c>
      <c r="E198" s="31"/>
      <c r="F198" s="7">
        <f t="shared" si="41"/>
        <v>0</v>
      </c>
      <c r="G198" s="7">
        <f t="shared" si="50"/>
        <v>0</v>
      </c>
      <c r="H198" s="31"/>
      <c r="I198" s="7">
        <f t="shared" si="51"/>
        <v>0</v>
      </c>
      <c r="J198" s="7">
        <f t="shared" si="52"/>
        <v>0</v>
      </c>
      <c r="K198" s="31"/>
      <c r="L198" s="45">
        <f t="shared" si="42"/>
        <v>0</v>
      </c>
      <c r="M198" s="62">
        <f t="shared" si="43"/>
        <v>0</v>
      </c>
      <c r="N198" s="66">
        <f t="shared" si="44"/>
        <v>0</v>
      </c>
      <c r="O198" s="7">
        <f t="shared" si="45"/>
        <v>0</v>
      </c>
      <c r="P198" s="31"/>
      <c r="Q198" s="7">
        <f t="shared" si="46"/>
        <v>0</v>
      </c>
      <c r="R198" s="7">
        <f t="shared" si="53"/>
        <v>0</v>
      </c>
      <c r="S198" s="30"/>
      <c r="T198" s="54">
        <f t="shared" si="47"/>
        <v>62517.880919089628</v>
      </c>
      <c r="U198" s="62">
        <f t="shared" si="59"/>
        <v>0</v>
      </c>
      <c r="V198" s="62">
        <f t="shared" si="48"/>
        <v>344266.12542878237</v>
      </c>
      <c r="W198" s="7">
        <f t="shared" si="54"/>
        <v>14660025.295152728</v>
      </c>
      <c r="X198" s="30"/>
      <c r="Y198" s="30"/>
      <c r="Z198" s="30"/>
      <c r="AA198" s="48">
        <f>'Summary CF'!B182*$D$12</f>
        <v>100052.34270273987</v>
      </c>
      <c r="AB198" s="7"/>
      <c r="AC198" s="7">
        <f t="shared" si="55"/>
        <v>0</v>
      </c>
      <c r="AD198" s="7">
        <f t="shared" si="56"/>
        <v>0</v>
      </c>
      <c r="AE198" s="31"/>
      <c r="AF198" s="7">
        <f t="shared" si="57"/>
        <v>100052.34270273987</v>
      </c>
      <c r="AG198" s="7">
        <f t="shared" si="58"/>
        <v>4260569.8514037728</v>
      </c>
    </row>
    <row r="199" spans="1:33">
      <c r="A199" s="48">
        <f>'Summary CF'!B183*$D$5</f>
        <v>340810.52853098029</v>
      </c>
      <c r="B199" s="26">
        <v>181</v>
      </c>
      <c r="C199" s="7">
        <f t="shared" si="40"/>
        <v>0</v>
      </c>
      <c r="D199" s="7">
        <f t="shared" si="49"/>
        <v>0</v>
      </c>
      <c r="E199" s="31"/>
      <c r="F199" s="7">
        <f t="shared" si="41"/>
        <v>0</v>
      </c>
      <c r="G199" s="7">
        <f t="shared" si="50"/>
        <v>0</v>
      </c>
      <c r="H199" s="31"/>
      <c r="I199" s="7">
        <f t="shared" si="51"/>
        <v>0</v>
      </c>
      <c r="J199" s="7">
        <f t="shared" si="52"/>
        <v>0</v>
      </c>
      <c r="K199" s="31"/>
      <c r="L199" s="45">
        <f t="shared" si="42"/>
        <v>0</v>
      </c>
      <c r="M199" s="62">
        <f t="shared" si="43"/>
        <v>0</v>
      </c>
      <c r="N199" s="66">
        <f t="shared" si="44"/>
        <v>0</v>
      </c>
      <c r="O199" s="7">
        <f t="shared" si="45"/>
        <v>0</v>
      </c>
      <c r="P199" s="31"/>
      <c r="Q199" s="7">
        <f t="shared" si="46"/>
        <v>0</v>
      </c>
      <c r="R199" s="7">
        <f t="shared" si="53"/>
        <v>0</v>
      </c>
      <c r="S199" s="30"/>
      <c r="T199" s="54">
        <f t="shared" si="47"/>
        <v>61083.438729803027</v>
      </c>
      <c r="U199" s="62">
        <f t="shared" si="59"/>
        <v>0</v>
      </c>
      <c r="V199" s="62">
        <f t="shared" si="48"/>
        <v>340810.52853098029</v>
      </c>
      <c r="W199" s="7">
        <f t="shared" si="54"/>
        <v>14319214.766621748</v>
      </c>
      <c r="X199" s="30"/>
      <c r="Y199" s="30"/>
      <c r="Z199" s="30"/>
      <c r="AA199" s="48">
        <f>'Summary CF'!B183*$D$12</f>
        <v>99048.059854316147</v>
      </c>
      <c r="AB199" s="7"/>
      <c r="AC199" s="7">
        <f t="shared" si="55"/>
        <v>0</v>
      </c>
      <c r="AD199" s="7">
        <f t="shared" si="56"/>
        <v>0</v>
      </c>
      <c r="AE199" s="31"/>
      <c r="AF199" s="7">
        <f t="shared" si="57"/>
        <v>99048.059854316147</v>
      </c>
      <c r="AG199" s="7">
        <f t="shared" si="58"/>
        <v>4161521.7915494568</v>
      </c>
    </row>
    <row r="200" spans="1:33">
      <c r="A200" s="48">
        <f>'Summary CF'!B184*$D$5</f>
        <v>337384.53377591207</v>
      </c>
      <c r="B200" s="26">
        <v>182</v>
      </c>
      <c r="C200" s="7">
        <f t="shared" si="40"/>
        <v>0</v>
      </c>
      <c r="D200" s="7">
        <f t="shared" si="49"/>
        <v>0</v>
      </c>
      <c r="E200" s="31"/>
      <c r="F200" s="7">
        <f t="shared" si="41"/>
        <v>0</v>
      </c>
      <c r="G200" s="7">
        <f t="shared" si="50"/>
        <v>0</v>
      </c>
      <c r="H200" s="31"/>
      <c r="I200" s="7">
        <f t="shared" si="51"/>
        <v>0</v>
      </c>
      <c r="J200" s="7">
        <f t="shared" si="52"/>
        <v>0</v>
      </c>
      <c r="K200" s="31"/>
      <c r="L200" s="45">
        <f t="shared" si="42"/>
        <v>0</v>
      </c>
      <c r="M200" s="62">
        <f t="shared" si="43"/>
        <v>0</v>
      </c>
      <c r="N200" s="66">
        <f t="shared" si="44"/>
        <v>0</v>
      </c>
      <c r="O200" s="7">
        <f t="shared" si="45"/>
        <v>0</v>
      </c>
      <c r="P200" s="31"/>
      <c r="Q200" s="7">
        <f t="shared" si="46"/>
        <v>0</v>
      </c>
      <c r="R200" s="7">
        <f t="shared" si="53"/>
        <v>0</v>
      </c>
      <c r="S200" s="30"/>
      <c r="T200" s="54">
        <f t="shared" si="47"/>
        <v>59663.394860923952</v>
      </c>
      <c r="U200" s="62">
        <f t="shared" si="59"/>
        <v>0</v>
      </c>
      <c r="V200" s="62">
        <f t="shared" si="48"/>
        <v>337384.53377591207</v>
      </c>
      <c r="W200" s="7">
        <f t="shared" si="54"/>
        <v>13981830.232845835</v>
      </c>
      <c r="X200" s="30"/>
      <c r="Y200" s="30"/>
      <c r="Z200" s="30"/>
      <c r="AA200" s="48">
        <f>'Summary CF'!B184*$D$12</f>
        <v>98052.380128624442</v>
      </c>
      <c r="AB200" s="7"/>
      <c r="AC200" s="7">
        <f t="shared" si="55"/>
        <v>0</v>
      </c>
      <c r="AD200" s="7">
        <f t="shared" si="56"/>
        <v>0</v>
      </c>
      <c r="AE200" s="31"/>
      <c r="AF200" s="7">
        <f t="shared" si="57"/>
        <v>98052.380128624442</v>
      </c>
      <c r="AG200" s="7">
        <f t="shared" si="58"/>
        <v>4063469.4114208324</v>
      </c>
    </row>
    <row r="201" spans="1:33">
      <c r="A201" s="48">
        <f>'Summary CF'!B185*$D$5</f>
        <v>333987.90087378351</v>
      </c>
      <c r="B201" s="26">
        <v>183</v>
      </c>
      <c r="C201" s="7">
        <f t="shared" si="40"/>
        <v>0</v>
      </c>
      <c r="D201" s="7">
        <f t="shared" si="49"/>
        <v>0</v>
      </c>
      <c r="E201" s="31"/>
      <c r="F201" s="7">
        <f t="shared" si="41"/>
        <v>0</v>
      </c>
      <c r="G201" s="7">
        <f t="shared" si="50"/>
        <v>0</v>
      </c>
      <c r="H201" s="31"/>
      <c r="I201" s="7">
        <f t="shared" si="51"/>
        <v>0</v>
      </c>
      <c r="J201" s="7">
        <f t="shared" si="52"/>
        <v>0</v>
      </c>
      <c r="K201" s="31"/>
      <c r="L201" s="45">
        <f t="shared" si="42"/>
        <v>0</v>
      </c>
      <c r="M201" s="62">
        <f t="shared" si="43"/>
        <v>0</v>
      </c>
      <c r="N201" s="66">
        <f t="shared" si="44"/>
        <v>0</v>
      </c>
      <c r="O201" s="7">
        <f t="shared" si="45"/>
        <v>0</v>
      </c>
      <c r="P201" s="31"/>
      <c r="Q201" s="7">
        <f t="shared" si="46"/>
        <v>0</v>
      </c>
      <c r="R201" s="7">
        <f t="shared" si="53"/>
        <v>0</v>
      </c>
      <c r="S201" s="30"/>
      <c r="T201" s="54">
        <f t="shared" si="47"/>
        <v>58257.62597019098</v>
      </c>
      <c r="U201" s="62">
        <f t="shared" si="59"/>
        <v>0</v>
      </c>
      <c r="V201" s="62">
        <f t="shared" si="48"/>
        <v>333987.90087378351</v>
      </c>
      <c r="W201" s="7">
        <f t="shared" si="54"/>
        <v>13647842.331972051</v>
      </c>
      <c r="X201" s="30"/>
      <c r="Y201" s="30"/>
      <c r="Z201" s="30"/>
      <c r="AA201" s="48">
        <f>'Summary CF'!B185*$D$12</f>
        <v>97065.233691443325</v>
      </c>
      <c r="AB201" s="7"/>
      <c r="AC201" s="7">
        <f t="shared" si="55"/>
        <v>0</v>
      </c>
      <c r="AD201" s="7">
        <f t="shared" si="56"/>
        <v>0</v>
      </c>
      <c r="AE201" s="31"/>
      <c r="AF201" s="7">
        <f t="shared" si="57"/>
        <v>97065.233691443325</v>
      </c>
      <c r="AG201" s="7">
        <f t="shared" si="58"/>
        <v>3966404.1777293892</v>
      </c>
    </row>
    <row r="202" spans="1:33">
      <c r="A202" s="48">
        <f>'Summary CF'!B186*$D$5</f>
        <v>330620.39144456631</v>
      </c>
      <c r="B202" s="26">
        <v>184</v>
      </c>
      <c r="C202" s="7">
        <f t="shared" si="40"/>
        <v>0</v>
      </c>
      <c r="D202" s="7">
        <f t="shared" si="49"/>
        <v>0</v>
      </c>
      <c r="E202" s="31"/>
      <c r="F202" s="7">
        <f t="shared" si="41"/>
        <v>0</v>
      </c>
      <c r="G202" s="7">
        <f t="shared" si="50"/>
        <v>0</v>
      </c>
      <c r="H202" s="31"/>
      <c r="I202" s="7">
        <f t="shared" si="51"/>
        <v>0</v>
      </c>
      <c r="J202" s="7">
        <f t="shared" si="52"/>
        <v>0</v>
      </c>
      <c r="K202" s="31"/>
      <c r="L202" s="45">
        <f t="shared" si="42"/>
        <v>0</v>
      </c>
      <c r="M202" s="62">
        <f t="shared" si="43"/>
        <v>0</v>
      </c>
      <c r="N202" s="66">
        <f t="shared" si="44"/>
        <v>0</v>
      </c>
      <c r="O202" s="7">
        <f t="shared" si="45"/>
        <v>0</v>
      </c>
      <c r="P202" s="31"/>
      <c r="Q202" s="7">
        <f t="shared" si="46"/>
        <v>0</v>
      </c>
      <c r="R202" s="7">
        <f t="shared" si="53"/>
        <v>0</v>
      </c>
      <c r="S202" s="30"/>
      <c r="T202" s="54">
        <f t="shared" si="47"/>
        <v>56866.009716550216</v>
      </c>
      <c r="U202" s="62">
        <f t="shared" si="59"/>
        <v>0</v>
      </c>
      <c r="V202" s="62">
        <f t="shared" si="48"/>
        <v>330620.39144456631</v>
      </c>
      <c r="W202" s="7">
        <f>MAX(0,W201+U202-V202)</f>
        <v>13317221.940527486</v>
      </c>
      <c r="X202" s="30"/>
      <c r="Y202" s="30"/>
      <c r="Z202" s="30"/>
      <c r="AA202" s="48">
        <f>'Summary CF'!B186*$D$12</f>
        <v>96086.551263577072</v>
      </c>
      <c r="AB202" s="7"/>
      <c r="AC202" s="7">
        <f t="shared" si="55"/>
        <v>0</v>
      </c>
      <c r="AD202" s="7">
        <f t="shared" si="56"/>
        <v>0</v>
      </c>
      <c r="AE202" s="31"/>
      <c r="AF202" s="7">
        <f t="shared" si="57"/>
        <v>96086.551263577072</v>
      </c>
      <c r="AG202" s="7">
        <f t="shared" si="58"/>
        <v>3870317.6264658123</v>
      </c>
    </row>
    <row r="203" spans="1:33">
      <c r="A203" s="48">
        <f>'Summary CF'!B187*$D$5</f>
        <v>327281.76900295191</v>
      </c>
      <c r="B203" s="26">
        <v>185</v>
      </c>
      <c r="C203" s="7">
        <f t="shared" si="40"/>
        <v>0</v>
      </c>
      <c r="D203" s="7">
        <f t="shared" si="49"/>
        <v>0</v>
      </c>
      <c r="E203" s="31"/>
      <c r="F203" s="7">
        <f t="shared" si="41"/>
        <v>0</v>
      </c>
      <c r="G203" s="7">
        <f t="shared" si="50"/>
        <v>0</v>
      </c>
      <c r="H203" s="31"/>
      <c r="I203" s="7">
        <f t="shared" si="51"/>
        <v>0</v>
      </c>
      <c r="J203" s="7">
        <f t="shared" si="52"/>
        <v>0</v>
      </c>
      <c r="K203" s="31"/>
      <c r="L203" s="45">
        <f t="shared" si="42"/>
        <v>0</v>
      </c>
      <c r="M203" s="62">
        <f t="shared" si="43"/>
        <v>0</v>
      </c>
      <c r="N203" s="66">
        <f t="shared" si="44"/>
        <v>0</v>
      </c>
      <c r="O203" s="7">
        <f t="shared" si="45"/>
        <v>0</v>
      </c>
      <c r="P203" s="31"/>
      <c r="Q203" s="7">
        <f t="shared" si="46"/>
        <v>0</v>
      </c>
      <c r="R203" s="7">
        <f t="shared" si="53"/>
        <v>0</v>
      </c>
      <c r="S203" s="30"/>
      <c r="T203" s="54">
        <f t="shared" si="47"/>
        <v>55488.424752197854</v>
      </c>
      <c r="U203" s="62">
        <f t="shared" si="59"/>
        <v>0</v>
      </c>
      <c r="V203" s="62">
        <f t="shared" si="48"/>
        <v>327281.76900295191</v>
      </c>
      <c r="W203" s="7">
        <f t="shared" si="54"/>
        <v>12989940.171524534</v>
      </c>
      <c r="X203" s="30"/>
      <c r="Y203" s="30"/>
      <c r="Z203" s="30"/>
      <c r="AA203" s="48">
        <f>'Summary CF'!B187*$D$12</f>
        <v>95116.264116482896</v>
      </c>
      <c r="AB203" s="7"/>
      <c r="AC203" s="7">
        <f t="shared" si="55"/>
        <v>0</v>
      </c>
      <c r="AD203" s="7">
        <f t="shared" si="56"/>
        <v>0</v>
      </c>
      <c r="AE203" s="31"/>
      <c r="AF203" s="7">
        <f t="shared" si="57"/>
        <v>95116.264116482896</v>
      </c>
      <c r="AG203" s="7">
        <f t="shared" si="58"/>
        <v>3775201.3623493295</v>
      </c>
    </row>
    <row r="204" spans="1:33">
      <c r="A204" s="48">
        <f>'Summary CF'!B188*$D$5</f>
        <v>323971.7989434225</v>
      </c>
      <c r="B204" s="26">
        <v>186</v>
      </c>
      <c r="C204" s="7">
        <f t="shared" si="40"/>
        <v>0</v>
      </c>
      <c r="D204" s="7">
        <f t="shared" si="49"/>
        <v>0</v>
      </c>
      <c r="E204" s="31"/>
      <c r="F204" s="7">
        <f t="shared" si="41"/>
        <v>0</v>
      </c>
      <c r="G204" s="7">
        <f t="shared" si="50"/>
        <v>0</v>
      </c>
      <c r="H204" s="31"/>
      <c r="I204" s="7">
        <f t="shared" si="51"/>
        <v>0</v>
      </c>
      <c r="J204" s="7">
        <f t="shared" si="52"/>
        <v>0</v>
      </c>
      <c r="K204" s="31"/>
      <c r="L204" s="45">
        <f t="shared" si="42"/>
        <v>0</v>
      </c>
      <c r="M204" s="62">
        <f t="shared" si="43"/>
        <v>0</v>
      </c>
      <c r="N204" s="66">
        <f t="shared" si="44"/>
        <v>0</v>
      </c>
      <c r="O204" s="7">
        <f t="shared" si="45"/>
        <v>0</v>
      </c>
      <c r="P204" s="31"/>
      <c r="Q204" s="7">
        <f t="shared" si="46"/>
        <v>0</v>
      </c>
      <c r="R204" s="7">
        <f t="shared" si="53"/>
        <v>0</v>
      </c>
      <c r="S204" s="30"/>
      <c r="T204" s="54">
        <f t="shared" si="47"/>
        <v>54124.750714685557</v>
      </c>
      <c r="U204" s="62">
        <f t="shared" si="59"/>
        <v>0</v>
      </c>
      <c r="V204" s="62">
        <f t="shared" si="48"/>
        <v>323971.7989434225</v>
      </c>
      <c r="W204" s="7">
        <f t="shared" si="54"/>
        <v>12665968.372581111</v>
      </c>
      <c r="X204" s="30"/>
      <c r="Y204" s="30"/>
      <c r="Z204" s="30"/>
      <c r="AA204" s="48">
        <f>'Summary CF'!B188*$D$12</f>
        <v>94154.304067932171</v>
      </c>
      <c r="AB204" s="7"/>
      <c r="AC204" s="7">
        <f t="shared" si="55"/>
        <v>0</v>
      </c>
      <c r="AD204" s="7">
        <f t="shared" si="56"/>
        <v>0</v>
      </c>
      <c r="AE204" s="31"/>
      <c r="AF204" s="7">
        <f t="shared" si="57"/>
        <v>94154.304067932171</v>
      </c>
      <c r="AG204" s="7">
        <f t="shared" si="58"/>
        <v>3681047.0582813974</v>
      </c>
    </row>
    <row r="205" spans="1:33">
      <c r="A205" s="48">
        <f>'Summary CF'!B189*$D$5</f>
        <v>320690.24852544005</v>
      </c>
      <c r="B205" s="26">
        <v>187</v>
      </c>
      <c r="C205" s="7">
        <f t="shared" si="40"/>
        <v>0</v>
      </c>
      <c r="D205" s="7">
        <f t="shared" si="49"/>
        <v>0</v>
      </c>
      <c r="E205" s="31"/>
      <c r="F205" s="7">
        <f t="shared" si="41"/>
        <v>0</v>
      </c>
      <c r="G205" s="7">
        <f t="shared" si="50"/>
        <v>0</v>
      </c>
      <c r="H205" s="31"/>
      <c r="I205" s="7">
        <f t="shared" si="51"/>
        <v>0</v>
      </c>
      <c r="J205" s="7">
        <f t="shared" si="52"/>
        <v>0</v>
      </c>
      <c r="K205" s="31"/>
      <c r="L205" s="45">
        <f t="shared" si="42"/>
        <v>0</v>
      </c>
      <c r="M205" s="62">
        <f t="shared" si="43"/>
        <v>0</v>
      </c>
      <c r="N205" s="66">
        <f t="shared" si="44"/>
        <v>0</v>
      </c>
      <c r="O205" s="7">
        <f t="shared" si="45"/>
        <v>0</v>
      </c>
      <c r="P205" s="31"/>
      <c r="Q205" s="7">
        <f t="shared" si="46"/>
        <v>0</v>
      </c>
      <c r="R205" s="7">
        <f t="shared" si="53"/>
        <v>0</v>
      </c>
      <c r="S205" s="30"/>
      <c r="T205" s="54">
        <f t="shared" si="47"/>
        <v>52774.868219087963</v>
      </c>
      <c r="U205" s="62">
        <f t="shared" si="59"/>
        <v>0</v>
      </c>
      <c r="V205" s="62">
        <f t="shared" si="48"/>
        <v>320690.24852544005</v>
      </c>
      <c r="W205" s="7">
        <f t="shared" si="54"/>
        <v>12345278.124055671</v>
      </c>
      <c r="X205" s="30"/>
      <c r="Y205" s="30"/>
      <c r="Z205" s="30"/>
      <c r="AA205" s="48">
        <f>'Summary CF'!B189*$D$12</f>
        <v>93200.603477706012</v>
      </c>
      <c r="AB205" s="7"/>
      <c r="AC205" s="7">
        <f t="shared" si="55"/>
        <v>0</v>
      </c>
      <c r="AD205" s="7">
        <f t="shared" si="56"/>
        <v>0</v>
      </c>
      <c r="AE205" s="31"/>
      <c r="AF205" s="7">
        <f t="shared" si="57"/>
        <v>93200.603477706012</v>
      </c>
      <c r="AG205" s="7">
        <f t="shared" si="58"/>
        <v>3587846.4548036912</v>
      </c>
    </row>
    <row r="206" spans="1:33">
      <c r="A206" s="48">
        <f>'Summary CF'!B190*$D$5</f>
        <v>317436.88685875101</v>
      </c>
      <c r="B206" s="26">
        <v>188</v>
      </c>
      <c r="C206" s="7">
        <f t="shared" si="40"/>
        <v>0</v>
      </c>
      <c r="D206" s="7">
        <f t="shared" si="49"/>
        <v>0</v>
      </c>
      <c r="E206" s="31"/>
      <c r="F206" s="7">
        <f t="shared" si="41"/>
        <v>0</v>
      </c>
      <c r="G206" s="7">
        <f t="shared" si="50"/>
        <v>0</v>
      </c>
      <c r="H206" s="31"/>
      <c r="I206" s="7">
        <f t="shared" si="51"/>
        <v>0</v>
      </c>
      <c r="J206" s="7">
        <f t="shared" si="52"/>
        <v>0</v>
      </c>
      <c r="K206" s="31"/>
      <c r="L206" s="45">
        <f t="shared" si="42"/>
        <v>0</v>
      </c>
      <c r="M206" s="62">
        <f t="shared" si="43"/>
        <v>0</v>
      </c>
      <c r="N206" s="66">
        <f t="shared" si="44"/>
        <v>0</v>
      </c>
      <c r="O206" s="7">
        <f t="shared" si="45"/>
        <v>0</v>
      </c>
      <c r="P206" s="31"/>
      <c r="Q206" s="7">
        <f t="shared" si="46"/>
        <v>0</v>
      </c>
      <c r="R206" s="7">
        <f t="shared" si="53"/>
        <v>0</v>
      </c>
      <c r="S206" s="30"/>
      <c r="T206" s="54">
        <f t="shared" si="47"/>
        <v>51438.658850231957</v>
      </c>
      <c r="U206" s="62">
        <f t="shared" si="59"/>
        <v>0</v>
      </c>
      <c r="V206" s="62">
        <f t="shared" si="48"/>
        <v>317436.88685875101</v>
      </c>
      <c r="W206" s="7">
        <f t="shared" si="54"/>
        <v>12027841.23719692</v>
      </c>
      <c r="X206" s="30"/>
      <c r="Y206" s="30"/>
      <c r="Z206" s="30"/>
      <c r="AA206" s="48">
        <f>'Summary CF'!B190*$D$12</f>
        <v>92255.095243324511</v>
      </c>
      <c r="AB206" s="7"/>
      <c r="AC206" s="7">
        <f t="shared" si="55"/>
        <v>0</v>
      </c>
      <c r="AD206" s="7">
        <f t="shared" si="56"/>
        <v>0</v>
      </c>
      <c r="AE206" s="31"/>
      <c r="AF206" s="7">
        <f>MIN(AA206-AC206,AG205)</f>
        <v>92255.095243324511</v>
      </c>
      <c r="AG206" s="7">
        <f t="shared" si="58"/>
        <v>3495591.3595603667</v>
      </c>
    </row>
    <row r="207" spans="1:33">
      <c r="A207" s="48">
        <f>'Summary CF'!B191*$D$5</f>
        <v>314211.48488880711</v>
      </c>
      <c r="B207" s="26">
        <v>189</v>
      </c>
      <c r="C207" s="7">
        <f t="shared" si="40"/>
        <v>0</v>
      </c>
      <c r="D207" s="7">
        <f t="shared" si="49"/>
        <v>0</v>
      </c>
      <c r="E207" s="31"/>
      <c r="F207" s="7">
        <f t="shared" si="41"/>
        <v>0</v>
      </c>
      <c r="G207" s="7">
        <f t="shared" si="50"/>
        <v>0</v>
      </c>
      <c r="H207" s="31"/>
      <c r="I207" s="7">
        <f t="shared" si="51"/>
        <v>0</v>
      </c>
      <c r="J207" s="7">
        <f t="shared" si="52"/>
        <v>0</v>
      </c>
      <c r="K207" s="31"/>
      <c r="L207" s="45">
        <f t="shared" si="42"/>
        <v>0</v>
      </c>
      <c r="M207" s="62">
        <f t="shared" si="43"/>
        <v>0</v>
      </c>
      <c r="N207" s="66">
        <f t="shared" si="44"/>
        <v>0</v>
      </c>
      <c r="O207" s="7">
        <f t="shared" si="45"/>
        <v>0</v>
      </c>
      <c r="P207" s="31"/>
      <c r="Q207" s="7">
        <f t="shared" si="46"/>
        <v>0</v>
      </c>
      <c r="R207" s="7">
        <f t="shared" si="53"/>
        <v>0</v>
      </c>
      <c r="S207" s="30"/>
      <c r="T207" s="54">
        <f t="shared" si="47"/>
        <v>50116.005154987171</v>
      </c>
      <c r="U207" s="62">
        <f t="shared" si="59"/>
        <v>0</v>
      </c>
      <c r="V207" s="62">
        <f t="shared" si="48"/>
        <v>314211.48488880711</v>
      </c>
      <c r="W207" s="7">
        <f t="shared" si="54"/>
        <v>11713629.752308114</v>
      </c>
      <c r="X207" s="30"/>
      <c r="Y207" s="30"/>
      <c r="Z207" s="30"/>
      <c r="AA207" s="48">
        <f>'Summary CF'!B191*$D$12</f>
        <v>91317.712795809566</v>
      </c>
      <c r="AB207" s="7"/>
      <c r="AC207" s="7">
        <f t="shared" si="55"/>
        <v>0</v>
      </c>
      <c r="AD207" s="7">
        <f t="shared" si="56"/>
        <v>0</v>
      </c>
      <c r="AE207" s="31"/>
      <c r="AF207" s="7">
        <f t="shared" si="57"/>
        <v>91317.712795809566</v>
      </c>
      <c r="AG207" s="7">
        <f t="shared" si="58"/>
        <v>3404273.6467645573</v>
      </c>
    </row>
    <row r="208" spans="1:33">
      <c r="A208" s="48">
        <f>'Summary CF'!B192*$D$5</f>
        <v>311013.81538229913</v>
      </c>
      <c r="B208" s="26">
        <v>190</v>
      </c>
      <c r="C208" s="7">
        <f t="shared" si="40"/>
        <v>0</v>
      </c>
      <c r="D208" s="7">
        <f t="shared" si="49"/>
        <v>0</v>
      </c>
      <c r="E208" s="31"/>
      <c r="F208" s="7">
        <f t="shared" si="41"/>
        <v>0</v>
      </c>
      <c r="G208" s="7">
        <f t="shared" si="50"/>
        <v>0</v>
      </c>
      <c r="H208" s="31"/>
      <c r="I208" s="7">
        <f t="shared" si="51"/>
        <v>0</v>
      </c>
      <c r="J208" s="7">
        <f t="shared" si="52"/>
        <v>0</v>
      </c>
      <c r="K208" s="31"/>
      <c r="L208" s="45">
        <f t="shared" si="42"/>
        <v>0</v>
      </c>
      <c r="M208" s="62">
        <f t="shared" si="43"/>
        <v>0</v>
      </c>
      <c r="N208" s="66">
        <f t="shared" si="44"/>
        <v>0</v>
      </c>
      <c r="O208" s="7">
        <f t="shared" si="45"/>
        <v>0</v>
      </c>
      <c r="P208" s="31"/>
      <c r="Q208" s="7">
        <f t="shared" si="46"/>
        <v>0</v>
      </c>
      <c r="R208" s="7">
        <f t="shared" si="53"/>
        <v>0</v>
      </c>
      <c r="S208" s="30"/>
      <c r="T208" s="54">
        <f t="shared" si="47"/>
        <v>48806.790634617137</v>
      </c>
      <c r="U208" s="62">
        <f t="shared" si="59"/>
        <v>0</v>
      </c>
      <c r="V208" s="62">
        <f t="shared" si="48"/>
        <v>311013.81538229913</v>
      </c>
      <c r="W208" s="7">
        <f t="shared" si="54"/>
        <v>11402615.936925814</v>
      </c>
      <c r="X208" s="30"/>
      <c r="Y208" s="30"/>
      <c r="Z208" s="30"/>
      <c r="AA208" s="48">
        <f>'Summary CF'!B192*$D$12</f>
        <v>90388.390095480674</v>
      </c>
      <c r="AB208" s="7"/>
      <c r="AC208" s="7">
        <f t="shared" si="55"/>
        <v>0</v>
      </c>
      <c r="AD208" s="7">
        <f t="shared" si="56"/>
        <v>0</v>
      </c>
      <c r="AE208" s="31"/>
      <c r="AF208" s="7">
        <f t="shared" si="57"/>
        <v>90388.390095480674</v>
      </c>
      <c r="AG208" s="7">
        <f t="shared" si="58"/>
        <v>3313885.2566690766</v>
      </c>
    </row>
    <row r="209" spans="1:33">
      <c r="A209" s="48">
        <f>'Summary CF'!B193*$D$5</f>
        <v>307843.65291280637</v>
      </c>
      <c r="B209" s="26">
        <v>191</v>
      </c>
      <c r="C209" s="7">
        <f t="shared" si="40"/>
        <v>0</v>
      </c>
      <c r="D209" s="7">
        <f t="shared" si="49"/>
        <v>0</v>
      </c>
      <c r="E209" s="31"/>
      <c r="F209" s="7">
        <f t="shared" si="41"/>
        <v>0</v>
      </c>
      <c r="G209" s="7">
        <f t="shared" si="50"/>
        <v>0</v>
      </c>
      <c r="H209" s="31"/>
      <c r="I209" s="7">
        <f t="shared" si="51"/>
        <v>0</v>
      </c>
      <c r="J209" s="7">
        <f t="shared" si="52"/>
        <v>0</v>
      </c>
      <c r="K209" s="31"/>
      <c r="L209" s="45">
        <f t="shared" si="42"/>
        <v>0</v>
      </c>
      <c r="M209" s="62">
        <f t="shared" si="43"/>
        <v>0</v>
      </c>
      <c r="N209" s="66">
        <f t="shared" si="44"/>
        <v>0</v>
      </c>
      <c r="O209" s="7">
        <f t="shared" si="45"/>
        <v>0</v>
      </c>
      <c r="P209" s="31"/>
      <c r="Q209" s="7">
        <f t="shared" si="46"/>
        <v>0</v>
      </c>
      <c r="R209" s="7">
        <f t="shared" si="53"/>
        <v>0</v>
      </c>
      <c r="S209" s="30"/>
      <c r="T209" s="54">
        <f t="shared" si="47"/>
        <v>47510.899737190892</v>
      </c>
      <c r="U209" s="62">
        <f t="shared" si="59"/>
        <v>0</v>
      </c>
      <c r="V209" s="62">
        <f t="shared" si="48"/>
        <v>307843.65291280637</v>
      </c>
      <c r="W209" s="7">
        <f t="shared" si="54"/>
        <v>11094772.284013007</v>
      </c>
      <c r="X209" s="30"/>
      <c r="Y209" s="30"/>
      <c r="Z209" s="30"/>
      <c r="AA209" s="48">
        <f>'Summary CF'!B193*$D$12</f>
        <v>89467.061627784351</v>
      </c>
      <c r="AB209" s="7"/>
      <c r="AC209" s="7">
        <f t="shared" si="55"/>
        <v>0</v>
      </c>
      <c r="AD209" s="7">
        <f t="shared" si="56"/>
        <v>0</v>
      </c>
      <c r="AE209" s="31"/>
      <c r="AF209" s="7">
        <f t="shared" si="57"/>
        <v>89467.061627784351</v>
      </c>
      <c r="AG209" s="7">
        <f t="shared" si="58"/>
        <v>3224418.1950412923</v>
      </c>
    </row>
    <row r="210" spans="1:33">
      <c r="A210" s="48">
        <f>'Summary CF'!B194*$D$5</f>
        <v>304700.77384655731</v>
      </c>
      <c r="B210" s="26">
        <v>192</v>
      </c>
      <c r="C210" s="7">
        <f t="shared" si="40"/>
        <v>0</v>
      </c>
      <c r="D210" s="7">
        <f t="shared" si="49"/>
        <v>0</v>
      </c>
      <c r="E210" s="31"/>
      <c r="F210" s="7">
        <f t="shared" si="41"/>
        <v>0</v>
      </c>
      <c r="G210" s="7">
        <f t="shared" si="50"/>
        <v>0</v>
      </c>
      <c r="H210" s="31"/>
      <c r="I210" s="7">
        <f t="shared" si="51"/>
        <v>0</v>
      </c>
      <c r="J210" s="7">
        <f t="shared" si="52"/>
        <v>0</v>
      </c>
      <c r="K210" s="31"/>
      <c r="L210" s="45">
        <f t="shared" si="42"/>
        <v>0</v>
      </c>
      <c r="M210" s="62">
        <f t="shared" si="43"/>
        <v>0</v>
      </c>
      <c r="N210" s="66">
        <f t="shared" si="44"/>
        <v>0</v>
      </c>
      <c r="O210" s="7">
        <f t="shared" si="45"/>
        <v>0</v>
      </c>
      <c r="P210" s="31"/>
      <c r="Q210" s="7">
        <f t="shared" si="46"/>
        <v>0</v>
      </c>
      <c r="R210" s="7">
        <f t="shared" si="53"/>
        <v>0</v>
      </c>
      <c r="S210" s="30"/>
      <c r="T210" s="54">
        <f t="shared" si="47"/>
        <v>46228.217850054192</v>
      </c>
      <c r="U210" s="62">
        <f t="shared" si="59"/>
        <v>0</v>
      </c>
      <c r="V210" s="62">
        <f t="shared" si="48"/>
        <v>304700.77384655731</v>
      </c>
      <c r="W210" s="7">
        <f t="shared" si="54"/>
        <v>10790071.510166449</v>
      </c>
      <c r="X210" s="30"/>
      <c r="Y210" s="30"/>
      <c r="Z210" s="30"/>
      <c r="AA210" s="48">
        <f>'Summary CF'!B194*$D$12</f>
        <v>88553.662399155714</v>
      </c>
      <c r="AB210" s="7"/>
      <c r="AC210" s="7">
        <f t="shared" si="55"/>
        <v>0</v>
      </c>
      <c r="AD210" s="7">
        <f t="shared" si="56"/>
        <v>0</v>
      </c>
      <c r="AE210" s="31"/>
      <c r="AF210" s="7">
        <f t="shared" si="57"/>
        <v>88553.662399155714</v>
      </c>
      <c r="AG210" s="7">
        <f t="shared" si="58"/>
        <v>3135864.5326421368</v>
      </c>
    </row>
    <row r="211" spans="1:33">
      <c r="A211" s="48">
        <f>'Summary CF'!B195*$D$5</f>
        <v>301584.95632830175</v>
      </c>
      <c r="B211" s="26">
        <v>193</v>
      </c>
      <c r="C211" s="7">
        <f t="shared" ref="C211:C258" si="60">MAX(0, MIN($A211+$T211,D210))</f>
        <v>0</v>
      </c>
      <c r="D211" s="7">
        <f t="shared" si="49"/>
        <v>0</v>
      </c>
      <c r="E211" s="31"/>
      <c r="F211" s="7">
        <f t="shared" ref="F211:F258" si="61">MAX(0, MIN($A211+$L211+$T211-$C211,G210))</f>
        <v>0</v>
      </c>
      <c r="G211" s="7">
        <f t="shared" si="50"/>
        <v>0</v>
      </c>
      <c r="H211" s="31"/>
      <c r="I211" s="7">
        <f t="shared" si="51"/>
        <v>0</v>
      </c>
      <c r="J211" s="7">
        <f t="shared" si="52"/>
        <v>0</v>
      </c>
      <c r="K211" s="31"/>
      <c r="L211" s="45">
        <f t="shared" ref="L211:L258" si="62">$C$2*O210</f>
        <v>0</v>
      </c>
      <c r="M211" s="62">
        <f t="shared" ref="M211:M258" si="63">IF(J211&gt;0,L211,MIN(I211,L211))</f>
        <v>0</v>
      </c>
      <c r="N211" s="66">
        <f t="shared" ref="N211:N258" si="64">MAX(0, MIN($A211+$M211+$T211-$F211-$C211-$I211,O210))</f>
        <v>0</v>
      </c>
      <c r="O211" s="7">
        <f t="shared" ref="O211:O258" si="65">MAX(O210+M211-N211,0)</f>
        <v>0</v>
      </c>
      <c r="P211" s="31"/>
      <c r="Q211" s="7">
        <f t="shared" ref="Q211:Q258" si="66">IF(O211&gt;0,0,MIN(A211+T211-N211,R210))</f>
        <v>0</v>
      </c>
      <c r="R211" s="7">
        <f t="shared" si="53"/>
        <v>0</v>
      </c>
      <c r="S211" s="30"/>
      <c r="T211" s="54">
        <f t="shared" ref="T211:T258" si="67">W210*$C$2</f>
        <v>44958.631292360209</v>
      </c>
      <c r="U211" s="62">
        <f t="shared" si="59"/>
        <v>0</v>
      </c>
      <c r="V211" s="62">
        <f t="shared" ref="V211:V257" si="68">MAX(0, MIN($A211+$U211-$F211-$C211-$I211-N211-Q211,W210))</f>
        <v>301584.95632830175</v>
      </c>
      <c r="W211" s="7">
        <f t="shared" si="54"/>
        <v>10488486.553838147</v>
      </c>
      <c r="X211" s="30"/>
      <c r="Y211" s="30"/>
      <c r="Z211" s="30"/>
      <c r="AA211" s="48">
        <f>'Summary CF'!B195*$D$12</f>
        <v>87648.127932912699</v>
      </c>
      <c r="AB211" s="7"/>
      <c r="AC211" s="7">
        <f t="shared" si="55"/>
        <v>0</v>
      </c>
      <c r="AD211" s="7">
        <f t="shared" si="56"/>
        <v>0</v>
      </c>
      <c r="AE211" s="31"/>
      <c r="AF211" s="7">
        <f t="shared" si="57"/>
        <v>87648.127932912699</v>
      </c>
      <c r="AG211" s="7">
        <f t="shared" si="58"/>
        <v>3048216.4047092241</v>
      </c>
    </row>
    <row r="212" spans="1:33">
      <c r="A212" s="48">
        <f>'Summary CF'!B196*$D$5</f>
        <v>298495.98026729526</v>
      </c>
      <c r="B212" s="26">
        <v>194</v>
      </c>
      <c r="C212" s="7">
        <f t="shared" si="60"/>
        <v>0</v>
      </c>
      <c r="D212" s="7">
        <f t="shared" ref="D212:D258" si="69">D211-C212</f>
        <v>0</v>
      </c>
      <c r="E212" s="31"/>
      <c r="F212" s="7">
        <f t="shared" si="61"/>
        <v>0</v>
      </c>
      <c r="G212" s="7">
        <f t="shared" ref="G212:G258" si="70">G211-F212</f>
        <v>0</v>
      </c>
      <c r="H212" s="31"/>
      <c r="I212" s="7">
        <f t="shared" ref="I212:I258" si="71">MAX(0, MIN($A212+L212+T212-F212-C212,J211))</f>
        <v>0</v>
      </c>
      <c r="J212" s="7">
        <f t="shared" ref="J212:J258" si="72">MAX(0,J211-I212)</f>
        <v>0</v>
      </c>
      <c r="K212" s="31"/>
      <c r="L212" s="45">
        <f t="shared" si="62"/>
        <v>0</v>
      </c>
      <c r="M212" s="62">
        <f t="shared" si="63"/>
        <v>0</v>
      </c>
      <c r="N212" s="66">
        <f t="shared" si="64"/>
        <v>0</v>
      </c>
      <c r="O212" s="7">
        <f t="shared" si="65"/>
        <v>0</v>
      </c>
      <c r="P212" s="31"/>
      <c r="Q212" s="7">
        <f t="shared" si="66"/>
        <v>0</v>
      </c>
      <c r="R212" s="7">
        <f t="shared" ref="R212:R258" si="73">MAX(0,R211-Q212)</f>
        <v>0</v>
      </c>
      <c r="S212" s="30"/>
      <c r="T212" s="54">
        <f t="shared" si="67"/>
        <v>43702.027307658944</v>
      </c>
      <c r="U212" s="62">
        <f t="shared" si="59"/>
        <v>0</v>
      </c>
      <c r="V212" s="62">
        <f t="shared" si="68"/>
        <v>298495.98026729526</v>
      </c>
      <c r="W212" s="7">
        <f t="shared" ref="W212:W258" si="74">MAX(0,W211+U212-V212)</f>
        <v>10189990.573570851</v>
      </c>
      <c r="X212" s="30"/>
      <c r="Y212" s="30"/>
      <c r="Z212" s="30"/>
      <c r="AA212" s="48">
        <f>'Summary CF'!B196*$D$12</f>
        <v>86750.394265182695</v>
      </c>
      <c r="AB212" s="7"/>
      <c r="AC212" s="7">
        <f t="shared" ref="AC212:AC258" si="75">MIN(AA212,AD211)</f>
        <v>0</v>
      </c>
      <c r="AD212" s="7">
        <f t="shared" ref="AD212:AD258" si="76">AD211-AC212</f>
        <v>0</v>
      </c>
      <c r="AE212" s="31"/>
      <c r="AF212" s="7">
        <f t="shared" ref="AF212:AF258" si="77">MIN(AA212-AC212,AG211)</f>
        <v>86750.394265182695</v>
      </c>
      <c r="AG212" s="7">
        <f t="shared" ref="AG212:AG258" si="78">AG211-AF212</f>
        <v>2961466.0104440413</v>
      </c>
    </row>
    <row r="213" spans="1:33">
      <c r="A213" s="48">
        <f>'Summary CF'!B197*$D$5</f>
        <v>295433.6273233926</v>
      </c>
      <c r="B213" s="26">
        <v>195</v>
      </c>
      <c r="C213" s="7">
        <f t="shared" si="60"/>
        <v>0</v>
      </c>
      <c r="D213" s="7">
        <f t="shared" si="69"/>
        <v>0</v>
      </c>
      <c r="E213" s="31"/>
      <c r="F213" s="7">
        <f t="shared" si="61"/>
        <v>0</v>
      </c>
      <c r="G213" s="7">
        <f t="shared" si="70"/>
        <v>0</v>
      </c>
      <c r="H213" s="31"/>
      <c r="I213" s="7">
        <f t="shared" si="71"/>
        <v>0</v>
      </c>
      <c r="J213" s="7">
        <f t="shared" si="72"/>
        <v>0</v>
      </c>
      <c r="K213" s="31"/>
      <c r="L213" s="45">
        <f t="shared" si="62"/>
        <v>0</v>
      </c>
      <c r="M213" s="62">
        <f t="shared" si="63"/>
        <v>0</v>
      </c>
      <c r="N213" s="66">
        <f t="shared" si="64"/>
        <v>0</v>
      </c>
      <c r="O213" s="7">
        <f t="shared" si="65"/>
        <v>0</v>
      </c>
      <c r="P213" s="31"/>
      <c r="Q213" s="7">
        <f t="shared" si="66"/>
        <v>0</v>
      </c>
      <c r="R213" s="7">
        <f t="shared" si="73"/>
        <v>0</v>
      </c>
      <c r="S213" s="30"/>
      <c r="T213" s="54">
        <f t="shared" si="67"/>
        <v>42458.294056545215</v>
      </c>
      <c r="U213" s="62">
        <f t="shared" ref="U213:U258" si="79">IF(R213&gt;0,T213,MIN(Q213,T213))</f>
        <v>0</v>
      </c>
      <c r="V213" s="62">
        <f t="shared" si="68"/>
        <v>295433.6273233926</v>
      </c>
      <c r="W213" s="7">
        <f t="shared" si="74"/>
        <v>9894556.9462474585</v>
      </c>
      <c r="X213" s="30"/>
      <c r="Y213" s="30"/>
      <c r="Z213" s="30"/>
      <c r="AA213" s="48">
        <f>'Summary CF'!B197*$D$12</f>
        <v>85860.397940860974</v>
      </c>
      <c r="AB213" s="7"/>
      <c r="AC213" s="7">
        <f t="shared" si="75"/>
        <v>0</v>
      </c>
      <c r="AD213" s="7">
        <f t="shared" si="76"/>
        <v>0</v>
      </c>
      <c r="AE213" s="31"/>
      <c r="AF213" s="7">
        <f t="shared" si="77"/>
        <v>85860.397940860974</v>
      </c>
      <c r="AG213" s="7">
        <f t="shared" si="78"/>
        <v>2875605.6125031803</v>
      </c>
    </row>
    <row r="214" spans="1:33">
      <c r="A214" s="48">
        <f>'Summary CF'!B198*$D$5</f>
        <v>292397.68089325051</v>
      </c>
      <c r="B214" s="26">
        <v>196</v>
      </c>
      <c r="C214" s="7">
        <f t="shared" si="60"/>
        <v>0</v>
      </c>
      <c r="D214" s="7">
        <f t="shared" si="69"/>
        <v>0</v>
      </c>
      <c r="E214" s="31"/>
      <c r="F214" s="7">
        <f t="shared" si="61"/>
        <v>0</v>
      </c>
      <c r="G214" s="7">
        <f t="shared" si="70"/>
        <v>0</v>
      </c>
      <c r="H214" s="31"/>
      <c r="I214" s="7">
        <f t="shared" si="71"/>
        <v>0</v>
      </c>
      <c r="J214" s="7">
        <f t="shared" si="72"/>
        <v>0</v>
      </c>
      <c r="K214" s="31"/>
      <c r="L214" s="45">
        <f t="shared" si="62"/>
        <v>0</v>
      </c>
      <c r="M214" s="62">
        <f t="shared" si="63"/>
        <v>0</v>
      </c>
      <c r="N214" s="66">
        <f t="shared" si="64"/>
        <v>0</v>
      </c>
      <c r="O214" s="7">
        <f t="shared" si="65"/>
        <v>0</v>
      </c>
      <c r="P214" s="31"/>
      <c r="Q214" s="7">
        <f t="shared" si="66"/>
        <v>0</v>
      </c>
      <c r="R214" s="7">
        <f t="shared" si="73"/>
        <v>0</v>
      </c>
      <c r="S214" s="30"/>
      <c r="T214" s="54">
        <f t="shared" si="67"/>
        <v>41227.320609364411</v>
      </c>
      <c r="U214" s="62">
        <f t="shared" si="79"/>
        <v>0</v>
      </c>
      <c r="V214" s="62">
        <f t="shared" si="68"/>
        <v>292397.68089325051</v>
      </c>
      <c r="W214" s="7">
        <f t="shared" si="74"/>
        <v>9602159.2653542086</v>
      </c>
      <c r="X214" s="30"/>
      <c r="Y214" s="30"/>
      <c r="Z214" s="30"/>
      <c r="AA214" s="48">
        <f>'Summary CF'!B198*$D$12</f>
        <v>84978.076009600933</v>
      </c>
      <c r="AB214" s="7"/>
      <c r="AC214" s="7">
        <f t="shared" si="75"/>
        <v>0</v>
      </c>
      <c r="AD214" s="7">
        <f t="shared" si="76"/>
        <v>0</v>
      </c>
      <c r="AE214" s="31"/>
      <c r="AF214" s="7">
        <f t="shared" si="77"/>
        <v>84978.076009600933</v>
      </c>
      <c r="AG214" s="7">
        <f t="shared" si="78"/>
        <v>2790627.5364935794</v>
      </c>
    </row>
    <row r="215" spans="1:33">
      <c r="A215" s="48">
        <f>'Summary CF'!B199*$D$5</f>
        <v>289387.92609663919</v>
      </c>
      <c r="B215" s="26">
        <v>197</v>
      </c>
      <c r="C215" s="7">
        <f t="shared" si="60"/>
        <v>0</v>
      </c>
      <c r="D215" s="7">
        <f t="shared" si="69"/>
        <v>0</v>
      </c>
      <c r="E215" s="31"/>
      <c r="F215" s="7">
        <f t="shared" si="61"/>
        <v>0</v>
      </c>
      <c r="G215" s="7">
        <f t="shared" si="70"/>
        <v>0</v>
      </c>
      <c r="H215" s="31"/>
      <c r="I215" s="7">
        <f t="shared" si="71"/>
        <v>0</v>
      </c>
      <c r="J215" s="7">
        <f t="shared" si="72"/>
        <v>0</v>
      </c>
      <c r="K215" s="31"/>
      <c r="L215" s="45">
        <f t="shared" si="62"/>
        <v>0</v>
      </c>
      <c r="M215" s="62">
        <f t="shared" si="63"/>
        <v>0</v>
      </c>
      <c r="N215" s="66">
        <f t="shared" si="64"/>
        <v>0</v>
      </c>
      <c r="O215" s="7">
        <f t="shared" si="65"/>
        <v>0</v>
      </c>
      <c r="P215" s="31"/>
      <c r="Q215" s="7">
        <f t="shared" si="66"/>
        <v>0</v>
      </c>
      <c r="R215" s="7">
        <f t="shared" si="73"/>
        <v>0</v>
      </c>
      <c r="S215" s="30"/>
      <c r="T215" s="54">
        <f t="shared" si="67"/>
        <v>40008.99693897587</v>
      </c>
      <c r="U215" s="62">
        <f t="shared" si="79"/>
        <v>0</v>
      </c>
      <c r="V215" s="62">
        <f t="shared" si="68"/>
        <v>289387.92609663919</v>
      </c>
      <c r="W215" s="7">
        <f t="shared" si="74"/>
        <v>9312771.33925757</v>
      </c>
      <c r="X215" s="30"/>
      <c r="Y215" s="30"/>
      <c r="Z215" s="30"/>
      <c r="AA215" s="48">
        <f>'Summary CF'!B199*$D$12</f>
        <v>84103.366021835769</v>
      </c>
      <c r="AB215" s="7"/>
      <c r="AC215" s="7">
        <f t="shared" si="75"/>
        <v>0</v>
      </c>
      <c r="AD215" s="7">
        <f t="shared" si="76"/>
        <v>0</v>
      </c>
      <c r="AE215" s="31"/>
      <c r="AF215" s="7">
        <f t="shared" si="77"/>
        <v>84103.366021835769</v>
      </c>
      <c r="AG215" s="7">
        <f t="shared" si="78"/>
        <v>2706524.1704717437</v>
      </c>
    </row>
    <row r="216" spans="1:33">
      <c r="A216" s="48">
        <f>'Summary CF'!B200*$D$5</f>
        <v>286404.14976286096</v>
      </c>
      <c r="B216" s="26">
        <v>198</v>
      </c>
      <c r="C216" s="7">
        <f t="shared" si="60"/>
        <v>0</v>
      </c>
      <c r="D216" s="7">
        <f t="shared" si="69"/>
        <v>0</v>
      </c>
      <c r="E216" s="31"/>
      <c r="F216" s="7">
        <f t="shared" si="61"/>
        <v>0</v>
      </c>
      <c r="G216" s="7">
        <f t="shared" si="70"/>
        <v>0</v>
      </c>
      <c r="H216" s="31"/>
      <c r="I216" s="7">
        <f t="shared" si="71"/>
        <v>0</v>
      </c>
      <c r="J216" s="7">
        <f t="shared" si="72"/>
        <v>0</v>
      </c>
      <c r="K216" s="31"/>
      <c r="L216" s="45">
        <f t="shared" si="62"/>
        <v>0</v>
      </c>
      <c r="M216" s="62">
        <f t="shared" si="63"/>
        <v>0</v>
      </c>
      <c r="N216" s="66">
        <f t="shared" si="64"/>
        <v>0</v>
      </c>
      <c r="O216" s="7">
        <f t="shared" si="65"/>
        <v>0</v>
      </c>
      <c r="P216" s="31"/>
      <c r="Q216" s="7">
        <f t="shared" si="66"/>
        <v>0</v>
      </c>
      <c r="R216" s="7">
        <f t="shared" si="73"/>
        <v>0</v>
      </c>
      <c r="S216" s="30"/>
      <c r="T216" s="54">
        <f t="shared" si="67"/>
        <v>38803.213913573207</v>
      </c>
      <c r="U216" s="62">
        <f t="shared" si="79"/>
        <v>0</v>
      </c>
      <c r="V216" s="62">
        <f t="shared" si="68"/>
        <v>286404.14976286096</v>
      </c>
      <c r="W216" s="7">
        <f t="shared" si="74"/>
        <v>9026367.1894947086</v>
      </c>
      <c r="X216" s="30"/>
      <c r="Y216" s="30"/>
      <c r="Z216" s="30"/>
      <c r="AA216" s="48">
        <f>'Summary CF'!B200*$D$12</f>
        <v>83236.206024831481</v>
      </c>
      <c r="AB216" s="7"/>
      <c r="AC216" s="7">
        <f t="shared" si="75"/>
        <v>0</v>
      </c>
      <c r="AD216" s="7">
        <f t="shared" si="76"/>
        <v>0</v>
      </c>
      <c r="AE216" s="31"/>
      <c r="AF216" s="7">
        <f t="shared" si="77"/>
        <v>83236.206024831481</v>
      </c>
      <c r="AG216" s="7">
        <f t="shared" si="78"/>
        <v>2623287.9644469121</v>
      </c>
    </row>
    <row r="217" spans="1:33">
      <c r="A217" s="48">
        <f>'Summary CF'!B201*$D$5</f>
        <v>283446.14041727531</v>
      </c>
      <c r="B217" s="26">
        <v>199</v>
      </c>
      <c r="C217" s="7">
        <f t="shared" si="60"/>
        <v>0</v>
      </c>
      <c r="D217" s="7">
        <f t="shared" si="69"/>
        <v>0</v>
      </c>
      <c r="E217" s="31"/>
      <c r="F217" s="7">
        <f t="shared" si="61"/>
        <v>0</v>
      </c>
      <c r="G217" s="7">
        <f t="shared" si="70"/>
        <v>0</v>
      </c>
      <c r="H217" s="31"/>
      <c r="I217" s="7">
        <f t="shared" si="71"/>
        <v>0</v>
      </c>
      <c r="J217" s="7">
        <f t="shared" si="72"/>
        <v>0</v>
      </c>
      <c r="K217" s="31"/>
      <c r="L217" s="45">
        <f t="shared" si="62"/>
        <v>0</v>
      </c>
      <c r="M217" s="62">
        <f t="shared" si="63"/>
        <v>0</v>
      </c>
      <c r="N217" s="66">
        <f t="shared" si="64"/>
        <v>0</v>
      </c>
      <c r="O217" s="7">
        <f t="shared" si="65"/>
        <v>0</v>
      </c>
      <c r="P217" s="31"/>
      <c r="Q217" s="7">
        <f t="shared" si="66"/>
        <v>0</v>
      </c>
      <c r="R217" s="7">
        <f t="shared" si="73"/>
        <v>0</v>
      </c>
      <c r="S217" s="30"/>
      <c r="T217" s="54">
        <f t="shared" si="67"/>
        <v>37609.863289561283</v>
      </c>
      <c r="U217" s="62">
        <f t="shared" si="79"/>
        <v>0</v>
      </c>
      <c r="V217" s="62">
        <f t="shared" si="68"/>
        <v>283446.14041727531</v>
      </c>
      <c r="W217" s="7">
        <f t="shared" si="74"/>
        <v>8742921.0490774326</v>
      </c>
      <c r="X217" s="30"/>
      <c r="Y217" s="30"/>
      <c r="Z217" s="30"/>
      <c r="AA217" s="48">
        <f>'Summary CF'!B201*$D$12</f>
        <v>82376.53455877064</v>
      </c>
      <c r="AB217" s="7"/>
      <c r="AC217" s="7">
        <f t="shared" si="75"/>
        <v>0</v>
      </c>
      <c r="AD217" s="7">
        <f t="shared" si="76"/>
        <v>0</v>
      </c>
      <c r="AE217" s="31"/>
      <c r="AF217" s="7">
        <f t="shared" si="77"/>
        <v>82376.53455877064</v>
      </c>
      <c r="AG217" s="7">
        <f t="shared" si="78"/>
        <v>2540911.4298881413</v>
      </c>
    </row>
    <row r="218" spans="1:33">
      <c r="A218" s="48">
        <f>'Summary CF'!B202*$D$5</f>
        <v>280513.68826793018</v>
      </c>
      <c r="B218" s="26">
        <v>200</v>
      </c>
      <c r="C218" s="7">
        <f t="shared" si="60"/>
        <v>0</v>
      </c>
      <c r="D218" s="7">
        <f t="shared" si="69"/>
        <v>0</v>
      </c>
      <c r="E218" s="31"/>
      <c r="F218" s="7">
        <f t="shared" si="61"/>
        <v>0</v>
      </c>
      <c r="G218" s="7">
        <f t="shared" si="70"/>
        <v>0</v>
      </c>
      <c r="H218" s="31"/>
      <c r="I218" s="7">
        <f t="shared" si="71"/>
        <v>0</v>
      </c>
      <c r="J218" s="7">
        <f t="shared" si="72"/>
        <v>0</v>
      </c>
      <c r="K218" s="31"/>
      <c r="L218" s="45">
        <f t="shared" si="62"/>
        <v>0</v>
      </c>
      <c r="M218" s="62">
        <f t="shared" si="63"/>
        <v>0</v>
      </c>
      <c r="N218" s="66">
        <f t="shared" si="64"/>
        <v>0</v>
      </c>
      <c r="O218" s="7">
        <f t="shared" si="65"/>
        <v>0</v>
      </c>
      <c r="P218" s="31"/>
      <c r="Q218" s="7">
        <f t="shared" si="66"/>
        <v>0</v>
      </c>
      <c r="R218" s="7">
        <f t="shared" si="73"/>
        <v>0</v>
      </c>
      <c r="S218" s="30"/>
      <c r="T218" s="54">
        <f t="shared" si="67"/>
        <v>36428.837704489299</v>
      </c>
      <c r="U218" s="62">
        <f t="shared" si="79"/>
        <v>0</v>
      </c>
      <c r="V218" s="62">
        <f t="shared" si="68"/>
        <v>280513.68826793018</v>
      </c>
      <c r="W218" s="7">
        <f t="shared" si="74"/>
        <v>8462407.3608095031</v>
      </c>
      <c r="X218" s="30"/>
      <c r="Y218" s="30"/>
      <c r="Z218" s="30"/>
      <c r="AA218" s="48">
        <f>'Summary CF'!B202*$D$12</f>
        <v>81524.290652867203</v>
      </c>
      <c r="AB218" s="7"/>
      <c r="AC218" s="7">
        <f t="shared" si="75"/>
        <v>0</v>
      </c>
      <c r="AD218" s="7">
        <f t="shared" si="76"/>
        <v>0</v>
      </c>
      <c r="AE218" s="31"/>
      <c r="AF218" s="7">
        <f t="shared" si="77"/>
        <v>81524.290652867203</v>
      </c>
      <c r="AG218" s="7">
        <f t="shared" si="78"/>
        <v>2459387.1392352739</v>
      </c>
    </row>
    <row r="219" spans="1:33">
      <c r="A219" s="48">
        <f>'Summary CF'!B203*$D$5</f>
        <v>277606.58519229817</v>
      </c>
      <c r="B219" s="26">
        <v>201</v>
      </c>
      <c r="C219" s="7">
        <f t="shared" si="60"/>
        <v>0</v>
      </c>
      <c r="D219" s="7">
        <f t="shared" si="69"/>
        <v>0</v>
      </c>
      <c r="E219" s="31"/>
      <c r="F219" s="7">
        <f t="shared" si="61"/>
        <v>0</v>
      </c>
      <c r="G219" s="7">
        <f t="shared" si="70"/>
        <v>0</v>
      </c>
      <c r="H219" s="31"/>
      <c r="I219" s="7">
        <f t="shared" si="71"/>
        <v>0</v>
      </c>
      <c r="J219" s="7">
        <f t="shared" si="72"/>
        <v>0</v>
      </c>
      <c r="K219" s="31"/>
      <c r="L219" s="45">
        <f t="shared" si="62"/>
        <v>0</v>
      </c>
      <c r="M219" s="62">
        <f t="shared" si="63"/>
        <v>0</v>
      </c>
      <c r="N219" s="66">
        <f t="shared" si="64"/>
        <v>0</v>
      </c>
      <c r="O219" s="7">
        <f t="shared" si="65"/>
        <v>0</v>
      </c>
      <c r="P219" s="31"/>
      <c r="Q219" s="7">
        <f t="shared" si="66"/>
        <v>0</v>
      </c>
      <c r="R219" s="7">
        <f t="shared" si="73"/>
        <v>0</v>
      </c>
      <c r="S219" s="30"/>
      <c r="T219" s="54">
        <f t="shared" si="67"/>
        <v>35260.030670039596</v>
      </c>
      <c r="U219" s="62">
        <f t="shared" si="79"/>
        <v>0</v>
      </c>
      <c r="V219" s="62">
        <f t="shared" si="68"/>
        <v>277606.58519229817</v>
      </c>
      <c r="W219" s="7">
        <f t="shared" si="74"/>
        <v>8184800.7756172046</v>
      </c>
      <c r="X219" s="30"/>
      <c r="Y219" s="30"/>
      <c r="Z219" s="30"/>
      <c r="AA219" s="48">
        <f>'Summary CF'!B203*$D$12</f>
        <v>80679.413821511655</v>
      </c>
      <c r="AB219" s="7"/>
      <c r="AC219" s="7">
        <f t="shared" si="75"/>
        <v>0</v>
      </c>
      <c r="AD219" s="7">
        <f t="shared" si="76"/>
        <v>0</v>
      </c>
      <c r="AE219" s="31"/>
      <c r="AF219" s="7">
        <f t="shared" si="77"/>
        <v>80679.413821511655</v>
      </c>
      <c r="AG219" s="7">
        <f t="shared" si="78"/>
        <v>2378707.7254137625</v>
      </c>
    </row>
    <row r="220" spans="1:33">
      <c r="A220" s="48">
        <f>'Summary CF'!B204*$D$5</f>
        <v>274724.62472411658</v>
      </c>
      <c r="B220" s="26">
        <v>202</v>
      </c>
      <c r="C220" s="7">
        <f t="shared" si="60"/>
        <v>0</v>
      </c>
      <c r="D220" s="7">
        <f t="shared" si="69"/>
        <v>0</v>
      </c>
      <c r="E220" s="31"/>
      <c r="F220" s="7">
        <f t="shared" si="61"/>
        <v>0</v>
      </c>
      <c r="G220" s="7">
        <f t="shared" si="70"/>
        <v>0</v>
      </c>
      <c r="H220" s="31"/>
      <c r="I220" s="7">
        <f t="shared" si="71"/>
        <v>0</v>
      </c>
      <c r="J220" s="7">
        <f t="shared" si="72"/>
        <v>0</v>
      </c>
      <c r="K220" s="31"/>
      <c r="L220" s="45">
        <f t="shared" si="62"/>
        <v>0</v>
      </c>
      <c r="M220" s="62">
        <f t="shared" si="63"/>
        <v>0</v>
      </c>
      <c r="N220" s="66">
        <f t="shared" si="64"/>
        <v>0</v>
      </c>
      <c r="O220" s="7">
        <f t="shared" si="65"/>
        <v>0</v>
      </c>
      <c r="P220" s="31"/>
      <c r="Q220" s="7">
        <f t="shared" si="66"/>
        <v>0</v>
      </c>
      <c r="R220" s="7">
        <f t="shared" si="73"/>
        <v>0</v>
      </c>
      <c r="S220" s="30"/>
      <c r="T220" s="54">
        <f t="shared" si="67"/>
        <v>34103.336565071688</v>
      </c>
      <c r="U220" s="62">
        <f t="shared" si="79"/>
        <v>0</v>
      </c>
      <c r="V220" s="62">
        <f t="shared" si="68"/>
        <v>274724.62472411658</v>
      </c>
      <c r="W220" s="7">
        <f t="shared" si="74"/>
        <v>7910076.1508930884</v>
      </c>
      <c r="X220" s="30"/>
      <c r="Y220" s="30"/>
      <c r="Z220" s="30"/>
      <c r="AA220" s="48">
        <f>'Summary CF'!B204*$D$12</f>
        <v>79841.844060446383</v>
      </c>
      <c r="AB220" s="7"/>
      <c r="AC220" s="7">
        <f t="shared" si="75"/>
        <v>0</v>
      </c>
      <c r="AD220" s="7">
        <f t="shared" si="76"/>
        <v>0</v>
      </c>
      <c r="AE220" s="31"/>
      <c r="AF220" s="7">
        <f t="shared" si="77"/>
        <v>79841.844060446383</v>
      </c>
      <c r="AG220" s="7">
        <f t="shared" si="78"/>
        <v>2298865.8813533159</v>
      </c>
    </row>
    <row r="221" spans="1:33">
      <c r="A221" s="48">
        <f>'Summary CF'!B205*$D$5</f>
        <v>271867.602040331</v>
      </c>
      <c r="B221" s="26">
        <v>203</v>
      </c>
      <c r="C221" s="7">
        <f t="shared" si="60"/>
        <v>0</v>
      </c>
      <c r="D221" s="7">
        <f t="shared" si="69"/>
        <v>0</v>
      </c>
      <c r="E221" s="31"/>
      <c r="F221" s="7">
        <f t="shared" si="61"/>
        <v>0</v>
      </c>
      <c r="G221" s="7">
        <f t="shared" si="70"/>
        <v>0</v>
      </c>
      <c r="H221" s="31"/>
      <c r="I221" s="7">
        <f t="shared" si="71"/>
        <v>0</v>
      </c>
      <c r="J221" s="7">
        <f t="shared" si="72"/>
        <v>0</v>
      </c>
      <c r="K221" s="31"/>
      <c r="L221" s="45">
        <f t="shared" si="62"/>
        <v>0</v>
      </c>
      <c r="M221" s="62">
        <f t="shared" si="63"/>
        <v>0</v>
      </c>
      <c r="N221" s="66">
        <f t="shared" si="64"/>
        <v>0</v>
      </c>
      <c r="O221" s="7">
        <f t="shared" si="65"/>
        <v>0</v>
      </c>
      <c r="P221" s="31"/>
      <c r="Q221" s="7">
        <f t="shared" si="66"/>
        <v>0</v>
      </c>
      <c r="R221" s="7">
        <f t="shared" si="73"/>
        <v>0</v>
      </c>
      <c r="S221" s="30"/>
      <c r="T221" s="54">
        <f t="shared" si="67"/>
        <v>32958.650628721203</v>
      </c>
      <c r="U221" s="62">
        <f t="shared" si="79"/>
        <v>0</v>
      </c>
      <c r="V221" s="62">
        <f t="shared" si="68"/>
        <v>271867.602040331</v>
      </c>
      <c r="W221" s="7">
        <f t="shared" si="74"/>
        <v>7638208.5488527576</v>
      </c>
      <c r="X221" s="30"/>
      <c r="Y221" s="30"/>
      <c r="Z221" s="30"/>
      <c r="AA221" s="48">
        <f>'Summary CF'!B205*$D$12</f>
        <v>79011.521842971197</v>
      </c>
      <c r="AB221" s="7"/>
      <c r="AC221" s="7">
        <f t="shared" si="75"/>
        <v>0</v>
      </c>
      <c r="AD221" s="7">
        <f t="shared" si="76"/>
        <v>0</v>
      </c>
      <c r="AE221" s="31"/>
      <c r="AF221" s="7">
        <f t="shared" si="77"/>
        <v>79011.521842971197</v>
      </c>
      <c r="AG221" s="7">
        <f t="shared" si="78"/>
        <v>2219854.3595103449</v>
      </c>
    </row>
    <row r="222" spans="1:33">
      <c r="A222" s="48">
        <f>'Summary CF'!B206*$D$5</f>
        <v>269035.31394814147</v>
      </c>
      <c r="B222" s="26">
        <v>204</v>
      </c>
      <c r="C222" s="7">
        <f t="shared" si="60"/>
        <v>0</v>
      </c>
      <c r="D222" s="7">
        <f t="shared" si="69"/>
        <v>0</v>
      </c>
      <c r="E222" s="31"/>
      <c r="F222" s="7">
        <f t="shared" si="61"/>
        <v>0</v>
      </c>
      <c r="G222" s="7">
        <f t="shared" si="70"/>
        <v>0</v>
      </c>
      <c r="H222" s="31"/>
      <c r="I222" s="7">
        <f t="shared" si="71"/>
        <v>0</v>
      </c>
      <c r="J222" s="7">
        <f t="shared" si="72"/>
        <v>0</v>
      </c>
      <c r="K222" s="31"/>
      <c r="L222" s="45">
        <f t="shared" si="62"/>
        <v>0</v>
      </c>
      <c r="M222" s="62">
        <f t="shared" si="63"/>
        <v>0</v>
      </c>
      <c r="N222" s="66">
        <f t="shared" si="64"/>
        <v>0</v>
      </c>
      <c r="O222" s="7">
        <f t="shared" si="65"/>
        <v>0</v>
      </c>
      <c r="P222" s="31"/>
      <c r="Q222" s="7">
        <f t="shared" si="66"/>
        <v>0</v>
      </c>
      <c r="R222" s="7">
        <f t="shared" si="73"/>
        <v>0</v>
      </c>
      <c r="S222" s="30"/>
      <c r="T222" s="54">
        <f t="shared" si="67"/>
        <v>31825.868953553156</v>
      </c>
      <c r="U222" s="62">
        <f t="shared" si="79"/>
        <v>0</v>
      </c>
      <c r="V222" s="62">
        <f t="shared" si="68"/>
        <v>269035.31394814147</v>
      </c>
      <c r="W222" s="7">
        <f t="shared" si="74"/>
        <v>7369173.2349046161</v>
      </c>
      <c r="X222" s="30"/>
      <c r="Y222" s="30"/>
      <c r="Z222" s="30"/>
      <c r="AA222" s="48">
        <f>'Summary CF'!B206*$D$12</f>
        <v>78188.388116178612</v>
      </c>
      <c r="AB222" s="7"/>
      <c r="AC222" s="7">
        <f t="shared" si="75"/>
        <v>0</v>
      </c>
      <c r="AD222" s="7">
        <f t="shared" si="76"/>
        <v>0</v>
      </c>
      <c r="AE222" s="31"/>
      <c r="AF222" s="7">
        <f t="shared" si="77"/>
        <v>78188.388116178612</v>
      </c>
      <c r="AG222" s="7">
        <f t="shared" si="78"/>
        <v>2141665.9713941664</v>
      </c>
    </row>
    <row r="223" spans="1:33">
      <c r="A223" s="48">
        <f>'Summary CF'!B207*$D$5</f>
        <v>266227.55887215002</v>
      </c>
      <c r="B223" s="26">
        <v>205</v>
      </c>
      <c r="C223" s="7">
        <f t="shared" si="60"/>
        <v>0</v>
      </c>
      <c r="D223" s="7">
        <f t="shared" si="69"/>
        <v>0</v>
      </c>
      <c r="E223" s="31"/>
      <c r="F223" s="7">
        <f t="shared" si="61"/>
        <v>0</v>
      </c>
      <c r="G223" s="7">
        <f t="shared" si="70"/>
        <v>0</v>
      </c>
      <c r="H223" s="31"/>
      <c r="I223" s="7">
        <f t="shared" si="71"/>
        <v>0</v>
      </c>
      <c r="J223" s="7">
        <f t="shared" si="72"/>
        <v>0</v>
      </c>
      <c r="K223" s="31"/>
      <c r="L223" s="45">
        <f t="shared" si="62"/>
        <v>0</v>
      </c>
      <c r="M223" s="62">
        <f t="shared" si="63"/>
        <v>0</v>
      </c>
      <c r="N223" s="66">
        <f t="shared" si="64"/>
        <v>0</v>
      </c>
      <c r="O223" s="7">
        <f t="shared" si="65"/>
        <v>0</v>
      </c>
      <c r="P223" s="31"/>
      <c r="Q223" s="7">
        <f t="shared" si="66"/>
        <v>0</v>
      </c>
      <c r="R223" s="7">
        <f t="shared" si="73"/>
        <v>0</v>
      </c>
      <c r="S223" s="30"/>
      <c r="T223" s="54">
        <f t="shared" si="67"/>
        <v>30704.888478769233</v>
      </c>
      <c r="U223" s="62">
        <f t="shared" si="79"/>
        <v>0</v>
      </c>
      <c r="V223" s="62">
        <f t="shared" si="68"/>
        <v>266227.55887215002</v>
      </c>
      <c r="W223" s="7">
        <f t="shared" si="74"/>
        <v>7102945.6760324659</v>
      </c>
      <c r="X223" s="30"/>
      <c r="Y223" s="30"/>
      <c r="Z223" s="30"/>
      <c r="AA223" s="48">
        <f>'Summary CF'!B207*$D$12</f>
        <v>77372.384297218596</v>
      </c>
      <c r="AB223" s="7"/>
      <c r="AC223" s="7">
        <f t="shared" si="75"/>
        <v>0</v>
      </c>
      <c r="AD223" s="7">
        <f t="shared" si="76"/>
        <v>0</v>
      </c>
      <c r="AE223" s="31"/>
      <c r="AF223" s="7">
        <f t="shared" si="77"/>
        <v>77372.384297218596</v>
      </c>
      <c r="AG223" s="7">
        <f t="shared" si="78"/>
        <v>2064293.5870969477</v>
      </c>
    </row>
    <row r="224" spans="1:33">
      <c r="A224" s="48">
        <f>'Summary CF'!B208*$D$5</f>
        <v>263444.13684160967</v>
      </c>
      <c r="B224" s="26">
        <v>206</v>
      </c>
      <c r="C224" s="7">
        <f t="shared" si="60"/>
        <v>0</v>
      </c>
      <c r="D224" s="7">
        <f t="shared" si="69"/>
        <v>0</v>
      </c>
      <c r="E224" s="31"/>
      <c r="F224" s="7">
        <f t="shared" si="61"/>
        <v>0</v>
      </c>
      <c r="G224" s="7">
        <f t="shared" si="70"/>
        <v>0</v>
      </c>
      <c r="H224" s="31"/>
      <c r="I224" s="7">
        <f t="shared" si="71"/>
        <v>0</v>
      </c>
      <c r="J224" s="7">
        <f t="shared" si="72"/>
        <v>0</v>
      </c>
      <c r="K224" s="31"/>
      <c r="L224" s="45">
        <f t="shared" si="62"/>
        <v>0</v>
      </c>
      <c r="M224" s="62">
        <f t="shared" si="63"/>
        <v>0</v>
      </c>
      <c r="N224" s="66">
        <f t="shared" si="64"/>
        <v>0</v>
      </c>
      <c r="O224" s="7">
        <f t="shared" si="65"/>
        <v>0</v>
      </c>
      <c r="P224" s="31"/>
      <c r="Q224" s="7">
        <f t="shared" si="66"/>
        <v>0</v>
      </c>
      <c r="R224" s="7">
        <f t="shared" si="73"/>
        <v>0</v>
      </c>
      <c r="S224" s="30"/>
      <c r="T224" s="54">
        <f t="shared" si="67"/>
        <v>29595.606983468606</v>
      </c>
      <c r="U224" s="62">
        <f t="shared" si="79"/>
        <v>0</v>
      </c>
      <c r="V224" s="62">
        <f t="shared" si="68"/>
        <v>263444.13684160967</v>
      </c>
      <c r="W224" s="7">
        <f t="shared" si="74"/>
        <v>6839501.5391908558</v>
      </c>
      <c r="X224" s="30"/>
      <c r="Y224" s="30"/>
      <c r="Z224" s="30"/>
      <c r="AA224" s="48">
        <f>'Summary CF'!B208*$D$12</f>
        <v>76563.452269592803</v>
      </c>
      <c r="AB224" s="7"/>
      <c r="AC224" s="7">
        <f t="shared" si="75"/>
        <v>0</v>
      </c>
      <c r="AD224" s="7">
        <f t="shared" si="76"/>
        <v>0</v>
      </c>
      <c r="AE224" s="31"/>
      <c r="AF224" s="7">
        <f t="shared" si="77"/>
        <v>76563.452269592803</v>
      </c>
      <c r="AG224" s="7">
        <f t="shared" si="78"/>
        <v>1987730.1348273549</v>
      </c>
    </row>
    <row r="225" spans="1:33">
      <c r="A225" s="48">
        <f>'Summary CF'!B209*$D$5</f>
        <v>260684.84947777278</v>
      </c>
      <c r="B225" s="26">
        <v>207</v>
      </c>
      <c r="C225" s="7">
        <f t="shared" si="60"/>
        <v>0</v>
      </c>
      <c r="D225" s="7">
        <f t="shared" si="69"/>
        <v>0</v>
      </c>
      <c r="E225" s="31"/>
      <c r="F225" s="7">
        <f t="shared" si="61"/>
        <v>0</v>
      </c>
      <c r="G225" s="7">
        <f t="shared" si="70"/>
        <v>0</v>
      </c>
      <c r="H225" s="31"/>
      <c r="I225" s="7">
        <f t="shared" si="71"/>
        <v>0</v>
      </c>
      <c r="J225" s="7">
        <f t="shared" si="72"/>
        <v>0</v>
      </c>
      <c r="K225" s="31"/>
      <c r="L225" s="45">
        <f t="shared" si="62"/>
        <v>0</v>
      </c>
      <c r="M225" s="62">
        <f t="shared" si="63"/>
        <v>0</v>
      </c>
      <c r="N225" s="66">
        <f t="shared" si="64"/>
        <v>0</v>
      </c>
      <c r="O225" s="7">
        <f t="shared" si="65"/>
        <v>0</v>
      </c>
      <c r="P225" s="31"/>
      <c r="Q225" s="7">
        <f t="shared" si="66"/>
        <v>0</v>
      </c>
      <c r="R225" s="7">
        <f t="shared" si="73"/>
        <v>0</v>
      </c>
      <c r="S225" s="30"/>
      <c r="T225" s="54">
        <f t="shared" si="67"/>
        <v>28497.9230799619</v>
      </c>
      <c r="U225" s="62">
        <f t="shared" si="79"/>
        <v>0</v>
      </c>
      <c r="V225" s="62">
        <f t="shared" si="68"/>
        <v>260684.84947777278</v>
      </c>
      <c r="W225" s="7">
        <f t="shared" si="74"/>
        <v>6578816.6897130832</v>
      </c>
      <c r="X225" s="30"/>
      <c r="Y225" s="30"/>
      <c r="Z225" s="30"/>
      <c r="AA225" s="48">
        <f>'Summary CF'!B209*$D$12</f>
        <v>75761.534379477715</v>
      </c>
      <c r="AB225" s="7"/>
      <c r="AC225" s="7">
        <f t="shared" si="75"/>
        <v>0</v>
      </c>
      <c r="AD225" s="7">
        <f t="shared" si="76"/>
        <v>0</v>
      </c>
      <c r="AE225" s="31"/>
      <c r="AF225" s="7">
        <f t="shared" si="77"/>
        <v>75761.534379477715</v>
      </c>
      <c r="AG225" s="7">
        <f t="shared" si="78"/>
        <v>1911968.6004478773</v>
      </c>
    </row>
    <row r="226" spans="1:33">
      <c r="A226" s="48">
        <f>'Summary CF'!B210*$D$5</f>
        <v>257949.49998133985</v>
      </c>
      <c r="B226" s="26">
        <v>208</v>
      </c>
      <c r="C226" s="7">
        <f t="shared" si="60"/>
        <v>0</v>
      </c>
      <c r="D226" s="7">
        <f t="shared" si="69"/>
        <v>0</v>
      </c>
      <c r="E226" s="31"/>
      <c r="F226" s="7">
        <f t="shared" si="61"/>
        <v>0</v>
      </c>
      <c r="G226" s="7">
        <f t="shared" si="70"/>
        <v>0</v>
      </c>
      <c r="H226" s="31"/>
      <c r="I226" s="7">
        <f t="shared" si="71"/>
        <v>0</v>
      </c>
      <c r="J226" s="7">
        <f t="shared" si="72"/>
        <v>0</v>
      </c>
      <c r="K226" s="31"/>
      <c r="L226" s="45">
        <f t="shared" si="62"/>
        <v>0</v>
      </c>
      <c r="M226" s="62">
        <f t="shared" si="63"/>
        <v>0</v>
      </c>
      <c r="N226" s="66">
        <f t="shared" si="64"/>
        <v>0</v>
      </c>
      <c r="O226" s="7">
        <f t="shared" si="65"/>
        <v>0</v>
      </c>
      <c r="P226" s="31"/>
      <c r="Q226" s="7">
        <f t="shared" si="66"/>
        <v>0</v>
      </c>
      <c r="R226" s="7">
        <f t="shared" si="73"/>
        <v>0</v>
      </c>
      <c r="S226" s="30"/>
      <c r="T226" s="54">
        <f t="shared" si="67"/>
        <v>27411.736207137845</v>
      </c>
      <c r="U226" s="62">
        <f t="shared" si="79"/>
        <v>0</v>
      </c>
      <c r="V226" s="62">
        <f t="shared" si="68"/>
        <v>257949.49998133985</v>
      </c>
      <c r="W226" s="7">
        <f t="shared" si="74"/>
        <v>6320867.1897317432</v>
      </c>
      <c r="X226" s="30"/>
      <c r="Y226" s="30"/>
      <c r="Z226" s="30"/>
      <c r="AA226" s="48">
        <f>'Summary CF'!B210*$D$12</f>
        <v>74966.573432076897</v>
      </c>
      <c r="AB226" s="7"/>
      <c r="AC226" s="7">
        <f t="shared" si="75"/>
        <v>0</v>
      </c>
      <c r="AD226" s="7">
        <f t="shared" si="76"/>
        <v>0</v>
      </c>
      <c r="AE226" s="31"/>
      <c r="AF226" s="7">
        <f t="shared" si="77"/>
        <v>74966.573432076897</v>
      </c>
      <c r="AG226" s="7">
        <f t="shared" si="78"/>
        <v>1837002.0270158004</v>
      </c>
    </row>
    <row r="227" spans="1:33">
      <c r="A227" s="48">
        <f>'Summary CF'!B211*$D$5</f>
        <v>255237.89312000549</v>
      </c>
      <c r="B227" s="26">
        <v>209</v>
      </c>
      <c r="C227" s="7">
        <f t="shared" si="60"/>
        <v>0</v>
      </c>
      <c r="D227" s="7">
        <f t="shared" si="69"/>
        <v>0</v>
      </c>
      <c r="E227" s="31"/>
      <c r="F227" s="7">
        <f t="shared" si="61"/>
        <v>0</v>
      </c>
      <c r="G227" s="7">
        <f t="shared" si="70"/>
        <v>0</v>
      </c>
      <c r="H227" s="31"/>
      <c r="I227" s="7">
        <f t="shared" si="71"/>
        <v>0</v>
      </c>
      <c r="J227" s="7">
        <f t="shared" si="72"/>
        <v>0</v>
      </c>
      <c r="K227" s="31"/>
      <c r="L227" s="45">
        <f t="shared" si="62"/>
        <v>0</v>
      </c>
      <c r="M227" s="62">
        <f t="shared" si="63"/>
        <v>0</v>
      </c>
      <c r="N227" s="66">
        <f t="shared" si="64"/>
        <v>0</v>
      </c>
      <c r="O227" s="7">
        <f t="shared" si="65"/>
        <v>0</v>
      </c>
      <c r="P227" s="31"/>
      <c r="Q227" s="7">
        <f t="shared" si="66"/>
        <v>0</v>
      </c>
      <c r="R227" s="7">
        <f t="shared" si="73"/>
        <v>0</v>
      </c>
      <c r="S227" s="30"/>
      <c r="T227" s="54">
        <f t="shared" si="67"/>
        <v>26336.946623882264</v>
      </c>
      <c r="U227" s="62">
        <f t="shared" si="79"/>
        <v>0</v>
      </c>
      <c r="V227" s="62">
        <f t="shared" si="68"/>
        <v>255237.89312000549</v>
      </c>
      <c r="W227" s="7">
        <f t="shared" si="74"/>
        <v>6065629.2966117375</v>
      </c>
      <c r="X227" s="30"/>
      <c r="Y227" s="30"/>
      <c r="Z227" s="30"/>
      <c r="AA227" s="48">
        <f>'Summary CF'!B211*$D$12</f>
        <v>74178.512688001603</v>
      </c>
      <c r="AB227" s="7"/>
      <c r="AC227" s="7">
        <f t="shared" si="75"/>
        <v>0</v>
      </c>
      <c r="AD227" s="7">
        <f t="shared" si="76"/>
        <v>0</v>
      </c>
      <c r="AE227" s="31"/>
      <c r="AF227" s="7">
        <f t="shared" si="77"/>
        <v>74178.512688001603</v>
      </c>
      <c r="AG227" s="7">
        <f t="shared" si="78"/>
        <v>1762823.5143277987</v>
      </c>
    </row>
    <row r="228" spans="1:33">
      <c r="A228" s="48">
        <f>'Summary CF'!B212*$D$5</f>
        <v>252549.83521610359</v>
      </c>
      <c r="B228" s="26">
        <v>210</v>
      </c>
      <c r="C228" s="7">
        <f t="shared" si="60"/>
        <v>0</v>
      </c>
      <c r="D228" s="7">
        <f t="shared" si="69"/>
        <v>0</v>
      </c>
      <c r="E228" s="31"/>
      <c r="F228" s="7">
        <f t="shared" si="61"/>
        <v>0</v>
      </c>
      <c r="G228" s="7">
        <f t="shared" si="70"/>
        <v>0</v>
      </c>
      <c r="H228" s="31"/>
      <c r="I228" s="7">
        <f t="shared" si="71"/>
        <v>0</v>
      </c>
      <c r="J228" s="7">
        <f t="shared" si="72"/>
        <v>0</v>
      </c>
      <c r="K228" s="31"/>
      <c r="L228" s="45">
        <f t="shared" si="62"/>
        <v>0</v>
      </c>
      <c r="M228" s="62">
        <f t="shared" si="63"/>
        <v>0</v>
      </c>
      <c r="N228" s="66">
        <f t="shared" si="64"/>
        <v>0</v>
      </c>
      <c r="O228" s="7">
        <f t="shared" si="65"/>
        <v>0</v>
      </c>
      <c r="P228" s="31"/>
      <c r="Q228" s="7">
        <f t="shared" si="66"/>
        <v>0</v>
      </c>
      <c r="R228" s="7">
        <f t="shared" si="73"/>
        <v>0</v>
      </c>
      <c r="S228" s="30"/>
      <c r="T228" s="54">
        <f t="shared" si="67"/>
        <v>25273.455402548905</v>
      </c>
      <c r="U228" s="62">
        <f t="shared" si="79"/>
        <v>0</v>
      </c>
      <c r="V228" s="62">
        <f t="shared" si="68"/>
        <v>252549.83521610359</v>
      </c>
      <c r="W228" s="7">
        <f t="shared" si="74"/>
        <v>5813079.4613956343</v>
      </c>
      <c r="X228" s="30"/>
      <c r="Y228" s="30"/>
      <c r="Z228" s="30"/>
      <c r="AA228" s="48">
        <f>'Summary CF'!B212*$D$12</f>
        <v>73397.295859680104</v>
      </c>
      <c r="AB228" s="7"/>
      <c r="AC228" s="7">
        <f t="shared" si="75"/>
        <v>0</v>
      </c>
      <c r="AD228" s="7">
        <f t="shared" si="76"/>
        <v>0</v>
      </c>
      <c r="AE228" s="31"/>
      <c r="AF228" s="7">
        <f t="shared" si="77"/>
        <v>73397.295859680104</v>
      </c>
      <c r="AG228" s="7">
        <f t="shared" si="78"/>
        <v>1689426.2184681187</v>
      </c>
    </row>
    <row r="229" spans="1:33">
      <c r="A229" s="48">
        <f>'Summary CF'!B213*$D$5</f>
        <v>249885.13413434834</v>
      </c>
      <c r="B229" s="26">
        <v>211</v>
      </c>
      <c r="C229" s="7">
        <f t="shared" si="60"/>
        <v>0</v>
      </c>
      <c r="D229" s="7">
        <f t="shared" si="69"/>
        <v>0</v>
      </c>
      <c r="E229" s="31"/>
      <c r="F229" s="7">
        <f t="shared" si="61"/>
        <v>0</v>
      </c>
      <c r="G229" s="7">
        <f t="shared" si="70"/>
        <v>0</v>
      </c>
      <c r="H229" s="31"/>
      <c r="I229" s="7">
        <f t="shared" si="71"/>
        <v>0</v>
      </c>
      <c r="J229" s="7">
        <f t="shared" si="72"/>
        <v>0</v>
      </c>
      <c r="K229" s="31"/>
      <c r="L229" s="45">
        <f t="shared" si="62"/>
        <v>0</v>
      </c>
      <c r="M229" s="62">
        <f t="shared" si="63"/>
        <v>0</v>
      </c>
      <c r="N229" s="66">
        <f t="shared" si="64"/>
        <v>0</v>
      </c>
      <c r="O229" s="7">
        <f t="shared" si="65"/>
        <v>0</v>
      </c>
      <c r="P229" s="31"/>
      <c r="Q229" s="7">
        <f t="shared" si="66"/>
        <v>0</v>
      </c>
      <c r="R229" s="7">
        <f t="shared" si="73"/>
        <v>0</v>
      </c>
      <c r="S229" s="30"/>
      <c r="T229" s="54">
        <f t="shared" si="67"/>
        <v>24221.164422481808</v>
      </c>
      <c r="U229" s="62">
        <f t="shared" si="79"/>
        <v>0</v>
      </c>
      <c r="V229" s="62">
        <f t="shared" si="68"/>
        <v>249885.13413434834</v>
      </c>
      <c r="W229" s="7">
        <f t="shared" si="74"/>
        <v>5563194.3272612859</v>
      </c>
      <c r="X229" s="30"/>
      <c r="Y229" s="30"/>
      <c r="Z229" s="30"/>
      <c r="AA229" s="48">
        <f>'Summary CF'!B213*$D$12</f>
        <v>72622.867107794984</v>
      </c>
      <c r="AB229" s="7"/>
      <c r="AC229" s="7">
        <f t="shared" si="75"/>
        <v>0</v>
      </c>
      <c r="AD229" s="7">
        <f t="shared" si="76"/>
        <v>0</v>
      </c>
      <c r="AE229" s="31"/>
      <c r="AF229" s="7">
        <f t="shared" si="77"/>
        <v>72622.867107794984</v>
      </c>
      <c r="AG229" s="7">
        <f t="shared" si="78"/>
        <v>1616803.3513603236</v>
      </c>
    </row>
    <row r="230" spans="1:33">
      <c r="A230" s="48">
        <f>'Summary CF'!B214*$D$5</f>
        <v>247243.59926967215</v>
      </c>
      <c r="B230" s="26">
        <v>212</v>
      </c>
      <c r="C230" s="7">
        <f t="shared" si="60"/>
        <v>0</v>
      </c>
      <c r="D230" s="7">
        <f t="shared" si="69"/>
        <v>0</v>
      </c>
      <c r="E230" s="31"/>
      <c r="F230" s="7">
        <f t="shared" si="61"/>
        <v>0</v>
      </c>
      <c r="G230" s="7">
        <f t="shared" si="70"/>
        <v>0</v>
      </c>
      <c r="H230" s="31"/>
      <c r="I230" s="7">
        <f t="shared" si="71"/>
        <v>0</v>
      </c>
      <c r="J230" s="7">
        <f t="shared" si="72"/>
        <v>0</v>
      </c>
      <c r="K230" s="31"/>
      <c r="L230" s="45">
        <f t="shared" si="62"/>
        <v>0</v>
      </c>
      <c r="M230" s="62">
        <f t="shared" si="63"/>
        <v>0</v>
      </c>
      <c r="N230" s="66">
        <f t="shared" si="64"/>
        <v>0</v>
      </c>
      <c r="O230" s="7">
        <f t="shared" si="65"/>
        <v>0</v>
      </c>
      <c r="P230" s="31"/>
      <c r="Q230" s="7">
        <f t="shared" si="66"/>
        <v>0</v>
      </c>
      <c r="R230" s="7">
        <f t="shared" si="73"/>
        <v>0</v>
      </c>
      <c r="S230" s="30"/>
      <c r="T230" s="54">
        <f t="shared" si="67"/>
        <v>23179.976363588692</v>
      </c>
      <c r="U230" s="62">
        <f t="shared" si="79"/>
        <v>0</v>
      </c>
      <c r="V230" s="62">
        <f t="shared" si="68"/>
        <v>247243.59926967215</v>
      </c>
      <c r="W230" s="7">
        <f t="shared" si="74"/>
        <v>5315950.7279916136</v>
      </c>
      <c r="X230" s="30"/>
      <c r="Y230" s="30"/>
      <c r="Z230" s="30"/>
      <c r="AA230" s="48">
        <f>'Summary CF'!B214*$D$12</f>
        <v>71855.171037748471</v>
      </c>
      <c r="AB230" s="7"/>
      <c r="AC230" s="7">
        <f t="shared" si="75"/>
        <v>0</v>
      </c>
      <c r="AD230" s="7">
        <f t="shared" si="76"/>
        <v>0</v>
      </c>
      <c r="AE230" s="31"/>
      <c r="AF230" s="7">
        <f t="shared" si="77"/>
        <v>71855.171037748471</v>
      </c>
      <c r="AG230" s="7">
        <f t="shared" si="78"/>
        <v>1544948.1803225752</v>
      </c>
    </row>
    <row r="231" spans="1:33">
      <c r="A231" s="48">
        <f>'Summary CF'!B215*$D$5</f>
        <v>244625.04153515917</v>
      </c>
      <c r="B231" s="26">
        <v>213</v>
      </c>
      <c r="C231" s="7">
        <f t="shared" si="60"/>
        <v>0</v>
      </c>
      <c r="D231" s="7">
        <f t="shared" si="69"/>
        <v>0</v>
      </c>
      <c r="E231" s="31"/>
      <c r="F231" s="7">
        <f t="shared" si="61"/>
        <v>0</v>
      </c>
      <c r="G231" s="7">
        <f t="shared" si="70"/>
        <v>0</v>
      </c>
      <c r="H231" s="31"/>
      <c r="I231" s="7">
        <f t="shared" si="71"/>
        <v>0</v>
      </c>
      <c r="J231" s="7">
        <f t="shared" si="72"/>
        <v>0</v>
      </c>
      <c r="K231" s="31"/>
      <c r="L231" s="45">
        <f t="shared" si="62"/>
        <v>0</v>
      </c>
      <c r="M231" s="62">
        <f t="shared" si="63"/>
        <v>0</v>
      </c>
      <c r="N231" s="66">
        <f t="shared" si="64"/>
        <v>0</v>
      </c>
      <c r="O231" s="7">
        <f t="shared" si="65"/>
        <v>0</v>
      </c>
      <c r="P231" s="31"/>
      <c r="Q231" s="7">
        <f t="shared" si="66"/>
        <v>0</v>
      </c>
      <c r="R231" s="7">
        <f t="shared" si="73"/>
        <v>0</v>
      </c>
      <c r="S231" s="30"/>
      <c r="T231" s="54">
        <f t="shared" si="67"/>
        <v>22149.794699965056</v>
      </c>
      <c r="U231" s="62">
        <f t="shared" si="79"/>
        <v>0</v>
      </c>
      <c r="V231" s="62">
        <f t="shared" si="68"/>
        <v>244625.04153515917</v>
      </c>
      <c r="W231" s="7">
        <f t="shared" si="74"/>
        <v>5071325.686456454</v>
      </c>
      <c r="X231" s="30"/>
      <c r="Y231" s="30"/>
      <c r="Z231" s="30"/>
      <c r="AA231" s="48">
        <f>'Summary CF'!B215*$D$12</f>
        <v>71094.152696155637</v>
      </c>
      <c r="AB231" s="7"/>
      <c r="AC231" s="7">
        <f t="shared" si="75"/>
        <v>0</v>
      </c>
      <c r="AD231" s="7">
        <f t="shared" si="76"/>
        <v>0</v>
      </c>
      <c r="AE231" s="31"/>
      <c r="AF231" s="7">
        <f t="shared" si="77"/>
        <v>71094.152696155637</v>
      </c>
      <c r="AG231" s="7">
        <f t="shared" si="78"/>
        <v>1473854.0276264194</v>
      </c>
    </row>
    <row r="232" spans="1:33">
      <c r="A232" s="48">
        <f>'Summary CF'!B216*$D$5</f>
        <v>242029.27335007288</v>
      </c>
      <c r="B232" s="26">
        <v>214</v>
      </c>
      <c r="C232" s="7">
        <f t="shared" si="60"/>
        <v>0</v>
      </c>
      <c r="D232" s="7">
        <f t="shared" si="69"/>
        <v>0</v>
      </c>
      <c r="E232" s="31"/>
      <c r="F232" s="7">
        <f t="shared" si="61"/>
        <v>0</v>
      </c>
      <c r="G232" s="7">
        <f t="shared" si="70"/>
        <v>0</v>
      </c>
      <c r="H232" s="31"/>
      <c r="I232" s="7">
        <f t="shared" si="71"/>
        <v>0</v>
      </c>
      <c r="J232" s="7">
        <f t="shared" si="72"/>
        <v>0</v>
      </c>
      <c r="K232" s="31"/>
      <c r="L232" s="45">
        <f t="shared" si="62"/>
        <v>0</v>
      </c>
      <c r="M232" s="62">
        <f t="shared" si="63"/>
        <v>0</v>
      </c>
      <c r="N232" s="66">
        <f t="shared" si="64"/>
        <v>0</v>
      </c>
      <c r="O232" s="7">
        <f t="shared" si="65"/>
        <v>0</v>
      </c>
      <c r="P232" s="31"/>
      <c r="Q232" s="7">
        <f t="shared" si="66"/>
        <v>0</v>
      </c>
      <c r="R232" s="7">
        <f t="shared" si="73"/>
        <v>0</v>
      </c>
      <c r="S232" s="30"/>
      <c r="T232" s="54">
        <f t="shared" si="67"/>
        <v>21130.523693568557</v>
      </c>
      <c r="U232" s="62">
        <f t="shared" si="79"/>
        <v>0</v>
      </c>
      <c r="V232" s="62">
        <f t="shared" si="68"/>
        <v>242029.27335007288</v>
      </c>
      <c r="W232" s="7">
        <f t="shared" si="74"/>
        <v>4829296.413106381</v>
      </c>
      <c r="X232" s="30"/>
      <c r="Y232" s="30"/>
      <c r="Z232" s="30"/>
      <c r="AA232" s="48">
        <f>'Summary CF'!B216*$D$12</f>
        <v>70339.757567364926</v>
      </c>
      <c r="AB232" s="7"/>
      <c r="AC232" s="7">
        <f t="shared" si="75"/>
        <v>0</v>
      </c>
      <c r="AD232" s="7">
        <f t="shared" si="76"/>
        <v>0</v>
      </c>
      <c r="AE232" s="31"/>
      <c r="AF232" s="7">
        <f t="shared" si="77"/>
        <v>70339.757567364926</v>
      </c>
      <c r="AG232" s="7">
        <f t="shared" si="78"/>
        <v>1403514.2700590545</v>
      </c>
    </row>
    <row r="233" spans="1:33">
      <c r="A233" s="48">
        <f>'Summary CF'!B217*$D$5</f>
        <v>239456.10862797848</v>
      </c>
      <c r="B233" s="26">
        <v>215</v>
      </c>
      <c r="C233" s="7">
        <f t="shared" si="60"/>
        <v>0</v>
      </c>
      <c r="D233" s="7">
        <f t="shared" si="69"/>
        <v>0</v>
      </c>
      <c r="E233" s="31"/>
      <c r="F233" s="7">
        <f t="shared" si="61"/>
        <v>0</v>
      </c>
      <c r="G233" s="7">
        <f t="shared" si="70"/>
        <v>0</v>
      </c>
      <c r="H233" s="31"/>
      <c r="I233" s="7">
        <f t="shared" si="71"/>
        <v>0</v>
      </c>
      <c r="J233" s="7">
        <f t="shared" si="72"/>
        <v>0</v>
      </c>
      <c r="K233" s="31"/>
      <c r="L233" s="45">
        <f t="shared" si="62"/>
        <v>0</v>
      </c>
      <c r="M233" s="62">
        <f t="shared" si="63"/>
        <v>0</v>
      </c>
      <c r="N233" s="66">
        <f t="shared" si="64"/>
        <v>0</v>
      </c>
      <c r="O233" s="7">
        <f t="shared" si="65"/>
        <v>0</v>
      </c>
      <c r="P233" s="31"/>
      <c r="Q233" s="7">
        <f t="shared" si="66"/>
        <v>0</v>
      </c>
      <c r="R233" s="7">
        <f t="shared" si="73"/>
        <v>0</v>
      </c>
      <c r="S233" s="30"/>
      <c r="T233" s="54">
        <f t="shared" si="67"/>
        <v>20122.068387943254</v>
      </c>
      <c r="U233" s="62">
        <f t="shared" si="79"/>
        <v>0</v>
      </c>
      <c r="V233" s="62">
        <f t="shared" si="68"/>
        <v>239456.10862797848</v>
      </c>
      <c r="W233" s="7">
        <f t="shared" si="74"/>
        <v>4589840.3044784022</v>
      </c>
      <c r="X233" s="30"/>
      <c r="Y233" s="30"/>
      <c r="Z233" s="30"/>
      <c r="AA233" s="48">
        <f>'Summary CF'!B217*$D$12</f>
        <v>69591.931570006243</v>
      </c>
      <c r="AB233" s="7"/>
      <c r="AC233" s="7">
        <f t="shared" si="75"/>
        <v>0</v>
      </c>
      <c r="AD233" s="7">
        <f t="shared" si="76"/>
        <v>0</v>
      </c>
      <c r="AE233" s="31"/>
      <c r="AF233" s="7">
        <f t="shared" si="77"/>
        <v>69591.931570006243</v>
      </c>
      <c r="AG233" s="7">
        <f t="shared" si="78"/>
        <v>1333922.3384890482</v>
      </c>
    </row>
    <row r="234" spans="1:33">
      <c r="A234" s="48">
        <f>'Summary CF'!B218*$D$5</f>
        <v>236905.36276495815</v>
      </c>
      <c r="B234" s="26">
        <v>216</v>
      </c>
      <c r="C234" s="7">
        <f t="shared" si="60"/>
        <v>0</v>
      </c>
      <c r="D234" s="7">
        <f t="shared" si="69"/>
        <v>0</v>
      </c>
      <c r="E234" s="31"/>
      <c r="F234" s="7">
        <f t="shared" si="61"/>
        <v>0</v>
      </c>
      <c r="G234" s="7">
        <f t="shared" si="70"/>
        <v>0</v>
      </c>
      <c r="H234" s="31"/>
      <c r="I234" s="7">
        <f t="shared" si="71"/>
        <v>0</v>
      </c>
      <c r="J234" s="7">
        <f t="shared" si="72"/>
        <v>0</v>
      </c>
      <c r="K234" s="31"/>
      <c r="L234" s="45">
        <f t="shared" si="62"/>
        <v>0</v>
      </c>
      <c r="M234" s="62">
        <f t="shared" si="63"/>
        <v>0</v>
      </c>
      <c r="N234" s="66">
        <f t="shared" si="64"/>
        <v>0</v>
      </c>
      <c r="O234" s="7">
        <f t="shared" si="65"/>
        <v>0</v>
      </c>
      <c r="P234" s="31"/>
      <c r="Q234" s="7">
        <f t="shared" si="66"/>
        <v>0</v>
      </c>
      <c r="R234" s="7">
        <f t="shared" si="73"/>
        <v>0</v>
      </c>
      <c r="S234" s="30"/>
      <c r="T234" s="54">
        <f t="shared" si="67"/>
        <v>19124.334601993341</v>
      </c>
      <c r="U234" s="62">
        <f t="shared" si="79"/>
        <v>0</v>
      </c>
      <c r="V234" s="62">
        <f t="shared" si="68"/>
        <v>236905.36276495815</v>
      </c>
      <c r="W234" s="7">
        <f t="shared" si="74"/>
        <v>4352934.941713444</v>
      </c>
      <c r="X234" s="30"/>
      <c r="Y234" s="30"/>
      <c r="Z234" s="30"/>
      <c r="AA234" s="48">
        <f>'Summary CF'!B218*$D$12</f>
        <v>68850.621053565963</v>
      </c>
      <c r="AB234" s="7"/>
      <c r="AC234" s="7">
        <f t="shared" si="75"/>
        <v>0</v>
      </c>
      <c r="AD234" s="7">
        <f t="shared" si="76"/>
        <v>0</v>
      </c>
      <c r="AE234" s="31"/>
      <c r="AF234" s="7">
        <f t="shared" si="77"/>
        <v>68850.621053565963</v>
      </c>
      <c r="AG234" s="7">
        <f t="shared" si="78"/>
        <v>1265071.7174354822</v>
      </c>
    </row>
    <row r="235" spans="1:33">
      <c r="A235" s="48">
        <f>'Summary CF'!B219*$D$5</f>
        <v>234376.85262791894</v>
      </c>
      <c r="B235" s="26">
        <v>217</v>
      </c>
      <c r="C235" s="7">
        <f t="shared" si="60"/>
        <v>0</v>
      </c>
      <c r="D235" s="7">
        <f t="shared" si="69"/>
        <v>0</v>
      </c>
      <c r="E235" s="31"/>
      <c r="F235" s="7">
        <f t="shared" si="61"/>
        <v>0</v>
      </c>
      <c r="G235" s="7">
        <f t="shared" si="70"/>
        <v>0</v>
      </c>
      <c r="H235" s="31"/>
      <c r="I235" s="7">
        <f t="shared" si="71"/>
        <v>0</v>
      </c>
      <c r="J235" s="7">
        <f t="shared" si="72"/>
        <v>0</v>
      </c>
      <c r="K235" s="31"/>
      <c r="L235" s="45">
        <f t="shared" si="62"/>
        <v>0</v>
      </c>
      <c r="M235" s="62">
        <f t="shared" si="63"/>
        <v>0</v>
      </c>
      <c r="N235" s="66">
        <f t="shared" si="64"/>
        <v>0</v>
      </c>
      <c r="O235" s="7">
        <f t="shared" si="65"/>
        <v>0</v>
      </c>
      <c r="P235" s="31"/>
      <c r="Q235" s="7">
        <f t="shared" si="66"/>
        <v>0</v>
      </c>
      <c r="R235" s="7">
        <f t="shared" si="73"/>
        <v>0</v>
      </c>
      <c r="S235" s="30"/>
      <c r="T235" s="54">
        <f t="shared" si="67"/>
        <v>18137.228923806015</v>
      </c>
      <c r="U235" s="62">
        <f t="shared" si="79"/>
        <v>0</v>
      </c>
      <c r="V235" s="62">
        <f t="shared" si="68"/>
        <v>234376.85262791894</v>
      </c>
      <c r="W235" s="7">
        <f t="shared" si="74"/>
        <v>4118558.0890855249</v>
      </c>
      <c r="X235" s="30"/>
      <c r="Y235" s="30"/>
      <c r="Z235" s="30"/>
      <c r="AA235" s="48">
        <f>'Summary CF'!B219*$D$12</f>
        <v>68115.772794988938</v>
      </c>
      <c r="AB235" s="7"/>
      <c r="AC235" s="7">
        <f t="shared" si="75"/>
        <v>0</v>
      </c>
      <c r="AD235" s="7">
        <f t="shared" si="76"/>
        <v>0</v>
      </c>
      <c r="AE235" s="31"/>
      <c r="AF235" s="7">
        <f t="shared" si="77"/>
        <v>68115.772794988938</v>
      </c>
      <c r="AG235" s="7">
        <f t="shared" si="78"/>
        <v>1196955.9446404933</v>
      </c>
    </row>
    <row r="236" spans="1:33">
      <c r="A236" s="48">
        <f>'Summary CF'!B220*$D$5</f>
        <v>231870.39654299224</v>
      </c>
      <c r="B236" s="26">
        <v>218</v>
      </c>
      <c r="C236" s="7">
        <f t="shared" si="60"/>
        <v>0</v>
      </c>
      <c r="D236" s="7">
        <f t="shared" si="69"/>
        <v>0</v>
      </c>
      <c r="E236" s="31"/>
      <c r="F236" s="7">
        <f t="shared" si="61"/>
        <v>0</v>
      </c>
      <c r="G236" s="7">
        <f t="shared" si="70"/>
        <v>0</v>
      </c>
      <c r="H236" s="31"/>
      <c r="I236" s="7">
        <f t="shared" si="71"/>
        <v>0</v>
      </c>
      <c r="J236" s="7">
        <f t="shared" si="72"/>
        <v>0</v>
      </c>
      <c r="K236" s="31"/>
      <c r="L236" s="45">
        <f t="shared" si="62"/>
        <v>0</v>
      </c>
      <c r="M236" s="62">
        <f t="shared" si="63"/>
        <v>0</v>
      </c>
      <c r="N236" s="66">
        <f t="shared" si="64"/>
        <v>0</v>
      </c>
      <c r="O236" s="7">
        <f t="shared" si="65"/>
        <v>0</v>
      </c>
      <c r="P236" s="31"/>
      <c r="Q236" s="7">
        <f t="shared" si="66"/>
        <v>0</v>
      </c>
      <c r="R236" s="7">
        <f t="shared" si="73"/>
        <v>0</v>
      </c>
      <c r="S236" s="30"/>
      <c r="T236" s="54">
        <f t="shared" si="67"/>
        <v>17160.658704523019</v>
      </c>
      <c r="U236" s="62">
        <f t="shared" si="79"/>
        <v>0</v>
      </c>
      <c r="V236" s="62">
        <f t="shared" si="68"/>
        <v>231870.39654299224</v>
      </c>
      <c r="W236" s="7">
        <f t="shared" si="74"/>
        <v>3886687.6925425325</v>
      </c>
      <c r="X236" s="30"/>
      <c r="Y236" s="30"/>
      <c r="Z236" s="30"/>
      <c r="AA236" s="48">
        <f>'Summary CF'!B220*$D$12</f>
        <v>67387.333995307112</v>
      </c>
      <c r="AB236" s="7"/>
      <c r="AC236" s="7">
        <f t="shared" si="75"/>
        <v>0</v>
      </c>
      <c r="AD236" s="7">
        <f t="shared" si="76"/>
        <v>0</v>
      </c>
      <c r="AE236" s="31"/>
      <c r="AF236" s="7">
        <f t="shared" si="77"/>
        <v>67387.333995307112</v>
      </c>
      <c r="AG236" s="7">
        <f t="shared" si="78"/>
        <v>1129568.6106451862</v>
      </c>
    </row>
    <row r="237" spans="1:33">
      <c r="A237" s="48">
        <f>'Summary CF'!B221*$D$5</f>
        <v>229385.81428402488</v>
      </c>
      <c r="B237" s="26">
        <v>219</v>
      </c>
      <c r="C237" s="7">
        <f t="shared" si="60"/>
        <v>0</v>
      </c>
      <c r="D237" s="7">
        <f t="shared" si="69"/>
        <v>0</v>
      </c>
      <c r="E237" s="31"/>
      <c r="F237" s="7">
        <f t="shared" si="61"/>
        <v>0</v>
      </c>
      <c r="G237" s="7">
        <f t="shared" si="70"/>
        <v>0</v>
      </c>
      <c r="H237" s="31"/>
      <c r="I237" s="7">
        <f t="shared" si="71"/>
        <v>0</v>
      </c>
      <c r="J237" s="7">
        <f t="shared" si="72"/>
        <v>0</v>
      </c>
      <c r="K237" s="31"/>
      <c r="L237" s="45">
        <f t="shared" si="62"/>
        <v>0</v>
      </c>
      <c r="M237" s="62">
        <f t="shared" si="63"/>
        <v>0</v>
      </c>
      <c r="N237" s="66">
        <f t="shared" si="64"/>
        <v>0</v>
      </c>
      <c r="O237" s="7">
        <f t="shared" si="65"/>
        <v>0</v>
      </c>
      <c r="P237" s="31"/>
      <c r="Q237" s="7">
        <f t="shared" si="66"/>
        <v>0</v>
      </c>
      <c r="R237" s="7">
        <f t="shared" si="73"/>
        <v>0</v>
      </c>
      <c r="S237" s="30"/>
      <c r="T237" s="54">
        <f t="shared" si="67"/>
        <v>16194.532052260553</v>
      </c>
      <c r="U237" s="62">
        <f t="shared" si="79"/>
        <v>0</v>
      </c>
      <c r="V237" s="62">
        <f t="shared" si="68"/>
        <v>229385.81428402488</v>
      </c>
      <c r="W237" s="7">
        <f t="shared" si="74"/>
        <v>3657301.8782585077</v>
      </c>
      <c r="X237" s="30"/>
      <c r="Y237" s="30"/>
      <c r="Z237" s="30"/>
      <c r="AA237" s="48">
        <f>'Summary CF'!B221*$D$12</f>
        <v>66665.252276294734</v>
      </c>
      <c r="AB237" s="7"/>
      <c r="AC237" s="7">
        <f t="shared" si="75"/>
        <v>0</v>
      </c>
      <c r="AD237" s="7">
        <f t="shared" si="76"/>
        <v>0</v>
      </c>
      <c r="AE237" s="31"/>
      <c r="AF237" s="7">
        <f t="shared" si="77"/>
        <v>66665.252276294734</v>
      </c>
      <c r="AG237" s="7">
        <f t="shared" si="78"/>
        <v>1062903.3583688915</v>
      </c>
    </row>
    <row r="238" spans="1:33">
      <c r="A238" s="48">
        <f>'Summary CF'!B222*$D$5</f>
        <v>226922.92706115995</v>
      </c>
      <c r="B238" s="26">
        <v>220</v>
      </c>
      <c r="C238" s="7">
        <f t="shared" si="60"/>
        <v>0</v>
      </c>
      <c r="D238" s="7">
        <f t="shared" si="69"/>
        <v>0</v>
      </c>
      <c r="E238" s="31"/>
      <c r="F238" s="7">
        <f t="shared" si="61"/>
        <v>0</v>
      </c>
      <c r="G238" s="7">
        <f t="shared" si="70"/>
        <v>0</v>
      </c>
      <c r="H238" s="31"/>
      <c r="I238" s="7">
        <f t="shared" si="71"/>
        <v>0</v>
      </c>
      <c r="J238" s="7">
        <f t="shared" si="72"/>
        <v>0</v>
      </c>
      <c r="K238" s="31"/>
      <c r="L238" s="45">
        <f t="shared" si="62"/>
        <v>0</v>
      </c>
      <c r="M238" s="62">
        <f t="shared" si="63"/>
        <v>0</v>
      </c>
      <c r="N238" s="66">
        <f t="shared" si="64"/>
        <v>0</v>
      </c>
      <c r="O238" s="7">
        <f t="shared" si="65"/>
        <v>0</v>
      </c>
      <c r="P238" s="31"/>
      <c r="Q238" s="7">
        <f t="shared" si="66"/>
        <v>0</v>
      </c>
      <c r="R238" s="7">
        <f t="shared" si="73"/>
        <v>0</v>
      </c>
      <c r="S238" s="30"/>
      <c r="T238" s="54">
        <f t="shared" si="67"/>
        <v>15238.757826077115</v>
      </c>
      <c r="U238" s="62">
        <f t="shared" si="79"/>
        <v>0</v>
      </c>
      <c r="V238" s="62">
        <f t="shared" si="68"/>
        <v>226922.92706115995</v>
      </c>
      <c r="W238" s="7">
        <f t="shared" si="74"/>
        <v>3430378.9511973476</v>
      </c>
      <c r="X238" s="30"/>
      <c r="Y238" s="30"/>
      <c r="Z238" s="30"/>
      <c r="AA238" s="48">
        <f>'Summary CF'!B222*$D$12</f>
        <v>65949.475677149618</v>
      </c>
      <c r="AB238" s="7"/>
      <c r="AC238" s="7">
        <f t="shared" si="75"/>
        <v>0</v>
      </c>
      <c r="AD238" s="7">
        <f t="shared" si="76"/>
        <v>0</v>
      </c>
      <c r="AE238" s="31"/>
      <c r="AF238" s="7">
        <f t="shared" si="77"/>
        <v>65949.475677149618</v>
      </c>
      <c r="AG238" s="7">
        <f t="shared" si="78"/>
        <v>996953.88269174192</v>
      </c>
    </row>
    <row r="239" spans="1:33">
      <c r="A239" s="48">
        <f>'Summary CF'!B223*$D$5</f>
        <v>224481.55750950833</v>
      </c>
      <c r="B239" s="26">
        <v>221</v>
      </c>
      <c r="C239" s="7">
        <f t="shared" si="60"/>
        <v>0</v>
      </c>
      <c r="D239" s="7">
        <f t="shared" si="69"/>
        <v>0</v>
      </c>
      <c r="E239" s="31"/>
      <c r="F239" s="7">
        <f t="shared" si="61"/>
        <v>0</v>
      </c>
      <c r="G239" s="7">
        <f t="shared" si="70"/>
        <v>0</v>
      </c>
      <c r="H239" s="31"/>
      <c r="I239" s="7">
        <f t="shared" si="71"/>
        <v>0</v>
      </c>
      <c r="J239" s="7">
        <f t="shared" si="72"/>
        <v>0</v>
      </c>
      <c r="K239" s="31"/>
      <c r="L239" s="45">
        <f t="shared" si="62"/>
        <v>0</v>
      </c>
      <c r="M239" s="62">
        <f t="shared" si="63"/>
        <v>0</v>
      </c>
      <c r="N239" s="66">
        <f t="shared" si="64"/>
        <v>0</v>
      </c>
      <c r="O239" s="7">
        <f t="shared" si="65"/>
        <v>0</v>
      </c>
      <c r="P239" s="31"/>
      <c r="Q239" s="7">
        <f t="shared" si="66"/>
        <v>0</v>
      </c>
      <c r="R239" s="7">
        <f t="shared" si="73"/>
        <v>0</v>
      </c>
      <c r="S239" s="30"/>
      <c r="T239" s="54">
        <f t="shared" si="67"/>
        <v>14293.245629988947</v>
      </c>
      <c r="U239" s="62">
        <f t="shared" si="79"/>
        <v>0</v>
      </c>
      <c r="V239" s="62">
        <f t="shared" si="68"/>
        <v>224481.55750950833</v>
      </c>
      <c r="W239" s="7">
        <f t="shared" si="74"/>
        <v>3205897.3936878392</v>
      </c>
      <c r="X239" s="30"/>
      <c r="Y239" s="30"/>
      <c r="Z239" s="30"/>
      <c r="AA239" s="48">
        <f>'Summary CF'!B223*$D$12</f>
        <v>65239.95265120086</v>
      </c>
      <c r="AB239" s="7"/>
      <c r="AC239" s="7">
        <f t="shared" si="75"/>
        <v>0</v>
      </c>
      <c r="AD239" s="7">
        <f t="shared" si="76"/>
        <v>0</v>
      </c>
      <c r="AE239" s="31"/>
      <c r="AF239" s="7">
        <f t="shared" si="77"/>
        <v>65239.95265120086</v>
      </c>
      <c r="AG239" s="7">
        <f t="shared" si="78"/>
        <v>931713.9300405411</v>
      </c>
    </row>
    <row r="240" spans="1:33">
      <c r="A240" s="48">
        <f>'Summary CF'!B224*$D$5</f>
        <v>222061.52967790767</v>
      </c>
      <c r="B240" s="26">
        <v>222</v>
      </c>
      <c r="C240" s="7">
        <f t="shared" si="60"/>
        <v>0</v>
      </c>
      <c r="D240" s="7">
        <f t="shared" si="69"/>
        <v>0</v>
      </c>
      <c r="E240" s="31"/>
      <c r="F240" s="7">
        <f t="shared" si="61"/>
        <v>0</v>
      </c>
      <c r="G240" s="7">
        <f t="shared" si="70"/>
        <v>0</v>
      </c>
      <c r="H240" s="31"/>
      <c r="I240" s="7">
        <f t="shared" si="71"/>
        <v>0</v>
      </c>
      <c r="J240" s="7">
        <f t="shared" si="72"/>
        <v>0</v>
      </c>
      <c r="K240" s="31"/>
      <c r="L240" s="45">
        <f t="shared" si="62"/>
        <v>0</v>
      </c>
      <c r="M240" s="62">
        <f t="shared" si="63"/>
        <v>0</v>
      </c>
      <c r="N240" s="66">
        <f t="shared" si="64"/>
        <v>0</v>
      </c>
      <c r="O240" s="7">
        <f t="shared" si="65"/>
        <v>0</v>
      </c>
      <c r="P240" s="31"/>
      <c r="Q240" s="7">
        <f t="shared" si="66"/>
        <v>0</v>
      </c>
      <c r="R240" s="7">
        <f t="shared" si="73"/>
        <v>0</v>
      </c>
      <c r="S240" s="30"/>
      <c r="T240" s="54">
        <f t="shared" si="67"/>
        <v>13357.905807032663</v>
      </c>
      <c r="U240" s="62">
        <f t="shared" si="79"/>
        <v>0</v>
      </c>
      <c r="V240" s="62">
        <f t="shared" si="68"/>
        <v>222061.52967790767</v>
      </c>
      <c r="W240" s="7">
        <f t="shared" si="74"/>
        <v>2983835.8640099317</v>
      </c>
      <c r="X240" s="30"/>
      <c r="Y240" s="30"/>
      <c r="Z240" s="30"/>
      <c r="AA240" s="48">
        <f>'Summary CF'!B224*$D$12</f>
        <v>64536.632062641918</v>
      </c>
      <c r="AB240" s="7"/>
      <c r="AC240" s="7">
        <f t="shared" si="75"/>
        <v>0</v>
      </c>
      <c r="AD240" s="7">
        <f t="shared" si="76"/>
        <v>0</v>
      </c>
      <c r="AE240" s="31"/>
      <c r="AF240" s="7">
        <f t="shared" si="77"/>
        <v>64536.632062641918</v>
      </c>
      <c r="AG240" s="7">
        <f t="shared" si="78"/>
        <v>867177.2979778992</v>
      </c>
    </row>
    <row r="241" spans="1:33">
      <c r="A241" s="48">
        <f>'Summary CF'!B225*$D$5</f>
        <v>219662.669017771</v>
      </c>
      <c r="B241" s="26">
        <v>223</v>
      </c>
      <c r="C241" s="7">
        <f t="shared" si="60"/>
        <v>0</v>
      </c>
      <c r="D241" s="7">
        <f t="shared" si="69"/>
        <v>0</v>
      </c>
      <c r="E241" s="31"/>
      <c r="F241" s="7">
        <f t="shared" si="61"/>
        <v>0</v>
      </c>
      <c r="G241" s="7">
        <f t="shared" si="70"/>
        <v>0</v>
      </c>
      <c r="H241" s="31"/>
      <c r="I241" s="7">
        <f t="shared" si="71"/>
        <v>0</v>
      </c>
      <c r="J241" s="7">
        <f t="shared" si="72"/>
        <v>0</v>
      </c>
      <c r="K241" s="31"/>
      <c r="L241" s="45">
        <f t="shared" si="62"/>
        <v>0</v>
      </c>
      <c r="M241" s="62">
        <f t="shared" si="63"/>
        <v>0</v>
      </c>
      <c r="N241" s="66">
        <f t="shared" si="64"/>
        <v>0</v>
      </c>
      <c r="O241" s="7">
        <f t="shared" si="65"/>
        <v>0</v>
      </c>
      <c r="P241" s="31"/>
      <c r="Q241" s="7">
        <f t="shared" si="66"/>
        <v>0</v>
      </c>
      <c r="R241" s="7">
        <f t="shared" si="73"/>
        <v>0</v>
      </c>
      <c r="S241" s="30"/>
      <c r="T241" s="54">
        <f t="shared" si="67"/>
        <v>12432.649433374716</v>
      </c>
      <c r="U241" s="62">
        <f t="shared" si="79"/>
        <v>0</v>
      </c>
      <c r="V241" s="62">
        <f t="shared" si="68"/>
        <v>219662.669017771</v>
      </c>
      <c r="W241" s="7">
        <f t="shared" si="74"/>
        <v>2764173.1949921609</v>
      </c>
      <c r="X241" s="30"/>
      <c r="Y241" s="30"/>
      <c r="Z241" s="30"/>
      <c r="AA241" s="48">
        <f>'Summary CF'!B225*$D$12</f>
        <v>63839.463183289699</v>
      </c>
      <c r="AB241" s="7"/>
      <c r="AC241" s="7">
        <f t="shared" si="75"/>
        <v>0</v>
      </c>
      <c r="AD241" s="7">
        <f t="shared" si="76"/>
        <v>0</v>
      </c>
      <c r="AE241" s="31"/>
      <c r="AF241" s="7">
        <f t="shared" si="77"/>
        <v>63839.463183289699</v>
      </c>
      <c r="AG241" s="7">
        <f t="shared" si="78"/>
        <v>803337.83479460946</v>
      </c>
    </row>
    <row r="242" spans="1:33">
      <c r="A242" s="48">
        <f>'Summary CF'!B226*$D$5</f>
        <v>217284.80237202259</v>
      </c>
      <c r="B242" s="26">
        <v>224</v>
      </c>
      <c r="C242" s="7">
        <f t="shared" si="60"/>
        <v>0</v>
      </c>
      <c r="D242" s="7">
        <f t="shared" si="69"/>
        <v>0</v>
      </c>
      <c r="E242" s="31"/>
      <c r="F242" s="7">
        <f t="shared" si="61"/>
        <v>0</v>
      </c>
      <c r="G242" s="7">
        <f t="shared" si="70"/>
        <v>0</v>
      </c>
      <c r="H242" s="31"/>
      <c r="I242" s="7">
        <f t="shared" si="71"/>
        <v>0</v>
      </c>
      <c r="J242" s="7">
        <f t="shared" si="72"/>
        <v>0</v>
      </c>
      <c r="K242" s="31"/>
      <c r="L242" s="45">
        <f t="shared" si="62"/>
        <v>0</v>
      </c>
      <c r="M242" s="62">
        <f t="shared" si="63"/>
        <v>0</v>
      </c>
      <c r="N242" s="66">
        <f t="shared" si="64"/>
        <v>0</v>
      </c>
      <c r="O242" s="7">
        <f t="shared" si="65"/>
        <v>0</v>
      </c>
      <c r="P242" s="31"/>
      <c r="Q242" s="7">
        <f t="shared" si="66"/>
        <v>0</v>
      </c>
      <c r="R242" s="7">
        <f t="shared" si="73"/>
        <v>0</v>
      </c>
      <c r="S242" s="30"/>
      <c r="T242" s="54">
        <f t="shared" si="67"/>
        <v>11517.388312467338</v>
      </c>
      <c r="U242" s="62">
        <f t="shared" si="79"/>
        <v>0</v>
      </c>
      <c r="V242" s="62">
        <f t="shared" si="68"/>
        <v>217284.80237202259</v>
      </c>
      <c r="W242" s="7">
        <f t="shared" si="74"/>
        <v>2546888.3926201384</v>
      </c>
      <c r="X242" s="30"/>
      <c r="Y242" s="30"/>
      <c r="Z242" s="30"/>
      <c r="AA242" s="48">
        <f>'Summary CF'!B226*$D$12</f>
        <v>63148.395689369063</v>
      </c>
      <c r="AB242" s="7"/>
      <c r="AC242" s="7">
        <f t="shared" si="75"/>
        <v>0</v>
      </c>
      <c r="AD242" s="7">
        <f t="shared" si="76"/>
        <v>0</v>
      </c>
      <c r="AE242" s="31"/>
      <c r="AF242" s="7">
        <f t="shared" si="77"/>
        <v>63148.395689369063</v>
      </c>
      <c r="AG242" s="7">
        <f t="shared" si="78"/>
        <v>740189.4391052404</v>
      </c>
    </row>
    <row r="243" spans="1:33">
      <c r="A243" s="48">
        <f>'Summary CF'!B227*$D$5</f>
        <v>214927.75796411993</v>
      </c>
      <c r="B243" s="26">
        <v>225</v>
      </c>
      <c r="C243" s="7">
        <f t="shared" si="60"/>
        <v>0</v>
      </c>
      <c r="D243" s="7">
        <f t="shared" si="69"/>
        <v>0</v>
      </c>
      <c r="E243" s="31"/>
      <c r="F243" s="7">
        <f t="shared" si="61"/>
        <v>0</v>
      </c>
      <c r="G243" s="7">
        <f t="shared" si="70"/>
        <v>0</v>
      </c>
      <c r="H243" s="31"/>
      <c r="I243" s="7">
        <f t="shared" si="71"/>
        <v>0</v>
      </c>
      <c r="J243" s="7">
        <f t="shared" si="72"/>
        <v>0</v>
      </c>
      <c r="K243" s="31"/>
      <c r="L243" s="45">
        <f t="shared" si="62"/>
        <v>0</v>
      </c>
      <c r="M243" s="62">
        <f t="shared" si="63"/>
        <v>0</v>
      </c>
      <c r="N243" s="66">
        <f t="shared" si="64"/>
        <v>0</v>
      </c>
      <c r="O243" s="7">
        <f t="shared" si="65"/>
        <v>0</v>
      </c>
      <c r="P243" s="31"/>
      <c r="Q243" s="7">
        <f t="shared" si="66"/>
        <v>0</v>
      </c>
      <c r="R243" s="7">
        <f t="shared" si="73"/>
        <v>0</v>
      </c>
      <c r="S243" s="30"/>
      <c r="T243" s="54">
        <f t="shared" si="67"/>
        <v>10612.034969250577</v>
      </c>
      <c r="U243" s="62">
        <f t="shared" si="79"/>
        <v>0</v>
      </c>
      <c r="V243" s="62">
        <f t="shared" si="68"/>
        <v>214927.75796411993</v>
      </c>
      <c r="W243" s="7">
        <f t="shared" si="74"/>
        <v>2331960.6346560186</v>
      </c>
      <c r="X243" s="30"/>
      <c r="Y243" s="30"/>
      <c r="Z243" s="30"/>
      <c r="AA243" s="48">
        <f>'Summary CF'!B227*$D$12</f>
        <v>62463.379658322352</v>
      </c>
      <c r="AB243" s="7"/>
      <c r="AC243" s="7">
        <f t="shared" si="75"/>
        <v>0</v>
      </c>
      <c r="AD243" s="7">
        <f t="shared" si="76"/>
        <v>0</v>
      </c>
      <c r="AE243" s="31"/>
      <c r="AF243" s="7">
        <f t="shared" si="77"/>
        <v>62463.379658322352</v>
      </c>
      <c r="AG243" s="7">
        <f t="shared" si="78"/>
        <v>677726.05944691808</v>
      </c>
    </row>
    <row r="244" spans="1:33">
      <c r="A244" s="48">
        <f>'Summary CF'!B228*$D$5</f>
        <v>212591.36538716315</v>
      </c>
      <c r="B244" s="26">
        <v>226</v>
      </c>
      <c r="C244" s="7">
        <f t="shared" si="60"/>
        <v>0</v>
      </c>
      <c r="D244" s="7">
        <f t="shared" si="69"/>
        <v>0</v>
      </c>
      <c r="E244" s="31"/>
      <c r="F244" s="7">
        <f t="shared" si="61"/>
        <v>0</v>
      </c>
      <c r="G244" s="7">
        <f t="shared" si="70"/>
        <v>0</v>
      </c>
      <c r="H244" s="31"/>
      <c r="I244" s="7">
        <f t="shared" si="71"/>
        <v>0</v>
      </c>
      <c r="J244" s="7">
        <f t="shared" si="72"/>
        <v>0</v>
      </c>
      <c r="K244" s="31"/>
      <c r="L244" s="45">
        <f t="shared" si="62"/>
        <v>0</v>
      </c>
      <c r="M244" s="62">
        <f t="shared" si="63"/>
        <v>0</v>
      </c>
      <c r="N244" s="66">
        <f t="shared" si="64"/>
        <v>0</v>
      </c>
      <c r="O244" s="7">
        <f t="shared" si="65"/>
        <v>0</v>
      </c>
      <c r="P244" s="31"/>
      <c r="Q244" s="7">
        <f t="shared" si="66"/>
        <v>0</v>
      </c>
      <c r="R244" s="7">
        <f t="shared" si="73"/>
        <v>0</v>
      </c>
      <c r="S244" s="30"/>
      <c r="T244" s="54">
        <f t="shared" si="67"/>
        <v>9716.5026444000778</v>
      </c>
      <c r="U244" s="62">
        <f t="shared" si="79"/>
        <v>0</v>
      </c>
      <c r="V244" s="62">
        <f t="shared" si="68"/>
        <v>212591.36538716315</v>
      </c>
      <c r="W244" s="7">
        <f t="shared" si="74"/>
        <v>2119369.2692688555</v>
      </c>
      <c r="X244" s="30"/>
      <c r="Y244" s="30"/>
      <c r="Z244" s="30"/>
      <c r="AA244" s="48">
        <f>'Summary CF'!B228*$D$12</f>
        <v>61784.365565644293</v>
      </c>
      <c r="AB244" s="7"/>
      <c r="AC244" s="7">
        <f t="shared" si="75"/>
        <v>0</v>
      </c>
      <c r="AD244" s="7">
        <f t="shared" si="76"/>
        <v>0</v>
      </c>
      <c r="AE244" s="31"/>
      <c r="AF244" s="7">
        <f t="shared" si="77"/>
        <v>61784.365565644293</v>
      </c>
      <c r="AG244" s="7">
        <f t="shared" si="78"/>
        <v>615941.69388127374</v>
      </c>
    </row>
    <row r="245" spans="1:33">
      <c r="A245" s="48">
        <f>'Summary CF'!B229*$D$5</f>
        <v>210275.45559308899</v>
      </c>
      <c r="B245" s="26">
        <v>227</v>
      </c>
      <c r="C245" s="7">
        <f t="shared" si="60"/>
        <v>0</v>
      </c>
      <c r="D245" s="7">
        <f t="shared" si="69"/>
        <v>0</v>
      </c>
      <c r="E245" s="31"/>
      <c r="F245" s="7">
        <f t="shared" si="61"/>
        <v>0</v>
      </c>
      <c r="G245" s="7">
        <f t="shared" si="70"/>
        <v>0</v>
      </c>
      <c r="H245" s="31"/>
      <c r="I245" s="7">
        <f t="shared" si="71"/>
        <v>0</v>
      </c>
      <c r="J245" s="7">
        <f t="shared" si="72"/>
        <v>0</v>
      </c>
      <c r="K245" s="31"/>
      <c r="L245" s="45">
        <f t="shared" si="62"/>
        <v>0</v>
      </c>
      <c r="M245" s="62">
        <f t="shared" si="63"/>
        <v>0</v>
      </c>
      <c r="N245" s="66">
        <f t="shared" si="64"/>
        <v>0</v>
      </c>
      <c r="O245" s="7">
        <f t="shared" si="65"/>
        <v>0</v>
      </c>
      <c r="P245" s="31"/>
      <c r="Q245" s="7">
        <f t="shared" si="66"/>
        <v>0</v>
      </c>
      <c r="R245" s="7">
        <f t="shared" si="73"/>
        <v>0</v>
      </c>
      <c r="S245" s="30"/>
      <c r="T245" s="54">
        <f t="shared" si="67"/>
        <v>8830.7052886202309</v>
      </c>
      <c r="U245" s="62">
        <f t="shared" si="79"/>
        <v>0</v>
      </c>
      <c r="V245" s="62">
        <f t="shared" si="68"/>
        <v>210275.45559308899</v>
      </c>
      <c r="W245" s="7">
        <f t="shared" si="74"/>
        <v>1909093.8136757663</v>
      </c>
      <c r="X245" s="30"/>
      <c r="Y245" s="30"/>
      <c r="Z245" s="30"/>
      <c r="AA245" s="48">
        <f>'Summary CF'!B229*$D$12</f>
        <v>61111.30428174149</v>
      </c>
      <c r="AB245" s="7"/>
      <c r="AC245" s="7">
        <f t="shared" si="75"/>
        <v>0</v>
      </c>
      <c r="AD245" s="7">
        <f t="shared" si="76"/>
        <v>0</v>
      </c>
      <c r="AE245" s="31"/>
      <c r="AF245" s="7">
        <f t="shared" si="77"/>
        <v>61111.30428174149</v>
      </c>
      <c r="AG245" s="7">
        <f t="shared" si="78"/>
        <v>554830.38959953224</v>
      </c>
    </row>
    <row r="246" spans="1:33">
      <c r="A246" s="48">
        <f>'Summary CF'!B230*$D$5</f>
        <v>207979.86088195027</v>
      </c>
      <c r="B246" s="26">
        <v>228</v>
      </c>
      <c r="C246" s="7">
        <f t="shared" si="60"/>
        <v>0</v>
      </c>
      <c r="D246" s="7">
        <f t="shared" si="69"/>
        <v>0</v>
      </c>
      <c r="E246" s="31"/>
      <c r="F246" s="7">
        <f t="shared" si="61"/>
        <v>0</v>
      </c>
      <c r="G246" s="7">
        <f t="shared" si="70"/>
        <v>0</v>
      </c>
      <c r="H246" s="31"/>
      <c r="I246" s="7">
        <f t="shared" si="71"/>
        <v>0</v>
      </c>
      <c r="J246" s="7">
        <f t="shared" si="72"/>
        <v>0</v>
      </c>
      <c r="K246" s="31"/>
      <c r="L246" s="45">
        <f t="shared" si="62"/>
        <v>0</v>
      </c>
      <c r="M246" s="62">
        <f t="shared" si="63"/>
        <v>0</v>
      </c>
      <c r="N246" s="66">
        <f t="shared" si="64"/>
        <v>0</v>
      </c>
      <c r="O246" s="7">
        <f t="shared" si="65"/>
        <v>0</v>
      </c>
      <c r="P246" s="31"/>
      <c r="Q246" s="7">
        <f t="shared" si="66"/>
        <v>0</v>
      </c>
      <c r="R246" s="7">
        <f t="shared" si="73"/>
        <v>0</v>
      </c>
      <c r="S246" s="30"/>
      <c r="T246" s="54">
        <f t="shared" si="67"/>
        <v>7954.5575569823595</v>
      </c>
      <c r="U246" s="62">
        <f t="shared" si="79"/>
        <v>0</v>
      </c>
      <c r="V246" s="62">
        <f t="shared" si="68"/>
        <v>207979.86088195027</v>
      </c>
      <c r="W246" s="7">
        <f t="shared" si="74"/>
        <v>1701113.9527938161</v>
      </c>
      <c r="X246" s="30"/>
      <c r="Y246" s="30"/>
      <c r="Z246" s="30"/>
      <c r="AA246" s="48">
        <f>'Summary CF'!B230*$D$12</f>
        <v>60444.14706881679</v>
      </c>
      <c r="AB246" s="7"/>
      <c r="AC246" s="7">
        <f t="shared" si="75"/>
        <v>0</v>
      </c>
      <c r="AD246" s="7">
        <f t="shared" si="76"/>
        <v>0</v>
      </c>
      <c r="AE246" s="31"/>
      <c r="AF246" s="7">
        <f t="shared" si="77"/>
        <v>60444.14706881679</v>
      </c>
      <c r="AG246" s="7">
        <f t="shared" si="78"/>
        <v>494386.24253071542</v>
      </c>
    </row>
    <row r="247" spans="1:33">
      <c r="A247" s="48">
        <f>'Summary CF'!B231*$D$5</f>
        <v>205704.41489127907</v>
      </c>
      <c r="B247" s="26">
        <v>229</v>
      </c>
      <c r="C247" s="7">
        <f t="shared" si="60"/>
        <v>0</v>
      </c>
      <c r="D247" s="7">
        <f t="shared" si="69"/>
        <v>0</v>
      </c>
      <c r="E247" s="31"/>
      <c r="F247" s="7">
        <f t="shared" si="61"/>
        <v>0</v>
      </c>
      <c r="G247" s="7">
        <f t="shared" si="70"/>
        <v>0</v>
      </c>
      <c r="H247" s="31"/>
      <c r="I247" s="7">
        <f t="shared" si="71"/>
        <v>0</v>
      </c>
      <c r="J247" s="7">
        <f t="shared" si="72"/>
        <v>0</v>
      </c>
      <c r="K247" s="31"/>
      <c r="L247" s="45">
        <f t="shared" si="62"/>
        <v>0</v>
      </c>
      <c r="M247" s="62">
        <f t="shared" si="63"/>
        <v>0</v>
      </c>
      <c r="N247" s="66">
        <f t="shared" si="64"/>
        <v>0</v>
      </c>
      <c r="O247" s="7">
        <f t="shared" si="65"/>
        <v>0</v>
      </c>
      <c r="P247" s="31"/>
      <c r="Q247" s="7">
        <f t="shared" si="66"/>
        <v>0</v>
      </c>
      <c r="R247" s="7">
        <f t="shared" si="73"/>
        <v>0</v>
      </c>
      <c r="S247" s="30"/>
      <c r="T247" s="54">
        <f t="shared" si="67"/>
        <v>7087.9748033075666</v>
      </c>
      <c r="U247" s="62">
        <f t="shared" si="79"/>
        <v>0</v>
      </c>
      <c r="V247" s="62">
        <f t="shared" si="68"/>
        <v>205704.41489127907</v>
      </c>
      <c r="W247" s="7">
        <f t="shared" si="74"/>
        <v>1495409.537902537</v>
      </c>
      <c r="X247" s="30"/>
      <c r="Y247" s="30"/>
      <c r="Z247" s="30"/>
      <c r="AA247" s="48">
        <f>'Summary CF'!B231*$D$12</f>
        <v>59782.845577777982</v>
      </c>
      <c r="AB247" s="7"/>
      <c r="AC247" s="7">
        <f t="shared" si="75"/>
        <v>0</v>
      </c>
      <c r="AD247" s="7">
        <f t="shared" si="76"/>
        <v>0</v>
      </c>
      <c r="AE247" s="31"/>
      <c r="AF247" s="7">
        <f t="shared" si="77"/>
        <v>59782.845577777982</v>
      </c>
      <c r="AG247" s="7">
        <f t="shared" si="78"/>
        <v>434603.39695293742</v>
      </c>
    </row>
    <row r="248" spans="1:33">
      <c r="A248" s="48">
        <f>'Summary CF'!B232*$D$5</f>
        <v>203448.95258553411</v>
      </c>
      <c r="B248" s="26">
        <v>230</v>
      </c>
      <c r="C248" s="7">
        <f t="shared" si="60"/>
        <v>0</v>
      </c>
      <c r="D248" s="7">
        <f t="shared" si="69"/>
        <v>0</v>
      </c>
      <c r="E248" s="31"/>
      <c r="F248" s="7">
        <f t="shared" si="61"/>
        <v>0</v>
      </c>
      <c r="G248" s="7">
        <f t="shared" si="70"/>
        <v>0</v>
      </c>
      <c r="H248" s="31"/>
      <c r="I248" s="7">
        <f t="shared" si="71"/>
        <v>0</v>
      </c>
      <c r="J248" s="7">
        <f t="shared" si="72"/>
        <v>0</v>
      </c>
      <c r="K248" s="31"/>
      <c r="L248" s="45">
        <f t="shared" si="62"/>
        <v>0</v>
      </c>
      <c r="M248" s="62">
        <f t="shared" si="63"/>
        <v>0</v>
      </c>
      <c r="N248" s="66">
        <f t="shared" si="64"/>
        <v>0</v>
      </c>
      <c r="O248" s="7">
        <f t="shared" si="65"/>
        <v>0</v>
      </c>
      <c r="P248" s="31"/>
      <c r="Q248" s="7">
        <f t="shared" si="66"/>
        <v>0</v>
      </c>
      <c r="R248" s="7">
        <f t="shared" si="73"/>
        <v>0</v>
      </c>
      <c r="S248" s="30"/>
      <c r="T248" s="54">
        <f t="shared" si="67"/>
        <v>6230.8730745939047</v>
      </c>
      <c r="U248" s="62">
        <f t="shared" si="79"/>
        <v>0</v>
      </c>
      <c r="V248" s="62">
        <f t="shared" si="68"/>
        <v>203448.95258553411</v>
      </c>
      <c r="W248" s="7">
        <f t="shared" si="74"/>
        <v>1291960.5853170028</v>
      </c>
      <c r="X248" s="30"/>
      <c r="Y248" s="30"/>
      <c r="Z248" s="30"/>
      <c r="AA248" s="48">
        <f>'Summary CF'!B232*$D$12</f>
        <v>59127.351845170851</v>
      </c>
      <c r="AB248" s="7"/>
      <c r="AC248" s="7">
        <f t="shared" si="75"/>
        <v>0</v>
      </c>
      <c r="AD248" s="7">
        <f t="shared" si="76"/>
        <v>0</v>
      </c>
      <c r="AE248" s="31"/>
      <c r="AF248" s="7">
        <f t="shared" si="77"/>
        <v>59127.351845170851</v>
      </c>
      <c r="AG248" s="7">
        <f t="shared" si="78"/>
        <v>375476.04510776658</v>
      </c>
    </row>
    <row r="249" spans="1:33">
      <c r="A249" s="48">
        <f>'Summary CF'!B233*$D$5</f>
        <v>201213.31024563021</v>
      </c>
      <c r="B249" s="26">
        <v>231</v>
      </c>
      <c r="C249" s="7">
        <f t="shared" si="60"/>
        <v>0</v>
      </c>
      <c r="D249" s="7">
        <f t="shared" si="69"/>
        <v>0</v>
      </c>
      <c r="E249" s="31"/>
      <c r="F249" s="7">
        <f t="shared" si="61"/>
        <v>0</v>
      </c>
      <c r="G249" s="7">
        <f t="shared" si="70"/>
        <v>0</v>
      </c>
      <c r="H249" s="31"/>
      <c r="I249" s="7">
        <f t="shared" si="71"/>
        <v>0</v>
      </c>
      <c r="J249" s="7">
        <f t="shared" si="72"/>
        <v>0</v>
      </c>
      <c r="K249" s="31"/>
      <c r="L249" s="45">
        <f t="shared" si="62"/>
        <v>0</v>
      </c>
      <c r="M249" s="62">
        <f t="shared" si="63"/>
        <v>0</v>
      </c>
      <c r="N249" s="66">
        <f t="shared" si="64"/>
        <v>0</v>
      </c>
      <c r="O249" s="7">
        <f t="shared" si="65"/>
        <v>0</v>
      </c>
      <c r="P249" s="31"/>
      <c r="Q249" s="7">
        <f t="shared" si="66"/>
        <v>0</v>
      </c>
      <c r="R249" s="7">
        <f t="shared" si="73"/>
        <v>0</v>
      </c>
      <c r="S249" s="30"/>
      <c r="T249" s="54">
        <f t="shared" si="67"/>
        <v>5383.1691054875118</v>
      </c>
      <c r="U249" s="62">
        <f t="shared" si="79"/>
        <v>0</v>
      </c>
      <c r="V249" s="62">
        <f t="shared" si="68"/>
        <v>201213.31024563021</v>
      </c>
      <c r="W249" s="7">
        <f t="shared" si="74"/>
        <v>1090747.2750713727</v>
      </c>
      <c r="X249" s="30"/>
      <c r="Y249" s="30"/>
      <c r="Z249" s="30"/>
      <c r="AA249" s="48">
        <f>'Summary CF'!B233*$D$12</f>
        <v>58477.618290136277</v>
      </c>
      <c r="AB249" s="7"/>
      <c r="AC249" s="7">
        <f t="shared" si="75"/>
        <v>0</v>
      </c>
      <c r="AD249" s="7">
        <f t="shared" si="76"/>
        <v>0</v>
      </c>
      <c r="AE249" s="31"/>
      <c r="AF249" s="7">
        <f t="shared" si="77"/>
        <v>58477.618290136277</v>
      </c>
      <c r="AG249" s="7">
        <f t="shared" si="78"/>
        <v>316998.4268176303</v>
      </c>
    </row>
    <row r="250" spans="1:33">
      <c r="A250" s="48">
        <f>'Summary CF'!B234*$D$5</f>
        <v>198997.32545855048</v>
      </c>
      <c r="B250" s="26">
        <v>232</v>
      </c>
      <c r="C250" s="7">
        <f t="shared" si="60"/>
        <v>0</v>
      </c>
      <c r="D250" s="7">
        <f t="shared" si="69"/>
        <v>0</v>
      </c>
      <c r="E250" s="31"/>
      <c r="F250" s="7">
        <f t="shared" si="61"/>
        <v>0</v>
      </c>
      <c r="G250" s="7">
        <f t="shared" si="70"/>
        <v>0</v>
      </c>
      <c r="H250" s="31"/>
      <c r="I250" s="7">
        <f t="shared" si="71"/>
        <v>0</v>
      </c>
      <c r="J250" s="7">
        <f t="shared" si="72"/>
        <v>0</v>
      </c>
      <c r="K250" s="31"/>
      <c r="L250" s="45">
        <f t="shared" si="62"/>
        <v>0</v>
      </c>
      <c r="M250" s="62">
        <f t="shared" si="63"/>
        <v>0</v>
      </c>
      <c r="N250" s="66">
        <f t="shared" si="64"/>
        <v>0</v>
      </c>
      <c r="O250" s="7">
        <f t="shared" si="65"/>
        <v>0</v>
      </c>
      <c r="P250" s="31"/>
      <c r="Q250" s="7">
        <f t="shared" si="66"/>
        <v>0</v>
      </c>
      <c r="R250" s="7">
        <f t="shared" si="73"/>
        <v>0</v>
      </c>
      <c r="S250" s="30"/>
      <c r="T250" s="54">
        <f t="shared" si="67"/>
        <v>4544.7803127973866</v>
      </c>
      <c r="U250" s="62">
        <f t="shared" si="79"/>
        <v>0</v>
      </c>
      <c r="V250" s="62">
        <f t="shared" si="68"/>
        <v>198997.32545855048</v>
      </c>
      <c r="W250" s="7">
        <f t="shared" si="74"/>
        <v>891749.94961282227</v>
      </c>
      <c r="X250" s="30"/>
      <c r="Y250" s="30"/>
      <c r="Z250" s="30"/>
      <c r="AA250" s="48">
        <f>'Summary CF'!B234*$D$12</f>
        <v>57833.59771139123</v>
      </c>
      <c r="AB250" s="7"/>
      <c r="AC250" s="7">
        <f t="shared" si="75"/>
        <v>0</v>
      </c>
      <c r="AD250" s="7">
        <f t="shared" si="76"/>
        <v>0</v>
      </c>
      <c r="AE250" s="31"/>
      <c r="AF250" s="7">
        <f t="shared" si="77"/>
        <v>57833.59771139123</v>
      </c>
      <c r="AG250" s="7">
        <f t="shared" si="78"/>
        <v>259164.82910623908</v>
      </c>
    </row>
    <row r="251" spans="1:33">
      <c r="A251" s="48">
        <f>'Summary CF'!B235*$D$5</f>
        <v>196800.8371070401</v>
      </c>
      <c r="B251" s="26">
        <v>233</v>
      </c>
      <c r="C251" s="7">
        <f t="shared" si="60"/>
        <v>0</v>
      </c>
      <c r="D251" s="7">
        <f t="shared" si="69"/>
        <v>0</v>
      </c>
      <c r="E251" s="31"/>
      <c r="F251" s="7">
        <f t="shared" si="61"/>
        <v>0</v>
      </c>
      <c r="G251" s="7">
        <f t="shared" si="70"/>
        <v>0</v>
      </c>
      <c r="H251" s="31"/>
      <c r="I251" s="7">
        <f t="shared" si="71"/>
        <v>0</v>
      </c>
      <c r="J251" s="7">
        <f t="shared" si="72"/>
        <v>0</v>
      </c>
      <c r="K251" s="31"/>
      <c r="L251" s="45">
        <f t="shared" si="62"/>
        <v>0</v>
      </c>
      <c r="M251" s="62">
        <f t="shared" si="63"/>
        <v>0</v>
      </c>
      <c r="N251" s="66">
        <f t="shared" si="64"/>
        <v>0</v>
      </c>
      <c r="O251" s="7">
        <f t="shared" si="65"/>
        <v>0</v>
      </c>
      <c r="P251" s="31"/>
      <c r="Q251" s="7">
        <f t="shared" si="66"/>
        <v>0</v>
      </c>
      <c r="R251" s="7">
        <f t="shared" si="73"/>
        <v>0</v>
      </c>
      <c r="S251" s="30"/>
      <c r="T251" s="54">
        <f t="shared" si="67"/>
        <v>3715.6247900534258</v>
      </c>
      <c r="U251" s="62">
        <f t="shared" si="79"/>
        <v>0</v>
      </c>
      <c r="V251" s="62">
        <f t="shared" si="68"/>
        <v>196800.8371070401</v>
      </c>
      <c r="W251" s="7">
        <f t="shared" si="74"/>
        <v>694949.11250578216</v>
      </c>
      <c r="X251" s="30"/>
      <c r="Y251" s="30"/>
      <c r="Z251" s="30"/>
      <c r="AA251" s="48">
        <f>'Summary CF'!B235*$D$12</f>
        <v>57195.243284233533</v>
      </c>
      <c r="AB251" s="7"/>
      <c r="AC251" s="7">
        <f t="shared" si="75"/>
        <v>0</v>
      </c>
      <c r="AD251" s="7">
        <f t="shared" si="76"/>
        <v>0</v>
      </c>
      <c r="AE251" s="31"/>
      <c r="AF251" s="7">
        <f t="shared" si="77"/>
        <v>57195.243284233533</v>
      </c>
      <c r="AG251" s="7">
        <f t="shared" si="78"/>
        <v>201969.58582200555</v>
      </c>
    </row>
    <row r="252" spans="1:33">
      <c r="A252" s="48">
        <f>'Summary CF'!B236*$D$5</f>
        <v>194623.68535938126</v>
      </c>
      <c r="B252" s="26">
        <v>234</v>
      </c>
      <c r="C252" s="7">
        <f t="shared" si="60"/>
        <v>0</v>
      </c>
      <c r="D252" s="7">
        <f t="shared" si="69"/>
        <v>0</v>
      </c>
      <c r="E252" s="31"/>
      <c r="F252" s="7">
        <f t="shared" si="61"/>
        <v>0</v>
      </c>
      <c r="G252" s="7">
        <f t="shared" si="70"/>
        <v>0</v>
      </c>
      <c r="H252" s="31"/>
      <c r="I252" s="7">
        <f t="shared" si="71"/>
        <v>0</v>
      </c>
      <c r="J252" s="7">
        <f t="shared" si="72"/>
        <v>0</v>
      </c>
      <c r="K252" s="31"/>
      <c r="L252" s="45">
        <f t="shared" si="62"/>
        <v>0</v>
      </c>
      <c r="M252" s="62">
        <f t="shared" si="63"/>
        <v>0</v>
      </c>
      <c r="N252" s="66">
        <f t="shared" si="64"/>
        <v>0</v>
      </c>
      <c r="O252" s="7">
        <f t="shared" si="65"/>
        <v>0</v>
      </c>
      <c r="P252" s="31"/>
      <c r="Q252" s="7">
        <f t="shared" si="66"/>
        <v>0</v>
      </c>
      <c r="R252" s="7">
        <f t="shared" si="73"/>
        <v>0</v>
      </c>
      <c r="S252" s="30"/>
      <c r="T252" s="54">
        <f t="shared" si="67"/>
        <v>2895.6213021074254</v>
      </c>
      <c r="U252" s="62">
        <f t="shared" si="79"/>
        <v>0</v>
      </c>
      <c r="V252" s="62">
        <f t="shared" si="68"/>
        <v>194623.68535938126</v>
      </c>
      <c r="W252" s="7">
        <f t="shared" si="74"/>
        <v>500325.42714640091</v>
      </c>
      <c r="X252" s="30"/>
      <c r="Y252" s="30"/>
      <c r="Z252" s="30"/>
      <c r="AA252" s="48">
        <f>'Summary CF'!B236*$D$12</f>
        <v>56562.508557570181</v>
      </c>
      <c r="AB252" s="7"/>
      <c r="AC252" s="7">
        <f t="shared" si="75"/>
        <v>0</v>
      </c>
      <c r="AD252" s="7">
        <f t="shared" si="76"/>
        <v>0</v>
      </c>
      <c r="AE252" s="31"/>
      <c r="AF252" s="7">
        <f t="shared" si="77"/>
        <v>56562.508557570181</v>
      </c>
      <c r="AG252" s="7">
        <f t="shared" si="78"/>
        <v>145407.07726443536</v>
      </c>
    </row>
    <row r="253" spans="1:33">
      <c r="A253" s="48">
        <f>'Summary CF'!B237*$D$5</f>
        <v>192465.71165924758</v>
      </c>
      <c r="B253" s="26">
        <v>235</v>
      </c>
      <c r="C253" s="7">
        <f t="shared" si="60"/>
        <v>0</v>
      </c>
      <c r="D253" s="7">
        <f t="shared" si="69"/>
        <v>0</v>
      </c>
      <c r="E253" s="31"/>
      <c r="F253" s="7">
        <f t="shared" si="61"/>
        <v>0</v>
      </c>
      <c r="G253" s="7">
        <f t="shared" si="70"/>
        <v>0</v>
      </c>
      <c r="H253" s="31"/>
      <c r="I253" s="7">
        <f t="shared" si="71"/>
        <v>0</v>
      </c>
      <c r="J253" s="7">
        <f t="shared" si="72"/>
        <v>0</v>
      </c>
      <c r="K253" s="31"/>
      <c r="L253" s="45">
        <f t="shared" si="62"/>
        <v>0</v>
      </c>
      <c r="M253" s="62">
        <f t="shared" si="63"/>
        <v>0</v>
      </c>
      <c r="N253" s="66">
        <f t="shared" si="64"/>
        <v>0</v>
      </c>
      <c r="O253" s="7">
        <f t="shared" si="65"/>
        <v>0</v>
      </c>
      <c r="P253" s="31"/>
      <c r="Q253" s="7">
        <f t="shared" si="66"/>
        <v>0</v>
      </c>
      <c r="R253" s="7">
        <f t="shared" si="73"/>
        <v>0</v>
      </c>
      <c r="S253" s="30"/>
      <c r="T253" s="54">
        <f t="shared" si="67"/>
        <v>2084.6892797766704</v>
      </c>
      <c r="U253" s="62">
        <f t="shared" si="79"/>
        <v>0</v>
      </c>
      <c r="V253" s="62">
        <f t="shared" si="68"/>
        <v>192465.71165924758</v>
      </c>
      <c r="W253" s="7">
        <f t="shared" si="74"/>
        <v>307859.71548715333</v>
      </c>
      <c r="X253" s="30"/>
      <c r="Y253" s="30"/>
      <c r="Z253" s="30"/>
      <c r="AA253" s="48">
        <f>'Summary CF'!B237*$D$12</f>
        <v>55935.347450968831</v>
      </c>
      <c r="AB253" s="7"/>
      <c r="AC253" s="7">
        <f t="shared" si="75"/>
        <v>0</v>
      </c>
      <c r="AD253" s="7">
        <f t="shared" si="76"/>
        <v>0</v>
      </c>
      <c r="AE253" s="31"/>
      <c r="AF253" s="7">
        <f t="shared" si="77"/>
        <v>55935.347450968831</v>
      </c>
      <c r="AG253" s="7">
        <f t="shared" si="78"/>
        <v>89471.729813466518</v>
      </c>
    </row>
    <row r="254" spans="1:33">
      <c r="A254" s="48">
        <f>'Summary CF'!B238*$D$5</f>
        <v>190326.75871563912</v>
      </c>
      <c r="B254" s="26">
        <v>236</v>
      </c>
      <c r="C254" s="7">
        <f t="shared" si="60"/>
        <v>0</v>
      </c>
      <c r="D254" s="7">
        <f t="shared" si="69"/>
        <v>0</v>
      </c>
      <c r="E254" s="31"/>
      <c r="F254" s="7">
        <f t="shared" si="61"/>
        <v>0</v>
      </c>
      <c r="G254" s="7">
        <f t="shared" si="70"/>
        <v>0</v>
      </c>
      <c r="H254" s="31"/>
      <c r="I254" s="7">
        <f t="shared" si="71"/>
        <v>0</v>
      </c>
      <c r="J254" s="7">
        <f t="shared" si="72"/>
        <v>0</v>
      </c>
      <c r="K254" s="31"/>
      <c r="L254" s="45">
        <f t="shared" si="62"/>
        <v>0</v>
      </c>
      <c r="M254" s="62">
        <f t="shared" si="63"/>
        <v>0</v>
      </c>
      <c r="N254" s="66">
        <f t="shared" si="64"/>
        <v>0</v>
      </c>
      <c r="O254" s="7">
        <f t="shared" si="65"/>
        <v>0</v>
      </c>
      <c r="P254" s="31"/>
      <c r="Q254" s="7">
        <f t="shared" si="66"/>
        <v>0</v>
      </c>
      <c r="R254" s="7">
        <f t="shared" si="73"/>
        <v>0</v>
      </c>
      <c r="S254" s="30"/>
      <c r="T254" s="54">
        <f t="shared" si="67"/>
        <v>1282.7488145298055</v>
      </c>
      <c r="U254" s="62">
        <f t="shared" si="79"/>
        <v>0</v>
      </c>
      <c r="V254" s="62">
        <f t="shared" si="68"/>
        <v>190326.75871563912</v>
      </c>
      <c r="W254" s="7">
        <f t="shared" si="74"/>
        <v>117532.9567715142</v>
      </c>
      <c r="X254" s="30"/>
      <c r="Y254" s="30"/>
      <c r="Z254" s="30"/>
      <c r="AA254" s="48">
        <f>'Summary CF'!B238*$D$12</f>
        <v>55313.714251732621</v>
      </c>
      <c r="AB254" s="7"/>
      <c r="AC254" s="7">
        <f t="shared" si="75"/>
        <v>0</v>
      </c>
      <c r="AD254" s="7">
        <f t="shared" si="76"/>
        <v>0</v>
      </c>
      <c r="AE254" s="31"/>
      <c r="AF254" s="7">
        <f t="shared" si="77"/>
        <v>55313.714251732621</v>
      </c>
      <c r="AG254" s="7">
        <f t="shared" si="78"/>
        <v>34158.015561733897</v>
      </c>
    </row>
    <row r="255" spans="1:33">
      <c r="A255" s="48">
        <f>'Summary CF'!B239*$D$5</f>
        <v>117533.03425338633</v>
      </c>
      <c r="B255" s="26">
        <v>237</v>
      </c>
      <c r="C255" s="7">
        <f t="shared" si="60"/>
        <v>0</v>
      </c>
      <c r="D255" s="7">
        <f t="shared" si="69"/>
        <v>0</v>
      </c>
      <c r="E255" s="31"/>
      <c r="F255" s="7">
        <f t="shared" si="61"/>
        <v>0</v>
      </c>
      <c r="G255" s="7">
        <f t="shared" si="70"/>
        <v>0</v>
      </c>
      <c r="H255" s="31"/>
      <c r="I255" s="7">
        <f t="shared" si="71"/>
        <v>0</v>
      </c>
      <c r="J255" s="7">
        <f t="shared" si="72"/>
        <v>0</v>
      </c>
      <c r="K255" s="31"/>
      <c r="L255" s="45">
        <f t="shared" si="62"/>
        <v>0</v>
      </c>
      <c r="M255" s="62">
        <f t="shared" si="63"/>
        <v>0</v>
      </c>
      <c r="N255" s="66">
        <f t="shared" si="64"/>
        <v>0</v>
      </c>
      <c r="O255" s="7">
        <f t="shared" si="65"/>
        <v>0</v>
      </c>
      <c r="P255" s="31"/>
      <c r="Q255" s="7">
        <f t="shared" si="66"/>
        <v>0</v>
      </c>
      <c r="R255" s="7">
        <f t="shared" si="73"/>
        <v>0</v>
      </c>
      <c r="S255" s="30"/>
      <c r="T255" s="54">
        <f t="shared" si="67"/>
        <v>489.72065321464248</v>
      </c>
      <c r="U255" s="62">
        <f t="shared" si="79"/>
        <v>0</v>
      </c>
      <c r="V255" s="62">
        <f t="shared" si="68"/>
        <v>117532.9567715142</v>
      </c>
      <c r="W255" s="7">
        <f t="shared" si="74"/>
        <v>0</v>
      </c>
      <c r="X255" s="30"/>
      <c r="Y255" s="30"/>
      <c r="Z255" s="30"/>
      <c r="AA255" s="48">
        <f>'Summary CF'!B239*$D$12</f>
        <v>34158.038079890401</v>
      </c>
      <c r="AB255" s="7"/>
      <c r="AC255" s="7">
        <f t="shared" si="75"/>
        <v>0</v>
      </c>
      <c r="AD255" s="7">
        <f t="shared" si="76"/>
        <v>0</v>
      </c>
      <c r="AE255" s="31"/>
      <c r="AF255" s="7">
        <f t="shared" si="77"/>
        <v>34158.015561733897</v>
      </c>
      <c r="AG255" s="7">
        <f t="shared" si="78"/>
        <v>0</v>
      </c>
    </row>
    <row r="256" spans="1:33">
      <c r="A256" s="48">
        <f>'Summary CF'!B240*$D$5</f>
        <v>0</v>
      </c>
      <c r="B256" s="26">
        <v>238</v>
      </c>
      <c r="C256" s="7">
        <f t="shared" si="60"/>
        <v>0</v>
      </c>
      <c r="D256" s="7">
        <f t="shared" si="69"/>
        <v>0</v>
      </c>
      <c r="E256" s="31"/>
      <c r="F256" s="7">
        <f t="shared" si="61"/>
        <v>0</v>
      </c>
      <c r="G256" s="7">
        <f t="shared" si="70"/>
        <v>0</v>
      </c>
      <c r="H256" s="31"/>
      <c r="I256" s="7">
        <f t="shared" si="71"/>
        <v>0</v>
      </c>
      <c r="J256" s="7">
        <f t="shared" si="72"/>
        <v>0</v>
      </c>
      <c r="K256" s="31"/>
      <c r="L256" s="45">
        <f t="shared" si="62"/>
        <v>0</v>
      </c>
      <c r="M256" s="62">
        <f t="shared" si="63"/>
        <v>0</v>
      </c>
      <c r="N256" s="66">
        <f t="shared" si="64"/>
        <v>0</v>
      </c>
      <c r="O256" s="7">
        <f t="shared" si="65"/>
        <v>0</v>
      </c>
      <c r="P256" s="31"/>
      <c r="Q256" s="7">
        <f t="shared" si="66"/>
        <v>0</v>
      </c>
      <c r="R256" s="7">
        <f t="shared" si="73"/>
        <v>0</v>
      </c>
      <c r="S256" s="30"/>
      <c r="T256" s="54">
        <f t="shared" si="67"/>
        <v>0</v>
      </c>
      <c r="U256" s="62">
        <f t="shared" si="79"/>
        <v>0</v>
      </c>
      <c r="V256" s="62">
        <f t="shared" si="68"/>
        <v>0</v>
      </c>
      <c r="W256" s="7">
        <f t="shared" si="74"/>
        <v>0</v>
      </c>
      <c r="X256" s="30"/>
      <c r="Y256" s="30"/>
      <c r="Z256" s="30"/>
      <c r="AA256" s="48">
        <f>'Summary CF'!B240*$D$12</f>
        <v>0</v>
      </c>
      <c r="AB256" s="7"/>
      <c r="AC256" s="7">
        <f t="shared" si="75"/>
        <v>0</v>
      </c>
      <c r="AD256" s="7">
        <f t="shared" si="76"/>
        <v>0</v>
      </c>
      <c r="AE256" s="31"/>
      <c r="AF256" s="7">
        <f t="shared" si="77"/>
        <v>0</v>
      </c>
      <c r="AG256" s="7">
        <f t="shared" si="78"/>
        <v>0</v>
      </c>
    </row>
    <row r="257" spans="1:33">
      <c r="A257" s="48">
        <f>'Summary CF'!B241*$D$5</f>
        <v>0</v>
      </c>
      <c r="B257" s="26">
        <v>239</v>
      </c>
      <c r="C257" s="7">
        <f t="shared" si="60"/>
        <v>0</v>
      </c>
      <c r="D257" s="7">
        <f t="shared" si="69"/>
        <v>0</v>
      </c>
      <c r="E257" s="31"/>
      <c r="F257" s="7">
        <f t="shared" si="61"/>
        <v>0</v>
      </c>
      <c r="G257" s="7">
        <f t="shared" si="70"/>
        <v>0</v>
      </c>
      <c r="H257" s="31"/>
      <c r="I257" s="7">
        <f t="shared" si="71"/>
        <v>0</v>
      </c>
      <c r="J257" s="7">
        <f t="shared" si="72"/>
        <v>0</v>
      </c>
      <c r="K257" s="31"/>
      <c r="L257" s="45">
        <f t="shared" si="62"/>
        <v>0</v>
      </c>
      <c r="M257" s="62">
        <f t="shared" si="63"/>
        <v>0</v>
      </c>
      <c r="N257" s="66">
        <f t="shared" si="64"/>
        <v>0</v>
      </c>
      <c r="O257" s="7">
        <f t="shared" si="65"/>
        <v>0</v>
      </c>
      <c r="P257" s="31"/>
      <c r="Q257" s="7">
        <f t="shared" si="66"/>
        <v>0</v>
      </c>
      <c r="R257" s="7">
        <f t="shared" si="73"/>
        <v>0</v>
      </c>
      <c r="S257" s="30"/>
      <c r="T257" s="54">
        <f t="shared" si="67"/>
        <v>0</v>
      </c>
      <c r="U257" s="62">
        <f t="shared" si="79"/>
        <v>0</v>
      </c>
      <c r="V257" s="62">
        <f t="shared" si="68"/>
        <v>0</v>
      </c>
      <c r="W257" s="7">
        <f t="shared" si="74"/>
        <v>0</v>
      </c>
      <c r="X257" s="30"/>
      <c r="Y257" s="30"/>
      <c r="Z257" s="30"/>
      <c r="AA257" s="48">
        <f>'Summary CF'!B241*$D$12</f>
        <v>0</v>
      </c>
      <c r="AB257" s="7"/>
      <c r="AC257" s="7">
        <f t="shared" si="75"/>
        <v>0</v>
      </c>
      <c r="AD257" s="7">
        <f t="shared" si="76"/>
        <v>0</v>
      </c>
      <c r="AE257" s="31"/>
      <c r="AF257" s="7">
        <f t="shared" si="77"/>
        <v>0</v>
      </c>
      <c r="AG257" s="7">
        <f t="shared" si="78"/>
        <v>0</v>
      </c>
    </row>
    <row r="258" spans="1:33" ht="13" thickBot="1">
      <c r="A258" s="49">
        <f>'Summary CF'!B242*$D$5</f>
        <v>0</v>
      </c>
      <c r="B258" s="26">
        <v>240</v>
      </c>
      <c r="C258" s="7">
        <f t="shared" si="60"/>
        <v>0</v>
      </c>
      <c r="D258" s="7">
        <f t="shared" si="69"/>
        <v>0</v>
      </c>
      <c r="E258" s="31"/>
      <c r="F258" s="7">
        <f t="shared" si="61"/>
        <v>0</v>
      </c>
      <c r="G258" s="7">
        <f t="shared" si="70"/>
        <v>0</v>
      </c>
      <c r="H258" s="31"/>
      <c r="I258" s="7">
        <f t="shared" si="71"/>
        <v>0</v>
      </c>
      <c r="J258" s="7">
        <f t="shared" si="72"/>
        <v>0</v>
      </c>
      <c r="K258" s="31"/>
      <c r="L258" s="46">
        <f t="shared" si="62"/>
        <v>0</v>
      </c>
      <c r="M258" s="62">
        <f t="shared" si="63"/>
        <v>0</v>
      </c>
      <c r="N258" s="66">
        <f t="shared" si="64"/>
        <v>0</v>
      </c>
      <c r="O258" s="7">
        <f t="shared" si="65"/>
        <v>0</v>
      </c>
      <c r="P258" s="31"/>
      <c r="Q258" s="7">
        <f t="shared" si="66"/>
        <v>0</v>
      </c>
      <c r="R258" s="7">
        <f t="shared" si="73"/>
        <v>0</v>
      </c>
      <c r="S258" s="30"/>
      <c r="T258" s="55">
        <f t="shared" si="67"/>
        <v>0</v>
      </c>
      <c r="U258" s="62">
        <f t="shared" si="79"/>
        <v>0</v>
      </c>
      <c r="V258" s="62">
        <f>MAX(0, MIN($A258+$U258-$F258-$C258-$I258-N258-Q258,W257))</f>
        <v>0</v>
      </c>
      <c r="W258" s="7">
        <f t="shared" si="74"/>
        <v>0</v>
      </c>
      <c r="X258" s="30"/>
      <c r="Y258" s="30"/>
      <c r="Z258" s="30"/>
      <c r="AA258" s="49">
        <f>'Summary CF'!B242*$D$12</f>
        <v>0</v>
      </c>
      <c r="AB258" s="7"/>
      <c r="AC258" s="7">
        <f t="shared" si="75"/>
        <v>0</v>
      </c>
      <c r="AD258" s="7">
        <f t="shared" si="76"/>
        <v>0</v>
      </c>
      <c r="AE258" s="31"/>
      <c r="AF258" s="7">
        <f t="shared" si="77"/>
        <v>0</v>
      </c>
      <c r="AG258" s="7">
        <f t="shared" si="78"/>
        <v>0</v>
      </c>
    </row>
    <row r="259" spans="1:33" ht="13" thickTop="1"/>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K24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2" x14ac:dyDescent="0"/>
  <cols>
    <col min="1" max="1" width="6.83203125" style="26" customWidth="1"/>
    <col min="2" max="2" width="11.1640625" style="6" bestFit="1" customWidth="1"/>
    <col min="3" max="3" width="10.1640625" style="6" bestFit="1" customWidth="1"/>
    <col min="4" max="9" width="11.1640625" style="6" bestFit="1" customWidth="1"/>
    <col min="10" max="10" width="4" style="6" customWidth="1"/>
    <col min="11" max="11" width="12.1640625" style="6" bestFit="1" customWidth="1"/>
  </cols>
  <sheetData>
    <row r="2" spans="1:11" ht="42.75" customHeight="1">
      <c r="A2" s="26">
        <v>0</v>
      </c>
      <c r="B2" s="24" t="s">
        <v>1</v>
      </c>
      <c r="C2" s="24" t="s">
        <v>7</v>
      </c>
      <c r="D2" s="24" t="s">
        <v>2</v>
      </c>
      <c r="E2" s="24" t="s">
        <v>5</v>
      </c>
      <c r="F2" s="24" t="s">
        <v>6</v>
      </c>
      <c r="G2" s="24" t="s">
        <v>4</v>
      </c>
      <c r="H2" s="24" t="s">
        <v>0</v>
      </c>
      <c r="I2" s="24" t="s">
        <v>3</v>
      </c>
      <c r="J2" s="27"/>
      <c r="K2" s="24" t="s">
        <v>51</v>
      </c>
    </row>
    <row r="3" spans="1:11">
      <c r="A3" s="26">
        <v>1</v>
      </c>
      <c r="B3" s="6">
        <f>'Principal CF Alloc'!C19</f>
        <v>640234.23327929806</v>
      </c>
      <c r="C3" s="6">
        <f>'Principal CF Alloc'!F19</f>
        <v>91666.666666666628</v>
      </c>
      <c r="D3" s="6">
        <f>'Principal CF Alloc'!I19</f>
        <v>0</v>
      </c>
      <c r="E3" s="6">
        <f>'Principal CF Alloc'!N19</f>
        <v>0</v>
      </c>
      <c r="F3" s="6">
        <f>'Principal CF Alloc'!Q19</f>
        <v>0</v>
      </c>
      <c r="G3" s="6">
        <f>'Principal CF Alloc'!V19</f>
        <v>0</v>
      </c>
      <c r="H3" s="6">
        <f>'Principal CF Alloc'!AC19</f>
        <v>157005.57404679598</v>
      </c>
      <c r="I3" s="6">
        <f>'Principal CF Alloc'!AF19</f>
        <v>0</v>
      </c>
      <c r="K3" s="6">
        <f>SUM(B3:I3)-'Principal CF Alloc'!M19-'Principal CF Alloc'!U19</f>
        <v>697239.80732609401</v>
      </c>
    </row>
    <row r="4" spans="1:11">
      <c r="A4" s="26">
        <v>2</v>
      </c>
      <c r="B4" s="6">
        <f>'Principal CF Alloc'!C20</f>
        <v>681703.84429027978</v>
      </c>
      <c r="C4" s="6">
        <f>'Principal CF Alloc'!F20</f>
        <v>92048.611111111124</v>
      </c>
      <c r="D4" s="6">
        <f>'Principal CF Alloc'!I20</f>
        <v>0</v>
      </c>
      <c r="E4" s="6">
        <f>'Principal CF Alloc'!N20</f>
        <v>0</v>
      </c>
      <c r="F4" s="6">
        <f>'Principal CF Alloc'!Q20</f>
        <v>0</v>
      </c>
      <c r="G4" s="6">
        <f>'Principal CF Alloc'!V20</f>
        <v>0</v>
      </c>
      <c r="H4" s="6">
        <f>'Principal CF Alloc'!AC20</f>
        <v>168936.58599686259</v>
      </c>
      <c r="I4" s="6">
        <f>'Principal CF Alloc'!AF20</f>
        <v>0</v>
      </c>
      <c r="K4" s="6">
        <f>SUM(B4:I4)-'Principal CF Alloc'!M20-'Principal CF Alloc'!U20</f>
        <v>750223.76362047577</v>
      </c>
    </row>
    <row r="5" spans="1:11">
      <c r="A5" s="26">
        <v>3</v>
      </c>
      <c r="B5" s="6">
        <f>'Principal CF Alloc'!C21</f>
        <v>722859.01772524929</v>
      </c>
      <c r="C5" s="6">
        <f>'Principal CF Alloc'!F21</f>
        <v>92432.146990740788</v>
      </c>
      <c r="D5" s="6">
        <f>'Principal CF Alloc'!I21</f>
        <v>0</v>
      </c>
      <c r="E5" s="6">
        <f>'Principal CF Alloc'!N21</f>
        <v>0</v>
      </c>
      <c r="F5" s="6">
        <f>'Principal CF Alloc'!Q21</f>
        <v>0</v>
      </c>
      <c r="G5" s="6">
        <f>'Principal CF Alloc'!V21</f>
        <v>0</v>
      </c>
      <c r="H5" s="6">
        <f>'Principal CF Alloc'!AC21</f>
        <v>180775.7099691089</v>
      </c>
      <c r="I5" s="6">
        <f>'Principal CF Alloc'!AF21</f>
        <v>0</v>
      </c>
      <c r="K5" s="6">
        <f>SUM(B5:I5)-'Principal CF Alloc'!M21-'Principal CF Alloc'!U21</f>
        <v>802799.65824991371</v>
      </c>
    </row>
    <row r="6" spans="1:11">
      <c r="A6" s="26">
        <v>4</v>
      </c>
      <c r="B6" s="6">
        <f>'Principal CF Alloc'!C22</f>
        <v>763667.32365985645</v>
      </c>
      <c r="C6" s="6">
        <f>'Principal CF Alloc'!F22</f>
        <v>92817.280936535564</v>
      </c>
      <c r="D6" s="6">
        <f>'Principal CF Alloc'!I22</f>
        <v>0</v>
      </c>
      <c r="E6" s="6">
        <f>'Principal CF Alloc'!N22</f>
        <v>0</v>
      </c>
      <c r="F6" s="6">
        <f>'Principal CF Alloc'!Q22</f>
        <v>0</v>
      </c>
      <c r="G6" s="6">
        <f>'Principal CF Alloc'!V22</f>
        <v>0</v>
      </c>
      <c r="H6" s="6">
        <f>'Principal CF Alloc'!AC22</f>
        <v>192513.51891444871</v>
      </c>
      <c r="I6" s="6">
        <f>'Principal CF Alloc'!AF22</f>
        <v>0</v>
      </c>
      <c r="K6" s="6">
        <f>SUM(B6:I6)-'Principal CF Alloc'!M22-'Principal CF Alloc'!U22</f>
        <v>854925.6270071757</v>
      </c>
    </row>
    <row r="7" spans="1:11">
      <c r="A7" s="26">
        <v>5</v>
      </c>
      <c r="B7" s="6">
        <f>'Principal CF Alloc'!C23</f>
        <v>804096.60561718978</v>
      </c>
      <c r="C7" s="6">
        <f>'Principal CF Alloc'!F23</f>
        <v>93204.019607104361</v>
      </c>
      <c r="D7" s="6">
        <f>'Principal CF Alloc'!I23</f>
        <v>0</v>
      </c>
      <c r="E7" s="6">
        <f>'Principal CF Alloc'!N23</f>
        <v>0</v>
      </c>
      <c r="F7" s="6">
        <f>'Principal CF Alloc'!Q23</f>
        <v>0</v>
      </c>
      <c r="G7" s="6">
        <f>'Principal CF Alloc'!V23</f>
        <v>0</v>
      </c>
      <c r="H7" s="6">
        <f>'Principal CF Alloc'!AC23</f>
        <v>204140.66524569789</v>
      </c>
      <c r="I7" s="6">
        <f>'Principal CF Alloc'!AF23</f>
        <v>0</v>
      </c>
      <c r="K7" s="6">
        <f>SUM(B7:I7)-'Principal CF Alloc'!M23-'Principal CF Alloc'!U23</f>
        <v>906560.15856422833</v>
      </c>
    </row>
    <row r="8" spans="1:11">
      <c r="A8" s="26">
        <v>6</v>
      </c>
      <c r="B8" s="6">
        <f>'Principal CF Alloc'!C24</f>
        <v>844115.02367666282</v>
      </c>
      <c r="C8" s="6">
        <f>'Principal CF Alloc'!F24</f>
        <v>93592.369688800653</v>
      </c>
      <c r="D8" s="6">
        <f>'Principal CF Alloc'!I24</f>
        <v>0</v>
      </c>
      <c r="E8" s="6">
        <f>'Principal CF Alloc'!N24</f>
        <v>0</v>
      </c>
      <c r="F8" s="6">
        <f>'Principal CF Alloc'!Q24</f>
        <v>0</v>
      </c>
      <c r="G8" s="6">
        <f>'Principal CF Alloc'!V24</f>
        <v>0</v>
      </c>
      <c r="H8" s="6">
        <f>'Principal CF Alloc'!AC24</f>
        <v>215647.8933660581</v>
      </c>
      <c r="I8" s="6">
        <f>'Principal CF Alloc'!AF24</f>
        <v>0</v>
      </c>
      <c r="K8" s="6">
        <f>SUM(B8:I8)-'Principal CF Alloc'!M24-'Principal CF Alloc'!U24</f>
        <v>957662.15010948374</v>
      </c>
    </row>
    <row r="9" spans="1:11">
      <c r="A9" s="26">
        <v>7</v>
      </c>
      <c r="B9" s="6">
        <f>'Principal CF Alloc'!C25</f>
        <v>883691.09734012675</v>
      </c>
      <c r="C9" s="6">
        <f>'Principal CF Alloc'!F25</f>
        <v>93982.33789583738</v>
      </c>
      <c r="D9" s="6">
        <f>'Principal CF Alloc'!I25</f>
        <v>0</v>
      </c>
      <c r="E9" s="6">
        <f>'Principal CF Alloc'!N25</f>
        <v>0</v>
      </c>
      <c r="F9" s="6">
        <f>'Principal CF Alloc'!Q25</f>
        <v>0</v>
      </c>
      <c r="G9" s="6">
        <f>'Principal CF Alloc'!V25</f>
        <v>0</v>
      </c>
      <c r="H9" s="6">
        <f>'Principal CF Alloc'!AC25</f>
        <v>227026.05212704409</v>
      </c>
      <c r="I9" s="6">
        <f>'Principal CF Alloc'!AF25</f>
        <v>0</v>
      </c>
      <c r="K9" s="6">
        <f>SUM(B9:I9)-'Principal CF Alloc'!M25-'Principal CF Alloc'!U25</f>
        <v>1008190.962671712</v>
      </c>
    </row>
    <row r="10" spans="1:11">
      <c r="A10" s="26">
        <v>8</v>
      </c>
      <c r="B10" s="6">
        <f>'Principal CF Alloc'!C26</f>
        <v>922793.74807612703</v>
      </c>
      <c r="C10" s="6">
        <f>'Principal CF Alloc'!F26</f>
        <v>94373.930970403366</v>
      </c>
      <c r="D10" s="6">
        <f>'Principal CF Alloc'!I26</f>
        <v>0</v>
      </c>
      <c r="E10" s="6">
        <f>'Principal CF Alloc'!N26</f>
        <v>0</v>
      </c>
      <c r="F10" s="6">
        <f>'Principal CF Alloc'!Q26</f>
        <v>0</v>
      </c>
      <c r="G10" s="6">
        <f>'Principal CF Alloc'!V26</f>
        <v>0</v>
      </c>
      <c r="H10" s="6">
        <f>'Principal CF Alloc'!AC26</f>
        <v>238266.10719287154</v>
      </c>
      <c r="I10" s="6">
        <f>'Principal CF Alloc'!AF26</f>
        <v>0</v>
      </c>
      <c r="K10" s="6">
        <f>SUM(B10:I10)-'Principal CF Alloc'!M26-'Principal CF Alloc'!U26</f>
        <v>1058106.4760285586</v>
      </c>
    </row>
    <row r="11" spans="1:11">
      <c r="A11" s="26">
        <v>9</v>
      </c>
      <c r="B11" s="6">
        <f>'Principal CF Alloc'!C27</f>
        <v>961392.34146214323</v>
      </c>
      <c r="C11" s="6">
        <f>'Principal CF Alloc'!F27</f>
        <v>94767.155682780081</v>
      </c>
      <c r="D11" s="6">
        <f>'Principal CF Alloc'!I27</f>
        <v>0</v>
      </c>
      <c r="E11" s="6">
        <f>'Principal CF Alloc'!N27</f>
        <v>0</v>
      </c>
      <c r="F11" s="6">
        <f>'Principal CF Alloc'!Q27</f>
        <v>0</v>
      </c>
      <c r="G11" s="6">
        <f>'Principal CF Alloc'!V27</f>
        <v>0</v>
      </c>
      <c r="H11" s="6">
        <f>'Principal CF Alloc'!AC27</f>
        <v>249359.15328800853</v>
      </c>
      <c r="I11" s="6">
        <f>'Principal CF Alloc'!AF27</f>
        <v>0</v>
      </c>
      <c r="K11" s="6">
        <f>SUM(B11:I11)-'Principal CF Alloc'!M27-'Principal CF Alloc'!U27</f>
        <v>1107369.1430962097</v>
      </c>
    </row>
    <row r="12" spans="1:11">
      <c r="A12" s="26">
        <v>10</v>
      </c>
      <c r="B12" s="6">
        <f>'Principal CF Alloc'!C28</f>
        <v>999456.7288456856</v>
      </c>
      <c r="C12" s="6">
        <f>'Principal CF Alloc'!F28</f>
        <v>95162.018831458292</v>
      </c>
      <c r="D12" s="6">
        <f>'Principal CF Alloc'!I28</f>
        <v>0</v>
      </c>
      <c r="E12" s="6">
        <f>'Principal CF Alloc'!N28</f>
        <v>0</v>
      </c>
      <c r="F12" s="6">
        <f>'Principal CF Alloc'!Q28</f>
        <v>0</v>
      </c>
      <c r="G12" s="6">
        <f>'Principal CF Alloc'!V28</f>
        <v>0</v>
      </c>
      <c r="H12" s="6">
        <f>'Principal CF Alloc'!AC28</f>
        <v>260296.42630489459</v>
      </c>
      <c r="I12" s="6">
        <f>'Principal CF Alloc'!AF28</f>
        <v>0</v>
      </c>
      <c r="K12" s="6">
        <f>SUM(B12:I12)-'Principal CF Alloc'!M28-'Principal CF Alloc'!U28</f>
        <v>1155940.0436980803</v>
      </c>
    </row>
    <row r="13" spans="1:11">
      <c r="A13" s="26">
        <v>11</v>
      </c>
      <c r="B13" s="6">
        <f>'Principal CF Alloc'!C29</f>
        <v>1036957.2884449185</v>
      </c>
      <c r="C13" s="6">
        <f>'Principal CF Alloc'!F29</f>
        <v>95558.527243255987</v>
      </c>
      <c r="D13" s="6">
        <f>'Principal CF Alloc'!I29</f>
        <v>0</v>
      </c>
      <c r="E13" s="6">
        <f>'Principal CF Alloc'!N29</f>
        <v>0</v>
      </c>
      <c r="F13" s="6">
        <f>'Principal CF Alloc'!Q29</f>
        <v>0</v>
      </c>
      <c r="G13" s="6">
        <f>'Principal CF Alloc'!V29</f>
        <v>0</v>
      </c>
      <c r="H13" s="6">
        <f>'Principal CF Alloc'!AC29</f>
        <v>271069.31524877215</v>
      </c>
      <c r="I13" s="6">
        <f>'Principal CF Alloc'!AF29</f>
        <v>0</v>
      </c>
      <c r="K13" s="6">
        <f>SUM(B13:I13)-'Principal CF Alloc'!M29-'Principal CF Alloc'!U29</f>
        <v>1203780.9376101387</v>
      </c>
    </row>
    <row r="14" spans="1:11">
      <c r="A14" s="26">
        <v>12</v>
      </c>
      <c r="B14" s="6">
        <f>'Principal CF Alloc'!C30</f>
        <v>1073864.9658102524</v>
      </c>
      <c r="C14" s="6">
        <f>'Principal CF Alloc'!F30</f>
        <v>95956.687773436308</v>
      </c>
      <c r="D14" s="6">
        <f>'Principal CF Alloc'!I30</f>
        <v>0</v>
      </c>
      <c r="E14" s="6">
        <f>'Principal CF Alloc'!N30</f>
        <v>0</v>
      </c>
      <c r="F14" s="6">
        <f>'Principal CF Alloc'!Q30</f>
        <v>0</v>
      </c>
      <c r="G14" s="6">
        <f>'Principal CF Alloc'!V30</f>
        <v>0</v>
      </c>
      <c r="H14" s="6">
        <f>'Principal CF Alloc'!AC30</f>
        <v>281669.37399679929</v>
      </c>
      <c r="I14" s="6">
        <f>'Principal CF Alloc'!AF30</f>
        <v>0</v>
      </c>
      <c r="K14" s="6">
        <f>SUM(B14:I14)-'Principal CF Alloc'!M30-'Principal CF Alloc'!U30</f>
        <v>1250854.316781485</v>
      </c>
    </row>
    <row r="15" spans="1:11">
      <c r="A15" s="26">
        <v>13</v>
      </c>
      <c r="B15" s="6">
        <f>'Principal CF Alloc'!C31</f>
        <v>1110151.3135690182</v>
      </c>
      <c r="C15" s="6">
        <f>'Principal CF Alloc'!F31</f>
        <v>96356.507305825595</v>
      </c>
      <c r="D15" s="6">
        <f>'Principal CF Alloc'!I31</f>
        <v>0</v>
      </c>
      <c r="E15" s="6">
        <f>'Principal CF Alloc'!N31</f>
        <v>0</v>
      </c>
      <c r="F15" s="6">
        <f>'Principal CF Alloc'!Q31</f>
        <v>0</v>
      </c>
      <c r="G15" s="6">
        <f>'Principal CF Alloc'!V31</f>
        <v>0</v>
      </c>
      <c r="H15" s="6">
        <f>'Principal CF Alloc'!AC31</f>
        <v>292088.33284880797</v>
      </c>
      <c r="I15" s="6">
        <f>'Principal CF Alloc'!AF31</f>
        <v>0</v>
      </c>
      <c r="K15" s="6">
        <f>SUM(B15:I15)-'Principal CF Alloc'!M31-'Principal CF Alloc'!U31</f>
        <v>1297123.4566296528</v>
      </c>
    </row>
    <row r="16" spans="1:11">
      <c r="A16" s="26">
        <v>14</v>
      </c>
      <c r="B16" s="6">
        <f>'Principal CF Alloc'!C32</f>
        <v>1145788.530376032</v>
      </c>
      <c r="C16" s="6">
        <f>'Principal CF Alloc'!F32</f>
        <v>96757.992752933176</v>
      </c>
      <c r="D16" s="6">
        <f>'Principal CF Alloc'!I32</f>
        <v>0</v>
      </c>
      <c r="E16" s="6">
        <f>'Principal CF Alloc'!N32</f>
        <v>0</v>
      </c>
      <c r="F16" s="6">
        <f>'Principal CF Alloc'!Q32</f>
        <v>0</v>
      </c>
      <c r="G16" s="6">
        <f>'Principal CF Alloc'!V32</f>
        <v>0</v>
      </c>
      <c r="H16" s="6">
        <f>'Principal CF Alloc'!AC32</f>
        <v>302318.10984727478</v>
      </c>
      <c r="I16" s="6">
        <f>'Principal CF Alloc'!AF32</f>
        <v>0</v>
      </c>
      <c r="K16" s="6">
        <f>SUM(B16:I16)-'Principal CF Alloc'!M32-'Principal CF Alloc'!U32</f>
        <v>1342552.4663110161</v>
      </c>
    </row>
    <row r="17" spans="1:11">
      <c r="A17" s="26">
        <v>15</v>
      </c>
      <c r="B17" s="6">
        <f>'Principal CF Alloc'!C33</f>
        <v>1180749.4989943886</v>
      </c>
      <c r="C17" s="6">
        <f>'Principal CF Alloc'!F33</f>
        <v>97161.151056070346</v>
      </c>
      <c r="D17" s="6">
        <f>'Principal CF Alloc'!I33</f>
        <v>0</v>
      </c>
      <c r="E17" s="6">
        <f>'Principal CF Alloc'!N33</f>
        <v>0</v>
      </c>
      <c r="F17" s="6">
        <f>'Principal CF Alloc'!Q33</f>
        <v>0</v>
      </c>
      <c r="G17" s="6">
        <f>'Principal CF Alloc'!V33</f>
        <v>0</v>
      </c>
      <c r="H17" s="6">
        <f>'Principal CF Alloc'!AC33</f>
        <v>312350.82184451277</v>
      </c>
      <c r="I17" s="6">
        <f>'Principal CF Alloc'!AF33</f>
        <v>0</v>
      </c>
      <c r="K17" s="6">
        <f>SUM(B17:I17)-'Principal CF Alloc'!M33-'Principal CF Alloc'!U33</f>
        <v>1387106.3378686428</v>
      </c>
    </row>
    <row r="18" spans="1:11">
      <c r="A18" s="26">
        <v>16</v>
      </c>
      <c r="B18" s="6">
        <f>'Principal CF Alloc'!C34</f>
        <v>1215007.823431696</v>
      </c>
      <c r="C18" s="6">
        <f>'Principal CF Alloc'!F34</f>
        <v>97565.989185470622</v>
      </c>
      <c r="D18" s="6">
        <f>'Principal CF Alloc'!I34</f>
        <v>0</v>
      </c>
      <c r="E18" s="6">
        <f>'Principal CF Alloc'!N34</f>
        <v>0</v>
      </c>
      <c r="F18" s="6">
        <f>'Principal CF Alloc'!Q34</f>
        <v>0</v>
      </c>
      <c r="G18" s="6">
        <f>'Principal CF Alloc'!V34</f>
        <v>0</v>
      </c>
      <c r="H18" s="6">
        <f>'Principal CF Alloc'!AC34</f>
        <v>322178.79529535217</v>
      </c>
      <c r="I18" s="6">
        <f>'Principal CF Alloc'!AF34</f>
        <v>0</v>
      </c>
      <c r="K18" s="6">
        <f>SUM(B18:I18)-'Principal CF Alloc'!M34-'Principal CF Alloc'!U34</f>
        <v>1430750.9941610801</v>
      </c>
    </row>
    <row r="19" spans="1:11">
      <c r="A19" s="26">
        <v>17</v>
      </c>
      <c r="B19" s="6">
        <f>'Principal CF Alloc'!C35</f>
        <v>1248537.8650584945</v>
      </c>
      <c r="C19" s="6">
        <f>'Principal CF Alloc'!F35</f>
        <v>97972.514140410116</v>
      </c>
      <c r="D19" s="6">
        <f>'Principal CF Alloc'!I35</f>
        <v>0</v>
      </c>
      <c r="E19" s="6">
        <f>'Principal CF Alloc'!N35</f>
        <v>0</v>
      </c>
      <c r="F19" s="6">
        <f>'Principal CF Alloc'!Q35</f>
        <v>0</v>
      </c>
      <c r="G19" s="6">
        <f>'Principal CF Alloc'!V35</f>
        <v>0</v>
      </c>
      <c r="H19" s="6">
        <f>'Principal CF Alloc'!AC35</f>
        <v>331794.57675401767</v>
      </c>
      <c r="I19" s="6">
        <f>'Principal CF Alloc'!AF35</f>
        <v>0</v>
      </c>
      <c r="K19" s="6">
        <f>SUM(B19:I19)-'Principal CF Alloc'!M35-'Principal CF Alloc'!U35</f>
        <v>1473453.3354775193</v>
      </c>
    </row>
    <row r="20" spans="1:11">
      <c r="A20" s="26">
        <v>18</v>
      </c>
      <c r="B20" s="6">
        <f>'Principal CF Alloc'!C36</f>
        <v>1281314.7776375099</v>
      </c>
      <c r="C20" s="6">
        <f>'Principal CF Alloc'!F36</f>
        <v>98380.732949328609</v>
      </c>
      <c r="D20" s="6">
        <f>'Principal CF Alloc'!I36</f>
        <v>0</v>
      </c>
      <c r="E20" s="6">
        <f>'Principal CF Alloc'!N36</f>
        <v>0</v>
      </c>
      <c r="F20" s="6">
        <f>'Principal CF Alloc'!Q36</f>
        <v>0</v>
      </c>
      <c r="G20" s="6">
        <f>'Principal CF Alloc'!V36</f>
        <v>0</v>
      </c>
      <c r="H20" s="6">
        <f>'Principal CF Alloc'!AC36</f>
        <v>341190.94305446645</v>
      </c>
      <c r="I20" s="6">
        <f>'Principal CF Alloc'!AF36</f>
        <v>0</v>
      </c>
      <c r="K20" s="6">
        <f>SUM(B20:I20)-'Principal CF Alloc'!M36-'Principal CF Alloc'!U36</f>
        <v>1515181.2847472543</v>
      </c>
    </row>
    <row r="21" spans="1:11">
      <c r="A21" s="26">
        <v>19</v>
      </c>
      <c r="B21" s="6">
        <f>'Principal CF Alloc'!C37</f>
        <v>1313314.5411938841</v>
      </c>
      <c r="C21" s="6">
        <f>'Principal CF Alloc'!F37</f>
        <v>98790.652669950621</v>
      </c>
      <c r="D21" s="6">
        <f>'Principal CF Alloc'!I37</f>
        <v>0</v>
      </c>
      <c r="E21" s="6">
        <f>'Principal CF Alloc'!N37</f>
        <v>0</v>
      </c>
      <c r="F21" s="6">
        <f>'Principal CF Alloc'!Q37</f>
        <v>0</v>
      </c>
      <c r="G21" s="6">
        <f>'Principal CF Alloc'!V37</f>
        <v>0</v>
      </c>
      <c r="H21" s="6">
        <f>'Principal CF Alloc'!AC37</f>
        <v>350360.91115388594</v>
      </c>
      <c r="I21" s="6">
        <f>'Principal CF Alloc'!AF37</f>
        <v>0</v>
      </c>
      <c r="K21" s="6">
        <f>SUM(B21:I21)-'Principal CF Alloc'!M37-'Principal CF Alloc'!U37</f>
        <v>1555903.8312532785</v>
      </c>
    </row>
    <row r="22" spans="1:11">
      <c r="A22" s="26">
        <v>20</v>
      </c>
      <c r="B22" s="6">
        <f>'Principal CF Alloc'!C38</f>
        <v>1344513.9946587756</v>
      </c>
      <c r="C22" s="6">
        <f>'Principal CF Alloc'!F38</f>
        <v>99202.280389408814</v>
      </c>
      <c r="D22" s="6">
        <f>'Principal CF Alloc'!I38</f>
        <v>0</v>
      </c>
      <c r="E22" s="6">
        <f>'Principal CF Alloc'!N38</f>
        <v>0</v>
      </c>
      <c r="F22" s="6">
        <f>'Principal CF Alloc'!Q38</f>
        <v>0</v>
      </c>
      <c r="G22" s="6">
        <f>'Principal CF Alloc'!V38</f>
        <v>0</v>
      </c>
      <c r="H22" s="6">
        <f>'Principal CF Alloc'!AC38</f>
        <v>359297.74761970091</v>
      </c>
      <c r="I22" s="6">
        <f>'Principal CF Alloc'!AF38</f>
        <v>0</v>
      </c>
      <c r="K22" s="6">
        <f>SUM(B22:I22)-'Principal CF Alloc'!M38-'Principal CF Alloc'!U38</f>
        <v>1595591.0727627578</v>
      </c>
    </row>
    <row r="23" spans="1:11">
      <c r="A23" s="26">
        <v>21</v>
      </c>
      <c r="B23" s="6">
        <f>'Principal CF Alloc'!C39</f>
        <v>1374890.8672207408</v>
      </c>
      <c r="C23" s="6">
        <f>'Principal CF Alloc'!F39</f>
        <v>99615.623224364826</v>
      </c>
      <c r="D23" s="6">
        <f>'Principal CF Alloc'!I39</f>
        <v>0</v>
      </c>
      <c r="E23" s="6">
        <f>'Principal CF Alloc'!N39</f>
        <v>0</v>
      </c>
      <c r="F23" s="6">
        <f>'Principal CF Alloc'!Q39</f>
        <v>0</v>
      </c>
      <c r="G23" s="6">
        <f>'Principal CF Alloc'!V39</f>
        <v>0</v>
      </c>
      <c r="H23" s="6">
        <f>'Principal CF Alloc'!AC39</f>
        <v>367994.97774103039</v>
      </c>
      <c r="I23" s="6">
        <f>'Principal CF Alloc'!AF39</f>
        <v>0</v>
      </c>
      <c r="K23" s="6">
        <f>SUM(B23:I23)-'Principal CF Alloc'!M39-'Principal CF Alloc'!U39</f>
        <v>1634214.2559897371</v>
      </c>
    </row>
    <row r="24" spans="1:11">
      <c r="A24" s="26">
        <v>22</v>
      </c>
      <c r="B24" s="6">
        <f>'Principal CF Alloc'!C40</f>
        <v>1404423.8083218045</v>
      </c>
      <c r="C24" s="6">
        <f>'Principal CF Alloc'!F40</f>
        <v>100030.68832113291</v>
      </c>
      <c r="D24" s="6">
        <f>'Principal CF Alloc'!I40</f>
        <v>0</v>
      </c>
      <c r="E24" s="6">
        <f>'Principal CF Alloc'!N40</f>
        <v>0</v>
      </c>
      <c r="F24" s="6">
        <f>'Principal CF Alloc'!Q40</f>
        <v>0</v>
      </c>
      <c r="G24" s="6">
        <f>'Principal CF Alloc'!V40</f>
        <v>0</v>
      </c>
      <c r="H24" s="6">
        <f>'Principal CF Alloc'!AC40</f>
        <v>376446.39424625615</v>
      </c>
      <c r="I24" s="6">
        <f>'Principal CF Alloc'!AF40</f>
        <v>0</v>
      </c>
      <c r="K24" s="6">
        <f>SUM(B24:I24)-'Principal CF Alloc'!M40-'Principal CF Alloc'!U40</f>
        <v>1671745.815308643</v>
      </c>
    </row>
    <row r="25" spans="1:11">
      <c r="A25" s="26">
        <v>23</v>
      </c>
      <c r="B25" s="6">
        <f>'Principal CF Alloc'!C41</f>
        <v>1433092.4162375748</v>
      </c>
      <c r="C25" s="6">
        <f>'Principal CF Alloc'!F41</f>
        <v>100447.48285580426</v>
      </c>
      <c r="D25" s="6">
        <f>'Principal CF Alloc'!I41</f>
        <v>0</v>
      </c>
      <c r="E25" s="6">
        <f>'Principal CF Alloc'!N41</f>
        <v>0</v>
      </c>
      <c r="F25" s="6">
        <f>'Principal CF Alloc'!Q41</f>
        <v>0</v>
      </c>
      <c r="G25" s="6">
        <f>'Principal CF Alloc'!V41</f>
        <v>0</v>
      </c>
      <c r="H25" s="6">
        <f>'Principal CF Alloc'!AC41</f>
        <v>384646.06560907996</v>
      </c>
      <c r="I25" s="6">
        <f>'Principal CF Alloc'!AF41</f>
        <v>0</v>
      </c>
      <c r="K25" s="6">
        <f>SUM(B25:I25)-'Principal CF Alloc'!M41-'Principal CF Alloc'!U41</f>
        <v>1708159.4096403229</v>
      </c>
    </row>
    <row r="26" spans="1:11">
      <c r="A26" s="26">
        <v>24</v>
      </c>
      <c r="B26" s="6">
        <f>'Principal CF Alloc'!C42</f>
        <v>1460877.2651833892</v>
      </c>
      <c r="C26" s="6">
        <f>'Principal CF Alloc'!F42</f>
        <v>100866.01403437019</v>
      </c>
      <c r="D26" s="6">
        <f>'Principal CF Alloc'!I42</f>
        <v>0</v>
      </c>
      <c r="E26" s="6">
        <f>'Principal CF Alloc'!N42</f>
        <v>0</v>
      </c>
      <c r="F26" s="6">
        <f>'Principal CF Alloc'!Q42</f>
        <v>0</v>
      </c>
      <c r="G26" s="6">
        <f>'Principal CF Alloc'!V42</f>
        <v>0</v>
      </c>
      <c r="H26" s="6">
        <f>'Principal CF Alloc'!AC42</f>
        <v>392588.3439262074</v>
      </c>
      <c r="I26" s="6">
        <f>'Principal CF Alloc'!AF42</f>
        <v>0</v>
      </c>
      <c r="K26" s="6">
        <f>SUM(B26:I26)-'Principal CF Alloc'!M42-'Principal CF Alloc'!U42</f>
        <v>1743429.9574357383</v>
      </c>
    </row>
    <row r="27" spans="1:11">
      <c r="A27" s="26">
        <v>25</v>
      </c>
      <c r="B27" s="6">
        <f>'Principal CF Alloc'!C43</f>
        <v>1487759.9308914796</v>
      </c>
      <c r="C27" s="6">
        <f>'Principal CF Alloc'!F43</f>
        <v>101286.28909284668</v>
      </c>
      <c r="D27" s="6">
        <f>'Principal CF Alloc'!I43</f>
        <v>0</v>
      </c>
      <c r="E27" s="6">
        <f>'Principal CF Alloc'!N43</f>
        <v>0</v>
      </c>
      <c r="F27" s="6">
        <f>'Principal CF Alloc'!Q43</f>
        <v>0</v>
      </c>
      <c r="G27" s="6">
        <f>'Principal CF Alloc'!V43</f>
        <v>0</v>
      </c>
      <c r="H27" s="6">
        <f>'Principal CF Alloc'!AC43</f>
        <v>400267.87235067238</v>
      </c>
      <c r="I27" s="6">
        <f>'Principal CF Alloc'!AF43</f>
        <v>0</v>
      </c>
      <c r="K27" s="6">
        <f>SUM(B27:I27)-'Principal CF Alloc'!M43-'Principal CF Alloc'!U43</f>
        <v>1777533.6696863193</v>
      </c>
    </row>
    <row r="28" spans="1:11">
      <c r="A28" s="26">
        <v>26</v>
      </c>
      <c r="B28" s="6">
        <f>'Principal CF Alloc'!C44</f>
        <v>1513723.0146068716</v>
      </c>
      <c r="C28" s="6">
        <f>'Principal CF Alloc'!F44</f>
        <v>101708.31529740011</v>
      </c>
      <c r="D28" s="6">
        <f>'Principal CF Alloc'!I44</f>
        <v>0</v>
      </c>
      <c r="E28" s="6">
        <f>'Principal CF Alloc'!N44</f>
        <v>0</v>
      </c>
      <c r="F28" s="6">
        <f>'Principal CF Alloc'!Q44</f>
        <v>0</v>
      </c>
      <c r="G28" s="6">
        <f>'Principal CF Alloc'!V44</f>
        <v>0</v>
      </c>
      <c r="H28" s="6">
        <f>'Principal CF Alloc'!AC44</f>
        <v>407679.59206560539</v>
      </c>
      <c r="I28" s="6">
        <f>'Principal CF Alloc'!AF44</f>
        <v>0</v>
      </c>
      <c r="K28" s="6">
        <f>SUM(B28:I28)-'Principal CF Alloc'!M44-'Principal CF Alloc'!U44</f>
        <v>1810448.0808934949</v>
      </c>
    </row>
    <row r="29" spans="1:11">
      <c r="A29" s="26">
        <v>27</v>
      </c>
      <c r="B29" s="6">
        <f>'Principal CF Alloc'!C45</f>
        <v>1538750.165453203</v>
      </c>
      <c r="C29" s="6">
        <f>'Principal CF Alloc'!F45</f>
        <v>102132.09994447278</v>
      </c>
      <c r="D29" s="6">
        <f>'Principal CF Alloc'!I45</f>
        <v>0</v>
      </c>
      <c r="E29" s="6">
        <f>'Principal CF Alloc'!N45</f>
        <v>0</v>
      </c>
      <c r="F29" s="6">
        <f>'Principal CF Alloc'!Q45</f>
        <v>0</v>
      </c>
      <c r="G29" s="6">
        <f>'Principal CF Alloc'!V45</f>
        <v>0</v>
      </c>
      <c r="H29" s="6">
        <f>'Principal CF Alloc'!AC45</f>
        <v>414818.74878426001</v>
      </c>
      <c r="I29" s="6">
        <f>'Principal CF Alloc'!AF45</f>
        <v>0</v>
      </c>
      <c r="K29" s="6">
        <f>SUM(B29:I29)-'Principal CF Alloc'!M45-'Principal CF Alloc'!U45</f>
        <v>1842152.0779344018</v>
      </c>
    </row>
    <row r="30" spans="1:11">
      <c r="A30" s="26">
        <v>28</v>
      </c>
      <c r="B30" s="6">
        <f>'Principal CF Alloc'!C46</f>
        <v>1526769.1580082157</v>
      </c>
      <c r="C30" s="6">
        <f>'Principal CF Alloc'!F46</f>
        <v>102557.65036090789</v>
      </c>
      <c r="D30" s="6">
        <f>'Principal CF Alloc'!I46</f>
        <v>0</v>
      </c>
      <c r="E30" s="6">
        <f>'Principal CF Alloc'!N46</f>
        <v>0</v>
      </c>
      <c r="F30" s="6">
        <f>'Principal CF Alloc'!Q46</f>
        <v>0</v>
      </c>
      <c r="G30" s="6">
        <f>'Principal CF Alloc'!V46</f>
        <v>0</v>
      </c>
      <c r="H30" s="6">
        <f>'Principal CF Alloc'!AC46</f>
        <v>411201.84967034979</v>
      </c>
      <c r="I30" s="6">
        <f>'Principal CF Alloc'!AF46</f>
        <v>0</v>
      </c>
      <c r="K30" s="6">
        <f>SUM(B30:I30)-'Principal CF Alloc'!M46-'Principal CF Alloc'!U46</f>
        <v>1826089.934557575</v>
      </c>
    </row>
    <row r="31" spans="1:11">
      <c r="A31" s="26">
        <v>29</v>
      </c>
      <c r="B31" s="6">
        <f>'Principal CF Alloc'!C47</f>
        <v>1514891.7750945843</v>
      </c>
      <c r="C31" s="6">
        <f>'Principal CF Alloc'!F47</f>
        <v>102984.97390407836</v>
      </c>
      <c r="D31" s="6">
        <f>'Principal CF Alloc'!I47</f>
        <v>0</v>
      </c>
      <c r="E31" s="6">
        <f>'Principal CF Alloc'!N47</f>
        <v>0</v>
      </c>
      <c r="F31" s="6">
        <f>'Principal CF Alloc'!Q47</f>
        <v>0</v>
      </c>
      <c r="G31" s="6">
        <f>'Principal CF Alloc'!V47</f>
        <v>0</v>
      </c>
      <c r="H31" s="6">
        <f>'Principal CF Alloc'!AC47</f>
        <v>407614.50427409325</v>
      </c>
      <c r="I31" s="6">
        <f>'Principal CF Alloc'!AF47</f>
        <v>0</v>
      </c>
      <c r="K31" s="6">
        <f>SUM(B31:I31)-'Principal CF Alloc'!M47-'Principal CF Alloc'!U47</f>
        <v>1810159.0351096829</v>
      </c>
    </row>
    <row r="32" spans="1:11">
      <c r="A32" s="26">
        <v>30</v>
      </c>
      <c r="B32" s="6">
        <f>'Principal CF Alloc'!C48</f>
        <v>1503117.2144011848</v>
      </c>
      <c r="C32" s="6">
        <f>'Principal CF Alloc'!F48</f>
        <v>103414.07796201203</v>
      </c>
      <c r="D32" s="6">
        <f>'Principal CF Alloc'!I48</f>
        <v>0</v>
      </c>
      <c r="E32" s="6">
        <f>'Principal CF Alloc'!N48</f>
        <v>0</v>
      </c>
      <c r="F32" s="6">
        <f>'Principal CF Alloc'!Q48</f>
        <v>0</v>
      </c>
      <c r="G32" s="6">
        <f>'Principal CF Alloc'!V48</f>
        <v>0</v>
      </c>
      <c r="H32" s="6">
        <f>'Principal CF Alloc'!AC48</f>
        <v>404056.4770814791</v>
      </c>
      <c r="I32" s="6">
        <f>'Principal CF Alloc'!AF48</f>
        <v>0</v>
      </c>
      <c r="K32" s="6">
        <f>SUM(B32:I32)-'Principal CF Alloc'!M48-'Principal CF Alloc'!U48</f>
        <v>1794358.3337059233</v>
      </c>
    </row>
    <row r="33" spans="1:11">
      <c r="A33" s="26">
        <v>31</v>
      </c>
      <c r="B33" s="6">
        <f>'Principal CF Alloc'!C49</f>
        <v>1491444.6800423397</v>
      </c>
      <c r="C33" s="6">
        <f>'Principal CF Alloc'!F49</f>
        <v>103844.96995352046</v>
      </c>
      <c r="D33" s="6">
        <f>'Principal CF Alloc'!I49</f>
        <v>0</v>
      </c>
      <c r="E33" s="6">
        <f>'Principal CF Alloc'!N49</f>
        <v>0</v>
      </c>
      <c r="F33" s="6">
        <f>'Principal CF Alloc'!Q49</f>
        <v>0</v>
      </c>
      <c r="G33" s="6">
        <f>'Principal CF Alloc'!V49</f>
        <v>0</v>
      </c>
      <c r="H33" s="6">
        <f>'Principal CF Alloc'!AC49</f>
        <v>400527.534436132</v>
      </c>
      <c r="I33" s="6">
        <f>'Principal CF Alloc'!AF49</f>
        <v>0</v>
      </c>
      <c r="K33" s="6">
        <f>SUM(B33:I33)-'Principal CF Alloc'!M49-'Principal CF Alloc'!U49</f>
        <v>1778686.7927109948</v>
      </c>
    </row>
    <row r="34" spans="1:11">
      <c r="A34" s="26">
        <v>32</v>
      </c>
      <c r="B34" s="6">
        <f>'Principal CF Alloc'!C50</f>
        <v>1479873.3825077605</v>
      </c>
      <c r="C34" s="6">
        <f>'Principal CF Alloc'!F50</f>
        <v>104277.65732832672</v>
      </c>
      <c r="D34" s="6">
        <f>'Principal CF Alloc'!I50</f>
        <v>0</v>
      </c>
      <c r="E34" s="6">
        <f>'Principal CF Alloc'!N50</f>
        <v>0</v>
      </c>
      <c r="F34" s="6">
        <f>'Principal CF Alloc'!Q50</f>
        <v>0</v>
      </c>
      <c r="G34" s="6">
        <f>'Principal CF Alloc'!V50</f>
        <v>0</v>
      </c>
      <c r="H34" s="6">
        <f>'Principal CF Alloc'!AC50</f>
        <v>397027.4445247234</v>
      </c>
      <c r="I34" s="6">
        <f>'Principal CF Alloc'!AF50</f>
        <v>0</v>
      </c>
      <c r="K34" s="6">
        <f>SUM(B34:I34)-'Principal CF Alloc'!M50-'Principal CF Alloc'!U50</f>
        <v>1763143.382674309</v>
      </c>
    </row>
    <row r="35" spans="1:11">
      <c r="A35" s="26">
        <v>33</v>
      </c>
      <c r="B35" s="6">
        <f>'Principal CF Alloc'!C51</f>
        <v>1468402.5386128821</v>
      </c>
      <c r="C35" s="6">
        <f>'Principal CF Alloc'!F51</f>
        <v>104712.14756719489</v>
      </c>
      <c r="D35" s="6">
        <f>'Principal CF Alloc'!I51</f>
        <v>0</v>
      </c>
      <c r="E35" s="6">
        <f>'Principal CF Alloc'!N51</f>
        <v>0</v>
      </c>
      <c r="F35" s="6">
        <f>'Principal CF Alloc'!Q51</f>
        <v>0</v>
      </c>
      <c r="G35" s="6">
        <f>'Principal CF Alloc'!V51</f>
        <v>0</v>
      </c>
      <c r="H35" s="6">
        <f>'Principal CF Alloc'!AC51</f>
        <v>393555.97736249684</v>
      </c>
      <c r="I35" s="6">
        <f>'Principal CF Alloc'!AF51</f>
        <v>0</v>
      </c>
      <c r="K35" s="6">
        <f>SUM(B35:I35)-'Principal CF Alloc'!M51-'Principal CF Alloc'!U51</f>
        <v>1747727.0822657119</v>
      </c>
    </row>
    <row r="36" spans="1:11">
      <c r="A36" s="26">
        <v>34</v>
      </c>
      <c r="B36" s="6">
        <f>'Principal CF Alloc'!C52</f>
        <v>1457031.371449589</v>
      </c>
      <c r="C36" s="6">
        <f>'Principal CF Alloc'!F52</f>
        <v>105148.44818205805</v>
      </c>
      <c r="D36" s="6">
        <f>'Principal CF Alloc'!I52</f>
        <v>0</v>
      </c>
      <c r="E36" s="6">
        <f>'Principal CF Alloc'!N52</f>
        <v>0</v>
      </c>
      <c r="F36" s="6">
        <f>'Principal CF Alloc'!Q52</f>
        <v>0</v>
      </c>
      <c r="G36" s="6">
        <f>'Principal CF Alloc'!V52</f>
        <v>0</v>
      </c>
      <c r="H36" s="6">
        <f>'Principal CF Alloc'!AC52</f>
        <v>390112.90477890702</v>
      </c>
      <c r="I36" s="6">
        <f>'Principal CF Alloc'!AF52</f>
        <v>0</v>
      </c>
      <c r="K36" s="6">
        <f>SUM(B36:I36)-'Principal CF Alloc'!M52-'Principal CF Alloc'!U52</f>
        <v>1732436.8782117052</v>
      </c>
    </row>
    <row r="37" spans="1:11">
      <c r="A37" s="26">
        <v>35</v>
      </c>
      <c r="B37" s="6">
        <f>'Principal CF Alloc'!C53</f>
        <v>1445759.1103373286</v>
      </c>
      <c r="C37" s="6">
        <f>'Principal CF Alloc'!F53</f>
        <v>105586.56671615015</v>
      </c>
      <c r="D37" s="6">
        <f>'Principal CF Alloc'!I53</f>
        <v>0</v>
      </c>
      <c r="E37" s="6">
        <f>'Principal CF Alloc'!N53</f>
        <v>0</v>
      </c>
      <c r="F37" s="6">
        <f>'Principal CF Alloc'!Q53</f>
        <v>0</v>
      </c>
      <c r="G37" s="6">
        <f>'Principal CF Alloc'!V53</f>
        <v>0</v>
      </c>
      <c r="H37" s="6">
        <f>'Principal CF Alloc'!AC53</f>
        <v>386698.00040337042</v>
      </c>
      <c r="I37" s="6">
        <f>'Principal CF Alloc'!AF53</f>
        <v>0</v>
      </c>
      <c r="K37" s="6">
        <f>SUM(B37:I37)-'Principal CF Alloc'!M53-'Principal CF Alloc'!U53</f>
        <v>1717271.7652321719</v>
      </c>
    </row>
    <row r="38" spans="1:11">
      <c r="A38" s="26">
        <v>36</v>
      </c>
      <c r="B38" s="6">
        <f>'Principal CF Alloc'!C54</f>
        <v>1434584.9907746112</v>
      </c>
      <c r="C38" s="6">
        <f>'Principal CF Alloc'!F54</f>
        <v>106026.51074413396</v>
      </c>
      <c r="D38" s="6">
        <f>'Principal CF Alloc'!I54</f>
        <v>0</v>
      </c>
      <c r="E38" s="6">
        <f>'Principal CF Alloc'!N54</f>
        <v>0</v>
      </c>
      <c r="F38" s="6">
        <f>'Principal CF Alloc'!Q54</f>
        <v>0</v>
      </c>
      <c r="G38" s="6">
        <f>'Principal CF Alloc'!V54</f>
        <v>0</v>
      </c>
      <c r="H38" s="6">
        <f>'Principal CF Alloc'!AC54</f>
        <v>383311.03965112893</v>
      </c>
      <c r="I38" s="6">
        <f>'Principal CF Alloc'!AF54</f>
        <v>0</v>
      </c>
      <c r="K38" s="6">
        <f>SUM(B38:I38)-'Principal CF Alloc'!M54-'Principal CF Alloc'!U54</f>
        <v>1702230.7459775941</v>
      </c>
    </row>
    <row r="39" spans="1:11">
      <c r="A39" s="26">
        <v>37</v>
      </c>
      <c r="B39" s="6">
        <f>'Principal CF Alloc'!C55</f>
        <v>1423508.2543908912</v>
      </c>
      <c r="C39" s="6">
        <f>'Principal CF Alloc'!F55</f>
        <v>106468.28787223459</v>
      </c>
      <c r="D39" s="6">
        <f>'Principal CF Alloc'!I55</f>
        <v>0</v>
      </c>
      <c r="E39" s="6">
        <f>'Principal CF Alloc'!N55</f>
        <v>0</v>
      </c>
      <c r="F39" s="6">
        <f>'Principal CF Alloc'!Q55</f>
        <v>0</v>
      </c>
      <c r="G39" s="6">
        <f>'Principal CF Alloc'!V55</f>
        <v>0</v>
      </c>
      <c r="H39" s="6">
        <f>'Principal CF Alloc'!AC55</f>
        <v>379951.79970922385</v>
      </c>
      <c r="I39" s="6">
        <f>'Principal CF Alloc'!AF55</f>
        <v>0</v>
      </c>
      <c r="K39" s="6">
        <f>SUM(B39:I39)-'Principal CF Alloc'!M55-'Principal CF Alloc'!U55</f>
        <v>1687312.8309667683</v>
      </c>
    </row>
    <row r="40" spans="1:11">
      <c r="A40" s="26">
        <v>38</v>
      </c>
      <c r="B40" s="6">
        <f>'Principal CF Alloc'!C56</f>
        <v>1412528.1488988248</v>
      </c>
      <c r="C40" s="6">
        <f>'Principal CF Alloc'!F56</f>
        <v>106911.90573836886</v>
      </c>
      <c r="D40" s="6">
        <f>'Principal CF Alloc'!I56</f>
        <v>0</v>
      </c>
      <c r="E40" s="6">
        <f>'Principal CF Alloc'!N56</f>
        <v>0</v>
      </c>
      <c r="F40" s="6">
        <f>'Principal CF Alloc'!Q56</f>
        <v>0</v>
      </c>
      <c r="G40" s="6">
        <f>'Principal CF Alloc'!V56</f>
        <v>0</v>
      </c>
      <c r="H40" s="6">
        <f>'Principal CF Alloc'!AC56</f>
        <v>376620.05952257902</v>
      </c>
      <c r="I40" s="6">
        <f>'Principal CF Alloc'!AF56</f>
        <v>0</v>
      </c>
      <c r="K40" s="6">
        <f>SUM(B40:I40)-'Principal CF Alloc'!M56-'Principal CF Alloc'!U56</f>
        <v>1672517.0385250014</v>
      </c>
    </row>
    <row r="41" spans="1:11">
      <c r="A41" s="26">
        <v>39</v>
      </c>
      <c r="B41" s="6">
        <f>'Principal CF Alloc'!C57</f>
        <v>1401643.9280469082</v>
      </c>
      <c r="C41" s="6">
        <f>'Principal CF Alloc'!F57</f>
        <v>107357.37201227876</v>
      </c>
      <c r="D41" s="6">
        <f>'Principal CF Alloc'!I57</f>
        <v>0</v>
      </c>
      <c r="E41" s="6">
        <f>'Principal CF Alloc'!N57</f>
        <v>0</v>
      </c>
      <c r="F41" s="6">
        <f>'Principal CF Alloc'!Q57</f>
        <v>0</v>
      </c>
      <c r="G41" s="6">
        <f>'Principal CF Alloc'!V57</f>
        <v>0</v>
      </c>
      <c r="H41" s="6">
        <f>'Principal CF Alloc'!AC57</f>
        <v>373315.59978019434</v>
      </c>
      <c r="I41" s="6">
        <f>'Principal CF Alloc'!AF57</f>
        <v>0</v>
      </c>
      <c r="K41" s="6">
        <f>SUM(B41:I41)-'Principal CF Alloc'!M57-'Principal CF Alloc'!U57</f>
        <v>1657842.3947227984</v>
      </c>
    </row>
    <row r="42" spans="1:11">
      <c r="A42" s="26">
        <v>40</v>
      </c>
      <c r="B42" s="6">
        <f>'Principal CF Alloc'!C58</f>
        <v>1390854.8515724856</v>
      </c>
      <c r="C42" s="6">
        <f>'Principal CF Alloc'!F58</f>
        <v>107804.69439566322</v>
      </c>
      <c r="D42" s="6">
        <f>'Principal CF Alloc'!I58</f>
        <v>0</v>
      </c>
      <c r="E42" s="6">
        <f>'Principal CF Alloc'!N58</f>
        <v>0</v>
      </c>
      <c r="F42" s="6">
        <f>'Principal CF Alloc'!Q58</f>
        <v>0</v>
      </c>
      <c r="G42" s="6">
        <f>'Principal CF Alloc'!V58</f>
        <v>0</v>
      </c>
      <c r="H42" s="6">
        <f>'Principal CF Alloc'!AC58</f>
        <v>370038.20290144673</v>
      </c>
      <c r="I42" s="6">
        <f>'Principal CF Alloc'!AF58</f>
        <v>0</v>
      </c>
      <c r="K42" s="6">
        <f>SUM(B42:I42)-'Principal CF Alloc'!M58-'Principal CF Alloc'!U58</f>
        <v>1643287.933315027</v>
      </c>
    </row>
    <row r="43" spans="1:11">
      <c r="A43" s="26">
        <v>41</v>
      </c>
      <c r="B43" s="6">
        <f>'Principal CF Alloc'!C59</f>
        <v>1380160.1851551274</v>
      </c>
      <c r="C43" s="6">
        <f>'Principal CF Alloc'!F59</f>
        <v>108253.88062231196</v>
      </c>
      <c r="D43" s="6">
        <f>'Principal CF Alloc'!I59</f>
        <v>0</v>
      </c>
      <c r="E43" s="6">
        <f>'Principal CF Alloc'!N59</f>
        <v>0</v>
      </c>
      <c r="F43" s="6">
        <f>'Principal CF Alloc'!Q59</f>
        <v>0</v>
      </c>
      <c r="G43" s="6">
        <f>'Principal CF Alloc'!V59</f>
        <v>0</v>
      </c>
      <c r="H43" s="6">
        <f>'Principal CF Alloc'!AC59</f>
        <v>366787.65302249865</v>
      </c>
      <c r="I43" s="6">
        <f>'Principal CF Alloc'!AF59</f>
        <v>0</v>
      </c>
      <c r="K43" s="6">
        <f>SUM(B43:I43)-'Principal CF Alloc'!M59-'Principal CF Alloc'!U59</f>
        <v>1628852.6956805584</v>
      </c>
    </row>
    <row r="44" spans="1:11">
      <c r="A44" s="26">
        <v>42</v>
      </c>
      <c r="B44" s="6">
        <f>'Principal CF Alloc'!C60</f>
        <v>1369559.2003703779</v>
      </c>
      <c r="C44" s="6">
        <f>'Principal CF Alloc'!F60</f>
        <v>108704.93845823826</v>
      </c>
      <c r="D44" s="6">
        <f>'Principal CF Alloc'!I60</f>
        <v>0</v>
      </c>
      <c r="E44" s="6">
        <f>'Principal CF Alloc'!N60</f>
        <v>0</v>
      </c>
      <c r="F44" s="6">
        <f>'Principal CF Alloc'!Q60</f>
        <v>0</v>
      </c>
      <c r="G44" s="6">
        <f>'Principal CF Alloc'!V60</f>
        <v>0</v>
      </c>
      <c r="H44" s="6">
        <f>'Principal CF Alloc'!AC60</f>
        <v>363563.73598281323</v>
      </c>
      <c r="I44" s="6">
        <f>'Principal CF Alloc'!AF60</f>
        <v>0</v>
      </c>
      <c r="K44" s="6">
        <f>SUM(B44:I44)-'Principal CF Alloc'!M60-'Principal CF Alloc'!U60</f>
        <v>1614535.7307623858</v>
      </c>
    </row>
    <row r="45" spans="1:11">
      <c r="A45" s="26">
        <v>43</v>
      </c>
      <c r="B45" s="6">
        <f>'Principal CF Alloc'!C61</f>
        <v>1359051.1746438639</v>
      </c>
      <c r="C45" s="6">
        <f>'Principal CF Alloc'!F61</f>
        <v>109157.87570181419</v>
      </c>
      <c r="D45" s="6">
        <f>'Principal CF Alloc'!I61</f>
        <v>0</v>
      </c>
      <c r="E45" s="6">
        <f>'Principal CF Alloc'!N61</f>
        <v>0</v>
      </c>
      <c r="F45" s="6">
        <f>'Principal CF Alloc'!Q61</f>
        <v>0</v>
      </c>
      <c r="G45" s="6">
        <f>'Principal CF Alloc'!V61</f>
        <v>0</v>
      </c>
      <c r="H45" s="6">
        <f>'Principal CF Alloc'!AC61</f>
        <v>360366.23931177508</v>
      </c>
      <c r="I45" s="6">
        <f>'Principal CF Alloc'!AF61</f>
        <v>0</v>
      </c>
      <c r="K45" s="6">
        <f>SUM(B45:I45)-'Principal CF Alloc'!M61-'Principal CF Alloc'!U61</f>
        <v>1600336.0950082052</v>
      </c>
    </row>
    <row r="46" spans="1:11">
      <c r="A46" s="26">
        <v>44</v>
      </c>
      <c r="B46" s="6">
        <f>'Principal CF Alloc'!C62</f>
        <v>1348635.3912057697</v>
      </c>
      <c r="C46" s="6">
        <f>'Principal CF Alloc'!F62</f>
        <v>109612.7001839052</v>
      </c>
      <c r="D46" s="6">
        <f>'Principal CF Alloc'!I62</f>
        <v>0</v>
      </c>
      <c r="E46" s="6">
        <f>'Principal CF Alloc'!N62</f>
        <v>0</v>
      </c>
      <c r="F46" s="6">
        <f>'Principal CF Alloc'!Q62</f>
        <v>0</v>
      </c>
      <c r="G46" s="6">
        <f>'Principal CF Alloc'!V62</f>
        <v>0</v>
      </c>
      <c r="H46" s="6">
        <f>'Principal CF Alloc'!AC62</f>
        <v>357194.95221541601</v>
      </c>
      <c r="I46" s="6">
        <f>'Principal CF Alloc'!AF62</f>
        <v>0</v>
      </c>
      <c r="K46" s="6">
        <f>SUM(B46:I46)-'Principal CF Alloc'!M62-'Principal CF Alloc'!U62</f>
        <v>1586252.8523114712</v>
      </c>
    </row>
    <row r="47" spans="1:11">
      <c r="A47" s="26">
        <v>45</v>
      </c>
      <c r="B47" s="6">
        <f>'Principal CF Alloc'!C63</f>
        <v>1338311.1390456646</v>
      </c>
      <c r="C47" s="6">
        <f>'Principal CF Alloc'!F63</f>
        <v>110069.41976800468</v>
      </c>
      <c r="D47" s="6">
        <f>'Principal CF Alloc'!I63</f>
        <v>0</v>
      </c>
      <c r="E47" s="6">
        <f>'Principal CF Alloc'!N63</f>
        <v>0</v>
      </c>
      <c r="F47" s="6">
        <f>'Principal CF Alloc'!Q63</f>
        <v>0</v>
      </c>
      <c r="G47" s="6">
        <f>'Principal CF Alloc'!V63</f>
        <v>0</v>
      </c>
      <c r="H47" s="6">
        <f>'Principal CF Alloc'!AC63</f>
        <v>354049.66556324484</v>
      </c>
      <c r="I47" s="6">
        <f>'Principal CF Alloc'!AF63</f>
        <v>0</v>
      </c>
      <c r="K47" s="6">
        <f>SUM(B47:I47)-'Principal CF Alloc'!M63-'Principal CF Alloc'!U63</f>
        <v>1572285.0739529044</v>
      </c>
    </row>
    <row r="48" spans="1:11">
      <c r="A48" s="26">
        <v>46</v>
      </c>
      <c r="B48" s="6">
        <f>'Principal CF Alloc'!C64</f>
        <v>1328077.7128676921</v>
      </c>
      <c r="C48" s="6">
        <f>'Principal CF Alloc'!F64</f>
        <v>110528.04235037137</v>
      </c>
      <c r="D48" s="6">
        <f>'Principal CF Alloc'!I64</f>
        <v>0</v>
      </c>
      <c r="E48" s="6">
        <f>'Principal CF Alloc'!N64</f>
        <v>0</v>
      </c>
      <c r="F48" s="6">
        <f>'Principal CF Alloc'!Q64</f>
        <v>0</v>
      </c>
      <c r="G48" s="6">
        <f>'Principal CF Alloc'!V64</f>
        <v>0</v>
      </c>
      <c r="H48" s="6">
        <f>'Principal CF Alloc'!AC64</f>
        <v>350930.17187518027</v>
      </c>
      <c r="I48" s="6">
        <f>'Principal CF Alloc'!AF64</f>
        <v>0</v>
      </c>
      <c r="K48" s="6">
        <f>SUM(B48:I48)-'Principal CF Alloc'!M64-'Principal CF Alloc'!U64</f>
        <v>1558431.8385424672</v>
      </c>
    </row>
    <row r="49" spans="1:11">
      <c r="A49" s="26">
        <v>47</v>
      </c>
      <c r="B49" s="6">
        <f>'Principal CF Alloc'!C65</f>
        <v>1317934.4130461079</v>
      </c>
      <c r="C49" s="6">
        <f>'Principal CF Alloc'!F65</f>
        <v>110988.57586016459</v>
      </c>
      <c r="D49" s="6">
        <f>'Principal CF Alloc'!I65</f>
        <v>0</v>
      </c>
      <c r="E49" s="6">
        <f>'Principal CF Alloc'!N65</f>
        <v>0</v>
      </c>
      <c r="F49" s="6">
        <f>'Principal CF Alloc'!Q65</f>
        <v>0</v>
      </c>
      <c r="G49" s="6">
        <f>'Principal CF Alloc'!V65</f>
        <v>0</v>
      </c>
      <c r="H49" s="6">
        <f>'Principal CF Alloc'!AC65</f>
        <v>347836.26530858653</v>
      </c>
      <c r="I49" s="6">
        <f>'Principal CF Alloc'!AF65</f>
        <v>0</v>
      </c>
      <c r="K49" s="6">
        <f>SUM(B49:I49)-'Principal CF Alloc'!M65-'Principal CF Alloc'!U65</f>
        <v>1544692.2319617877</v>
      </c>
    </row>
    <row r="50" spans="1:11">
      <c r="A50" s="26">
        <v>48</v>
      </c>
      <c r="B50" s="6">
        <f>'Principal CF Alloc'!C66</f>
        <v>1307880.545581172</v>
      </c>
      <c r="C50" s="6">
        <f>'Principal CF Alloc'!F66</f>
        <v>111451.02825958189</v>
      </c>
      <c r="D50" s="6">
        <f>'Principal CF Alloc'!I66</f>
        <v>0</v>
      </c>
      <c r="E50" s="6">
        <f>'Principal CF Alloc'!N66</f>
        <v>0</v>
      </c>
      <c r="F50" s="6">
        <f>'Principal CF Alloc'!Q66</f>
        <v>0</v>
      </c>
      <c r="G50" s="6">
        <f>'Principal CF Alloc'!V66</f>
        <v>0</v>
      </c>
      <c r="H50" s="6">
        <f>'Principal CF Alloc'!AC66</f>
        <v>344767.74164541066</v>
      </c>
      <c r="I50" s="6">
        <f>'Principal CF Alloc'!AF66</f>
        <v>0</v>
      </c>
      <c r="K50" s="6">
        <f>SUM(B50:I50)-'Principal CF Alloc'!M66-'Principal CF Alloc'!U66</f>
        <v>1531065.3473070387</v>
      </c>
    </row>
    <row r="51" spans="1:11">
      <c r="A51" s="26">
        <v>49</v>
      </c>
      <c r="B51" s="6">
        <f>'Principal CF Alloc'!C67</f>
        <v>1297915.4220553844</v>
      </c>
      <c r="C51" s="6">
        <f>'Principal CF Alloc'!F67</f>
        <v>111915.40754399681</v>
      </c>
      <c r="D51" s="6">
        <f>'Principal CF Alloc'!I67</f>
        <v>0</v>
      </c>
      <c r="E51" s="6">
        <f>'Principal CF Alloc'!N67</f>
        <v>0</v>
      </c>
      <c r="F51" s="6">
        <f>'Principal CF Alloc'!Q67</f>
        <v>0</v>
      </c>
      <c r="G51" s="6">
        <f>'Principal CF Alloc'!V67</f>
        <v>0</v>
      </c>
      <c r="H51" s="6">
        <f>'Principal CF Alloc'!AC67</f>
        <v>341724.39827941981</v>
      </c>
      <c r="I51" s="6">
        <f>'Principal CF Alloc'!AF67</f>
        <v>0</v>
      </c>
      <c r="K51" s="6">
        <f>SUM(B51:I51)-'Principal CF Alloc'!M67-'Principal CF Alloc'!U67</f>
        <v>1517550.2848322622</v>
      </c>
    </row>
    <row r="52" spans="1:11">
      <c r="A52" s="26">
        <v>50</v>
      </c>
      <c r="B52" s="6">
        <f>'Principal CF Alloc'!C68</f>
        <v>1288038.3595900689</v>
      </c>
      <c r="C52" s="6">
        <f>'Principal CF Alloc'!F68</f>
        <v>112381.72174209682</v>
      </c>
      <c r="D52" s="6">
        <f>'Principal CF Alloc'!I68</f>
        <v>0</v>
      </c>
      <c r="E52" s="6">
        <f>'Principal CF Alloc'!N68</f>
        <v>0</v>
      </c>
      <c r="F52" s="6">
        <f>'Principal CF Alloc'!Q68</f>
        <v>0</v>
      </c>
      <c r="G52" s="6">
        <f>'Principal CF Alloc'!V68</f>
        <v>0</v>
      </c>
      <c r="H52" s="6">
        <f>'Principal CF Alloc'!AC68</f>
        <v>338706.03420353995</v>
      </c>
      <c r="I52" s="6">
        <f>'Principal CF Alloc'!AF68</f>
        <v>0</v>
      </c>
      <c r="K52" s="6">
        <f>SUM(B52:I52)-'Principal CF Alloc'!M68-'Principal CF Alloc'!U68</f>
        <v>1504146.1518931398</v>
      </c>
    </row>
    <row r="53" spans="1:11">
      <c r="A53" s="26">
        <v>51</v>
      </c>
      <c r="B53" s="6">
        <f>'Principal CF Alloc'!C69</f>
        <v>1278248.6808022992</v>
      </c>
      <c r="C53" s="6">
        <f>'Principal CF Alloc'!F69</f>
        <v>112849.97891602223</v>
      </c>
      <c r="D53" s="6">
        <f>'Principal CF Alloc'!I69</f>
        <v>0</v>
      </c>
      <c r="E53" s="6">
        <f>'Principal CF Alloc'!N69</f>
        <v>0</v>
      </c>
      <c r="F53" s="6">
        <f>'Principal CF Alloc'!Q69</f>
        <v>0</v>
      </c>
      <c r="G53" s="6">
        <f>'Principal CF Alloc'!V69</f>
        <v>0</v>
      </c>
      <c r="H53" s="6">
        <f>'Principal CF Alloc'!AC69</f>
        <v>335712.44999729301</v>
      </c>
      <c r="I53" s="6">
        <f>'Principal CF Alloc'!AF69</f>
        <v>0</v>
      </c>
      <c r="K53" s="6">
        <f>SUM(B53:I53)-'Principal CF Alloc'!M69-'Principal CF Alloc'!U69</f>
        <v>1490852.0628912044</v>
      </c>
    </row>
    <row r="54" spans="1:11">
      <c r="A54" s="26">
        <v>52</v>
      </c>
      <c r="B54" s="6">
        <f>'Principal CF Alloc'!C70</f>
        <v>1268545.7137621595</v>
      </c>
      <c r="C54" s="6">
        <f>'Principal CF Alloc'!F70</f>
        <v>3155.0812386446632</v>
      </c>
      <c r="D54" s="6">
        <f>'Principal CF Alloc'!I70</f>
        <v>110165.10592286102</v>
      </c>
      <c r="E54" s="6">
        <f>'Principal CF Alloc'!N70</f>
        <v>0</v>
      </c>
      <c r="F54" s="6">
        <f>'Principal CF Alloc'!Q70</f>
        <v>0</v>
      </c>
      <c r="G54" s="6">
        <f>'Principal CF Alloc'!V70</f>
        <v>0</v>
      </c>
      <c r="H54" s="6">
        <f>'Principal CF Alloc'!AC70</f>
        <v>332743.44781433209</v>
      </c>
      <c r="I54" s="6">
        <f>'Principal CF Alloc'!AF70</f>
        <v>0</v>
      </c>
      <c r="K54" s="6">
        <f>SUM(B54:I54)-'Principal CF Alloc'!M70-'Principal CF Alloc'!U70</f>
        <v>1477667.1392184854</v>
      </c>
    </row>
    <row r="55" spans="1:11">
      <c r="A55" s="26">
        <v>53</v>
      </c>
      <c r="B55" s="6">
        <f>'Principal CF Alloc'!C71</f>
        <v>1258928.7919503495</v>
      </c>
      <c r="C55" s="6">
        <f>'Principal CF Alloc'!F71</f>
        <v>0</v>
      </c>
      <c r="D55" s="6">
        <f>'Principal CF Alloc'!I71</f>
        <v>113792.3546080119</v>
      </c>
      <c r="E55" s="6">
        <f>'Principal CF Alloc'!N71</f>
        <v>0</v>
      </c>
      <c r="F55" s="6">
        <f>'Principal CF Alloc'!Q71</f>
        <v>0</v>
      </c>
      <c r="G55" s="6">
        <f>'Principal CF Alloc'!V71</f>
        <v>0</v>
      </c>
      <c r="H55" s="6">
        <f>'Principal CF Alloc'!AC71</f>
        <v>329798.83137007564</v>
      </c>
      <c r="I55" s="6">
        <f>'Principal CF Alloc'!AF71</f>
        <v>0</v>
      </c>
      <c r="K55" s="6">
        <f>SUM(B55:I55)-'Principal CF Alloc'!M71-'Principal CF Alloc'!U71</f>
        <v>1464590.5092025939</v>
      </c>
    </row>
    <row r="56" spans="1:11">
      <c r="A56" s="26">
        <v>54</v>
      </c>
      <c r="B56" s="6">
        <f>'Principal CF Alloc'!C72</f>
        <v>1249397.2542161185</v>
      </c>
      <c r="C56" s="6">
        <f>'Principal CF Alloc'!F72</f>
        <v>0</v>
      </c>
      <c r="D56" s="6">
        <f>'Principal CF Alloc'!I72</f>
        <v>114266.48941887869</v>
      </c>
      <c r="E56" s="6">
        <f>'Principal CF Alloc'!N72</f>
        <v>0</v>
      </c>
      <c r="F56" s="6">
        <f>'Principal CF Alloc'!Q72</f>
        <v>0</v>
      </c>
      <c r="G56" s="6">
        <f>'Principal CF Alloc'!V72</f>
        <v>0</v>
      </c>
      <c r="H56" s="6">
        <f>'Principal CF Alloc'!AC72</f>
        <v>326878.40592943766</v>
      </c>
      <c r="I56" s="6">
        <f>'Principal CF Alloc'!AF72</f>
        <v>0</v>
      </c>
      <c r="K56" s="6">
        <f>SUM(B56:I56)-'Principal CF Alloc'!M72-'Principal CF Alloc'!U72</f>
        <v>1451621.3080522339</v>
      </c>
    </row>
    <row r="57" spans="1:11">
      <c r="A57" s="26">
        <v>55</v>
      </c>
      <c r="B57" s="6">
        <f>'Principal CF Alloc'!C73</f>
        <v>1239950.4447355324</v>
      </c>
      <c r="C57" s="6">
        <f>'Principal CF Alloc'!F73</f>
        <v>0</v>
      </c>
      <c r="D57" s="6">
        <f>'Principal CF Alloc'!I73</f>
        <v>114742.59979145741</v>
      </c>
      <c r="E57" s="6">
        <f>'Principal CF Alloc'!N73</f>
        <v>0</v>
      </c>
      <c r="F57" s="6">
        <f>'Principal CF Alloc'!Q73</f>
        <v>0</v>
      </c>
      <c r="G57" s="6">
        <f>'Principal CF Alloc'!V73</f>
        <v>0</v>
      </c>
      <c r="H57" s="6">
        <f>'Principal CF Alloc'!AC73</f>
        <v>323981.9782946544</v>
      </c>
      <c r="I57" s="6">
        <f>'Principal CF Alloc'!AF73</f>
        <v>0</v>
      </c>
      <c r="K57" s="6">
        <f>SUM(B57:I57)-'Principal CF Alloc'!M73-'Principal CF Alloc'!U73</f>
        <v>1438758.6778031427</v>
      </c>
    </row>
    <row r="58" spans="1:11">
      <c r="A58" s="26">
        <v>56</v>
      </c>
      <c r="B58" s="6">
        <f>'Principal CF Alloc'!C74</f>
        <v>1230587.7129700712</v>
      </c>
      <c r="C58" s="6">
        <f>'Principal CF Alloc'!F74</f>
        <v>0</v>
      </c>
      <c r="D58" s="6">
        <f>'Principal CF Alloc'!I74</f>
        <v>115220.69395725499</v>
      </c>
      <c r="E58" s="6">
        <f>'Principal CF Alloc'!N74</f>
        <v>0</v>
      </c>
      <c r="F58" s="6">
        <f>'Principal CF Alloc'!Q74</f>
        <v>0</v>
      </c>
      <c r="G58" s="6">
        <f>'Principal CF Alloc'!V74</f>
        <v>0</v>
      </c>
      <c r="H58" s="6">
        <f>'Principal CF Alloc'!AC74</f>
        <v>321109.3567932063</v>
      </c>
      <c r="I58" s="6">
        <f>'Principal CF Alloc'!AF74</f>
        <v>0</v>
      </c>
      <c r="K58" s="6">
        <f>SUM(B58:I58)-'Principal CF Alloc'!M74-'Principal CF Alloc'!U74</f>
        <v>1426001.7672644537</v>
      </c>
    </row>
    <row r="59" spans="1:11">
      <c r="A59" s="26">
        <v>57</v>
      </c>
      <c r="B59" s="6">
        <f>'Principal CF Alloc'!C75</f>
        <v>1221308.4136255493</v>
      </c>
      <c r="C59" s="6">
        <f>'Principal CF Alloc'!F75</f>
        <v>0</v>
      </c>
      <c r="D59" s="6">
        <f>'Principal CF Alloc'!I75</f>
        <v>115700.78018207708</v>
      </c>
      <c r="E59" s="6">
        <f>'Principal CF Alloc'!N75</f>
        <v>0</v>
      </c>
      <c r="F59" s="6">
        <f>'Principal CF Alloc'!Q75</f>
        <v>0</v>
      </c>
      <c r="G59" s="6">
        <f>'Principal CF Alloc'!V75</f>
        <v>0</v>
      </c>
      <c r="H59" s="6">
        <f>'Principal CF Alloc'!AC75</f>
        <v>318260.35126583499</v>
      </c>
      <c r="I59" s="6">
        <f>'Principal CF Alloc'!AF75</f>
        <v>0</v>
      </c>
      <c r="K59" s="6">
        <f>SUM(B59:I59)-'Principal CF Alloc'!M75-'Principal CF Alloc'!U75</f>
        <v>1413349.731965482</v>
      </c>
    </row>
    <row r="60" spans="1:11">
      <c r="A60" s="26">
        <v>58</v>
      </c>
      <c r="B60" s="6">
        <f>'Principal CF Alloc'!C76</f>
        <v>1212111.9066113643</v>
      </c>
      <c r="C60" s="6">
        <f>'Principal CF Alloc'!F76</f>
        <v>0</v>
      </c>
      <c r="D60" s="6">
        <f>'Principal CF Alloc'!I76</f>
        <v>116182.86676616897</v>
      </c>
      <c r="E60" s="6">
        <f>'Principal CF Alloc'!N76</f>
        <v>0</v>
      </c>
      <c r="F60" s="6">
        <f>'Principal CF Alloc'!Q76</f>
        <v>0</v>
      </c>
      <c r="G60" s="6">
        <f>'Principal CF Alloc'!V76</f>
        <v>0</v>
      </c>
      <c r="H60" s="6">
        <f>'Principal CF Alloc'!AC76</f>
        <v>315434.77305465378</v>
      </c>
      <c r="I60" s="6">
        <f>'Principal CF Alloc'!AF76</f>
        <v>0</v>
      </c>
      <c r="K60" s="6">
        <f>SUM(B60:I60)-'Principal CF Alloc'!M76-'Principal CF Alloc'!U76</f>
        <v>1400801.7341029248</v>
      </c>
    </row>
    <row r="61" spans="1:11">
      <c r="A61" s="26">
        <v>59</v>
      </c>
      <c r="B61" s="6">
        <f>'Principal CF Alloc'!C77</f>
        <v>1202997.5570000634</v>
      </c>
      <c r="C61" s="6">
        <f>'Principal CF Alloc'!F77</f>
        <v>0</v>
      </c>
      <c r="D61" s="6">
        <f>'Principal CF Alloc'!I77</f>
        <v>116666.96204436128</v>
      </c>
      <c r="E61" s="6">
        <f>'Principal CF Alloc'!N77</f>
        <v>0</v>
      </c>
      <c r="F61" s="6">
        <f>'Principal CF Alloc'!Q77</f>
        <v>0</v>
      </c>
      <c r="G61" s="6">
        <f>'Principal CF Alloc'!V77</f>
        <v>0</v>
      </c>
      <c r="H61" s="6">
        <f>'Principal CF Alloc'!AC77</f>
        <v>312632.43499135156</v>
      </c>
      <c r="I61" s="6">
        <f>'Principal CF Alloc'!AF77</f>
        <v>0</v>
      </c>
      <c r="K61" s="6">
        <f>SUM(B61:I61)-'Principal CF Alloc'!M77-'Principal CF Alloc'!U77</f>
        <v>1388356.9424884752</v>
      </c>
    </row>
    <row r="62" spans="1:11">
      <c r="A62" s="26">
        <v>60</v>
      </c>
      <c r="B62" s="6">
        <f>'Principal CF Alloc'!C78</f>
        <v>964222.54556498397</v>
      </c>
      <c r="C62" s="6">
        <f>'Principal CF Alloc'!F78</f>
        <v>0</v>
      </c>
      <c r="D62" s="6">
        <f>'Principal CF Alloc'!I78</f>
        <v>346895.26380846091</v>
      </c>
      <c r="E62" s="6">
        <f>'Principal CF Alloc'!N78</f>
        <v>0</v>
      </c>
      <c r="F62" s="6">
        <f>'Principal CF Alloc'!Q78</f>
        <v>0</v>
      </c>
      <c r="G62" s="6">
        <f>'Principal CF Alloc'!V78</f>
        <v>0</v>
      </c>
      <c r="H62" s="6">
        <f>'Principal CF Alloc'!AC78</f>
        <v>309853.15138549003</v>
      </c>
      <c r="I62" s="6">
        <f>'Principal CF Alloc'!AF78</f>
        <v>0</v>
      </c>
      <c r="K62" s="6">
        <f>SUM(B62:I62)-'Principal CF Alloc'!M78-'Principal CF Alloc'!U78</f>
        <v>1376014.5324968537</v>
      </c>
    </row>
    <row r="63" spans="1:11">
      <c r="A63" s="26">
        <v>61</v>
      </c>
      <c r="B63" s="6">
        <f>'Principal CF Alloc'!C79</f>
        <v>0</v>
      </c>
      <c r="C63" s="6">
        <f>'Principal CF Alloc'!F79</f>
        <v>0</v>
      </c>
      <c r="D63" s="6">
        <f>'Principal CF Alloc'!I79</f>
        <v>1302654.0280478518</v>
      </c>
      <c r="E63" s="6">
        <f>'Principal CF Alloc'!N79</f>
        <v>0</v>
      </c>
      <c r="F63" s="6">
        <f>'Principal CF Alloc'!Q79</f>
        <v>0</v>
      </c>
      <c r="G63" s="6">
        <f>'Principal CF Alloc'!V79</f>
        <v>0</v>
      </c>
      <c r="H63" s="6">
        <f>'Principal CF Alloc'!AC79</f>
        <v>307096.73801289091</v>
      </c>
      <c r="I63" s="6">
        <f>'Principal CF Alloc'!AF79</f>
        <v>0</v>
      </c>
      <c r="K63" s="6">
        <f>SUM(B63:I63)-'Principal CF Alloc'!M79-'Principal CF Alloc'!U79</f>
        <v>1363773.6860142357</v>
      </c>
    </row>
    <row r="64" spans="1:11">
      <c r="A64" s="26">
        <v>62</v>
      </c>
      <c r="B64" s="6">
        <f>'Principal CF Alloc'!C80</f>
        <v>0</v>
      </c>
      <c r="C64" s="6">
        <f>'Principal CF Alloc'!F80</f>
        <v>0</v>
      </c>
      <c r="D64" s="6">
        <f>'Principal CF Alloc'!I80</f>
        <v>1294272.5638296788</v>
      </c>
      <c r="E64" s="6">
        <f>'Principal CF Alloc'!N80</f>
        <v>0</v>
      </c>
      <c r="F64" s="6">
        <f>'Principal CF Alloc'!Q80</f>
        <v>0</v>
      </c>
      <c r="G64" s="6">
        <f>'Principal CF Alloc'!V80</f>
        <v>0</v>
      </c>
      <c r="H64" s="6">
        <f>'Principal CF Alloc'!AC80</f>
        <v>304363.01210411557</v>
      </c>
      <c r="I64" s="6">
        <f>'Principal CF Alloc'!AF80</f>
        <v>0</v>
      </c>
      <c r="K64" s="6">
        <f>SUM(B64:I64)-'Principal CF Alloc'!M80-'Principal CF Alloc'!U80</f>
        <v>1351633.591387094</v>
      </c>
    </row>
    <row r="65" spans="1:11">
      <c r="A65" s="26">
        <v>63</v>
      </c>
      <c r="B65" s="6">
        <f>'Principal CF Alloc'!C81</f>
        <v>0</v>
      </c>
      <c r="C65" s="6">
        <f>'Principal CF Alloc'!F81</f>
        <v>0</v>
      </c>
      <c r="D65" s="6">
        <f>'Principal CF Alloc'!I81</f>
        <v>1285972.8105207111</v>
      </c>
      <c r="E65" s="6">
        <f>'Principal CF Alloc'!N81</f>
        <v>0</v>
      </c>
      <c r="F65" s="6">
        <f>'Principal CF Alloc'!Q81</f>
        <v>0</v>
      </c>
      <c r="G65" s="6">
        <f>'Principal CF Alloc'!V81</f>
        <v>0</v>
      </c>
      <c r="H65" s="6">
        <f>'Principal CF Alloc'!AC81</f>
        <v>301651.7923330348</v>
      </c>
      <c r="I65" s="6">
        <f>'Principal CF Alloc'!AF81</f>
        <v>0</v>
      </c>
      <c r="K65" s="6">
        <f>SUM(B65:I65)-'Principal CF Alloc'!M81-'Principal CF Alloc'!U81</f>
        <v>1339593.4433714342</v>
      </c>
    </row>
    <row r="66" spans="1:11">
      <c r="A66" s="26">
        <v>64</v>
      </c>
      <c r="B66" s="6">
        <f>'Principal CF Alloc'!C82</f>
        <v>0</v>
      </c>
      <c r="C66" s="6">
        <f>'Principal CF Alloc'!F82</f>
        <v>0</v>
      </c>
      <c r="D66" s="6">
        <f>'Principal CF Alloc'!I82</f>
        <v>1277754.1669237691</v>
      </c>
      <c r="E66" s="6">
        <f>'Principal CF Alloc'!N82</f>
        <v>0</v>
      </c>
      <c r="F66" s="6">
        <f>'Principal CF Alloc'!Q82</f>
        <v>0</v>
      </c>
      <c r="G66" s="6">
        <f>'Principal CF Alloc'!V82</f>
        <v>0</v>
      </c>
      <c r="H66" s="6">
        <f>'Principal CF Alloc'!AC82</f>
        <v>298962.8988054879</v>
      </c>
      <c r="I66" s="6">
        <f>'Principal CF Alloc'!AF82</f>
        <v>0</v>
      </c>
      <c r="K66" s="6">
        <f>SUM(B66:I66)-'Principal CF Alloc'!M82-'Principal CF Alloc'!U82</f>
        <v>1327652.4430824355</v>
      </c>
    </row>
    <row r="67" spans="1:11">
      <c r="A67" s="26">
        <v>65</v>
      </c>
      <c r="B67" s="6">
        <f>'Principal CF Alloc'!C83</f>
        <v>0</v>
      </c>
      <c r="C67" s="6">
        <f>'Principal CF Alloc'!F83</f>
        <v>0</v>
      </c>
      <c r="D67" s="6">
        <f>'Principal CF Alloc'!I83</f>
        <v>1269616.0368042996</v>
      </c>
      <c r="E67" s="6">
        <f>'Principal CF Alloc'!N83</f>
        <v>0</v>
      </c>
      <c r="F67" s="6">
        <f>'Principal CF Alloc'!Q83</f>
        <v>0</v>
      </c>
      <c r="G67" s="6">
        <f>'Principal CF Alloc'!V83</f>
        <v>0</v>
      </c>
      <c r="H67" s="6">
        <f>'Principal CF Alloc'!AC83</f>
        <v>296296.15304803074</v>
      </c>
      <c r="I67" s="6">
        <f>'Principal CF Alloc'!AF83</f>
        <v>0</v>
      </c>
      <c r="K67" s="6">
        <f>SUM(B67:I67)-'Principal CF Alloc'!M83-'Principal CF Alloc'!U83</f>
        <v>1315809.7979444806</v>
      </c>
    </row>
    <row r="68" spans="1:11">
      <c r="A68" s="26">
        <v>66</v>
      </c>
      <c r="B68" s="6">
        <f>'Principal CF Alloc'!C84</f>
        <v>0</v>
      </c>
      <c r="C68" s="6">
        <f>'Principal CF Alloc'!F84</f>
        <v>0</v>
      </c>
      <c r="D68" s="6">
        <f>'Principal CF Alloc'!I84</f>
        <v>1261557.8288522724</v>
      </c>
      <c r="E68" s="6">
        <f>'Principal CF Alloc'!N84</f>
        <v>0</v>
      </c>
      <c r="F68" s="6">
        <f>'Principal CF Alloc'!Q84</f>
        <v>0</v>
      </c>
      <c r="G68" s="6">
        <f>'Principal CF Alloc'!V84</f>
        <v>0</v>
      </c>
      <c r="H68" s="6">
        <f>'Principal CF Alloc'!AC84</f>
        <v>293651.37799677183</v>
      </c>
      <c r="I68" s="6">
        <f>'Principal CF Alloc'!AF84</f>
        <v>0</v>
      </c>
      <c r="K68" s="6">
        <f>SUM(B68:I68)-'Principal CF Alloc'!M84-'Principal CF Alloc'!U84</f>
        <v>1304064.7216415782</v>
      </c>
    </row>
    <row r="69" spans="1:11">
      <c r="A69" s="26">
        <v>67</v>
      </c>
      <c r="B69" s="6">
        <f>'Principal CF Alloc'!C85</f>
        <v>0</v>
      </c>
      <c r="C69" s="6">
        <f>'Principal CF Alloc'!F85</f>
        <v>0</v>
      </c>
      <c r="D69" s="6">
        <f>'Principal CF Alloc'!I85</f>
        <v>1253578.9566443791</v>
      </c>
      <c r="E69" s="6">
        <f>'Principal CF Alloc'!N85</f>
        <v>0</v>
      </c>
      <c r="F69" s="6">
        <f>'Principal CF Alloc'!Q85</f>
        <v>0</v>
      </c>
      <c r="G69" s="6">
        <f>'Principal CF Alloc'!V85</f>
        <v>0</v>
      </c>
      <c r="H69" s="6">
        <f>'Principal CF Alloc'!AC85</f>
        <v>291028.39798629703</v>
      </c>
      <c r="I69" s="6">
        <f>'Principal CF Alloc'!AF85</f>
        <v>0</v>
      </c>
      <c r="K69" s="6">
        <f>SUM(B69:I69)-'Principal CF Alloc'!M85-'Principal CF Alloc'!U85</f>
        <v>1292416.4340681792</v>
      </c>
    </row>
    <row r="70" spans="1:11">
      <c r="A70" s="26">
        <v>68</v>
      </c>
      <c r="B70" s="6">
        <f>'Principal CF Alloc'!C86</f>
        <v>0</v>
      </c>
      <c r="C70" s="6">
        <f>'Principal CF Alloc'!F86</f>
        <v>0</v>
      </c>
      <c r="D70" s="6">
        <f>'Principal CF Alloc'!I86</f>
        <v>1245678.8386065338</v>
      </c>
      <c r="E70" s="6">
        <f>'Principal CF Alloc'!N86</f>
        <v>0</v>
      </c>
      <c r="F70" s="6">
        <f>'Principal CF Alloc'!Q86</f>
        <v>0</v>
      </c>
      <c r="G70" s="6">
        <f>'Principal CF Alloc'!V86</f>
        <v>0</v>
      </c>
      <c r="H70" s="6">
        <f>'Principal CF Alloc'!AC86</f>
        <v>288427.03873867955</v>
      </c>
      <c r="I70" s="6">
        <f>'Principal CF Alloc'!AF86</f>
        <v>0</v>
      </c>
      <c r="K70" s="6">
        <f>SUM(B70:I70)-'Principal CF Alloc'!M86-'Principal CF Alloc'!U86</f>
        <v>1280864.1612803726</v>
      </c>
    </row>
    <row r="71" spans="1:11">
      <c r="A71" s="26">
        <v>69</v>
      </c>
      <c r="B71" s="6">
        <f>'Principal CF Alloc'!C87</f>
        <v>0</v>
      </c>
      <c r="C71" s="6">
        <f>'Principal CF Alloc'!F87</f>
        <v>0</v>
      </c>
      <c r="D71" s="6">
        <f>'Principal CF Alloc'!I87</f>
        <v>1237856.8979766662</v>
      </c>
      <c r="E71" s="6">
        <f>'Principal CF Alloc'!N87</f>
        <v>0</v>
      </c>
      <c r="F71" s="6">
        <f>'Principal CF Alloc'!Q87</f>
        <v>0</v>
      </c>
      <c r="G71" s="6">
        <f>'Principal CF Alloc'!V87</f>
        <v>0</v>
      </c>
      <c r="H71" s="6">
        <f>'Principal CF Alloc'!AC87</f>
        <v>285847.12735257705</v>
      </c>
      <c r="I71" s="6">
        <f>'Principal CF Alloc'!AF87</f>
        <v>0</v>
      </c>
      <c r="K71" s="6">
        <f>SUM(B71:I71)-'Principal CF Alloc'!M87-'Principal CF Alloc'!U87</f>
        <v>1269407.1354474658</v>
      </c>
    </row>
    <row r="72" spans="1:11">
      <c r="A72" s="26">
        <v>70</v>
      </c>
      <c r="B72" s="6">
        <f>'Principal CF Alloc'!C88</f>
        <v>0</v>
      </c>
      <c r="C72" s="6">
        <f>'Principal CF Alloc'!F88</f>
        <v>0</v>
      </c>
      <c r="D72" s="6">
        <f>'Principal CF Alloc'!I88</f>
        <v>1230112.5627678172</v>
      </c>
      <c r="E72" s="6">
        <f>'Principal CF Alloc'!N88</f>
        <v>0</v>
      </c>
      <c r="F72" s="6">
        <f>'Principal CF Alloc'!Q88</f>
        <v>0</v>
      </c>
      <c r="G72" s="6">
        <f>'Principal CF Alloc'!V88</f>
        <v>0</v>
      </c>
      <c r="H72" s="6">
        <f>'Principal CF Alloc'!AC88</f>
        <v>283288.49229241407</v>
      </c>
      <c r="I72" s="6">
        <f>'Principal CF Alloc'!AF88</f>
        <v>0</v>
      </c>
      <c r="K72" s="6">
        <f>SUM(B72:I72)-'Principal CF Alloc'!M88-'Principal CF Alloc'!U88</f>
        <v>1258044.5948039463</v>
      </c>
    </row>
    <row r="73" spans="1:11">
      <c r="A73" s="26">
        <v>71</v>
      </c>
      <c r="B73" s="6">
        <f>'Principal CF Alloc'!C89</f>
        <v>0</v>
      </c>
      <c r="C73" s="6">
        <f>'Principal CF Alloc'!F89</f>
        <v>0</v>
      </c>
      <c r="D73" s="6">
        <f>'Principal CF Alloc'!I89</f>
        <v>77312.192526486702</v>
      </c>
      <c r="E73" s="6">
        <f>'Principal CF Alloc'!N89</f>
        <v>1099809.4004888756</v>
      </c>
      <c r="F73" s="6">
        <f>'Principal CF Alloc'!Q89</f>
        <v>0</v>
      </c>
      <c r="G73" s="6">
        <f>'Principal CF Alloc'!V89</f>
        <v>0</v>
      </c>
      <c r="H73" s="6">
        <f>'Principal CF Alloc'!AC89</f>
        <v>280750.96337764937</v>
      </c>
      <c r="I73" s="6">
        <f>'Principal CF Alloc'!AF89</f>
        <v>0</v>
      </c>
      <c r="K73" s="6">
        <f>SUM(B73:I73)-'Principal CF Alloc'!M89-'Principal CF Alloc'!U89</f>
        <v>1246775.7836018193</v>
      </c>
    </row>
    <row r="74" spans="1:11">
      <c r="A74" s="26">
        <v>72</v>
      </c>
      <c r="B74" s="6">
        <f>'Principal CF Alloc'!C90</f>
        <v>0</v>
      </c>
      <c r="C74" s="6">
        <f>'Principal CF Alloc'!F90</f>
        <v>0</v>
      </c>
      <c r="D74" s="6">
        <f>'Principal CF Alloc'!I90</f>
        <v>0</v>
      </c>
      <c r="E74" s="6">
        <f>'Principal CF Alloc'!N90</f>
        <v>1091707.5963069983</v>
      </c>
      <c r="F74" s="6">
        <f>'Principal CF Alloc'!Q90</f>
        <v>0</v>
      </c>
      <c r="G74" s="6">
        <f>'Principal CF Alloc'!V90</f>
        <v>0</v>
      </c>
      <c r="H74" s="6">
        <f>'Principal CF Alloc'!AC90</f>
        <v>278234.37177212693</v>
      </c>
      <c r="I74" s="6">
        <f>'Principal CF Alloc'!AF90</f>
        <v>0</v>
      </c>
      <c r="K74" s="6">
        <f>SUM(B74:I74)-'Principal CF Alloc'!M90-'Principal CF Alloc'!U90</f>
        <v>1235599.9520633165</v>
      </c>
    </row>
    <row r="75" spans="1:11">
      <c r="A75" s="26">
        <v>73</v>
      </c>
      <c r="B75" s="6">
        <f>'Principal CF Alloc'!C91</f>
        <v>0</v>
      </c>
      <c r="C75" s="6">
        <f>'Principal CF Alloc'!F91</f>
        <v>0</v>
      </c>
      <c r="D75" s="6">
        <f>'Principal CF Alloc'!I91</f>
        <v>0</v>
      </c>
      <c r="E75" s="6">
        <f>'Principal CF Alloc'!N91</f>
        <v>1083679.5807763438</v>
      </c>
      <c r="F75" s="6">
        <f>'Principal CF Alloc'!Q91</f>
        <v>0</v>
      </c>
      <c r="G75" s="6">
        <f>'Principal CF Alloc'!V91</f>
        <v>0</v>
      </c>
      <c r="H75" s="6">
        <f>'Principal CF Alloc'!AC91</f>
        <v>275738.54997351143</v>
      </c>
      <c r="I75" s="6">
        <f>'Principal CF Alloc'!AF91</f>
        <v>0</v>
      </c>
      <c r="K75" s="6">
        <f>SUM(B75:I75)-'Principal CF Alloc'!M91-'Principal CF Alloc'!U91</f>
        <v>1224516.3563339806</v>
      </c>
    </row>
    <row r="76" spans="1:11">
      <c r="A76" s="26">
        <v>74</v>
      </c>
      <c r="B76" s="6">
        <f>'Principal CF Alloc'!C92</f>
        <v>0</v>
      </c>
      <c r="C76" s="6">
        <f>'Principal CF Alloc'!F92</f>
        <v>0</v>
      </c>
      <c r="D76" s="6">
        <f>'Principal CF Alloc'!I92</f>
        <v>0</v>
      </c>
      <c r="E76" s="6">
        <f>'Principal CF Alloc'!N92</f>
        <v>1075724.7917759155</v>
      </c>
      <c r="F76" s="6">
        <f>'Principal CF Alloc'!Q92</f>
        <v>0</v>
      </c>
      <c r="G76" s="6">
        <f>'Principal CF Alloc'!V92</f>
        <v>0</v>
      </c>
      <c r="H76" s="6">
        <f>'Principal CF Alloc'!AC92</f>
        <v>273263.33180280519</v>
      </c>
      <c r="I76" s="6">
        <f>'Principal CF Alloc'!AF92</f>
        <v>0</v>
      </c>
      <c r="K76" s="6">
        <f>SUM(B76:I76)-'Principal CF Alloc'!M92-'Principal CF Alloc'!U92</f>
        <v>1213524.2584361134</v>
      </c>
    </row>
    <row r="77" spans="1:11">
      <c r="A77" s="26">
        <v>75</v>
      </c>
      <c r="B77" s="6">
        <f>'Principal CF Alloc'!C93</f>
        <v>0</v>
      </c>
      <c r="C77" s="6">
        <f>'Principal CF Alloc'!F93</f>
        <v>0</v>
      </c>
      <c r="D77" s="6">
        <f>'Principal CF Alloc'!I93</f>
        <v>0</v>
      </c>
      <c r="E77" s="6">
        <f>'Principal CF Alloc'!N93</f>
        <v>1067842.6717426763</v>
      </c>
      <c r="F77" s="6">
        <f>'Principal CF Alloc'!Q93</f>
        <v>0</v>
      </c>
      <c r="G77" s="6">
        <f>'Principal CF Alloc'!V93</f>
        <v>0</v>
      </c>
      <c r="H77" s="6">
        <f>'Principal CF Alloc'!AC93</f>
        <v>270808.55239394889</v>
      </c>
      <c r="I77" s="6">
        <f>'Principal CF Alloc'!AF93</f>
        <v>0</v>
      </c>
      <c r="K77" s="6">
        <f>SUM(B77:I77)-'Principal CF Alloc'!M93-'Principal CF Alloc'!U93</f>
        <v>1202622.9262225903</v>
      </c>
    </row>
    <row r="78" spans="1:11">
      <c r="A78" s="26">
        <v>76</v>
      </c>
      <c r="B78" s="6">
        <f>'Principal CF Alloc'!C94</f>
        <v>0</v>
      </c>
      <c r="C78" s="6">
        <f>'Principal CF Alloc'!F94</f>
        <v>0</v>
      </c>
      <c r="D78" s="6">
        <f>'Principal CF Alloc'!I94</f>
        <v>0</v>
      </c>
      <c r="E78" s="6">
        <f>'Principal CF Alloc'!N94</f>
        <v>1060032.667636212</v>
      </c>
      <c r="F78" s="6">
        <f>'Principal CF Alloc'!Q94</f>
        <v>0</v>
      </c>
      <c r="G78" s="6">
        <f>'Principal CF Alloc'!V94</f>
        <v>0</v>
      </c>
      <c r="H78" s="6">
        <f>'Principal CF Alloc'!AC94</f>
        <v>268374.0481835024</v>
      </c>
      <c r="I78" s="6">
        <f>'Principal CF Alloc'!AF94</f>
        <v>0</v>
      </c>
      <c r="K78" s="6">
        <f>SUM(B78:I78)-'Principal CF Alloc'!M94-'Principal CF Alloc'!U94</f>
        <v>1191811.6333310376</v>
      </c>
    </row>
    <row r="79" spans="1:11">
      <c r="A79" s="26">
        <v>77</v>
      </c>
      <c r="B79" s="6">
        <f>'Principal CF Alloc'!C95</f>
        <v>0</v>
      </c>
      <c r="C79" s="6">
        <f>'Principal CF Alloc'!F95</f>
        <v>0</v>
      </c>
      <c r="D79" s="6">
        <f>'Principal CF Alloc'!I95</f>
        <v>0</v>
      </c>
      <c r="E79" s="6">
        <f>'Principal CF Alloc'!N95</f>
        <v>1052294.2309036746</v>
      </c>
      <c r="F79" s="6">
        <f>'Principal CF Alloc'!Q95</f>
        <v>0</v>
      </c>
      <c r="G79" s="6">
        <f>'Principal CF Alloc'!V95</f>
        <v>0</v>
      </c>
      <c r="H79" s="6">
        <f>'Principal CF Alloc'!AC95</f>
        <v>265959.65690040763</v>
      </c>
      <c r="I79" s="6">
        <f>'Principal CF Alloc'!AF95</f>
        <v>0</v>
      </c>
      <c r="K79" s="6">
        <f>SUM(B79:I79)-'Principal CF Alloc'!M95-'Principal CF Alloc'!U95</f>
        <v>1181089.6591383694</v>
      </c>
    </row>
    <row r="80" spans="1:11">
      <c r="A80" s="26">
        <v>78</v>
      </c>
      <c r="B80" s="6">
        <f>'Principal CF Alloc'!C96</f>
        <v>0</v>
      </c>
      <c r="C80" s="6">
        <f>'Principal CF Alloc'!F96</f>
        <v>0</v>
      </c>
      <c r="D80" s="6">
        <f>'Principal CF Alloc'!I96</f>
        <v>0</v>
      </c>
      <c r="E80" s="6">
        <f>'Principal CF Alloc'!N96</f>
        <v>1044626.8174450009</v>
      </c>
      <c r="F80" s="6">
        <f>'Principal CF Alloc'!Q96</f>
        <v>0</v>
      </c>
      <c r="G80" s="6">
        <f>'Principal CF Alloc'!V96</f>
        <v>0</v>
      </c>
      <c r="H80" s="6">
        <f>'Principal CF Alloc'!AC96</f>
        <v>263565.21755583066</v>
      </c>
      <c r="I80" s="6">
        <f>'Principal CF Alloc'!AF96</f>
        <v>0</v>
      </c>
      <c r="K80" s="6">
        <f>SUM(B80:I80)-'Principal CF Alloc'!M96-'Principal CF Alloc'!U96</f>
        <v>1170456.2887156783</v>
      </c>
    </row>
    <row r="81" spans="1:11">
      <c r="A81" s="26">
        <v>79</v>
      </c>
      <c r="B81" s="6">
        <f>'Principal CF Alloc'!C97</f>
        <v>0</v>
      </c>
      <c r="C81" s="6">
        <f>'Principal CF Alloc'!F97</f>
        <v>0</v>
      </c>
      <c r="D81" s="6">
        <f>'Principal CF Alloc'!I97</f>
        <v>0</v>
      </c>
      <c r="E81" s="6">
        <f>'Principal CF Alloc'!N97</f>
        <v>1037029.8875784071</v>
      </c>
      <c r="F81" s="6">
        <f>'Principal CF Alloc'!Q97</f>
        <v>0</v>
      </c>
      <c r="G81" s="6">
        <f>'Principal CF Alloc'!V97</f>
        <v>0</v>
      </c>
      <c r="H81" s="6">
        <f>'Principal CF Alloc'!AC97</f>
        <v>261190.57043308468</v>
      </c>
      <c r="I81" s="6">
        <f>'Principal CF Alloc'!AF97</f>
        <v>0</v>
      </c>
      <c r="K81" s="6">
        <f>SUM(B81:I81)-'Principal CF Alloc'!M97-'Principal CF Alloc'!U97</f>
        <v>1159910.8127834836</v>
      </c>
    </row>
    <row r="82" spans="1:11">
      <c r="A82" s="26">
        <v>80</v>
      </c>
      <c r="B82" s="6">
        <f>'Principal CF Alloc'!C98</f>
        <v>0</v>
      </c>
      <c r="C82" s="6">
        <f>'Principal CF Alloc'!F98</f>
        <v>0</v>
      </c>
      <c r="D82" s="6">
        <f>'Principal CF Alloc'!I98</f>
        <v>0</v>
      </c>
      <c r="E82" s="6">
        <f>'Principal CF Alloc'!N98</f>
        <v>1029502.9060061558</v>
      </c>
      <c r="F82" s="6">
        <f>'Principal CF Alloc'!Q98</f>
        <v>0</v>
      </c>
      <c r="G82" s="6">
        <f>'Principal CF Alloc'!V98</f>
        <v>0</v>
      </c>
      <c r="H82" s="6">
        <f>'Principal CF Alloc'!AC98</f>
        <v>258835.55707763086</v>
      </c>
      <c r="I82" s="6">
        <f>'Principal CF Alloc'!AF98</f>
        <v>0</v>
      </c>
      <c r="K82" s="6">
        <f>SUM(B82:I82)-'Principal CF Alloc'!M98-'Principal CF Alloc'!U98</f>
        <v>1149452.5276673285</v>
      </c>
    </row>
    <row r="83" spans="1:11">
      <c r="A83" s="26">
        <v>81</v>
      </c>
      <c r="B83" s="6">
        <f>'Principal CF Alloc'!C99</f>
        <v>0</v>
      </c>
      <c r="C83" s="6">
        <f>'Principal CF Alloc'!F99</f>
        <v>0</v>
      </c>
      <c r="D83" s="6">
        <f>'Principal CF Alloc'!I99</f>
        <v>0</v>
      </c>
      <c r="E83" s="6">
        <f>'Principal CF Alloc'!N99</f>
        <v>1022045.3417805926</v>
      </c>
      <c r="F83" s="6">
        <f>'Principal CF Alloc'!Q99</f>
        <v>0</v>
      </c>
      <c r="G83" s="6">
        <f>'Principal CF Alloc'!V99</f>
        <v>0</v>
      </c>
      <c r="H83" s="6">
        <f>'Principal CF Alloc'!AC99</f>
        <v>256500.0202871582</v>
      </c>
      <c r="I83" s="6">
        <f>'Principal CF Alloc'!AF99</f>
        <v>0</v>
      </c>
      <c r="K83" s="6">
        <f>SUM(B83:I83)-'Principal CF Alloc'!M99-'Principal CF Alloc'!U99</f>
        <v>1139080.7352537238</v>
      </c>
    </row>
    <row r="84" spans="1:11">
      <c r="A84" s="26">
        <v>82</v>
      </c>
      <c r="B84" s="6">
        <f>'Principal CF Alloc'!C100</f>
        <v>0</v>
      </c>
      <c r="C84" s="6">
        <f>'Principal CF Alloc'!F100</f>
        <v>0</v>
      </c>
      <c r="D84" s="6">
        <f>'Principal CF Alloc'!I100</f>
        <v>0</v>
      </c>
      <c r="E84" s="6">
        <f>'Principal CF Alloc'!N100</f>
        <v>1014656.6682704522</v>
      </c>
      <c r="F84" s="6">
        <f>'Principal CF Alloc'!Q100</f>
        <v>0</v>
      </c>
      <c r="G84" s="6">
        <f>'Principal CF Alloc'!V100</f>
        <v>0</v>
      </c>
      <c r="H84" s="6">
        <f>'Principal CF Alloc'!AC100</f>
        <v>254183.804101741</v>
      </c>
      <c r="I84" s="6">
        <f>'Principal CF Alloc'!AF100</f>
        <v>0</v>
      </c>
      <c r="K84" s="6">
        <f>SUM(B84:I84)-'Principal CF Alloc'!M100-'Principal CF Alloc'!U100</f>
        <v>1128794.7429464413</v>
      </c>
    </row>
    <row r="85" spans="1:11">
      <c r="A85" s="26">
        <v>83</v>
      </c>
      <c r="B85" s="6">
        <f>'Principal CF Alloc'!C101</f>
        <v>0</v>
      </c>
      <c r="C85" s="6">
        <f>'Principal CF Alloc'!F101</f>
        <v>0</v>
      </c>
      <c r="D85" s="6">
        <f>'Principal CF Alloc'!I101</f>
        <v>0</v>
      </c>
      <c r="E85" s="6">
        <f>'Principal CF Alloc'!N101</f>
        <v>1007336.3631274314</v>
      </c>
      <c r="F85" s="6">
        <f>'Principal CF Alloc'!Q101</f>
        <v>0</v>
      </c>
      <c r="G85" s="6">
        <f>'Principal CF Alloc'!V101</f>
        <v>0</v>
      </c>
      <c r="H85" s="6">
        <f>'Principal CF Alloc'!AC101</f>
        <v>251886.75379407412</v>
      </c>
      <c r="I85" s="6">
        <f>'Principal CF Alloc'!AF101</f>
        <v>0</v>
      </c>
      <c r="K85" s="6">
        <f>SUM(B85:I85)-'Principal CF Alloc'!M101-'Principal CF Alloc'!U101</f>
        <v>1118593.8636231462</v>
      </c>
    </row>
    <row r="86" spans="1:11">
      <c r="A86" s="26">
        <v>84</v>
      </c>
      <c r="B86" s="6">
        <f>'Principal CF Alloc'!C102</f>
        <v>0</v>
      </c>
      <c r="C86" s="6">
        <f>'Principal CF Alloc'!F102</f>
        <v>0</v>
      </c>
      <c r="D86" s="6">
        <f>'Principal CF Alloc'!I102</f>
        <v>0</v>
      </c>
      <c r="E86" s="6">
        <f>'Principal CF Alloc'!N102</f>
        <v>1000083.9082530236</v>
      </c>
      <c r="F86" s="6">
        <f>'Principal CF Alloc'!Q102</f>
        <v>0</v>
      </c>
      <c r="G86" s="6">
        <f>'Principal CF Alloc'!V102</f>
        <v>0</v>
      </c>
      <c r="H86" s="6">
        <f>'Principal CF Alloc'!AC102</f>
        <v>249608.71585978335</v>
      </c>
      <c r="I86" s="6">
        <f>'Principal CF Alloc'!AF102</f>
        <v>0</v>
      </c>
      <c r="K86" s="6">
        <f>SUM(B86:I86)-'Principal CF Alloc'!M102-'Principal CF Alloc'!U102</f>
        <v>1108477.4155923713</v>
      </c>
    </row>
    <row r="87" spans="1:11">
      <c r="A87" s="26">
        <v>85</v>
      </c>
      <c r="B87" s="6">
        <f>'Principal CF Alloc'!C103</f>
        <v>0</v>
      </c>
      <c r="C87" s="6">
        <f>'Principal CF Alloc'!F103</f>
        <v>0</v>
      </c>
      <c r="D87" s="6">
        <f>'Principal CF Alloc'!I103</f>
        <v>0</v>
      </c>
      <c r="E87" s="6">
        <f>'Principal CF Alloc'!N103</f>
        <v>992898.78976561804</v>
      </c>
      <c r="F87" s="6">
        <f>'Principal CF Alloc'!Q103</f>
        <v>0</v>
      </c>
      <c r="G87" s="6">
        <f>'Principal CF Alloc'!V103</f>
        <v>0</v>
      </c>
      <c r="H87" s="6">
        <f>'Principal CF Alloc'!AC103</f>
        <v>247349.53800781339</v>
      </c>
      <c r="I87" s="6">
        <f>'Principal CF Alloc'!AF103</f>
        <v>0</v>
      </c>
      <c r="K87" s="6">
        <f>SUM(B87:I87)-'Principal CF Alloc'!M103-'Principal CF Alloc'!U103</f>
        <v>1098444.7225508271</v>
      </c>
    </row>
    <row r="88" spans="1:11">
      <c r="A88" s="26">
        <v>86</v>
      </c>
      <c r="B88" s="6">
        <f>'Principal CF Alloc'!C104</f>
        <v>0</v>
      </c>
      <c r="C88" s="6">
        <f>'Principal CF Alloc'!F104</f>
        <v>0</v>
      </c>
      <c r="D88" s="6">
        <f>'Principal CF Alloc'!I104</f>
        <v>0</v>
      </c>
      <c r="E88" s="6">
        <f>'Principal CF Alloc'!N104</f>
        <v>985780.49796785857</v>
      </c>
      <c r="F88" s="6">
        <f>'Principal CF Alloc'!Q104</f>
        <v>0</v>
      </c>
      <c r="G88" s="6">
        <f>'Principal CF Alloc'!V104</f>
        <v>0</v>
      </c>
      <c r="H88" s="6">
        <f>'Principal CF Alloc'!AC104</f>
        <v>245109.06915089031</v>
      </c>
      <c r="I88" s="6">
        <f>'Principal CF Alloc'!AF104</f>
        <v>0</v>
      </c>
      <c r="K88" s="6">
        <f>SUM(B88:I88)-'Principal CF Alloc'!M104-'Principal CF Alloc'!U104</f>
        <v>1088495.1135410503</v>
      </c>
    </row>
    <row r="89" spans="1:11">
      <c r="A89" s="26">
        <v>87</v>
      </c>
      <c r="B89" s="6">
        <f>'Principal CF Alloc'!C105</f>
        <v>0</v>
      </c>
      <c r="C89" s="6">
        <f>'Principal CF Alloc'!F105</f>
        <v>0</v>
      </c>
      <c r="D89" s="6">
        <f>'Principal CF Alloc'!I105</f>
        <v>0</v>
      </c>
      <c r="E89" s="6">
        <f>'Principal CF Alloc'!N105</f>
        <v>978728.52731425955</v>
      </c>
      <c r="F89" s="6">
        <f>'Principal CF Alloc'!Q105</f>
        <v>0</v>
      </c>
      <c r="G89" s="6">
        <f>'Principal CF Alloc'!V105</f>
        <v>0</v>
      </c>
      <c r="H89" s="6">
        <f>'Principal CF Alloc'!AC105</f>
        <v>242887.15939605885</v>
      </c>
      <c r="I89" s="6">
        <f>'Principal CF Alloc'!AF105</f>
        <v>0</v>
      </c>
      <c r="K89" s="6">
        <f>SUM(B89:I89)-'Principal CF Alloc'!M105-'Principal CF Alloc'!U105</f>
        <v>1078627.9229093795</v>
      </c>
    </row>
    <row r="90" spans="1:11">
      <c r="A90" s="26">
        <v>88</v>
      </c>
      <c r="B90" s="6">
        <f>'Principal CF Alloc'!C106</f>
        <v>0</v>
      </c>
      <c r="C90" s="6">
        <f>'Principal CF Alloc'!F106</f>
        <v>0</v>
      </c>
      <c r="D90" s="6">
        <f>'Principal CF Alloc'!I106</f>
        <v>0</v>
      </c>
      <c r="E90" s="6">
        <f>'Principal CF Alloc'!N106</f>
        <v>971742.37637907942</v>
      </c>
      <c r="F90" s="6">
        <f>'Principal CF Alloc'!Q106</f>
        <v>0</v>
      </c>
      <c r="G90" s="6">
        <f>'Principal CF Alloc'!V106</f>
        <v>0</v>
      </c>
      <c r="H90" s="6">
        <f>'Principal CF Alloc'!AC106</f>
        <v>240683.66003529445</v>
      </c>
      <c r="I90" s="6">
        <f>'Principal CF Alloc'!AF106</f>
        <v>0</v>
      </c>
      <c r="K90" s="6">
        <f>SUM(B90:I90)-'Principal CF Alloc'!M106-'Principal CF Alloc'!U106</f>
        <v>1068842.4902642646</v>
      </c>
    </row>
    <row r="91" spans="1:11">
      <c r="A91" s="26">
        <v>89</v>
      </c>
      <c r="B91" s="6">
        <f>'Principal CF Alloc'!C107</f>
        <v>0</v>
      </c>
      <c r="C91" s="6">
        <f>'Principal CF Alloc'!F107</f>
        <v>0</v>
      </c>
      <c r="D91" s="6">
        <f>'Principal CF Alloc'!I107</f>
        <v>0</v>
      </c>
      <c r="E91" s="6">
        <f>'Principal CF Alloc'!N107</f>
        <v>964821.54782444623</v>
      </c>
      <c r="F91" s="6">
        <f>'Principal CF Alloc'!Q107</f>
        <v>0</v>
      </c>
      <c r="G91" s="6">
        <f>'Principal CF Alloc'!V107</f>
        <v>0</v>
      </c>
      <c r="H91" s="6">
        <f>'Principal CF Alloc'!AC107</f>
        <v>238498.423536188</v>
      </c>
      <c r="I91" s="6">
        <f>'Principal CF Alloc'!AF107</f>
        <v>0</v>
      </c>
      <c r="K91" s="6">
        <f>SUM(B91:I91)-'Principal CF Alloc'!M107-'Principal CF Alloc'!U107</f>
        <v>1059138.1604348996</v>
      </c>
    </row>
    <row r="92" spans="1:11">
      <c r="A92" s="26">
        <v>90</v>
      </c>
      <c r="B92" s="6">
        <f>'Principal CF Alloc'!C108</f>
        <v>0</v>
      </c>
      <c r="C92" s="6">
        <f>'Principal CF Alloc'!F108</f>
        <v>0</v>
      </c>
      <c r="D92" s="6">
        <f>'Principal CF Alloc'!I108</f>
        <v>0</v>
      </c>
      <c r="E92" s="6">
        <f>'Principal CF Alloc'!N108</f>
        <v>957965.5483687371</v>
      </c>
      <c r="F92" s="6">
        <f>'Principal CF Alloc'!Q108</f>
        <v>0</v>
      </c>
      <c r="G92" s="6">
        <f>'Principal CF Alloc'!V108</f>
        <v>0</v>
      </c>
      <c r="H92" s="6">
        <f>'Principal CF Alloc'!AC108</f>
        <v>236331.30353270465</v>
      </c>
      <c r="I92" s="6">
        <f>'Principal CF Alloc'!AF108</f>
        <v>0</v>
      </c>
      <c r="K92" s="6">
        <f>SUM(B92:I92)-'Principal CF Alloc'!M108-'Principal CF Alloc'!U108</f>
        <v>1049514.2834301831</v>
      </c>
    </row>
    <row r="93" spans="1:11">
      <c r="A93" s="26">
        <v>91</v>
      </c>
      <c r="B93" s="6">
        <f>'Principal CF Alloc'!C109</f>
        <v>0</v>
      </c>
      <c r="C93" s="6">
        <f>'Principal CF Alloc'!F109</f>
        <v>0</v>
      </c>
      <c r="D93" s="6">
        <f>'Principal CF Alloc'!I109</f>
        <v>0</v>
      </c>
      <c r="E93" s="6">
        <f>'Principal CF Alloc'!N109</f>
        <v>951173.88875520765</v>
      </c>
      <c r="F93" s="6">
        <f>'Principal CF Alloc'!Q109</f>
        <v>0</v>
      </c>
      <c r="G93" s="6">
        <f>'Principal CF Alloc'!V109</f>
        <v>0</v>
      </c>
      <c r="H93" s="6">
        <f>'Principal CF Alloc'!AC109</f>
        <v>234182.15481601449</v>
      </c>
      <c r="I93" s="6">
        <f>'Principal CF Alloc'!AF109</f>
        <v>0</v>
      </c>
      <c r="K93" s="6">
        <f>SUM(B93:I93)-'Principal CF Alloc'!M109-'Principal CF Alloc'!U109</f>
        <v>1039970.2143979998</v>
      </c>
    </row>
    <row r="94" spans="1:11">
      <c r="A94" s="26">
        <v>92</v>
      </c>
      <c r="B94" s="6">
        <f>'Principal CF Alloc'!C110</f>
        <v>0</v>
      </c>
      <c r="C94" s="6">
        <f>'Principal CF Alloc'!F110</f>
        <v>0</v>
      </c>
      <c r="D94" s="6">
        <f>'Principal CF Alloc'!I110</f>
        <v>0</v>
      </c>
      <c r="E94" s="6">
        <f>'Principal CF Alloc'!N110</f>
        <v>944446.08372086822</v>
      </c>
      <c r="F94" s="6">
        <f>'Principal CF Alloc'!Q110</f>
        <v>0</v>
      </c>
      <c r="G94" s="6">
        <f>'Principal CF Alloc'!V110</f>
        <v>0</v>
      </c>
      <c r="H94" s="6">
        <f>'Principal CF Alloc'!AC110</f>
        <v>232050.83332539516</v>
      </c>
      <c r="I94" s="6">
        <f>'Principal CF Alloc'!AF110</f>
        <v>0</v>
      </c>
      <c r="K94" s="6">
        <f>SUM(B94:I94)-'Principal CF Alloc'!M110-'Principal CF Alloc'!U110</f>
        <v>1030505.3135848193</v>
      </c>
    </row>
    <row r="95" spans="1:11">
      <c r="A95" s="26">
        <v>93</v>
      </c>
      <c r="B95" s="6">
        <f>'Principal CF Alloc'!C111</f>
        <v>0</v>
      </c>
      <c r="C95" s="6">
        <f>'Principal CF Alloc'!F111</f>
        <v>0</v>
      </c>
      <c r="D95" s="6">
        <f>'Principal CF Alloc'!I111</f>
        <v>0</v>
      </c>
      <c r="E95" s="6">
        <f>'Principal CF Alloc'!N111</f>
        <v>937781.65196560754</v>
      </c>
      <c r="F95" s="6">
        <f>'Principal CF Alloc'!Q111</f>
        <v>0</v>
      </c>
      <c r="G95" s="6">
        <f>'Principal CF Alloc'!V111</f>
        <v>0</v>
      </c>
      <c r="H95" s="6">
        <f>'Principal CF Alloc'!AC111</f>
        <v>229937.19613920592</v>
      </c>
      <c r="I95" s="6">
        <f>'Principal CF Alloc'!AF111</f>
        <v>0</v>
      </c>
      <c r="K95" s="6">
        <f>SUM(B95:I95)-'Principal CF Alloc'!M111-'Principal CF Alloc'!U111</f>
        <v>1021118.9462956133</v>
      </c>
    </row>
    <row r="96" spans="1:11">
      <c r="A96" s="26">
        <v>94</v>
      </c>
      <c r="B96" s="6">
        <f>'Principal CF Alloc'!C112</f>
        <v>0</v>
      </c>
      <c r="C96" s="6">
        <f>'Principal CF Alloc'!F112</f>
        <v>0</v>
      </c>
      <c r="D96" s="6">
        <f>'Principal CF Alloc'!I112</f>
        <v>0</v>
      </c>
      <c r="E96" s="6">
        <f>'Principal CF Alloc'!N112</f>
        <v>931180.11612155999</v>
      </c>
      <c r="F96" s="6">
        <f>'Principal CF Alloc'!Q112</f>
        <v>0</v>
      </c>
      <c r="G96" s="6">
        <f>'Principal CF Alloc'!V112</f>
        <v>0</v>
      </c>
      <c r="H96" s="6">
        <f>'Principal CF Alloc'!AC112</f>
        <v>227841.10146593253</v>
      </c>
      <c r="I96" s="6">
        <f>'Principal CF Alloc'!AF112</f>
        <v>0</v>
      </c>
      <c r="K96" s="6">
        <f>SUM(B96:I96)-'Principal CF Alloc'!M112-'Principal CF Alloc'!U112</f>
        <v>1011810.4828540874</v>
      </c>
    </row>
    <row r="97" spans="1:11">
      <c r="A97" s="26">
        <v>95</v>
      </c>
      <c r="B97" s="6">
        <f>'Principal CF Alloc'!C113</f>
        <v>0</v>
      </c>
      <c r="C97" s="6">
        <f>'Principal CF Alloc'!F113</f>
        <v>0</v>
      </c>
      <c r="D97" s="6">
        <f>'Principal CF Alloc'!I113</f>
        <v>0</v>
      </c>
      <c r="E97" s="6">
        <f>'Principal CF Alloc'!N113</f>
        <v>924641.00272271701</v>
      </c>
      <c r="F97" s="6">
        <f>'Principal CF Alloc'!Q113</f>
        <v>0</v>
      </c>
      <c r="G97" s="6">
        <f>'Principal CF Alloc'!V113</f>
        <v>0</v>
      </c>
      <c r="H97" s="6">
        <f>'Principal CF Alloc'!AC113</f>
        <v>225762.40863530253</v>
      </c>
      <c r="I97" s="6">
        <f>'Principal CF Alloc'!AF113</f>
        <v>0</v>
      </c>
      <c r="K97" s="6">
        <f>SUM(B97:I97)-'Principal CF Alloc'!M113-'Principal CF Alloc'!U113</f>
        <v>1002579.2985632253</v>
      </c>
    </row>
    <row r="98" spans="1:11">
      <c r="A98" s="26">
        <v>96</v>
      </c>
      <c r="B98" s="6">
        <f>'Principal CF Alloc'!C114</f>
        <v>0</v>
      </c>
      <c r="C98" s="6">
        <f>'Principal CF Alloc'!F114</f>
        <v>0</v>
      </c>
      <c r="D98" s="6">
        <f>'Principal CF Alloc'!I114</f>
        <v>0</v>
      </c>
      <c r="E98" s="6">
        <f>'Principal CF Alloc'!N114</f>
        <v>918163.8421747759</v>
      </c>
      <c r="F98" s="6">
        <f>'Principal CF Alloc'!Q114</f>
        <v>0</v>
      </c>
      <c r="G98" s="6">
        <f>'Principal CF Alloc'!V114</f>
        <v>0</v>
      </c>
      <c r="H98" s="6">
        <f>'Principal CF Alloc'!AC114</f>
        <v>223700.97808946975</v>
      </c>
      <c r="I98" s="6">
        <f>'Principal CF Alloc'!AF114</f>
        <v>0</v>
      </c>
      <c r="K98" s="6">
        <f>SUM(B98:I98)-'Principal CF Alloc'!M114-'Principal CF Alloc'!U114</f>
        <v>993424.77366613969</v>
      </c>
    </row>
    <row r="99" spans="1:11">
      <c r="A99" s="26">
        <v>97</v>
      </c>
      <c r="B99" s="6">
        <f>'Principal CF Alloc'!C115</f>
        <v>0</v>
      </c>
      <c r="C99" s="6">
        <f>'Principal CF Alloc'!F115</f>
        <v>0</v>
      </c>
      <c r="D99" s="6">
        <f>'Principal CF Alloc'!I115</f>
        <v>0</v>
      </c>
      <c r="E99" s="6">
        <f>'Principal CF Alloc'!N115</f>
        <v>911748.16872523073</v>
      </c>
      <c r="F99" s="6">
        <f>'Principal CF Alloc'!Q115</f>
        <v>0</v>
      </c>
      <c r="G99" s="6">
        <f>'Principal CF Alloc'!V115</f>
        <v>0</v>
      </c>
      <c r="H99" s="6">
        <f>'Principal CF Alloc'!AC115</f>
        <v>221656.67137426825</v>
      </c>
      <c r="I99" s="6">
        <f>'Principal CF Alloc'!AF115</f>
        <v>0</v>
      </c>
      <c r="K99" s="6">
        <f>SUM(B99:I99)-'Principal CF Alloc'!M115-'Principal CF Alloc'!U115</f>
        <v>984346.29330723442</v>
      </c>
    </row>
    <row r="100" spans="1:11">
      <c r="A100" s="26">
        <v>98</v>
      </c>
      <c r="B100" s="6">
        <f>'Principal CF Alloc'!C116</f>
        <v>0</v>
      </c>
      <c r="C100" s="6">
        <f>'Principal CF Alloc'!F116</f>
        <v>0</v>
      </c>
      <c r="D100" s="6">
        <f>'Principal CF Alloc'!I116</f>
        <v>0</v>
      </c>
      <c r="E100" s="6">
        <f>'Principal CF Alloc'!N116</f>
        <v>905393.52043369692</v>
      </c>
      <c r="F100" s="6">
        <f>'Principal CF Alloc'!Q116</f>
        <v>0</v>
      </c>
      <c r="G100" s="6">
        <f>'Principal CF Alloc'!V116</f>
        <v>0</v>
      </c>
      <c r="H100" s="6">
        <f>'Principal CF Alloc'!AC116</f>
        <v>219629.35113053498</v>
      </c>
      <c r="I100" s="6">
        <f>'Principal CF Alloc'!AF116</f>
        <v>0</v>
      </c>
      <c r="K100" s="6">
        <f>SUM(B100:I100)-'Principal CF Alloc'!M116-'Principal CF Alloc'!U116</f>
        <v>975343.24749366613</v>
      </c>
    </row>
    <row r="101" spans="1:11">
      <c r="A101" s="26">
        <v>99</v>
      </c>
      <c r="B101" s="6">
        <f>'Principal CF Alloc'!C117</f>
        <v>0</v>
      </c>
      <c r="C101" s="6">
        <f>'Principal CF Alloc'!F117</f>
        <v>0</v>
      </c>
      <c r="D101" s="6">
        <f>'Principal CF Alloc'!I117</f>
        <v>0</v>
      </c>
      <c r="E101" s="6">
        <f>'Principal CF Alloc'!N117</f>
        <v>899099.43914247293</v>
      </c>
      <c r="F101" s="6">
        <f>'Principal CF Alloc'!Q117</f>
        <v>0</v>
      </c>
      <c r="G101" s="6">
        <f>'Principal CF Alloc'!V117</f>
        <v>0</v>
      </c>
      <c r="H101" s="6">
        <f>'Principal CF Alloc'!AC117</f>
        <v>217618.88108550009</v>
      </c>
      <c r="I101" s="6">
        <f>'Principal CF Alloc'!AF117</f>
        <v>0</v>
      </c>
      <c r="K101" s="6">
        <f>SUM(B101:I101)-'Principal CF Alloc'!M117-'Principal CF Alloc'!U117</f>
        <v>966415.0310571132</v>
      </c>
    </row>
    <row r="102" spans="1:11">
      <c r="A102" s="26">
        <v>100</v>
      </c>
      <c r="B102" s="6">
        <f>'Principal CF Alloc'!C118</f>
        <v>0</v>
      </c>
      <c r="C102" s="6">
        <f>'Principal CF Alloc'!F118</f>
        <v>0</v>
      </c>
      <c r="D102" s="6">
        <f>'Principal CF Alloc'!I118</f>
        <v>0</v>
      </c>
      <c r="E102" s="6">
        <f>'Principal CF Alloc'!N118</f>
        <v>647982.01728786726</v>
      </c>
      <c r="F102" s="6">
        <f>'Principal CF Alloc'!Q118</f>
        <v>244883.4531594672</v>
      </c>
      <c r="G102" s="6">
        <f>'Principal CF Alloc'!V118</f>
        <v>0</v>
      </c>
      <c r="H102" s="6">
        <f>'Principal CF Alloc'!AC118</f>
        <v>215625.12604424512</v>
      </c>
      <c r="I102" s="6">
        <f>'Principal CF Alloc'!AF118</f>
        <v>0</v>
      </c>
      <c r="K102" s="6">
        <f>SUM(B102:I102)-'Principal CF Alloc'!M118-'Principal CF Alloc'!U118</f>
        <v>957561.04361584131</v>
      </c>
    </row>
    <row r="103" spans="1:11">
      <c r="A103" s="26">
        <v>101</v>
      </c>
      <c r="B103" s="6">
        <f>'Principal CF Alloc'!C119</f>
        <v>0</v>
      </c>
      <c r="C103" s="6">
        <f>'Principal CF Alloc'!F119</f>
        <v>0</v>
      </c>
      <c r="D103" s="6">
        <f>'Principal CF Alloc'!I119</f>
        <v>0</v>
      </c>
      <c r="E103" s="6">
        <f>'Principal CF Alloc'!N119</f>
        <v>0</v>
      </c>
      <c r="F103" s="6">
        <f>'Principal CF Alloc'!Q119</f>
        <v>886691.16366855963</v>
      </c>
      <c r="G103" s="6">
        <f>'Principal CF Alloc'!V119</f>
        <v>0</v>
      </c>
      <c r="H103" s="6">
        <f>'Principal CF Alloc'!AC119</f>
        <v>213647.95188122822</v>
      </c>
      <c r="I103" s="6">
        <f>'Principal CF Alloc'!AF119</f>
        <v>0</v>
      </c>
      <c r="K103" s="6">
        <f>SUM(B103:I103)-'Principal CF Alloc'!M119-'Principal CF Alloc'!U119</f>
        <v>948780.68953706732</v>
      </c>
    </row>
    <row r="104" spans="1:11">
      <c r="A104" s="26">
        <v>102</v>
      </c>
      <c r="B104" s="6">
        <f>'Principal CF Alloc'!C120</f>
        <v>0</v>
      </c>
      <c r="C104" s="6">
        <f>'Principal CF Alloc'!F120</f>
        <v>0</v>
      </c>
      <c r="D104" s="6">
        <f>'Principal CF Alloc'!I120</f>
        <v>0</v>
      </c>
      <c r="E104" s="6">
        <f>'Principal CF Alloc'!N120</f>
        <v>0</v>
      </c>
      <c r="F104" s="6">
        <f>'Principal CF Alloc'!Q120</f>
        <v>880576.07182218344</v>
      </c>
      <c r="G104" s="6">
        <f>'Principal CF Alloc'!V120</f>
        <v>0</v>
      </c>
      <c r="H104" s="6">
        <f>'Principal CF Alloc'!AC120</f>
        <v>211687.22553187536</v>
      </c>
      <c r="I104" s="6">
        <f>'Principal CF Alloc'!AF120</f>
        <v>0</v>
      </c>
      <c r="K104" s="6">
        <f>SUM(B104:I104)-'Principal CF Alloc'!M120-'Principal CF Alloc'!U120</f>
        <v>940073.37789961859</v>
      </c>
    </row>
    <row r="105" spans="1:11">
      <c r="A105" s="26">
        <v>103</v>
      </c>
      <c r="B105" s="6">
        <f>'Principal CF Alloc'!C121</f>
        <v>0</v>
      </c>
      <c r="C105" s="6">
        <f>'Principal CF Alloc'!F121</f>
        <v>0</v>
      </c>
      <c r="D105" s="6">
        <f>'Principal CF Alloc'!I121</f>
        <v>0</v>
      </c>
      <c r="E105" s="6">
        <f>'Principal CF Alloc'!N121</f>
        <v>0</v>
      </c>
      <c r="F105" s="6">
        <f>'Principal CF Alloc'!Q121</f>
        <v>874519.75159148115</v>
      </c>
      <c r="G105" s="6">
        <f>'Principal CF Alloc'!V121</f>
        <v>0</v>
      </c>
      <c r="H105" s="6">
        <f>'Principal CF Alloc'!AC121</f>
        <v>209742.81498423815</v>
      </c>
      <c r="I105" s="6">
        <f>'Principal CF Alloc'!AF121</f>
        <v>0</v>
      </c>
      <c r="K105" s="6">
        <f>SUM(B105:I105)-'Principal CF Alloc'!M121-'Principal CF Alloc'!U121</f>
        <v>931438.52245688555</v>
      </c>
    </row>
    <row r="106" spans="1:11">
      <c r="A106" s="26">
        <v>104</v>
      </c>
      <c r="B106" s="6">
        <f>'Principal CF Alloc'!C122</f>
        <v>0</v>
      </c>
      <c r="C106" s="6">
        <f>'Principal CF Alloc'!F122</f>
        <v>0</v>
      </c>
      <c r="D106" s="6">
        <f>'Principal CF Alloc'!I122</f>
        <v>0</v>
      </c>
      <c r="E106" s="6">
        <f>'Principal CF Alloc'!N122</f>
        <v>0</v>
      </c>
      <c r="F106" s="6">
        <f>'Principal CF Alloc'!Q122</f>
        <v>868521.76329867647</v>
      </c>
      <c r="G106" s="6">
        <f>'Principal CF Alloc'!V122</f>
        <v>0</v>
      </c>
      <c r="H106" s="6">
        <f>'Principal CF Alloc'!AC122</f>
        <v>207814.58927071665</v>
      </c>
      <c r="I106" s="6">
        <f>'Principal CF Alloc'!AF122</f>
        <v>0</v>
      </c>
      <c r="K106" s="6">
        <f>SUM(B106:I106)-'Principal CF Alloc'!M122-'Principal CF Alloc'!U122</f>
        <v>922875.54160006426</v>
      </c>
    </row>
    <row r="107" spans="1:11">
      <c r="A107" s="26">
        <v>105</v>
      </c>
      <c r="B107" s="6">
        <f>'Principal CF Alloc'!C123</f>
        <v>0</v>
      </c>
      <c r="C107" s="6">
        <f>'Principal CF Alloc'!F123</f>
        <v>0</v>
      </c>
      <c r="D107" s="6">
        <f>'Principal CF Alloc'!I123</f>
        <v>0</v>
      </c>
      <c r="E107" s="6">
        <f>'Principal CF Alloc'!N123</f>
        <v>0</v>
      </c>
      <c r="F107" s="6">
        <f>'Principal CF Alloc'!Q123</f>
        <v>862581.67087687342</v>
      </c>
      <c r="G107" s="6">
        <f>'Principal CF Alloc'!V123</f>
        <v>0</v>
      </c>
      <c r="H107" s="6">
        <f>'Principal CF Alloc'!AC123</f>
        <v>205902.41845984696</v>
      </c>
      <c r="I107" s="6">
        <f>'Principal CF Alloc'!AF123</f>
        <v>0</v>
      </c>
      <c r="K107" s="6">
        <f>SUM(B107:I107)-'Principal CF Alloc'!M123-'Principal CF Alloc'!U123</f>
        <v>914383.85832168581</v>
      </c>
    </row>
    <row r="108" spans="1:11">
      <c r="A108" s="26">
        <v>106</v>
      </c>
      <c r="B108" s="6">
        <f>'Principal CF Alloc'!C124</f>
        <v>0</v>
      </c>
      <c r="C108" s="6">
        <f>'Principal CF Alloc'!F124</f>
        <v>0</v>
      </c>
      <c r="D108" s="6">
        <f>'Principal CF Alloc'!I124</f>
        <v>0</v>
      </c>
      <c r="E108" s="6">
        <f>'Principal CF Alloc'!N124</f>
        <v>0</v>
      </c>
      <c r="F108" s="6">
        <f>'Principal CF Alloc'!Q124</f>
        <v>856699.04184221267</v>
      </c>
      <c r="G108" s="6">
        <f>'Principal CF Alloc'!V124</f>
        <v>0</v>
      </c>
      <c r="H108" s="6">
        <f>'Principal CF Alloc'!AC124</f>
        <v>204006.1736481539</v>
      </c>
      <c r="I108" s="6">
        <f>'Principal CF Alloc'!AF124</f>
        <v>0</v>
      </c>
      <c r="K108" s="6">
        <f>SUM(B108:I108)-'Principal CF Alloc'!M124-'Principal CF Alloc'!U124</f>
        <v>905962.9001794362</v>
      </c>
    </row>
    <row r="109" spans="1:11">
      <c r="A109" s="26">
        <v>107</v>
      </c>
      <c r="B109" s="6">
        <f>'Principal CF Alloc'!C125</f>
        <v>0</v>
      </c>
      <c r="C109" s="6">
        <f>'Principal CF Alloc'!F125</f>
        <v>0</v>
      </c>
      <c r="D109" s="6">
        <f>'Principal CF Alloc'!I125</f>
        <v>0</v>
      </c>
      <c r="E109" s="6">
        <f>'Principal CF Alloc'!N125</f>
        <v>0</v>
      </c>
      <c r="F109" s="6">
        <f>'Principal CF Alloc'!Q125</f>
        <v>850873.44726624619</v>
      </c>
      <c r="G109" s="6">
        <f>'Principal CF Alloc'!V125</f>
        <v>0</v>
      </c>
      <c r="H109" s="6">
        <f>'Principal CF Alloc'!AC125</f>
        <v>202125.72695206685</v>
      </c>
      <c r="I109" s="6">
        <f>'Principal CF Alloc'!AF125</f>
        <v>0</v>
      </c>
      <c r="K109" s="6">
        <f>SUM(B109:I109)-'Principal CF Alloc'!M125-'Principal CF Alloc'!U125</f>
        <v>897612.09926025383</v>
      </c>
    </row>
    <row r="110" spans="1:11">
      <c r="A110" s="26">
        <v>108</v>
      </c>
      <c r="B110" s="6">
        <f>'Principal CF Alloc'!C126</f>
        <v>0</v>
      </c>
      <c r="C110" s="6">
        <f>'Principal CF Alloc'!F126</f>
        <v>0</v>
      </c>
      <c r="D110" s="6">
        <f>'Principal CF Alloc'!I126</f>
        <v>0</v>
      </c>
      <c r="E110" s="6">
        <f>'Principal CF Alloc'!N126</f>
        <v>0</v>
      </c>
      <c r="F110" s="6">
        <f>'Principal CF Alloc'!Q126</f>
        <v>845104.46174853272</v>
      </c>
      <c r="G110" s="6">
        <f>'Principal CF Alloc'!V126</f>
        <v>0</v>
      </c>
      <c r="H110" s="6">
        <f>'Principal CF Alloc'!AC126</f>
        <v>200260.95149989933</v>
      </c>
      <c r="I110" s="6">
        <f>'Principal CF Alloc'!AF126</f>
        <v>0</v>
      </c>
      <c r="K110" s="6">
        <f>SUM(B110:I110)-'Principal CF Alloc'!M126-'Principal CF Alloc'!U126</f>
        <v>889330.89214471425</v>
      </c>
    </row>
    <row r="111" spans="1:11">
      <c r="A111" s="26">
        <v>109</v>
      </c>
      <c r="B111" s="6">
        <f>'Principal CF Alloc'!C127</f>
        <v>0</v>
      </c>
      <c r="C111" s="6">
        <f>'Principal CF Alloc'!F127</f>
        <v>0</v>
      </c>
      <c r="D111" s="6">
        <f>'Principal CF Alloc'!I127</f>
        <v>0</v>
      </c>
      <c r="E111" s="6">
        <f>'Principal CF Alloc'!N127</f>
        <v>0</v>
      </c>
      <c r="F111" s="6">
        <f>'Principal CF Alloc'!Q127</f>
        <v>839391.66338944947</v>
      </c>
      <c r="G111" s="6">
        <f>'Principal CF Alloc'!V127</f>
        <v>0</v>
      </c>
      <c r="H111" s="6">
        <f>'Principal CF Alloc'!AC127</f>
        <v>198411.72142389172</v>
      </c>
      <c r="I111" s="6">
        <f>'Principal CF Alloc'!AF127</f>
        <v>0</v>
      </c>
      <c r="K111" s="6">
        <f>SUM(B111:I111)-'Principal CF Alloc'!M127-'Principal CF Alloc'!U127</f>
        <v>881118.7198716912</v>
      </c>
    </row>
    <row r="112" spans="1:11">
      <c r="A112" s="26">
        <v>110</v>
      </c>
      <c r="B112" s="6">
        <f>'Principal CF Alloc'!C128</f>
        <v>0</v>
      </c>
      <c r="C112" s="6">
        <f>'Principal CF Alloc'!F128</f>
        <v>0</v>
      </c>
      <c r="D112" s="6">
        <f>'Principal CF Alloc'!I128</f>
        <v>0</v>
      </c>
      <c r="E112" s="6">
        <f>'Principal CF Alloc'!N128</f>
        <v>0</v>
      </c>
      <c r="F112" s="6">
        <f>'Principal CF Alloc'!Q128</f>
        <v>833734.63376321946</v>
      </c>
      <c r="G112" s="6">
        <f>'Principal CF Alloc'!V128</f>
        <v>0</v>
      </c>
      <c r="H112" s="6">
        <f>'Principal CF Alloc'!AC128</f>
        <v>196577.91185231585</v>
      </c>
      <c r="I112" s="6">
        <f>'Principal CF Alloc'!AF128</f>
        <v>0</v>
      </c>
      <c r="K112" s="6">
        <f>SUM(B112:I112)-'Principal CF Alloc'!M128-'Principal CF Alloc'!U128</f>
        <v>872975.02790329512</v>
      </c>
    </row>
    <row r="113" spans="1:11">
      <c r="A113" s="26">
        <v>111</v>
      </c>
      <c r="B113" s="6">
        <f>'Principal CF Alloc'!C129</f>
        <v>0</v>
      </c>
      <c r="C113" s="6">
        <f>'Principal CF Alloc'!F129</f>
        <v>0</v>
      </c>
      <c r="D113" s="6">
        <f>'Principal CF Alloc'!I129</f>
        <v>0</v>
      </c>
      <c r="E113" s="6">
        <f>'Principal CF Alloc'!N129</f>
        <v>0</v>
      </c>
      <c r="F113" s="6">
        <f>'Principal CF Alloc'!Q129</f>
        <v>828132.95789115364</v>
      </c>
      <c r="G113" s="6">
        <f>'Principal CF Alloc'!V129</f>
        <v>0</v>
      </c>
      <c r="H113" s="6">
        <f>'Principal CF Alloc'!AC129</f>
        <v>194759.39890164204</v>
      </c>
      <c r="I113" s="6">
        <f>'Principal CF Alloc'!AF129</f>
        <v>0</v>
      </c>
      <c r="K113" s="6">
        <f>SUM(B113:I113)-'Principal CF Alloc'!M129-'Principal CF Alloc'!U129</f>
        <v>864899.26609008783</v>
      </c>
    </row>
    <row r="114" spans="1:11">
      <c r="A114" s="26">
        <v>112</v>
      </c>
      <c r="B114" s="6">
        <f>'Principal CF Alloc'!C130</f>
        <v>0</v>
      </c>
      <c r="C114" s="6">
        <f>'Principal CF Alloc'!F130</f>
        <v>0</v>
      </c>
      <c r="D114" s="6">
        <f>'Principal CF Alloc'!I130</f>
        <v>0</v>
      </c>
      <c r="E114" s="6">
        <f>'Principal CF Alloc'!N130</f>
        <v>0</v>
      </c>
      <c r="F114" s="6">
        <f>'Principal CF Alloc'!Q130</f>
        <v>822586.22421510355</v>
      </c>
      <c r="G114" s="6">
        <f>'Principal CF Alloc'!V130</f>
        <v>0</v>
      </c>
      <c r="H114" s="6">
        <f>'Principal CF Alloc'!AC130</f>
        <v>117594.07640692874</v>
      </c>
      <c r="I114" s="6">
        <f>'Principal CF Alloc'!AF130</f>
        <v>75361.983261838468</v>
      </c>
      <c r="K114" s="6">
        <f>SUM(B114:I114)-'Principal CF Alloc'!M130-'Principal CF Alloc'!U130</f>
        <v>856890.88863656821</v>
      </c>
    </row>
    <row r="115" spans="1:11">
      <c r="A115" s="26">
        <v>113</v>
      </c>
      <c r="B115" s="6">
        <f>'Principal CF Alloc'!C131</f>
        <v>0</v>
      </c>
      <c r="C115" s="6">
        <f>'Principal CF Alloc'!F131</f>
        <v>0</v>
      </c>
      <c r="D115" s="6">
        <f>'Principal CF Alloc'!I131</f>
        <v>0</v>
      </c>
      <c r="E115" s="6">
        <f>'Principal CF Alloc'!N131</f>
        <v>0</v>
      </c>
      <c r="F115" s="6">
        <f>'Principal CF Alloc'!Q131</f>
        <v>817094.02457112668</v>
      </c>
      <c r="G115" s="6">
        <f>'Principal CF Alloc'!V131</f>
        <v>0</v>
      </c>
      <c r="H115" s="6">
        <f>'Principal CF Alloc'!AC131</f>
        <v>0</v>
      </c>
      <c r="I115" s="6">
        <f>'Principal CF Alloc'!AF131</f>
        <v>191167.77222330411</v>
      </c>
      <c r="K115" s="6">
        <f>SUM(B115:I115)-'Principal CF Alloc'!M131-'Principal CF Alloc'!U131</f>
        <v>848949.35406693118</v>
      </c>
    </row>
    <row r="116" spans="1:11">
      <c r="A116" s="26">
        <v>114</v>
      </c>
      <c r="B116" s="6">
        <f>'Principal CF Alloc'!C132</f>
        <v>0</v>
      </c>
      <c r="C116" s="6">
        <f>'Principal CF Alloc'!F132</f>
        <v>0</v>
      </c>
      <c r="D116" s="6">
        <f>'Principal CF Alloc'!I132</f>
        <v>0</v>
      </c>
      <c r="E116" s="6">
        <f>'Principal CF Alloc'!N132</f>
        <v>0</v>
      </c>
      <c r="F116" s="6">
        <f>'Principal CF Alloc'!Q132</f>
        <v>811655.95416335808</v>
      </c>
      <c r="G116" s="6">
        <f>'Principal CF Alloc'!V132</f>
        <v>0</v>
      </c>
      <c r="H116" s="6">
        <f>'Principal CF Alloc'!AC132</f>
        <v>0</v>
      </c>
      <c r="I116" s="6">
        <f>'Principal CF Alloc'!AF132</f>
        <v>189394.41559993103</v>
      </c>
      <c r="K116" s="6">
        <f>SUM(B116:I116)-'Principal CF Alloc'!M132-'Principal CF Alloc'!U132</f>
        <v>841074.12519109156</v>
      </c>
    </row>
    <row r="117" spans="1:11">
      <c r="A117" s="26">
        <v>115</v>
      </c>
      <c r="B117" s="6">
        <f>'Principal CF Alloc'!C133</f>
        <v>0</v>
      </c>
      <c r="C117" s="6">
        <f>'Principal CF Alloc'!F133</f>
        <v>0</v>
      </c>
      <c r="D117" s="6">
        <f>'Principal CF Alloc'!I133</f>
        <v>0</v>
      </c>
      <c r="E117" s="6">
        <f>'Principal CF Alloc'!N133</f>
        <v>0</v>
      </c>
      <c r="F117" s="6">
        <f>'Principal CF Alloc'!Q133</f>
        <v>806271.61153809261</v>
      </c>
      <c r="G117" s="6">
        <f>'Principal CF Alloc'!V133</f>
        <v>0</v>
      </c>
      <c r="H117" s="6">
        <f>'Principal CF Alloc'!AC133</f>
        <v>0</v>
      </c>
      <c r="I117" s="6">
        <f>'Principal CF Alloc'!AF133</f>
        <v>187635.8697908016</v>
      </c>
      <c r="K117" s="6">
        <f>SUM(B117:I117)-'Principal CF Alloc'!M133-'Principal CF Alloc'!U133</f>
        <v>833264.66907097911</v>
      </c>
    </row>
    <row r="118" spans="1:11">
      <c r="A118" s="26">
        <v>116</v>
      </c>
      <c r="B118" s="6">
        <f>'Principal CF Alloc'!C134</f>
        <v>0</v>
      </c>
      <c r="C118" s="6">
        <f>'Principal CF Alloc'!F134</f>
        <v>0</v>
      </c>
      <c r="D118" s="6">
        <f>'Principal CF Alloc'!I134</f>
        <v>0</v>
      </c>
      <c r="E118" s="6">
        <f>'Principal CF Alloc'!N134</f>
        <v>0</v>
      </c>
      <c r="F118" s="6">
        <f>'Principal CF Alloc'!Q134</f>
        <v>800940.59855807002</v>
      </c>
      <c r="G118" s="6">
        <f>'Principal CF Alloc'!V134</f>
        <v>0</v>
      </c>
      <c r="H118" s="6">
        <f>'Principal CF Alloc'!AC134</f>
        <v>0</v>
      </c>
      <c r="I118" s="6">
        <f>'Principal CF Alloc'!AF134</f>
        <v>185892.01573801399</v>
      </c>
      <c r="K118" s="6">
        <f>SUM(B118:I118)-'Principal CF Alloc'!M134-'Principal CF Alloc'!U134</f>
        <v>825520.45698709437</v>
      </c>
    </row>
    <row r="119" spans="1:11">
      <c r="A119" s="26">
        <v>117</v>
      </c>
      <c r="B119" s="6">
        <f>'Principal CF Alloc'!C135</f>
        <v>0</v>
      </c>
      <c r="C119" s="6">
        <f>'Principal CF Alloc'!F135</f>
        <v>0</v>
      </c>
      <c r="D119" s="6">
        <f>'Principal CF Alloc'!I135</f>
        <v>0</v>
      </c>
      <c r="E119" s="6">
        <f>'Principal CF Alloc'!N135</f>
        <v>0</v>
      </c>
      <c r="F119" s="6">
        <f>'Principal CF Alloc'!Q135</f>
        <v>795662.52037696529</v>
      </c>
      <c r="G119" s="6">
        <f>'Principal CF Alloc'!V135</f>
        <v>0</v>
      </c>
      <c r="H119" s="6">
        <f>'Principal CF Alloc'!AC135</f>
        <v>0</v>
      </c>
      <c r="I119" s="6">
        <f>'Principal CF Alloc'!AF135</f>
        <v>184162.73532613908</v>
      </c>
      <c r="K119" s="6">
        <f>SUM(B119:I119)-'Principal CF Alloc'!M135-'Principal CF Alloc'!U135</f>
        <v>817840.96440532734</v>
      </c>
    </row>
    <row r="120" spans="1:11">
      <c r="A120" s="26">
        <v>118</v>
      </c>
      <c r="B120" s="6">
        <f>'Principal CF Alloc'!C136</f>
        <v>0</v>
      </c>
      <c r="C120" s="6">
        <f>'Principal CF Alloc'!F136</f>
        <v>0</v>
      </c>
      <c r="D120" s="6">
        <f>'Principal CF Alloc'!I136</f>
        <v>0</v>
      </c>
      <c r="E120" s="6">
        <f>'Principal CF Alloc'!N136</f>
        <v>0</v>
      </c>
      <c r="F120" s="6">
        <f>'Principal CF Alloc'!Q136</f>
        <v>790436.98541408184</v>
      </c>
      <c r="G120" s="6">
        <f>'Principal CF Alloc'!V136</f>
        <v>0</v>
      </c>
      <c r="H120" s="6">
        <f>'Principal CF Alloc'!AC136</f>
        <v>0</v>
      </c>
      <c r="I120" s="6">
        <f>'Principal CF Alloc'!AF136</f>
        <v>182447.91137480762</v>
      </c>
      <c r="K120" s="6">
        <f>SUM(B120:I120)-'Principal CF Alloc'!M136-'Principal CF Alloc'!U136</f>
        <v>810225.6709440382</v>
      </c>
    </row>
    <row r="121" spans="1:11">
      <c r="A121" s="26">
        <v>119</v>
      </c>
      <c r="B121" s="6">
        <f>'Principal CF Alloc'!C137</f>
        <v>0</v>
      </c>
      <c r="C121" s="6">
        <f>'Principal CF Alloc'!F137</f>
        <v>0</v>
      </c>
      <c r="D121" s="6">
        <f>'Principal CF Alloc'!I137</f>
        <v>0</v>
      </c>
      <c r="E121" s="6">
        <f>'Principal CF Alloc'!N137</f>
        <v>0</v>
      </c>
      <c r="F121" s="6">
        <f>'Principal CF Alloc'!Q137</f>
        <v>785263.6053292437</v>
      </c>
      <c r="G121" s="6">
        <f>'Principal CF Alloc'!V137</f>
        <v>0</v>
      </c>
      <c r="H121" s="6">
        <f>'Principal CF Alloc'!AC137</f>
        <v>0</v>
      </c>
      <c r="I121" s="6">
        <f>'Principal CF Alloc'!AF137</f>
        <v>180747.42763135504</v>
      </c>
      <c r="K121" s="6">
        <f>SUM(B121:I121)-'Principal CF Alloc'!M137-'Principal CF Alloc'!U137</f>
        <v>802674.06034139392</v>
      </c>
    </row>
    <row r="122" spans="1:11">
      <c r="A122" s="26">
        <v>120</v>
      </c>
      <c r="B122" s="6">
        <f>'Principal CF Alloc'!C138</f>
        <v>0</v>
      </c>
      <c r="C122" s="6">
        <f>'Principal CF Alloc'!F138</f>
        <v>0</v>
      </c>
      <c r="D122" s="6">
        <f>'Principal CF Alloc'!I138</f>
        <v>0</v>
      </c>
      <c r="E122" s="6">
        <f>'Principal CF Alloc'!N138</f>
        <v>0</v>
      </c>
      <c r="F122" s="6">
        <f>'Principal CF Alloc'!Q138</f>
        <v>780141.99499789067</v>
      </c>
      <c r="G122" s="6">
        <f>'Principal CF Alloc'!V138</f>
        <v>0</v>
      </c>
      <c r="H122" s="6">
        <f>'Principal CF Alloc'!AC138</f>
        <v>0</v>
      </c>
      <c r="I122" s="6">
        <f>'Principal CF Alloc'!AF138</f>
        <v>179061.16876352453</v>
      </c>
      <c r="K122" s="6">
        <f>SUM(B122:I122)-'Principal CF Alloc'!M138-'Principal CF Alloc'!U138</f>
        <v>795185.62042296375</v>
      </c>
    </row>
    <row r="123" spans="1:11">
      <c r="A123" s="26">
        <v>121</v>
      </c>
      <c r="B123" s="6">
        <f>'Principal CF Alloc'!C139</f>
        <v>0</v>
      </c>
      <c r="C123" s="6">
        <f>'Principal CF Alloc'!F139</f>
        <v>0</v>
      </c>
      <c r="D123" s="6">
        <f>'Principal CF Alloc'!I139</f>
        <v>0</v>
      </c>
      <c r="E123" s="6">
        <f>'Principal CF Alloc'!N139</f>
        <v>0</v>
      </c>
      <c r="F123" s="6">
        <f>'Principal CF Alloc'!Q139</f>
        <v>775071.77248636796</v>
      </c>
      <c r="G123" s="6">
        <f>'Principal CF Alloc'!V139</f>
        <v>0</v>
      </c>
      <c r="H123" s="6">
        <f>'Principal CF Alloc'!AC139</f>
        <v>0</v>
      </c>
      <c r="I123" s="6">
        <f>'Principal CF Alloc'!AF139</f>
        <v>177389.02035222683</v>
      </c>
      <c r="K123" s="6">
        <f>SUM(B123:I123)-'Principal CF Alloc'!M139-'Principal CF Alloc'!U139</f>
        <v>787759.84306956641</v>
      </c>
    </row>
    <row r="124" spans="1:11">
      <c r="A124" s="26">
        <v>122</v>
      </c>
      <c r="B124" s="6">
        <f>'Principal CF Alloc'!C140</f>
        <v>0</v>
      </c>
      <c r="C124" s="6">
        <f>'Principal CF Alloc'!F140</f>
        <v>0</v>
      </c>
      <c r="D124" s="6">
        <f>'Principal CF Alloc'!I140</f>
        <v>0</v>
      </c>
      <c r="E124" s="6">
        <f>'Principal CF Alloc'!N140</f>
        <v>0</v>
      </c>
      <c r="F124" s="6">
        <f>'Principal CF Alloc'!Q140</f>
        <v>770052.55902741279</v>
      </c>
      <c r="G124" s="6">
        <f>'Principal CF Alloc'!V140</f>
        <v>0</v>
      </c>
      <c r="H124" s="6">
        <f>'Principal CF Alloc'!AC140</f>
        <v>0</v>
      </c>
      <c r="I124" s="6">
        <f>'Principal CF Alloc'!AF140</f>
        <v>175730.86888435704</v>
      </c>
      <c r="K124" s="6">
        <f>SUM(B124:I124)-'Principal CF Alloc'!M140-'Principal CF Alloc'!U140</f>
        <v>780396.22418537061</v>
      </c>
    </row>
    <row r="125" spans="1:11">
      <c r="A125" s="26">
        <v>123</v>
      </c>
      <c r="B125" s="6">
        <f>'Principal CF Alloc'!C141</f>
        <v>0</v>
      </c>
      <c r="C125" s="6">
        <f>'Principal CF Alloc'!F141</f>
        <v>0</v>
      </c>
      <c r="D125" s="6">
        <f>'Principal CF Alloc'!I141</f>
        <v>0</v>
      </c>
      <c r="E125" s="6">
        <f>'Principal CF Alloc'!N141</f>
        <v>0</v>
      </c>
      <c r="F125" s="6">
        <f>'Principal CF Alloc'!Q141</f>
        <v>765083.97899583704</v>
      </c>
      <c r="G125" s="6">
        <f>'Principal CF Alloc'!V141</f>
        <v>0</v>
      </c>
      <c r="H125" s="6">
        <f>'Principal CF Alloc'!AC141</f>
        <v>0</v>
      </c>
      <c r="I125" s="6">
        <f>'Principal CF Alloc'!AF141</f>
        <v>174086.60174566795</v>
      </c>
      <c r="K125" s="6">
        <f>SUM(B125:I125)-'Principal CF Alloc'!M141-'Principal CF Alloc'!U141</f>
        <v>773094.26366624585</v>
      </c>
    </row>
    <row r="126" spans="1:11">
      <c r="A126" s="26">
        <v>124</v>
      </c>
      <c r="B126" s="6">
        <f>'Principal CF Alloc'!C142</f>
        <v>0</v>
      </c>
      <c r="C126" s="6">
        <f>'Principal CF Alloc'!F142</f>
        <v>0</v>
      </c>
      <c r="D126" s="6">
        <f>'Principal CF Alloc'!I142</f>
        <v>0</v>
      </c>
      <c r="E126" s="6">
        <f>'Principal CF Alloc'!N142</f>
        <v>0</v>
      </c>
      <c r="F126" s="6">
        <f>'Principal CF Alloc'!Q142</f>
        <v>760165.6598844023</v>
      </c>
      <c r="G126" s="6">
        <f>'Principal CF Alloc'!V142</f>
        <v>0</v>
      </c>
      <c r="H126" s="6">
        <f>'Principal CF Alloc'!AC142</f>
        <v>0</v>
      </c>
      <c r="I126" s="6">
        <f>'Principal CF Alloc'!AF142</f>
        <v>172456.10721369888</v>
      </c>
      <c r="K126" s="6">
        <f>SUM(B126:I126)-'Principal CF Alloc'!M142-'Principal CF Alloc'!U142</f>
        <v>765853.46536836168</v>
      </c>
    </row>
    <row r="127" spans="1:11">
      <c r="A127" s="26">
        <v>125</v>
      </c>
      <c r="B127" s="6">
        <f>'Principal CF Alloc'!C143</f>
        <v>0</v>
      </c>
      <c r="C127" s="6">
        <f>'Principal CF Alloc'!F143</f>
        <v>0</v>
      </c>
      <c r="D127" s="6">
        <f>'Principal CF Alloc'!I143</f>
        <v>0</v>
      </c>
      <c r="E127" s="6">
        <f>'Principal CF Alloc'!N143</f>
        <v>0</v>
      </c>
      <c r="F127" s="6">
        <f>'Principal CF Alloc'!Q143</f>
        <v>47862.430123991799</v>
      </c>
      <c r="G127" s="6">
        <f>'Principal CF Alloc'!V143</f>
        <v>587834.06262627256</v>
      </c>
      <c r="H127" s="6">
        <f>'Principal CF Alloc'!AC143</f>
        <v>0</v>
      </c>
      <c r="I127" s="6">
        <f>'Principal CF Alloc'!AF143</f>
        <v>170839.27445076045</v>
      </c>
      <c r="K127" s="6">
        <f>SUM(B127:I127)-'Principal CF Alloc'!M143-'Principal CF Alloc'!U143</f>
        <v>758673.33707703301</v>
      </c>
    </row>
    <row r="128" spans="1:11">
      <c r="A128" s="26">
        <v>126</v>
      </c>
      <c r="B128" s="6">
        <f>'Principal CF Alloc'!C144</f>
        <v>0</v>
      </c>
      <c r="C128" s="6">
        <f>'Principal CF Alloc'!F144</f>
        <v>0</v>
      </c>
      <c r="D128" s="6">
        <f>'Principal CF Alloc'!I144</f>
        <v>0</v>
      </c>
      <c r="E128" s="6">
        <f>'Principal CF Alloc'!N144</f>
        <v>0</v>
      </c>
      <c r="F128" s="6">
        <f>'Principal CF Alloc'!Q144</f>
        <v>0</v>
      </c>
      <c r="G128" s="6">
        <f>'Principal CF Alloc'!V144</f>
        <v>582317.39697883499</v>
      </c>
      <c r="H128" s="6">
        <f>'Principal CF Alloc'!AC144</f>
        <v>0</v>
      </c>
      <c r="I128" s="6">
        <f>'Principal CF Alloc'!AF144</f>
        <v>169235.99349697391</v>
      </c>
      <c r="K128" s="6">
        <f>SUM(B128:I128)-'Principal CF Alloc'!M144-'Principal CF Alloc'!U144</f>
        <v>751553.39047580888</v>
      </c>
    </row>
    <row r="129" spans="1:11">
      <c r="A129" s="26">
        <v>127</v>
      </c>
      <c r="B129" s="6">
        <f>'Principal CF Alloc'!C145</f>
        <v>0</v>
      </c>
      <c r="C129" s="6">
        <f>'Principal CF Alloc'!F145</f>
        <v>0</v>
      </c>
      <c r="D129" s="6">
        <f>'Principal CF Alloc'!I145</f>
        <v>0</v>
      </c>
      <c r="E129" s="6">
        <f>'Principal CF Alloc'!N145</f>
        <v>0</v>
      </c>
      <c r="F129" s="6">
        <f>'Principal CF Alloc'!Q145</f>
        <v>0</v>
      </c>
      <c r="G129" s="6">
        <f>'Principal CF Alloc'!V145</f>
        <v>576846.98585244012</v>
      </c>
      <c r="H129" s="6">
        <f>'Principal CF Alloc'!AC145</f>
        <v>0</v>
      </c>
      <c r="I129" s="6">
        <f>'Principal CF Alloc'!AF145</f>
        <v>167646.15526336542</v>
      </c>
      <c r="K129" s="6">
        <f>SUM(B129:I129)-'Principal CF Alloc'!M145-'Principal CF Alloc'!U145</f>
        <v>744493.1411158056</v>
      </c>
    </row>
    <row r="130" spans="1:11">
      <c r="A130" s="26">
        <v>128</v>
      </c>
      <c r="B130" s="6">
        <f>'Principal CF Alloc'!C146</f>
        <v>0</v>
      </c>
      <c r="C130" s="6">
        <f>'Principal CF Alloc'!F146</f>
        <v>0</v>
      </c>
      <c r="D130" s="6">
        <f>'Principal CF Alloc'!I146</f>
        <v>0</v>
      </c>
      <c r="E130" s="6">
        <f>'Principal CF Alloc'!N146</f>
        <v>0</v>
      </c>
      <c r="F130" s="6">
        <f>'Principal CF Alloc'!Q146</f>
        <v>0</v>
      </c>
      <c r="G130" s="6">
        <f>'Principal CF Alloc'!V146</f>
        <v>571422.45686026488</v>
      </c>
      <c r="H130" s="6">
        <f>'Principal CF Alloc'!AC146</f>
        <v>0</v>
      </c>
      <c r="I130" s="6">
        <f>'Principal CF Alloc'!AF146</f>
        <v>166069.65152501449</v>
      </c>
      <c r="K130" s="6">
        <f>SUM(B130:I130)-'Principal CF Alloc'!M146-'Principal CF Alloc'!U146</f>
        <v>737492.10838527931</v>
      </c>
    </row>
    <row r="131" spans="1:11">
      <c r="A131" s="26">
        <v>129</v>
      </c>
      <c r="B131" s="6">
        <f>'Principal CF Alloc'!C147</f>
        <v>0</v>
      </c>
      <c r="C131" s="6">
        <f>'Principal CF Alloc'!F147</f>
        <v>0</v>
      </c>
      <c r="D131" s="6">
        <f>'Principal CF Alloc'!I147</f>
        <v>0</v>
      </c>
      <c r="E131" s="6">
        <f>'Principal CF Alloc'!N147</f>
        <v>0</v>
      </c>
      <c r="F131" s="6">
        <f>'Principal CF Alloc'!Q147</f>
        <v>0</v>
      </c>
      <c r="G131" s="6">
        <f>'Principal CF Alloc'!V147</f>
        <v>566043.44056518155</v>
      </c>
      <c r="H131" s="6">
        <f>'Principal CF Alloc'!AC147</f>
        <v>0</v>
      </c>
      <c r="I131" s="6">
        <f>'Principal CF Alloc'!AF147</f>
        <v>164506.3749142559</v>
      </c>
      <c r="K131" s="6">
        <f>SUM(B131:I131)-'Principal CF Alloc'!M147-'Principal CF Alloc'!U147</f>
        <v>730549.81547943747</v>
      </c>
    </row>
    <row r="132" spans="1:11">
      <c r="A132" s="26">
        <v>130</v>
      </c>
      <c r="B132" s="6">
        <f>'Principal CF Alloc'!C148</f>
        <v>0</v>
      </c>
      <c r="C132" s="6">
        <f>'Principal CF Alloc'!F148</f>
        <v>0</v>
      </c>
      <c r="D132" s="6">
        <f>'Principal CF Alloc'!I148</f>
        <v>0</v>
      </c>
      <c r="E132" s="6">
        <f>'Principal CF Alloc'!N148</f>
        <v>0</v>
      </c>
      <c r="F132" s="6">
        <f>'Principal CF Alloc'!Q148</f>
        <v>0</v>
      </c>
      <c r="G132" s="6">
        <f>'Principal CF Alloc'!V148</f>
        <v>560709.57045655116</v>
      </c>
      <c r="H132" s="6">
        <f>'Principal CF Alloc'!AC148</f>
        <v>0</v>
      </c>
      <c r="I132" s="6">
        <f>'Principal CF Alloc'!AF148</f>
        <v>162956.21891393515</v>
      </c>
      <c r="K132" s="6">
        <f>SUM(B132:I132)-'Principal CF Alloc'!M148-'Principal CF Alloc'!U148</f>
        <v>723665.78937048628</v>
      </c>
    </row>
    <row r="133" spans="1:11">
      <c r="A133" s="26">
        <v>131</v>
      </c>
      <c r="B133" s="6">
        <f>'Principal CF Alloc'!C149</f>
        <v>0</v>
      </c>
      <c r="C133" s="6">
        <f>'Principal CF Alloc'!F149</f>
        <v>0</v>
      </c>
      <c r="D133" s="6">
        <f>'Principal CF Alloc'!I149</f>
        <v>0</v>
      </c>
      <c r="E133" s="6">
        <f>'Principal CF Alloc'!N149</f>
        <v>0</v>
      </c>
      <c r="F133" s="6">
        <f>'Principal CF Alloc'!Q149</f>
        <v>0</v>
      </c>
      <c r="G133" s="6">
        <f>'Principal CF Alloc'!V149</f>
        <v>555420.48292719887</v>
      </c>
      <c r="H133" s="6">
        <f>'Principal CF Alloc'!AC149</f>
        <v>0</v>
      </c>
      <c r="I133" s="6">
        <f>'Principal CF Alloc'!AF149</f>
        <v>161419.07785071715</v>
      </c>
      <c r="K133" s="6">
        <f>SUM(B133:I133)-'Principal CF Alloc'!M149-'Principal CF Alloc'!U149</f>
        <v>716839.56077791599</v>
      </c>
    </row>
    <row r="134" spans="1:11">
      <c r="A134" s="26">
        <v>132</v>
      </c>
      <c r="B134" s="6">
        <f>'Principal CF Alloc'!C150</f>
        <v>0</v>
      </c>
      <c r="C134" s="6">
        <f>'Principal CF Alloc'!F150</f>
        <v>0</v>
      </c>
      <c r="D134" s="6">
        <f>'Principal CF Alloc'!I150</f>
        <v>0</v>
      </c>
      <c r="E134" s="6">
        <f>'Principal CF Alloc'!N150</f>
        <v>0</v>
      </c>
      <c r="F134" s="6">
        <f>'Principal CF Alloc'!Q150</f>
        <v>0</v>
      </c>
      <c r="G134" s="6">
        <f>'Principal CF Alloc'!V150</f>
        <v>550175.8172505683</v>
      </c>
      <c r="H134" s="6">
        <f>'Principal CF Alloc'!AC150</f>
        <v>0</v>
      </c>
      <c r="I134" s="6">
        <f>'Principal CF Alloc'!AF150</f>
        <v>159894.84688844642</v>
      </c>
      <c r="K134" s="6">
        <f>SUM(B134:I134)-'Principal CF Alloc'!M150-'Principal CF Alloc'!U150</f>
        <v>710070.66413901467</v>
      </c>
    </row>
    <row r="135" spans="1:11">
      <c r="A135" s="26">
        <v>133</v>
      </c>
      <c r="B135" s="6">
        <f>'Principal CF Alloc'!C151</f>
        <v>0</v>
      </c>
      <c r="C135" s="6">
        <f>'Principal CF Alloc'!F151</f>
        <v>0</v>
      </c>
      <c r="D135" s="6">
        <f>'Principal CF Alloc'!I151</f>
        <v>0</v>
      </c>
      <c r="E135" s="6">
        <f>'Principal CF Alloc'!N151</f>
        <v>0</v>
      </c>
      <c r="F135" s="6">
        <f>'Principal CF Alloc'!Q151</f>
        <v>0</v>
      </c>
      <c r="G135" s="6">
        <f>'Principal CF Alloc'!V151</f>
        <v>544975.21555805753</v>
      </c>
      <c r="H135" s="6">
        <f>'Principal CF Alloc'!AC151</f>
        <v>0</v>
      </c>
      <c r="I135" s="6">
        <f>'Principal CF Alloc'!AF151</f>
        <v>158383.42202156046</v>
      </c>
      <c r="K135" s="6">
        <f>SUM(B135:I135)-'Principal CF Alloc'!M151-'Principal CF Alloc'!U151</f>
        <v>703358.63757961802</v>
      </c>
    </row>
    <row r="136" spans="1:11">
      <c r="A136" s="26">
        <v>134</v>
      </c>
      <c r="B136" s="6">
        <f>'Principal CF Alloc'!C152</f>
        <v>0</v>
      </c>
      <c r="C136" s="6">
        <f>'Principal CF Alloc'!F152</f>
        <v>0</v>
      </c>
      <c r="D136" s="6">
        <f>'Principal CF Alloc'!I152</f>
        <v>0</v>
      </c>
      <c r="E136" s="6">
        <f>'Principal CF Alloc'!N152</f>
        <v>0</v>
      </c>
      <c r="F136" s="6">
        <f>'Principal CF Alloc'!Q152</f>
        <v>0</v>
      </c>
      <c r="G136" s="6">
        <f>'Principal CF Alloc'!V152</f>
        <v>539818.32281653152</v>
      </c>
      <c r="H136" s="6">
        <f>'Principal CF Alloc'!AC152</f>
        <v>0</v>
      </c>
      <c r="I136" s="6">
        <f>'Principal CF Alloc'!AF152</f>
        <v>156884.70006855446</v>
      </c>
      <c r="K136" s="6">
        <f>SUM(B136:I136)-'Principal CF Alloc'!M152-'Principal CF Alloc'!U152</f>
        <v>696703.02288508601</v>
      </c>
    </row>
    <row r="137" spans="1:11">
      <c r="A137" s="26">
        <v>135</v>
      </c>
      <c r="B137" s="6">
        <f>'Principal CF Alloc'!C153</f>
        <v>0</v>
      </c>
      <c r="C137" s="6">
        <f>'Principal CF Alloc'!F153</f>
        <v>0</v>
      </c>
      <c r="D137" s="6">
        <f>'Principal CF Alloc'!I153</f>
        <v>0</v>
      </c>
      <c r="E137" s="6">
        <f>'Principal CF Alloc'!N153</f>
        <v>0</v>
      </c>
      <c r="F137" s="6">
        <f>'Principal CF Alloc'!Q153</f>
        <v>0</v>
      </c>
      <c r="G137" s="6">
        <f>'Principal CF Alloc'!V153</f>
        <v>534704.78680601006</v>
      </c>
      <c r="H137" s="6">
        <f>'Principal CF Alloc'!AC153</f>
        <v>0</v>
      </c>
      <c r="I137" s="6">
        <f>'Principal CF Alloc'!AF153</f>
        <v>155398.57866549667</v>
      </c>
      <c r="K137" s="6">
        <f>SUM(B137:I137)-'Principal CF Alloc'!M153-'Principal CF Alloc'!U153</f>
        <v>690103.36547150672</v>
      </c>
    </row>
    <row r="138" spans="1:11">
      <c r="A138" s="26">
        <v>136</v>
      </c>
      <c r="B138" s="6">
        <f>'Principal CF Alloc'!C154</f>
        <v>0</v>
      </c>
      <c r="C138" s="6">
        <f>'Principal CF Alloc'!F154</f>
        <v>0</v>
      </c>
      <c r="D138" s="6">
        <f>'Principal CF Alloc'!I154</f>
        <v>0</v>
      </c>
      <c r="E138" s="6">
        <f>'Principal CF Alloc'!N154</f>
        <v>0</v>
      </c>
      <c r="F138" s="6">
        <f>'Principal CF Alloc'!Q154</f>
        <v>0</v>
      </c>
      <c r="G138" s="6">
        <f>'Principal CF Alloc'!V154</f>
        <v>529634.25809753325</v>
      </c>
      <c r="H138" s="6">
        <f>'Principal CF Alloc'!AC154</f>
        <v>0</v>
      </c>
      <c r="I138" s="6">
        <f>'Principal CF Alloc'!AF154</f>
        <v>153924.95625959558</v>
      </c>
      <c r="K138" s="6">
        <f>SUM(B138:I138)-'Principal CF Alloc'!M154-'Principal CF Alloc'!U154</f>
        <v>683559.21435712883</v>
      </c>
    </row>
    <row r="139" spans="1:11">
      <c r="A139" s="26">
        <v>137</v>
      </c>
      <c r="B139" s="6">
        <f>'Principal CF Alloc'!C155</f>
        <v>0</v>
      </c>
      <c r="C139" s="6">
        <f>'Principal CF Alloc'!F155</f>
        <v>0</v>
      </c>
      <c r="D139" s="6">
        <f>'Principal CF Alloc'!I155</f>
        <v>0</v>
      </c>
      <c r="E139" s="6">
        <f>'Principal CF Alloc'!N155</f>
        <v>0</v>
      </c>
      <c r="F139" s="6">
        <f>'Principal CF Alloc'!Q155</f>
        <v>0</v>
      </c>
      <c r="G139" s="6">
        <f>'Principal CF Alloc'!V155</f>
        <v>524606.39003119862</v>
      </c>
      <c r="H139" s="6">
        <f>'Principal CF Alloc'!AC155</f>
        <v>0</v>
      </c>
      <c r="I139" s="6">
        <f>'Principal CF Alloc'!AF155</f>
        <v>152463.73210281707</v>
      </c>
      <c r="K139" s="6">
        <f>SUM(B139:I139)-'Principal CF Alloc'!M155-'Principal CF Alloc'!U155</f>
        <v>677070.12213401566</v>
      </c>
    </row>
    <row r="140" spans="1:11">
      <c r="A140" s="26">
        <v>138</v>
      </c>
      <c r="B140" s="6">
        <f>'Principal CF Alloc'!C156</f>
        <v>0</v>
      </c>
      <c r="C140" s="6">
        <f>'Principal CF Alloc'!F156</f>
        <v>0</v>
      </c>
      <c r="D140" s="6">
        <f>'Principal CF Alloc'!I156</f>
        <v>0</v>
      </c>
      <c r="E140" s="6">
        <f>'Principal CF Alloc'!N156</f>
        <v>0</v>
      </c>
      <c r="F140" s="6">
        <f>'Principal CF Alloc'!Q156</f>
        <v>0</v>
      </c>
      <c r="G140" s="6">
        <f>'Principal CF Alloc'!V156</f>
        <v>519620.83869437058</v>
      </c>
      <c r="H140" s="6">
        <f>'Principal CF Alloc'!AC156</f>
        <v>0</v>
      </c>
      <c r="I140" s="6">
        <f>'Principal CF Alloc'!AF156</f>
        <v>151014.80624555144</v>
      </c>
      <c r="K140" s="6">
        <f>SUM(B140:I140)-'Principal CF Alloc'!M156-'Principal CF Alloc'!U156</f>
        <v>670635.64493992203</v>
      </c>
    </row>
    <row r="141" spans="1:11">
      <c r="A141" s="26">
        <v>139</v>
      </c>
      <c r="B141" s="6">
        <f>'Principal CF Alloc'!C157</f>
        <v>0</v>
      </c>
      <c r="C141" s="6">
        <f>'Principal CF Alloc'!F157</f>
        <v>0</v>
      </c>
      <c r="D141" s="6">
        <f>'Principal CF Alloc'!I157</f>
        <v>0</v>
      </c>
      <c r="E141" s="6">
        <f>'Principal CF Alloc'!N157</f>
        <v>0</v>
      </c>
      <c r="F141" s="6">
        <f>'Principal CF Alloc'!Q157</f>
        <v>0</v>
      </c>
      <c r="G141" s="6">
        <f>'Principal CF Alloc'!V157</f>
        <v>514677.26290006307</v>
      </c>
      <c r="H141" s="6">
        <f>'Principal CF Alloc'!AC157</f>
        <v>0</v>
      </c>
      <c r="I141" s="6">
        <f>'Principal CF Alloc'!AF157</f>
        <v>149578.07953033081</v>
      </c>
      <c r="K141" s="6">
        <f>SUM(B141:I141)-'Principal CF Alloc'!M157-'Principal CF Alloc'!U157</f>
        <v>664255.34243039391</v>
      </c>
    </row>
    <row r="142" spans="1:11">
      <c r="A142" s="26">
        <v>140</v>
      </c>
      <c r="B142" s="6">
        <f>'Principal CF Alloc'!C158</f>
        <v>0</v>
      </c>
      <c r="C142" s="6">
        <f>'Principal CF Alloc'!F158</f>
        <v>0</v>
      </c>
      <c r="D142" s="6">
        <f>'Principal CF Alloc'!I158</f>
        <v>0</v>
      </c>
      <c r="E142" s="6">
        <f>'Principal CF Alloc'!N158</f>
        <v>0</v>
      </c>
      <c r="F142" s="6">
        <f>'Principal CF Alloc'!Q158</f>
        <v>0</v>
      </c>
      <c r="G142" s="6">
        <f>'Principal CF Alloc'!V158</f>
        <v>509775.32416548824</v>
      </c>
      <c r="H142" s="6">
        <f>'Principal CF Alloc'!AC158</f>
        <v>0</v>
      </c>
      <c r="I142" s="6">
        <f>'Principal CF Alloc'!AF158</f>
        <v>148153.45358559501</v>
      </c>
      <c r="K142" s="6">
        <f>SUM(B142:I142)-'Principal CF Alloc'!M158-'Principal CF Alloc'!U158</f>
        <v>657928.77775108325</v>
      </c>
    </row>
    <row r="143" spans="1:11">
      <c r="A143" s="26">
        <v>141</v>
      </c>
      <c r="B143" s="6">
        <f>'Principal CF Alloc'!C159</f>
        <v>0</v>
      </c>
      <c r="C143" s="6">
        <f>'Principal CF Alloc'!F159</f>
        <v>0</v>
      </c>
      <c r="D143" s="6">
        <f>'Principal CF Alloc'!I159</f>
        <v>0</v>
      </c>
      <c r="E143" s="6">
        <f>'Principal CF Alloc'!N159</f>
        <v>0</v>
      </c>
      <c r="F143" s="6">
        <f>'Principal CF Alloc'!Q159</f>
        <v>0</v>
      </c>
      <c r="G143" s="6">
        <f>'Principal CF Alloc'!V159</f>
        <v>504914.68669077673</v>
      </c>
      <c r="H143" s="6">
        <f>'Principal CF Alloc'!AC159</f>
        <v>0</v>
      </c>
      <c r="I143" s="6">
        <f>'Principal CF Alloc'!AF159</f>
        <v>146740.83081950698</v>
      </c>
      <c r="K143" s="6">
        <f>SUM(B143:I143)-'Principal CF Alloc'!M159-'Principal CF Alloc'!U159</f>
        <v>651655.51751028374</v>
      </c>
    </row>
    <row r="144" spans="1:11">
      <c r="A144" s="26">
        <v>142</v>
      </c>
      <c r="B144" s="6">
        <f>'Principal CF Alloc'!C160</f>
        <v>0</v>
      </c>
      <c r="C144" s="6">
        <f>'Principal CF Alloc'!F160</f>
        <v>0</v>
      </c>
      <c r="D144" s="6">
        <f>'Principal CF Alloc'!I160</f>
        <v>0</v>
      </c>
      <c r="E144" s="6">
        <f>'Principal CF Alloc'!N160</f>
        <v>0</v>
      </c>
      <c r="F144" s="6">
        <f>'Principal CF Alloc'!Q160</f>
        <v>0</v>
      </c>
      <c r="G144" s="6">
        <f>'Principal CF Alloc'!V160</f>
        <v>500095.01733786293</v>
      </c>
      <c r="H144" s="6">
        <f>'Principal CF Alloc'!AC160</f>
        <v>0</v>
      </c>
      <c r="I144" s="6">
        <f>'Principal CF Alloc'!AF160</f>
        <v>145340.11441381642</v>
      </c>
      <c r="K144" s="6">
        <f>SUM(B144:I144)-'Principal CF Alloc'!M160-'Principal CF Alloc'!U160</f>
        <v>645435.13175167935</v>
      </c>
    </row>
    <row r="145" spans="1:11">
      <c r="A145" s="26">
        <v>143</v>
      </c>
      <c r="B145" s="6">
        <f>'Principal CF Alloc'!C161</f>
        <v>0</v>
      </c>
      <c r="C145" s="6">
        <f>'Principal CF Alloc'!F161</f>
        <v>0</v>
      </c>
      <c r="D145" s="6">
        <f>'Principal CF Alloc'!I161</f>
        <v>0</v>
      </c>
      <c r="E145" s="6">
        <f>'Principal CF Alloc'!N161</f>
        <v>0</v>
      </c>
      <c r="F145" s="6">
        <f>'Principal CF Alloc'!Q161</f>
        <v>0</v>
      </c>
      <c r="G145" s="6">
        <f>'Principal CF Alloc'!V161</f>
        <v>495315.9856095367</v>
      </c>
      <c r="H145" s="6">
        <f>'Principal CF Alloc'!AC161</f>
        <v>0</v>
      </c>
      <c r="I145" s="6">
        <f>'Principal CF Alloc'!AF161</f>
        <v>143951.20831777161</v>
      </c>
      <c r="K145" s="6">
        <f>SUM(B145:I145)-'Principal CF Alloc'!M161-'Principal CF Alloc'!U161</f>
        <v>639267.19392730831</v>
      </c>
    </row>
    <row r="146" spans="1:11">
      <c r="A146" s="26">
        <v>144</v>
      </c>
      <c r="B146" s="6">
        <f>'Principal CF Alloc'!C162</f>
        <v>0</v>
      </c>
      <c r="C146" s="6">
        <f>'Principal CF Alloc'!F162</f>
        <v>0</v>
      </c>
      <c r="D146" s="6">
        <f>'Principal CF Alloc'!I162</f>
        <v>0</v>
      </c>
      <c r="E146" s="6">
        <f>'Principal CF Alloc'!N162</f>
        <v>0</v>
      </c>
      <c r="F146" s="6">
        <f>'Principal CF Alloc'!Q162</f>
        <v>0</v>
      </c>
      <c r="G146" s="6">
        <f>'Principal CF Alloc'!V162</f>
        <v>490577.26362865925</v>
      </c>
      <c r="H146" s="6">
        <f>'Principal CF Alloc'!AC162</f>
        <v>0</v>
      </c>
      <c r="I146" s="6">
        <f>'Principal CF Alloc'!AF162</f>
        <v>142574.01724207908</v>
      </c>
      <c r="K146" s="6">
        <f>SUM(B146:I146)-'Principal CF Alloc'!M162-'Principal CF Alloc'!U162</f>
        <v>633151.28087073832</v>
      </c>
    </row>
    <row r="147" spans="1:11">
      <c r="A147" s="26">
        <v>145</v>
      </c>
      <c r="B147" s="6">
        <f>'Principal CF Alloc'!C163</f>
        <v>0</v>
      </c>
      <c r="C147" s="6">
        <f>'Principal CF Alloc'!F163</f>
        <v>0</v>
      </c>
      <c r="D147" s="6">
        <f>'Principal CF Alloc'!I163</f>
        <v>0</v>
      </c>
      <c r="E147" s="6">
        <f>'Principal CF Alloc'!N163</f>
        <v>0</v>
      </c>
      <c r="F147" s="6">
        <f>'Principal CF Alloc'!Q163</f>
        <v>0</v>
      </c>
      <c r="G147" s="6">
        <f>'Principal CF Alloc'!V163</f>
        <v>485878.52611754235</v>
      </c>
      <c r="H147" s="6">
        <f>'Principal CF Alloc'!AC163</f>
        <v>0</v>
      </c>
      <c r="I147" s="6">
        <f>'Principal CF Alloc'!AF163</f>
        <v>141208.44665291073</v>
      </c>
      <c r="K147" s="6">
        <f>SUM(B147:I147)-'Principal CF Alloc'!M163-'Principal CF Alloc'!U163</f>
        <v>627086.97277045308</v>
      </c>
    </row>
    <row r="148" spans="1:11">
      <c r="A148" s="26">
        <v>146</v>
      </c>
      <c r="B148" s="6">
        <f>'Principal CF Alloc'!C164</f>
        <v>0</v>
      </c>
      <c r="C148" s="6">
        <f>'Principal CF Alloc'!F164</f>
        <v>0</v>
      </c>
      <c r="D148" s="6">
        <f>'Principal CF Alloc'!I164</f>
        <v>0</v>
      </c>
      <c r="E148" s="6">
        <f>'Principal CF Alloc'!N164</f>
        <v>0</v>
      </c>
      <c r="F148" s="6">
        <f>'Principal CF Alloc'!Q164</f>
        <v>0</v>
      </c>
      <c r="G148" s="6">
        <f>'Principal CF Alloc'!V164</f>
        <v>481219.45037748915</v>
      </c>
      <c r="H148" s="6">
        <f>'Principal CF Alloc'!AC164</f>
        <v>0</v>
      </c>
      <c r="I148" s="6">
        <f>'Principal CF Alloc'!AF164</f>
        <v>139854.40276595778</v>
      </c>
      <c r="K148" s="6">
        <f>SUM(B148:I148)-'Principal CF Alloc'!M164-'Principal CF Alloc'!U164</f>
        <v>621073.85314344696</v>
      </c>
    </row>
    <row r="149" spans="1:11">
      <c r="A149" s="26">
        <v>147</v>
      </c>
      <c r="B149" s="6">
        <f>'Principal CF Alloc'!C165</f>
        <v>0</v>
      </c>
      <c r="C149" s="6">
        <f>'Principal CF Alloc'!F165</f>
        <v>0</v>
      </c>
      <c r="D149" s="6">
        <f>'Principal CF Alloc'!I165</f>
        <v>0</v>
      </c>
      <c r="E149" s="6">
        <f>'Principal CF Alloc'!N165</f>
        <v>0</v>
      </c>
      <c r="F149" s="6">
        <f>'Principal CF Alloc'!Q165</f>
        <v>0</v>
      </c>
      <c r="G149" s="6">
        <f>'Principal CF Alloc'!V165</f>
        <v>476599.71626849449</v>
      </c>
      <c r="H149" s="6">
        <f>'Principal CF Alloc'!AC165</f>
        <v>0</v>
      </c>
      <c r="I149" s="6">
        <f>'Principal CF Alloc'!AF165</f>
        <v>138511.79254053123</v>
      </c>
      <c r="K149" s="6">
        <f>SUM(B149:I149)-'Principal CF Alloc'!M165-'Principal CF Alloc'!U165</f>
        <v>615111.50880902575</v>
      </c>
    </row>
    <row r="150" spans="1:11">
      <c r="A150" s="26">
        <v>148</v>
      </c>
      <c r="B150" s="6">
        <f>'Principal CF Alloc'!C166</f>
        <v>0</v>
      </c>
      <c r="C150" s="6">
        <f>'Principal CF Alloc'!F166</f>
        <v>0</v>
      </c>
      <c r="D150" s="6">
        <f>'Principal CF Alloc'!I166</f>
        <v>0</v>
      </c>
      <c r="E150" s="6">
        <f>'Principal CF Alloc'!N166</f>
        <v>0</v>
      </c>
      <c r="F150" s="6">
        <f>'Principal CF Alloc'!Q166</f>
        <v>0</v>
      </c>
      <c r="G150" s="6">
        <f>'Principal CF Alloc'!V166</f>
        <v>472019.00618910696</v>
      </c>
      <c r="H150" s="6">
        <f>'Principal CF Alloc'!AC166</f>
        <v>0</v>
      </c>
      <c r="I150" s="6">
        <f>'Principal CF Alloc'!AF166</f>
        <v>137180.52367370922</v>
      </c>
      <c r="K150" s="6">
        <f>SUM(B150:I150)-'Principal CF Alloc'!M166-'Principal CF Alloc'!U166</f>
        <v>609199.52986281621</v>
      </c>
    </row>
    <row r="151" spans="1:11">
      <c r="A151" s="26">
        <v>149</v>
      </c>
      <c r="B151" s="6">
        <f>'Principal CF Alloc'!C167</f>
        <v>0</v>
      </c>
      <c r="C151" s="6">
        <f>'Principal CF Alloc'!F167</f>
        <v>0</v>
      </c>
      <c r="D151" s="6">
        <f>'Principal CF Alloc'!I167</f>
        <v>0</v>
      </c>
      <c r="E151" s="6">
        <f>'Principal CF Alloc'!N167</f>
        <v>0</v>
      </c>
      <c r="F151" s="6">
        <f>'Principal CF Alloc'!Q167</f>
        <v>0</v>
      </c>
      <c r="G151" s="6">
        <f>'Principal CF Alloc'!V167</f>
        <v>467477.00505644677</v>
      </c>
      <c r="H151" s="6">
        <f>'Principal CF Alloc'!AC167</f>
        <v>0</v>
      </c>
      <c r="I151" s="6">
        <f>'Principal CF Alloc'!AF167</f>
        <v>135860.50459452983</v>
      </c>
      <c r="K151" s="6">
        <f>SUM(B151:I151)-'Principal CF Alloc'!M167-'Principal CF Alloc'!U167</f>
        <v>603337.50965097663</v>
      </c>
    </row>
    <row r="152" spans="1:11">
      <c r="A152" s="26">
        <v>150</v>
      </c>
      <c r="B152" s="6">
        <f>'Principal CF Alloc'!C168</f>
        <v>0</v>
      </c>
      <c r="C152" s="6">
        <f>'Principal CF Alloc'!F168</f>
        <v>0</v>
      </c>
      <c r="D152" s="6">
        <f>'Principal CF Alloc'!I168</f>
        <v>0</v>
      </c>
      <c r="E152" s="6">
        <f>'Principal CF Alloc'!N168</f>
        <v>0</v>
      </c>
      <c r="F152" s="6">
        <f>'Principal CF Alloc'!Q168</f>
        <v>0</v>
      </c>
      <c r="G152" s="6">
        <f>'Principal CF Alloc'!V168</f>
        <v>462973.40028638113</v>
      </c>
      <c r="H152" s="6">
        <f>'Principal CF Alloc'!AC168</f>
        <v>0</v>
      </c>
      <c r="I152" s="6">
        <f>'Principal CF Alloc'!AF168</f>
        <v>134551.64445822951</v>
      </c>
      <c r="K152" s="6">
        <f>SUM(B152:I152)-'Principal CF Alloc'!M168-'Principal CF Alloc'!U168</f>
        <v>597525.04474461067</v>
      </c>
    </row>
    <row r="153" spans="1:11">
      <c r="A153" s="26">
        <v>151</v>
      </c>
      <c r="B153" s="6">
        <f>'Principal CF Alloc'!C169</f>
        <v>0</v>
      </c>
      <c r="C153" s="6">
        <f>'Principal CF Alloc'!F169</f>
        <v>0</v>
      </c>
      <c r="D153" s="6">
        <f>'Principal CF Alloc'!I169</f>
        <v>0</v>
      </c>
      <c r="E153" s="6">
        <f>'Principal CF Alloc'!N169</f>
        <v>0</v>
      </c>
      <c r="F153" s="6">
        <f>'Principal CF Alloc'!Q169</f>
        <v>0</v>
      </c>
      <c r="G153" s="6">
        <f>'Principal CF Alloc'!V169</f>
        <v>458507.88177385513</v>
      </c>
      <c r="H153" s="6">
        <f>'Principal CF Alloc'!AC169</f>
        <v>0</v>
      </c>
      <c r="I153" s="6">
        <f>'Principal CF Alloc'!AF169</f>
        <v>133253.85314052663</v>
      </c>
      <c r="K153" s="6">
        <f>SUM(B153:I153)-'Principal CF Alloc'!M169-'Principal CF Alloc'!U169</f>
        <v>591761.73491438176</v>
      </c>
    </row>
    <row r="154" spans="1:11">
      <c r="A154" s="26">
        <v>152</v>
      </c>
      <c r="B154" s="6">
        <f>'Principal CF Alloc'!C170</f>
        <v>0</v>
      </c>
      <c r="C154" s="6">
        <f>'Principal CF Alloc'!F170</f>
        <v>0</v>
      </c>
      <c r="D154" s="6">
        <f>'Principal CF Alloc'!I170</f>
        <v>0</v>
      </c>
      <c r="E154" s="6">
        <f>'Principal CF Alloc'!N170</f>
        <v>0</v>
      </c>
      <c r="F154" s="6">
        <f>'Principal CF Alloc'!Q170</f>
        <v>0</v>
      </c>
      <c r="G154" s="6">
        <f>'Principal CF Alloc'!V170</f>
        <v>454080.14187337738</v>
      </c>
      <c r="H154" s="6">
        <f>'Principal CF Alloc'!AC170</f>
        <v>0</v>
      </c>
      <c r="I154" s="6">
        <f>'Principal CF Alloc'!AF170</f>
        <v>131967.04123195028</v>
      </c>
      <c r="K154" s="6">
        <f>SUM(B154:I154)-'Principal CF Alloc'!M170-'Principal CF Alloc'!U170</f>
        <v>586047.18310532765</v>
      </c>
    </row>
    <row r="155" spans="1:11">
      <c r="A155" s="26">
        <v>153</v>
      </c>
      <c r="B155" s="6">
        <f>'Principal CF Alloc'!C171</f>
        <v>0</v>
      </c>
      <c r="C155" s="6">
        <f>'Principal CF Alloc'!F171</f>
        <v>0</v>
      </c>
      <c r="D155" s="6">
        <f>'Principal CF Alloc'!I171</f>
        <v>0</v>
      </c>
      <c r="E155" s="6">
        <f>'Principal CF Alloc'!N171</f>
        <v>0</v>
      </c>
      <c r="F155" s="6">
        <f>'Principal CF Alloc'!Q171</f>
        <v>0</v>
      </c>
      <c r="G155" s="6">
        <f>'Principal CF Alloc'!V171</f>
        <v>449689.87537965842</v>
      </c>
      <c r="H155" s="6">
        <f>'Principal CF Alloc'!AC171</f>
        <v>0</v>
      </c>
      <c r="I155" s="6">
        <f>'Principal CF Alloc'!AF171</f>
        <v>130691.12003221324</v>
      </c>
      <c r="K155" s="6">
        <f>SUM(B155:I155)-'Principal CF Alloc'!M171-'Principal CF Alloc'!U171</f>
        <v>580380.9954118717</v>
      </c>
    </row>
    <row r="156" spans="1:11">
      <c r="A156" s="26">
        <v>154</v>
      </c>
      <c r="B156" s="6">
        <f>'Principal CF Alloc'!C172</f>
        <v>0</v>
      </c>
      <c r="C156" s="6">
        <f>'Principal CF Alloc'!F172</f>
        <v>0</v>
      </c>
      <c r="D156" s="6">
        <f>'Principal CF Alloc'!I172</f>
        <v>0</v>
      </c>
      <c r="E156" s="6">
        <f>'Principal CF Alloc'!N172</f>
        <v>0</v>
      </c>
      <c r="F156" s="6">
        <f>'Principal CF Alloc'!Q172</f>
        <v>0</v>
      </c>
      <c r="G156" s="6">
        <f>'Principal CF Alloc'!V172</f>
        <v>445336.779508401</v>
      </c>
      <c r="H156" s="6">
        <f>'Principal CF Alloc'!AC172</f>
        <v>0</v>
      </c>
      <c r="I156" s="6">
        <f>'Principal CF Alloc'!AF172</f>
        <v>129426.00154462903</v>
      </c>
      <c r="K156" s="6">
        <f>SUM(B156:I156)-'Principal CF Alloc'!M172-'Principal CF Alloc'!U172</f>
        <v>574762.78105303005</v>
      </c>
    </row>
    <row r="157" spans="1:11">
      <c r="A157" s="26">
        <v>155</v>
      </c>
      <c r="B157" s="6">
        <f>'Principal CF Alloc'!C173</f>
        <v>0</v>
      </c>
      <c r="C157" s="6">
        <f>'Principal CF Alloc'!F173</f>
        <v>0</v>
      </c>
      <c r="D157" s="6">
        <f>'Principal CF Alloc'!I173</f>
        <v>0</v>
      </c>
      <c r="E157" s="6">
        <f>'Principal CF Alloc'!N173</f>
        <v>0</v>
      </c>
      <c r="F157" s="6">
        <f>'Principal CF Alloc'!Q173</f>
        <v>0</v>
      </c>
      <c r="G157" s="6">
        <f>'Principal CF Alloc'!V173</f>
        <v>441020.55387724075</v>
      </c>
      <c r="H157" s="6">
        <f>'Principal CF Alloc'!AC173</f>
        <v>0</v>
      </c>
      <c r="I157" s="6">
        <f>'Principal CF Alloc'!AF173</f>
        <v>128171.59847057308</v>
      </c>
      <c r="K157" s="6">
        <f>SUM(B157:I157)-'Principal CF Alloc'!M173-'Principal CF Alloc'!U173</f>
        <v>569192.15234781383</v>
      </c>
    </row>
    <row r="158" spans="1:11">
      <c r="A158" s="26">
        <v>156</v>
      </c>
      <c r="B158" s="6">
        <f>'Principal CF Alloc'!C174</f>
        <v>0</v>
      </c>
      <c r="C158" s="6">
        <f>'Principal CF Alloc'!F174</f>
        <v>0</v>
      </c>
      <c r="D158" s="6">
        <f>'Principal CF Alloc'!I174</f>
        <v>0</v>
      </c>
      <c r="E158" s="6">
        <f>'Principal CF Alloc'!N174</f>
        <v>0</v>
      </c>
      <c r="F158" s="6">
        <f>'Principal CF Alloc'!Q174</f>
        <v>0</v>
      </c>
      <c r="G158" s="6">
        <f>'Principal CF Alloc'!V174</f>
        <v>436740.90048683737</v>
      </c>
      <c r="H158" s="6">
        <f>'Principal CF Alloc'!AC174</f>
        <v>0</v>
      </c>
      <c r="I158" s="6">
        <f>'Principal CF Alloc'!AF174</f>
        <v>126927.82420398711</v>
      </c>
      <c r="K158" s="6">
        <f>SUM(B158:I158)-'Principal CF Alloc'!M174-'Principal CF Alloc'!U174</f>
        <v>563668.72469082451</v>
      </c>
    </row>
    <row r="159" spans="1:11">
      <c r="A159" s="26">
        <v>157</v>
      </c>
      <c r="B159" s="6">
        <f>'Principal CF Alloc'!C175</f>
        <v>0</v>
      </c>
      <c r="C159" s="6">
        <f>'Principal CF Alloc'!F175</f>
        <v>0</v>
      </c>
      <c r="D159" s="6">
        <f>'Principal CF Alloc'!I175</f>
        <v>0</v>
      </c>
      <c r="E159" s="6">
        <f>'Principal CF Alloc'!N175</f>
        <v>0</v>
      </c>
      <c r="F159" s="6">
        <f>'Principal CF Alloc'!Q175</f>
        <v>0</v>
      </c>
      <c r="G159" s="6">
        <f>'Principal CF Alloc'!V175</f>
        <v>432497.52370211389</v>
      </c>
      <c r="H159" s="6">
        <f>'Principal CF Alloc'!AC175</f>
        <v>0</v>
      </c>
      <c r="I159" s="6">
        <f>'Principal CF Alloc'!AF175</f>
        <v>125694.59282592684</v>
      </c>
      <c r="K159" s="6">
        <f>SUM(B159:I159)-'Principal CF Alloc'!M175-'Principal CF Alloc'!U175</f>
        <v>558192.11652804073</v>
      </c>
    </row>
    <row r="160" spans="1:11">
      <c r="A160" s="26">
        <v>158</v>
      </c>
      <c r="B160" s="6">
        <f>'Principal CF Alloc'!C176</f>
        <v>0</v>
      </c>
      <c r="C160" s="6">
        <f>'Principal CF Alloc'!F176</f>
        <v>0</v>
      </c>
      <c r="D160" s="6">
        <f>'Principal CF Alloc'!I176</f>
        <v>0</v>
      </c>
      <c r="E160" s="6">
        <f>'Principal CF Alloc'!N176</f>
        <v>0</v>
      </c>
      <c r="F160" s="6">
        <f>'Principal CF Alloc'!Q176</f>
        <v>0</v>
      </c>
      <c r="G160" s="6">
        <f>'Principal CF Alloc'!V176</f>
        <v>428290.13023364189</v>
      </c>
      <c r="H160" s="6">
        <f>'Principal CF Alloc'!AC176</f>
        <v>0</v>
      </c>
      <c r="I160" s="6">
        <f>'Principal CF Alloc'!AF176</f>
        <v>124471.81909915217</v>
      </c>
      <c r="K160" s="6">
        <f>SUM(B160:I160)-'Principal CF Alloc'!M176-'Principal CF Alloc'!U176</f>
        <v>552761.94933279406</v>
      </c>
    </row>
    <row r="161" spans="1:11">
      <c r="A161" s="26">
        <v>159</v>
      </c>
      <c r="B161" s="6">
        <f>'Principal CF Alloc'!C177</f>
        <v>0</v>
      </c>
      <c r="C161" s="6">
        <f>'Principal CF Alloc'!F177</f>
        <v>0</v>
      </c>
      <c r="D161" s="6">
        <f>'Principal CF Alloc'!I177</f>
        <v>0</v>
      </c>
      <c r="E161" s="6">
        <f>'Principal CF Alloc'!N177</f>
        <v>0</v>
      </c>
      <c r="F161" s="6">
        <f>'Principal CF Alloc'!Q177</f>
        <v>0</v>
      </c>
      <c r="G161" s="6">
        <f>'Principal CF Alloc'!V177</f>
        <v>424118.42911917501</v>
      </c>
      <c r="H161" s="6">
        <f>'Principal CF Alloc'!AC177</f>
        <v>0</v>
      </c>
      <c r="I161" s="6">
        <f>'Principal CF Alloc'!AF177</f>
        <v>123259.41846276022</v>
      </c>
      <c r="K161" s="6">
        <f>SUM(B161:I161)-'Principal CF Alloc'!M177-'Principal CF Alloc'!U177</f>
        <v>547377.84758193523</v>
      </c>
    </row>
    <row r="162" spans="1:11">
      <c r="A162" s="26">
        <v>160</v>
      </c>
      <c r="B162" s="6">
        <f>'Principal CF Alloc'!C178</f>
        <v>0</v>
      </c>
      <c r="C162" s="6">
        <f>'Principal CF Alloc'!F178</f>
        <v>0</v>
      </c>
      <c r="D162" s="6">
        <f>'Principal CF Alloc'!I178</f>
        <v>0</v>
      </c>
      <c r="E162" s="6">
        <f>'Principal CF Alloc'!N178</f>
        <v>0</v>
      </c>
      <c r="F162" s="6">
        <f>'Principal CF Alloc'!Q178</f>
        <v>0</v>
      </c>
      <c r="G162" s="6">
        <f>'Principal CF Alloc'!V178</f>
        <v>419982.13170532562</v>
      </c>
      <c r="H162" s="6">
        <f>'Principal CF Alloc'!AC178</f>
        <v>0</v>
      </c>
      <c r="I162" s="6">
        <f>'Principal CF Alloc'!AF178</f>
        <v>122057.30702686025</v>
      </c>
      <c r="K162" s="6">
        <f>SUM(B162:I162)-'Principal CF Alloc'!M178-'Principal CF Alloc'!U178</f>
        <v>542039.43873218587</v>
      </c>
    </row>
    <row r="163" spans="1:11">
      <c r="A163" s="26">
        <v>161</v>
      </c>
      <c r="B163" s="6">
        <f>'Principal CF Alloc'!C179</f>
        <v>0</v>
      </c>
      <c r="C163" s="6">
        <f>'Principal CF Alloc'!F179</f>
        <v>0</v>
      </c>
      <c r="D163" s="6">
        <f>'Principal CF Alloc'!I179</f>
        <v>0</v>
      </c>
      <c r="E163" s="6">
        <f>'Principal CF Alloc'!N179</f>
        <v>0</v>
      </c>
      <c r="F163" s="6">
        <f>'Principal CF Alloc'!Q179</f>
        <v>0</v>
      </c>
      <c r="G163" s="6">
        <f>'Principal CF Alloc'!V179</f>
        <v>415880.95162938576</v>
      </c>
      <c r="H163" s="6">
        <f>'Principal CF Alloc'!AC179</f>
        <v>0</v>
      </c>
      <c r="I163" s="6">
        <f>'Principal CF Alloc'!AF179</f>
        <v>120865.40156729023</v>
      </c>
      <c r="K163" s="6">
        <f>SUM(B163:I163)-'Principal CF Alloc'!M179-'Principal CF Alloc'!U179</f>
        <v>536746.35319667601</v>
      </c>
    </row>
    <row r="164" spans="1:11">
      <c r="A164" s="26">
        <v>162</v>
      </c>
      <c r="B164" s="6">
        <f>'Principal CF Alloc'!C180</f>
        <v>0</v>
      </c>
      <c r="C164" s="6">
        <f>'Principal CF Alloc'!F180</f>
        <v>0</v>
      </c>
      <c r="D164" s="6">
        <f>'Principal CF Alloc'!I180</f>
        <v>0</v>
      </c>
      <c r="E164" s="6">
        <f>'Principal CF Alloc'!N180</f>
        <v>0</v>
      </c>
      <c r="F164" s="6">
        <f>'Principal CF Alloc'!Q180</f>
        <v>0</v>
      </c>
      <c r="G164" s="6">
        <f>'Principal CF Alloc'!V180</f>
        <v>411814.60480129131</v>
      </c>
      <c r="H164" s="6">
        <f>'Principal CF Alloc'!AC180</f>
        <v>0</v>
      </c>
      <c r="I164" s="6">
        <f>'Principal CF Alloc'!AF180</f>
        <v>119683.61952037529</v>
      </c>
      <c r="K164" s="6">
        <f>SUM(B164:I164)-'Principal CF Alloc'!M180-'Principal CF Alloc'!U180</f>
        <v>531498.22432166664</v>
      </c>
    </row>
    <row r="165" spans="1:11">
      <c r="A165" s="26">
        <v>163</v>
      </c>
      <c r="B165" s="6">
        <f>'Principal CF Alloc'!C181</f>
        <v>0</v>
      </c>
      <c r="C165" s="6">
        <f>'Principal CF Alloc'!F181</f>
        <v>0</v>
      </c>
      <c r="D165" s="6">
        <f>'Principal CF Alloc'!I181</f>
        <v>0</v>
      </c>
      <c r="E165" s="6">
        <f>'Principal CF Alloc'!N181</f>
        <v>0</v>
      </c>
      <c r="F165" s="6">
        <f>'Principal CF Alloc'!Q181</f>
        <v>0</v>
      </c>
      <c r="G165" s="6">
        <f>'Principal CF Alloc'!V181</f>
        <v>407782.80938572687</v>
      </c>
      <c r="H165" s="6">
        <f>'Principal CF Alloc'!AC181</f>
        <v>0</v>
      </c>
      <c r="I165" s="6">
        <f>'Principal CF Alloc'!AF181</f>
        <v>118511.87897772687</v>
      </c>
      <c r="K165" s="6">
        <f>SUM(B165:I165)-'Principal CF Alloc'!M181-'Principal CF Alloc'!U181</f>
        <v>526294.68836345372</v>
      </c>
    </row>
    <row r="166" spans="1:11">
      <c r="A166" s="26">
        <v>164</v>
      </c>
      <c r="B166" s="6">
        <f>'Principal CF Alloc'!C182</f>
        <v>0</v>
      </c>
      <c r="C166" s="6">
        <f>'Principal CF Alloc'!F182</f>
        <v>0</v>
      </c>
      <c r="D166" s="6">
        <f>'Principal CF Alloc'!I182</f>
        <v>0</v>
      </c>
      <c r="E166" s="6">
        <f>'Principal CF Alloc'!N182</f>
        <v>0</v>
      </c>
      <c r="F166" s="6">
        <f>'Principal CF Alloc'!Q182</f>
        <v>0</v>
      </c>
      <c r="G166" s="6">
        <f>'Principal CF Alloc'!V182</f>
        <v>403785.28578437149</v>
      </c>
      <c r="H166" s="6">
        <f>'Principal CF Alloc'!AC182</f>
        <v>0</v>
      </c>
      <c r="I166" s="6">
        <f>'Principal CF Alloc'!AF182</f>
        <v>117350.09868108295</v>
      </c>
      <c r="K166" s="6">
        <f>SUM(B166:I166)-'Principal CF Alloc'!M182-'Principal CF Alloc'!U182</f>
        <v>521135.38446545444</v>
      </c>
    </row>
    <row r="167" spans="1:11">
      <c r="A167" s="26">
        <v>165</v>
      </c>
      <c r="B167" s="6">
        <f>'Principal CF Alloc'!C183</f>
        <v>0</v>
      </c>
      <c r="C167" s="6">
        <f>'Principal CF Alloc'!F183</f>
        <v>0</v>
      </c>
      <c r="D167" s="6">
        <f>'Principal CF Alloc'!I183</f>
        <v>0</v>
      </c>
      <c r="E167" s="6">
        <f>'Principal CF Alloc'!N183</f>
        <v>0</v>
      </c>
      <c r="F167" s="6">
        <f>'Principal CF Alloc'!Q183</f>
        <v>0</v>
      </c>
      <c r="G167" s="6">
        <f>'Principal CF Alloc'!V183</f>
        <v>399821.75661828386</v>
      </c>
      <c r="H167" s="6">
        <f>'Principal CF Alloc'!AC183</f>
        <v>0</v>
      </c>
      <c r="I167" s="6">
        <f>'Principal CF Alloc'!AF183</f>
        <v>116198.19801718874</v>
      </c>
      <c r="K167" s="6">
        <f>SUM(B167:I167)-'Principal CF Alloc'!M183-'Principal CF Alloc'!U183</f>
        <v>516019.95463547262</v>
      </c>
    </row>
    <row r="168" spans="1:11">
      <c r="A168" s="26">
        <v>166</v>
      </c>
      <c r="B168" s="6">
        <f>'Principal CF Alloc'!C184</f>
        <v>0</v>
      </c>
      <c r="C168" s="6">
        <f>'Principal CF Alloc'!F184</f>
        <v>0</v>
      </c>
      <c r="D168" s="6">
        <f>'Principal CF Alloc'!I184</f>
        <v>0</v>
      </c>
      <c r="E168" s="6">
        <f>'Principal CF Alloc'!N184</f>
        <v>0</v>
      </c>
      <c r="F168" s="6">
        <f>'Principal CF Alloc'!Q184</f>
        <v>0</v>
      </c>
      <c r="G168" s="6">
        <f>'Principal CF Alloc'!V184</f>
        <v>395891.94671042543</v>
      </c>
      <c r="H168" s="6">
        <f>'Principal CF Alloc'!AC184</f>
        <v>0</v>
      </c>
      <c r="I168" s="6">
        <f>'Principal CF Alloc'!AF184</f>
        <v>115056.09701271739</v>
      </c>
      <c r="K168" s="6">
        <f>SUM(B168:I168)-'Principal CF Alloc'!M184-'Principal CF Alloc'!U184</f>
        <v>510948.04372314282</v>
      </c>
    </row>
    <row r="169" spans="1:11">
      <c r="A169" s="26">
        <v>167</v>
      </c>
      <c r="B169" s="6">
        <f>'Principal CF Alloc'!C185</f>
        <v>0</v>
      </c>
      <c r="C169" s="6">
        <f>'Principal CF Alloc'!F185</f>
        <v>0</v>
      </c>
      <c r="D169" s="6">
        <f>'Principal CF Alloc'!I185</f>
        <v>0</v>
      </c>
      <c r="E169" s="6">
        <f>'Principal CF Alloc'!N185</f>
        <v>0</v>
      </c>
      <c r="F169" s="6">
        <f>'Principal CF Alloc'!Q185</f>
        <v>0</v>
      </c>
      <c r="G169" s="6">
        <f>'Principal CF Alloc'!V185</f>
        <v>391995.5830683207</v>
      </c>
      <c r="H169" s="6">
        <f>'Principal CF Alloc'!AC185</f>
        <v>0</v>
      </c>
      <c r="I169" s="6">
        <f>'Principal CF Alloc'!AF185</f>
        <v>113923.71632923071</v>
      </c>
      <c r="K169" s="6">
        <f>SUM(B169:I169)-'Principal CF Alloc'!M185-'Principal CF Alloc'!U185</f>
        <v>505919.2993975514</v>
      </c>
    </row>
    <row r="170" spans="1:11">
      <c r="A170" s="26">
        <v>168</v>
      </c>
      <c r="B170" s="6">
        <f>'Principal CF Alloc'!C186</f>
        <v>0</v>
      </c>
      <c r="C170" s="6">
        <f>'Principal CF Alloc'!F186</f>
        <v>0</v>
      </c>
      <c r="D170" s="6">
        <f>'Principal CF Alloc'!I186</f>
        <v>0</v>
      </c>
      <c r="E170" s="6">
        <f>'Principal CF Alloc'!N186</f>
        <v>0</v>
      </c>
      <c r="F170" s="6">
        <f>'Principal CF Alloc'!Q186</f>
        <v>0</v>
      </c>
      <c r="G170" s="6">
        <f>'Principal CF Alloc'!V186</f>
        <v>388132.39486685448</v>
      </c>
      <c r="H170" s="6">
        <f>'Principal CF Alloc'!AC186</f>
        <v>0</v>
      </c>
      <c r="I170" s="6">
        <f>'Principal CF Alloc'!AF186</f>
        <v>112800.97725817958</v>
      </c>
      <c r="K170" s="6">
        <f>SUM(B170:I170)-'Principal CF Alloc'!M186-'Principal CF Alloc'!U186</f>
        <v>500933.37212503405</v>
      </c>
    </row>
    <row r="171" spans="1:11">
      <c r="A171" s="26">
        <v>169</v>
      </c>
      <c r="B171" s="6">
        <f>'Principal CF Alloc'!C187</f>
        <v>0</v>
      </c>
      <c r="C171" s="6">
        <f>'Principal CF Alloc'!F187</f>
        <v>0</v>
      </c>
      <c r="D171" s="6">
        <f>'Principal CF Alloc'!I187</f>
        <v>0</v>
      </c>
      <c r="E171" s="6">
        <f>'Principal CF Alloc'!N187</f>
        <v>0</v>
      </c>
      <c r="F171" s="6">
        <f>'Principal CF Alloc'!Q187</f>
        <v>0</v>
      </c>
      <c r="G171" s="6">
        <f>'Principal CF Alloc'!V187</f>
        <v>384302.11343120225</v>
      </c>
      <c r="H171" s="6">
        <f>'Principal CF Alloc'!AC187</f>
        <v>0</v>
      </c>
      <c r="I171" s="6">
        <f>'Principal CF Alloc'!AF187</f>
        <v>111687.80171594315</v>
      </c>
      <c r="K171" s="6">
        <f>SUM(B171:I171)-'Principal CF Alloc'!M187-'Principal CF Alloc'!U187</f>
        <v>495989.9151471454</v>
      </c>
    </row>
    <row r="172" spans="1:11">
      <c r="A172" s="26">
        <v>170</v>
      </c>
      <c r="B172" s="6">
        <f>'Principal CF Alloc'!C188</f>
        <v>0</v>
      </c>
      <c r="C172" s="6">
        <f>'Principal CF Alloc'!F188</f>
        <v>0</v>
      </c>
      <c r="D172" s="6">
        <f>'Principal CF Alloc'!I188</f>
        <v>0</v>
      </c>
      <c r="E172" s="6">
        <f>'Principal CF Alloc'!N188</f>
        <v>0</v>
      </c>
      <c r="F172" s="6">
        <f>'Principal CF Alloc'!Q188</f>
        <v>0</v>
      </c>
      <c r="G172" s="6">
        <f>'Principal CF Alloc'!V188</f>
        <v>380504.47221989656</v>
      </c>
      <c r="H172" s="6">
        <f>'Principal CF Alloc'!AC188</f>
        <v>0</v>
      </c>
      <c r="I172" s="6">
        <f>'Principal CF Alloc'!AF188</f>
        <v>110584.11223890743</v>
      </c>
      <c r="K172" s="6">
        <f>SUM(B172:I172)-'Principal CF Alloc'!M188-'Principal CF Alloc'!U188</f>
        <v>491088.58445880399</v>
      </c>
    </row>
    <row r="173" spans="1:11">
      <c r="A173" s="26">
        <v>171</v>
      </c>
      <c r="B173" s="6">
        <f>'Principal CF Alloc'!C189</f>
        <v>0</v>
      </c>
      <c r="C173" s="6">
        <f>'Principal CF Alloc'!F189</f>
        <v>0</v>
      </c>
      <c r="D173" s="6">
        <f>'Principal CF Alloc'!I189</f>
        <v>0</v>
      </c>
      <c r="E173" s="6">
        <f>'Principal CF Alloc'!N189</f>
        <v>0</v>
      </c>
      <c r="F173" s="6">
        <f>'Principal CF Alloc'!Q189</f>
        <v>0</v>
      </c>
      <c r="G173" s="6">
        <f>'Principal CF Alloc'!V189</f>
        <v>376739.20680802484</v>
      </c>
      <c r="H173" s="6">
        <f>'Principal CF Alloc'!AC189</f>
        <v>0</v>
      </c>
      <c r="I173" s="6">
        <f>'Principal CF Alloc'!AF189</f>
        <v>109489.83197858222</v>
      </c>
      <c r="K173" s="6">
        <f>SUM(B173:I173)-'Principal CF Alloc'!M189-'Principal CF Alloc'!U189</f>
        <v>486229.0387866071</v>
      </c>
    </row>
    <row r="174" spans="1:11">
      <c r="A174" s="26">
        <v>172</v>
      </c>
      <c r="B174" s="6">
        <f>'Principal CF Alloc'!C190</f>
        <v>0</v>
      </c>
      <c r="C174" s="6">
        <f>'Principal CF Alloc'!F190</f>
        <v>0</v>
      </c>
      <c r="D174" s="6">
        <f>'Principal CF Alloc'!I190</f>
        <v>0</v>
      </c>
      <c r="E174" s="6">
        <f>'Principal CF Alloc'!N190</f>
        <v>0</v>
      </c>
      <c r="F174" s="6">
        <f>'Principal CF Alloc'!Q190</f>
        <v>0</v>
      </c>
      <c r="G174" s="6">
        <f>'Principal CF Alloc'!V190</f>
        <v>373006.05487056036</v>
      </c>
      <c r="H174" s="6">
        <f>'Principal CF Alloc'!AC190</f>
        <v>0</v>
      </c>
      <c r="I174" s="6">
        <f>'Principal CF Alloc'!AF190</f>
        <v>108404.88469675661</v>
      </c>
      <c r="K174" s="6">
        <f>SUM(B174:I174)-'Principal CF Alloc'!M190-'Principal CF Alloc'!U190</f>
        <v>481410.93956731696</v>
      </c>
    </row>
    <row r="175" spans="1:11">
      <c r="A175" s="26">
        <v>173</v>
      </c>
      <c r="B175" s="6">
        <f>'Principal CF Alloc'!C191</f>
        <v>0</v>
      </c>
      <c r="C175" s="6">
        <f>'Principal CF Alloc'!F191</f>
        <v>0</v>
      </c>
      <c r="D175" s="6">
        <f>'Principal CF Alloc'!I191</f>
        <v>0</v>
      </c>
      <c r="E175" s="6">
        <f>'Principal CF Alloc'!N191</f>
        <v>0</v>
      </c>
      <c r="F175" s="6">
        <f>'Principal CF Alloc'!Q191</f>
        <v>0</v>
      </c>
      <c r="G175" s="6">
        <f>'Principal CF Alloc'!V191</f>
        <v>369304.75616582244</v>
      </c>
      <c r="H175" s="6">
        <f>'Principal CF Alloc'!AC191</f>
        <v>0</v>
      </c>
      <c r="I175" s="6">
        <f>'Principal CF Alloc'!AF191</f>
        <v>107329.19476069215</v>
      </c>
      <c r="K175" s="6">
        <f>SUM(B175:I175)-'Principal CF Alloc'!M191-'Principal CF Alloc'!U191</f>
        <v>476633.95092651458</v>
      </c>
    </row>
    <row r="176" spans="1:11">
      <c r="A176" s="26">
        <v>174</v>
      </c>
      <c r="B176" s="6">
        <f>'Principal CF Alloc'!C192</f>
        <v>0</v>
      </c>
      <c r="C176" s="6">
        <f>'Principal CF Alloc'!F192</f>
        <v>0</v>
      </c>
      <c r="D176" s="6">
        <f>'Principal CF Alloc'!I192</f>
        <v>0</v>
      </c>
      <c r="E176" s="6">
        <f>'Principal CF Alloc'!N192</f>
        <v>0</v>
      </c>
      <c r="F176" s="6">
        <f>'Principal CF Alloc'!Q192</f>
        <v>0</v>
      </c>
      <c r="G176" s="6">
        <f>'Principal CF Alloc'!V192</f>
        <v>365635.0525190683</v>
      </c>
      <c r="H176" s="6">
        <f>'Principal CF Alloc'!AC192</f>
        <v>0</v>
      </c>
      <c r="I176" s="6">
        <f>'Principal CF Alloc'!AF192</f>
        <v>106262.68713835422</v>
      </c>
      <c r="K176" s="6">
        <f>SUM(B176:I176)-'Principal CF Alloc'!M192-'Principal CF Alloc'!U192</f>
        <v>471897.73965742253</v>
      </c>
    </row>
    <row r="177" spans="1:11">
      <c r="A177" s="26">
        <v>175</v>
      </c>
      <c r="B177" s="6">
        <f>'Principal CF Alloc'!C193</f>
        <v>0</v>
      </c>
      <c r="C177" s="6">
        <f>'Principal CF Alloc'!F193</f>
        <v>0</v>
      </c>
      <c r="D177" s="6">
        <f>'Principal CF Alloc'!I193</f>
        <v>0</v>
      </c>
      <c r="E177" s="6">
        <f>'Principal CF Alloc'!N193</f>
        <v>0</v>
      </c>
      <c r="F177" s="6">
        <f>'Principal CF Alloc'!Q193</f>
        <v>0</v>
      </c>
      <c r="G177" s="6">
        <f>'Principal CF Alloc'!V193</f>
        <v>361996.68780621176</v>
      </c>
      <c r="H177" s="6">
        <f>'Principal CF Alloc'!AC193</f>
        <v>0</v>
      </c>
      <c r="I177" s="6">
        <f>'Principal CF Alloc'!AF193</f>
        <v>105205.28739368029</v>
      </c>
      <c r="K177" s="6">
        <f>SUM(B177:I177)-'Principal CF Alloc'!M193-'Principal CF Alloc'!U193</f>
        <v>467201.97519989207</v>
      </c>
    </row>
    <row r="178" spans="1:11">
      <c r="A178" s="26">
        <v>176</v>
      </c>
      <c r="B178" s="6">
        <f>'Principal CF Alloc'!C194</f>
        <v>0</v>
      </c>
      <c r="C178" s="6">
        <f>'Principal CF Alloc'!F194</f>
        <v>0</v>
      </c>
      <c r="D178" s="6">
        <f>'Principal CF Alloc'!I194</f>
        <v>0</v>
      </c>
      <c r="E178" s="6">
        <f>'Principal CF Alloc'!N194</f>
        <v>0</v>
      </c>
      <c r="F178" s="6">
        <f>'Principal CF Alloc'!Q194</f>
        <v>0</v>
      </c>
      <c r="G178" s="6">
        <f>'Principal CF Alloc'!V194</f>
        <v>358389.40793767164</v>
      </c>
      <c r="H178" s="6">
        <f>'Principal CF Alloc'!AC194</f>
        <v>0</v>
      </c>
      <c r="I178" s="6">
        <f>'Principal CF Alloc'!AF194</f>
        <v>104156.92168188583</v>
      </c>
      <c r="K178" s="6">
        <f>SUM(B178:I178)-'Principal CF Alloc'!M194-'Principal CF Alloc'!U194</f>
        <v>462546.32961955748</v>
      </c>
    </row>
    <row r="179" spans="1:11">
      <c r="A179" s="26">
        <v>177</v>
      </c>
      <c r="B179" s="6">
        <f>'Principal CF Alloc'!C195</f>
        <v>0</v>
      </c>
      <c r="C179" s="6">
        <f>'Principal CF Alloc'!F195</f>
        <v>0</v>
      </c>
      <c r="D179" s="6">
        <f>'Principal CF Alloc'!I195</f>
        <v>0</v>
      </c>
      <c r="E179" s="6">
        <f>'Principal CF Alloc'!N195</f>
        <v>0</v>
      </c>
      <c r="F179" s="6">
        <f>'Principal CF Alloc'!Q195</f>
        <v>0</v>
      </c>
      <c r="G179" s="6">
        <f>'Principal CF Alloc'!V195</f>
        <v>354812.96084234549</v>
      </c>
      <c r="H179" s="6">
        <f>'Principal CF Alloc'!AC195</f>
        <v>0</v>
      </c>
      <c r="I179" s="6">
        <f>'Principal CF Alloc'!AF195</f>
        <v>103117.51674480665</v>
      </c>
      <c r="K179" s="6">
        <f>SUM(B179:I179)-'Principal CF Alloc'!M195-'Principal CF Alloc'!U195</f>
        <v>457930.47758715216</v>
      </c>
    </row>
    <row r="180" spans="1:11">
      <c r="A180" s="26">
        <v>178</v>
      </c>
      <c r="B180" s="6">
        <f>'Principal CF Alloc'!C196</f>
        <v>0</v>
      </c>
      <c r="C180" s="6">
        <f>'Principal CF Alloc'!F196</f>
        <v>0</v>
      </c>
      <c r="D180" s="6">
        <f>'Principal CF Alloc'!I196</f>
        <v>0</v>
      </c>
      <c r="E180" s="6">
        <f>'Principal CF Alloc'!N196</f>
        <v>0</v>
      </c>
      <c r="F180" s="6">
        <f>'Principal CF Alloc'!Q196</f>
        <v>0</v>
      </c>
      <c r="G180" s="6">
        <f>'Principal CF Alloc'!V196</f>
        <v>351267.09645170963</v>
      </c>
      <c r="H180" s="6">
        <f>'Principal CF Alloc'!AC196</f>
        <v>0</v>
      </c>
      <c r="I180" s="6">
        <f>'Principal CF Alloc'!AF196</f>
        <v>102086.99990627811</v>
      </c>
      <c r="K180" s="6">
        <f>SUM(B180:I180)-'Principal CF Alloc'!M196-'Principal CF Alloc'!U196</f>
        <v>453354.09635798773</v>
      </c>
    </row>
    <row r="181" spans="1:11">
      <c r="A181" s="26">
        <v>179</v>
      </c>
      <c r="B181" s="6">
        <f>'Principal CF Alloc'!C197</f>
        <v>0</v>
      </c>
      <c r="C181" s="6">
        <f>'Principal CF Alloc'!F197</f>
        <v>0</v>
      </c>
      <c r="D181" s="6">
        <f>'Principal CF Alloc'!I197</f>
        <v>0</v>
      </c>
      <c r="E181" s="6">
        <f>'Principal CF Alloc'!N197</f>
        <v>0</v>
      </c>
      <c r="F181" s="6">
        <f>'Principal CF Alloc'!Q197</f>
        <v>0</v>
      </c>
      <c r="G181" s="6">
        <f>'Principal CF Alloc'!V197</f>
        <v>347751.56668404443</v>
      </c>
      <c r="H181" s="6">
        <f>'Principal CF Alloc'!AC197</f>
        <v>0</v>
      </c>
      <c r="I181" s="6">
        <f>'Principal CF Alloc'!AF197</f>
        <v>101065.29906755041</v>
      </c>
      <c r="K181" s="6">
        <f>SUM(B181:I181)-'Principal CF Alloc'!M197-'Principal CF Alloc'!U197</f>
        <v>448816.86575159483</v>
      </c>
    </row>
    <row r="182" spans="1:11">
      <c r="A182" s="26">
        <v>180</v>
      </c>
      <c r="B182" s="6">
        <f>'Principal CF Alloc'!C198</f>
        <v>0</v>
      </c>
      <c r="C182" s="6">
        <f>'Principal CF Alloc'!F198</f>
        <v>0</v>
      </c>
      <c r="D182" s="6">
        <f>'Principal CF Alloc'!I198</f>
        <v>0</v>
      </c>
      <c r="E182" s="6">
        <f>'Principal CF Alloc'!N198</f>
        <v>0</v>
      </c>
      <c r="F182" s="6">
        <f>'Principal CF Alloc'!Q198</f>
        <v>0</v>
      </c>
      <c r="G182" s="6">
        <f>'Principal CF Alloc'!V198</f>
        <v>344266.12542878237</v>
      </c>
      <c r="H182" s="6">
        <f>'Principal CF Alloc'!AC198</f>
        <v>0</v>
      </c>
      <c r="I182" s="6">
        <f>'Principal CF Alloc'!AF198</f>
        <v>100052.34270273987</v>
      </c>
      <c r="K182" s="6">
        <f>SUM(B182:I182)-'Principal CF Alloc'!M198-'Principal CF Alloc'!U198</f>
        <v>444318.46813152224</v>
      </c>
    </row>
    <row r="183" spans="1:11">
      <c r="A183" s="26">
        <v>181</v>
      </c>
      <c r="B183" s="6">
        <f>'Principal CF Alloc'!C199</f>
        <v>0</v>
      </c>
      <c r="C183" s="6">
        <f>'Principal CF Alloc'!F199</f>
        <v>0</v>
      </c>
      <c r="D183" s="6">
        <f>'Principal CF Alloc'!I199</f>
        <v>0</v>
      </c>
      <c r="E183" s="6">
        <f>'Principal CF Alloc'!N199</f>
        <v>0</v>
      </c>
      <c r="F183" s="6">
        <f>'Principal CF Alloc'!Q199</f>
        <v>0</v>
      </c>
      <c r="G183" s="6">
        <f>'Principal CF Alloc'!V199</f>
        <v>340810.52853098029</v>
      </c>
      <c r="H183" s="6">
        <f>'Principal CF Alloc'!AC199</f>
        <v>0</v>
      </c>
      <c r="I183" s="6">
        <f>'Principal CF Alloc'!AF199</f>
        <v>99048.059854316147</v>
      </c>
      <c r="K183" s="6">
        <f>SUM(B183:I183)-'Principal CF Alloc'!M199-'Principal CF Alloc'!U199</f>
        <v>439858.5883852964</v>
      </c>
    </row>
    <row r="184" spans="1:11">
      <c r="A184" s="26">
        <v>182</v>
      </c>
      <c r="B184" s="6">
        <f>'Principal CF Alloc'!C200</f>
        <v>0</v>
      </c>
      <c r="C184" s="6">
        <f>'Principal CF Alloc'!F200</f>
        <v>0</v>
      </c>
      <c r="D184" s="6">
        <f>'Principal CF Alloc'!I200</f>
        <v>0</v>
      </c>
      <c r="E184" s="6">
        <f>'Principal CF Alloc'!N200</f>
        <v>0</v>
      </c>
      <c r="F184" s="6">
        <f>'Principal CF Alloc'!Q200</f>
        <v>0</v>
      </c>
      <c r="G184" s="6">
        <f>'Principal CF Alloc'!V200</f>
        <v>337384.53377591207</v>
      </c>
      <c r="H184" s="6">
        <f>'Principal CF Alloc'!AC200</f>
        <v>0</v>
      </c>
      <c r="I184" s="6">
        <f>'Principal CF Alloc'!AF200</f>
        <v>98052.380128624442</v>
      </c>
      <c r="K184" s="6">
        <f>SUM(B184:I184)-'Principal CF Alloc'!M200-'Principal CF Alloc'!U200</f>
        <v>435436.91390453652</v>
      </c>
    </row>
    <row r="185" spans="1:11">
      <c r="A185" s="26">
        <v>183</v>
      </c>
      <c r="B185" s="6">
        <f>'Principal CF Alloc'!C201</f>
        <v>0</v>
      </c>
      <c r="C185" s="6">
        <f>'Principal CF Alloc'!F201</f>
        <v>0</v>
      </c>
      <c r="D185" s="6">
        <f>'Principal CF Alloc'!I201</f>
        <v>0</v>
      </c>
      <c r="E185" s="6">
        <f>'Principal CF Alloc'!N201</f>
        <v>0</v>
      </c>
      <c r="F185" s="6">
        <f>'Principal CF Alloc'!Q201</f>
        <v>0</v>
      </c>
      <c r="G185" s="6">
        <f>'Principal CF Alloc'!V201</f>
        <v>333987.90087378351</v>
      </c>
      <c r="H185" s="6">
        <f>'Principal CF Alloc'!AC201</f>
        <v>0</v>
      </c>
      <c r="I185" s="6">
        <f>'Principal CF Alloc'!AF201</f>
        <v>97065.233691443325</v>
      </c>
      <c r="K185" s="6">
        <f>SUM(B185:I185)-'Principal CF Alloc'!M201-'Principal CF Alloc'!U201</f>
        <v>431053.13456522685</v>
      </c>
    </row>
    <row r="186" spans="1:11">
      <c r="A186" s="26">
        <v>184</v>
      </c>
      <c r="B186" s="6">
        <f>'Principal CF Alloc'!C202</f>
        <v>0</v>
      </c>
      <c r="C186" s="6">
        <f>'Principal CF Alloc'!F202</f>
        <v>0</v>
      </c>
      <c r="D186" s="6">
        <f>'Principal CF Alloc'!I202</f>
        <v>0</v>
      </c>
      <c r="E186" s="6">
        <f>'Principal CF Alloc'!N202</f>
        <v>0</v>
      </c>
      <c r="F186" s="6">
        <f>'Principal CF Alloc'!Q202</f>
        <v>0</v>
      </c>
      <c r="G186" s="6">
        <f>'Principal CF Alloc'!V202</f>
        <v>330620.39144456631</v>
      </c>
      <c r="H186" s="6">
        <f>'Principal CF Alloc'!AC202</f>
        <v>0</v>
      </c>
      <c r="I186" s="6">
        <f>'Principal CF Alloc'!AF202</f>
        <v>96086.551263577072</v>
      </c>
      <c r="K186" s="6">
        <f>SUM(B186:I186)-'Principal CF Alloc'!M202-'Principal CF Alloc'!U202</f>
        <v>426706.94270814338</v>
      </c>
    </row>
    <row r="187" spans="1:11">
      <c r="A187" s="26">
        <v>185</v>
      </c>
      <c r="B187" s="6">
        <f>'Principal CF Alloc'!C203</f>
        <v>0</v>
      </c>
      <c r="C187" s="6">
        <f>'Principal CF Alloc'!F203</f>
        <v>0</v>
      </c>
      <c r="D187" s="6">
        <f>'Principal CF Alloc'!I203</f>
        <v>0</v>
      </c>
      <c r="E187" s="6">
        <f>'Principal CF Alloc'!N203</f>
        <v>0</v>
      </c>
      <c r="F187" s="6">
        <f>'Principal CF Alloc'!Q203</f>
        <v>0</v>
      </c>
      <c r="G187" s="6">
        <f>'Principal CF Alloc'!V203</f>
        <v>327281.76900295191</v>
      </c>
      <c r="H187" s="6">
        <f>'Principal CF Alloc'!AC203</f>
        <v>0</v>
      </c>
      <c r="I187" s="6">
        <f>'Principal CF Alloc'!AF203</f>
        <v>95116.264116482896</v>
      </c>
      <c r="K187" s="6">
        <f>SUM(B187:I187)-'Principal CF Alloc'!M203-'Principal CF Alloc'!U203</f>
        <v>422398.03311943484</v>
      </c>
    </row>
    <row r="188" spans="1:11">
      <c r="A188" s="26">
        <v>186</v>
      </c>
      <c r="B188" s="6">
        <f>'Principal CF Alloc'!C204</f>
        <v>0</v>
      </c>
      <c r="C188" s="6">
        <f>'Principal CF Alloc'!F204</f>
        <v>0</v>
      </c>
      <c r="D188" s="6">
        <f>'Principal CF Alloc'!I204</f>
        <v>0</v>
      </c>
      <c r="E188" s="6">
        <f>'Principal CF Alloc'!N204</f>
        <v>0</v>
      </c>
      <c r="F188" s="6">
        <f>'Principal CF Alloc'!Q204</f>
        <v>0</v>
      </c>
      <c r="G188" s="6">
        <f>'Principal CF Alloc'!V204</f>
        <v>323971.7989434225</v>
      </c>
      <c r="H188" s="6">
        <f>'Principal CF Alloc'!AC204</f>
        <v>0</v>
      </c>
      <c r="I188" s="6">
        <f>'Principal CF Alloc'!AF204</f>
        <v>94154.304067932171</v>
      </c>
      <c r="K188" s="6">
        <f>SUM(B188:I188)-'Principal CF Alloc'!M204-'Principal CF Alloc'!U204</f>
        <v>418126.10301135469</v>
      </c>
    </row>
    <row r="189" spans="1:11">
      <c r="A189" s="26">
        <v>187</v>
      </c>
      <c r="B189" s="6">
        <f>'Principal CF Alloc'!C205</f>
        <v>0</v>
      </c>
      <c r="C189" s="6">
        <f>'Principal CF Alloc'!F205</f>
        <v>0</v>
      </c>
      <c r="D189" s="6">
        <f>'Principal CF Alloc'!I205</f>
        <v>0</v>
      </c>
      <c r="E189" s="6">
        <f>'Principal CF Alloc'!N205</f>
        <v>0</v>
      </c>
      <c r="F189" s="6">
        <f>'Principal CF Alloc'!Q205</f>
        <v>0</v>
      </c>
      <c r="G189" s="6">
        <f>'Principal CF Alloc'!V205</f>
        <v>320690.24852544005</v>
      </c>
      <c r="H189" s="6">
        <f>'Principal CF Alloc'!AC205</f>
        <v>0</v>
      </c>
      <c r="I189" s="6">
        <f>'Principal CF Alloc'!AF205</f>
        <v>93200.603477706012</v>
      </c>
      <c r="K189" s="6">
        <f>SUM(B189:I189)-'Principal CF Alloc'!M205-'Principal CF Alloc'!U205</f>
        <v>413890.85200314608</v>
      </c>
    </row>
    <row r="190" spans="1:11">
      <c r="A190" s="26">
        <v>188</v>
      </c>
      <c r="B190" s="6">
        <f>'Principal CF Alloc'!C206</f>
        <v>0</v>
      </c>
      <c r="C190" s="6">
        <f>'Principal CF Alloc'!F206</f>
        <v>0</v>
      </c>
      <c r="D190" s="6">
        <f>'Principal CF Alloc'!I206</f>
        <v>0</v>
      </c>
      <c r="E190" s="6">
        <f>'Principal CF Alloc'!N206</f>
        <v>0</v>
      </c>
      <c r="F190" s="6">
        <f>'Principal CF Alloc'!Q206</f>
        <v>0</v>
      </c>
      <c r="G190" s="6">
        <f>'Principal CF Alloc'!V206</f>
        <v>317436.88685875101</v>
      </c>
      <c r="H190" s="6">
        <f>'Principal CF Alloc'!AC206</f>
        <v>0</v>
      </c>
      <c r="I190" s="6">
        <f>'Principal CF Alloc'!AF206</f>
        <v>92255.095243324511</v>
      </c>
      <c r="K190" s="6">
        <f>SUM(B190:I190)-'Principal CF Alloc'!M206-'Principal CF Alloc'!U206</f>
        <v>409691.98210207553</v>
      </c>
    </row>
    <row r="191" spans="1:11">
      <c r="A191" s="26">
        <v>189</v>
      </c>
      <c r="B191" s="6">
        <f>'Principal CF Alloc'!C207</f>
        <v>0</v>
      </c>
      <c r="C191" s="6">
        <f>'Principal CF Alloc'!F207</f>
        <v>0</v>
      </c>
      <c r="D191" s="6">
        <f>'Principal CF Alloc'!I207</f>
        <v>0</v>
      </c>
      <c r="E191" s="6">
        <f>'Principal CF Alloc'!N207</f>
        <v>0</v>
      </c>
      <c r="F191" s="6">
        <f>'Principal CF Alloc'!Q207</f>
        <v>0</v>
      </c>
      <c r="G191" s="6">
        <f>'Principal CF Alloc'!V207</f>
        <v>314211.48488880711</v>
      </c>
      <c r="H191" s="6">
        <f>'Principal CF Alloc'!AC207</f>
        <v>0</v>
      </c>
      <c r="I191" s="6">
        <f>'Principal CF Alloc'!AF207</f>
        <v>91317.712795809566</v>
      </c>
      <c r="K191" s="6">
        <f>SUM(B191:I191)-'Principal CF Alloc'!M207-'Principal CF Alloc'!U207</f>
        <v>405529.19768461667</v>
      </c>
    </row>
    <row r="192" spans="1:11">
      <c r="A192" s="26">
        <v>190</v>
      </c>
      <c r="B192" s="6">
        <f>'Principal CF Alloc'!C208</f>
        <v>0</v>
      </c>
      <c r="C192" s="6">
        <f>'Principal CF Alloc'!F208</f>
        <v>0</v>
      </c>
      <c r="D192" s="6">
        <f>'Principal CF Alloc'!I208</f>
        <v>0</v>
      </c>
      <c r="E192" s="6">
        <f>'Principal CF Alloc'!N208</f>
        <v>0</v>
      </c>
      <c r="F192" s="6">
        <f>'Principal CF Alloc'!Q208</f>
        <v>0</v>
      </c>
      <c r="G192" s="6">
        <f>'Principal CF Alloc'!V208</f>
        <v>311013.81538229913</v>
      </c>
      <c r="H192" s="6">
        <f>'Principal CF Alloc'!AC208</f>
        <v>0</v>
      </c>
      <c r="I192" s="6">
        <f>'Principal CF Alloc'!AF208</f>
        <v>90388.390095480674</v>
      </c>
      <c r="K192" s="6">
        <f>SUM(B192:I192)-'Principal CF Alloc'!M208-'Principal CF Alloc'!U208</f>
        <v>401402.20547777979</v>
      </c>
    </row>
    <row r="193" spans="1:11">
      <c r="A193" s="26">
        <v>191</v>
      </c>
      <c r="B193" s="6">
        <f>'Principal CF Alloc'!C209</f>
        <v>0</v>
      </c>
      <c r="C193" s="6">
        <f>'Principal CF Alloc'!F209</f>
        <v>0</v>
      </c>
      <c r="D193" s="6">
        <f>'Principal CF Alloc'!I209</f>
        <v>0</v>
      </c>
      <c r="E193" s="6">
        <f>'Principal CF Alloc'!N209</f>
        <v>0</v>
      </c>
      <c r="F193" s="6">
        <f>'Principal CF Alloc'!Q209</f>
        <v>0</v>
      </c>
      <c r="G193" s="6">
        <f>'Principal CF Alloc'!V209</f>
        <v>307843.65291280637</v>
      </c>
      <c r="H193" s="6">
        <f>'Principal CF Alloc'!AC209</f>
        <v>0</v>
      </c>
      <c r="I193" s="6">
        <f>'Principal CF Alloc'!AF209</f>
        <v>89467.061627784351</v>
      </c>
      <c r="K193" s="6">
        <f>SUM(B193:I193)-'Principal CF Alloc'!M209-'Principal CF Alloc'!U209</f>
        <v>397310.71454059071</v>
      </c>
    </row>
    <row r="194" spans="1:11">
      <c r="A194" s="26">
        <v>192</v>
      </c>
      <c r="B194" s="6">
        <f>'Principal CF Alloc'!C210</f>
        <v>0</v>
      </c>
      <c r="C194" s="6">
        <f>'Principal CF Alloc'!F210</f>
        <v>0</v>
      </c>
      <c r="D194" s="6">
        <f>'Principal CF Alloc'!I210</f>
        <v>0</v>
      </c>
      <c r="E194" s="6">
        <f>'Principal CF Alloc'!N210</f>
        <v>0</v>
      </c>
      <c r="F194" s="6">
        <f>'Principal CF Alloc'!Q210</f>
        <v>0</v>
      </c>
      <c r="G194" s="6">
        <f>'Principal CF Alloc'!V210</f>
        <v>304700.77384655731</v>
      </c>
      <c r="H194" s="6">
        <f>'Principal CF Alloc'!AC210</f>
        <v>0</v>
      </c>
      <c r="I194" s="6">
        <f>'Principal CF Alloc'!AF210</f>
        <v>88553.662399155714</v>
      </c>
      <c r="K194" s="6">
        <f>SUM(B194:I194)-'Principal CF Alloc'!M210-'Principal CF Alloc'!U210</f>
        <v>393254.43624571303</v>
      </c>
    </row>
    <row r="195" spans="1:11">
      <c r="A195" s="26">
        <v>193</v>
      </c>
      <c r="B195" s="6">
        <f>'Principal CF Alloc'!C211</f>
        <v>0</v>
      </c>
      <c r="C195" s="6">
        <f>'Principal CF Alloc'!F211</f>
        <v>0</v>
      </c>
      <c r="D195" s="6">
        <f>'Principal CF Alloc'!I211</f>
        <v>0</v>
      </c>
      <c r="E195" s="6">
        <f>'Principal CF Alloc'!N211</f>
        <v>0</v>
      </c>
      <c r="F195" s="6">
        <f>'Principal CF Alloc'!Q211</f>
        <v>0</v>
      </c>
      <c r="G195" s="6">
        <f>'Principal CF Alloc'!V211</f>
        <v>301584.95632830175</v>
      </c>
      <c r="H195" s="6">
        <f>'Principal CF Alloc'!AC211</f>
        <v>0</v>
      </c>
      <c r="I195" s="6">
        <f>'Principal CF Alloc'!AF211</f>
        <v>87648.127932912699</v>
      </c>
      <c r="K195" s="6">
        <f>SUM(B195:I195)-'Principal CF Alloc'!M211-'Principal CF Alloc'!U211</f>
        <v>389233.08426121448</v>
      </c>
    </row>
    <row r="196" spans="1:11">
      <c r="A196" s="26">
        <v>194</v>
      </c>
      <c r="B196" s="6">
        <f>'Principal CF Alloc'!C212</f>
        <v>0</v>
      </c>
      <c r="C196" s="6">
        <f>'Principal CF Alloc'!F212</f>
        <v>0</v>
      </c>
      <c r="D196" s="6">
        <f>'Principal CF Alloc'!I212</f>
        <v>0</v>
      </c>
      <c r="E196" s="6">
        <f>'Principal CF Alloc'!N212</f>
        <v>0</v>
      </c>
      <c r="F196" s="6">
        <f>'Principal CF Alloc'!Q212</f>
        <v>0</v>
      </c>
      <c r="G196" s="6">
        <f>'Principal CF Alloc'!V212</f>
        <v>298495.98026729526</v>
      </c>
      <c r="H196" s="6">
        <f>'Principal CF Alloc'!AC212</f>
        <v>0</v>
      </c>
      <c r="I196" s="6">
        <f>'Principal CF Alloc'!AF212</f>
        <v>86750.394265182695</v>
      </c>
      <c r="K196" s="6">
        <f>SUM(B196:I196)-'Principal CF Alloc'!M212-'Principal CF Alloc'!U212</f>
        <v>385246.37453247793</v>
      </c>
    </row>
    <row r="197" spans="1:11">
      <c r="A197" s="26">
        <v>195</v>
      </c>
      <c r="B197" s="6">
        <f>'Principal CF Alloc'!C213</f>
        <v>0</v>
      </c>
      <c r="C197" s="6">
        <f>'Principal CF Alloc'!F213</f>
        <v>0</v>
      </c>
      <c r="D197" s="6">
        <f>'Principal CF Alloc'!I213</f>
        <v>0</v>
      </c>
      <c r="E197" s="6">
        <f>'Principal CF Alloc'!N213</f>
        <v>0</v>
      </c>
      <c r="F197" s="6">
        <f>'Principal CF Alloc'!Q213</f>
        <v>0</v>
      </c>
      <c r="G197" s="6">
        <f>'Principal CF Alloc'!V213</f>
        <v>295433.6273233926</v>
      </c>
      <c r="H197" s="6">
        <f>'Principal CF Alloc'!AC213</f>
        <v>0</v>
      </c>
      <c r="I197" s="6">
        <f>'Principal CF Alloc'!AF213</f>
        <v>85860.397940860974</v>
      </c>
      <c r="K197" s="6">
        <f>SUM(B197:I197)-'Principal CF Alloc'!M213-'Principal CF Alloc'!U213</f>
        <v>381294.02526425361</v>
      </c>
    </row>
    <row r="198" spans="1:11">
      <c r="A198" s="26">
        <v>196</v>
      </c>
      <c r="B198" s="6">
        <f>'Principal CF Alloc'!C214</f>
        <v>0</v>
      </c>
      <c r="C198" s="6">
        <f>'Principal CF Alloc'!F214</f>
        <v>0</v>
      </c>
      <c r="D198" s="6">
        <f>'Principal CF Alloc'!I214</f>
        <v>0</v>
      </c>
      <c r="E198" s="6">
        <f>'Principal CF Alloc'!N214</f>
        <v>0</v>
      </c>
      <c r="F198" s="6">
        <f>'Principal CF Alloc'!Q214</f>
        <v>0</v>
      </c>
      <c r="G198" s="6">
        <f>'Principal CF Alloc'!V214</f>
        <v>292397.68089325051</v>
      </c>
      <c r="H198" s="6">
        <f>'Principal CF Alloc'!AC214</f>
        <v>0</v>
      </c>
      <c r="I198" s="6">
        <f>'Principal CF Alloc'!AF214</f>
        <v>84978.076009600933</v>
      </c>
      <c r="K198" s="6">
        <f>SUM(B198:I198)-'Principal CF Alloc'!M214-'Principal CF Alloc'!U214</f>
        <v>377375.75690285146</v>
      </c>
    </row>
    <row r="199" spans="1:11">
      <c r="A199" s="26">
        <v>197</v>
      </c>
      <c r="B199" s="6">
        <f>'Principal CF Alloc'!C215</f>
        <v>0</v>
      </c>
      <c r="C199" s="6">
        <f>'Principal CF Alloc'!F215</f>
        <v>0</v>
      </c>
      <c r="D199" s="6">
        <f>'Principal CF Alloc'!I215</f>
        <v>0</v>
      </c>
      <c r="E199" s="6">
        <f>'Principal CF Alloc'!N215</f>
        <v>0</v>
      </c>
      <c r="F199" s="6">
        <f>'Principal CF Alloc'!Q215</f>
        <v>0</v>
      </c>
      <c r="G199" s="6">
        <f>'Principal CF Alloc'!V215</f>
        <v>289387.92609663919</v>
      </c>
      <c r="H199" s="6">
        <f>'Principal CF Alloc'!AC215</f>
        <v>0</v>
      </c>
      <c r="I199" s="6">
        <f>'Principal CF Alloc'!AF215</f>
        <v>84103.366021835769</v>
      </c>
      <c r="K199" s="6">
        <f>SUM(B199:I199)-'Principal CF Alloc'!M215-'Principal CF Alloc'!U215</f>
        <v>373491.29211847496</v>
      </c>
    </row>
    <row r="200" spans="1:11">
      <c r="A200" s="26">
        <v>198</v>
      </c>
      <c r="B200" s="6">
        <f>'Principal CF Alloc'!C216</f>
        <v>0</v>
      </c>
      <c r="C200" s="6">
        <f>'Principal CF Alloc'!F216</f>
        <v>0</v>
      </c>
      <c r="D200" s="6">
        <f>'Principal CF Alloc'!I216</f>
        <v>0</v>
      </c>
      <c r="E200" s="6">
        <f>'Principal CF Alloc'!N216</f>
        <v>0</v>
      </c>
      <c r="F200" s="6">
        <f>'Principal CF Alloc'!Q216</f>
        <v>0</v>
      </c>
      <c r="G200" s="6">
        <f>'Principal CF Alloc'!V216</f>
        <v>286404.14976286096</v>
      </c>
      <c r="H200" s="6">
        <f>'Principal CF Alloc'!AC216</f>
        <v>0</v>
      </c>
      <c r="I200" s="6">
        <f>'Principal CF Alloc'!AF216</f>
        <v>83236.206024831481</v>
      </c>
      <c r="K200" s="6">
        <f>SUM(B200:I200)-'Principal CF Alloc'!M216-'Principal CF Alloc'!U216</f>
        <v>369640.35578769248</v>
      </c>
    </row>
    <row r="201" spans="1:11">
      <c r="A201" s="26">
        <v>199</v>
      </c>
      <c r="B201" s="6">
        <f>'Principal CF Alloc'!C217</f>
        <v>0</v>
      </c>
      <c r="C201" s="6">
        <f>'Principal CF Alloc'!F217</f>
        <v>0</v>
      </c>
      <c r="D201" s="6">
        <f>'Principal CF Alloc'!I217</f>
        <v>0</v>
      </c>
      <c r="E201" s="6">
        <f>'Principal CF Alloc'!N217</f>
        <v>0</v>
      </c>
      <c r="F201" s="6">
        <f>'Principal CF Alloc'!Q217</f>
        <v>0</v>
      </c>
      <c r="G201" s="6">
        <f>'Principal CF Alloc'!V217</f>
        <v>283446.14041727531</v>
      </c>
      <c r="H201" s="6">
        <f>'Principal CF Alloc'!AC217</f>
        <v>0</v>
      </c>
      <c r="I201" s="6">
        <f>'Principal CF Alloc'!AF217</f>
        <v>82376.53455877064</v>
      </c>
      <c r="K201" s="6">
        <f>SUM(B201:I201)-'Principal CF Alloc'!M217-'Principal CF Alloc'!U217</f>
        <v>365822.67497604596</v>
      </c>
    </row>
    <row r="202" spans="1:11">
      <c r="A202" s="26">
        <v>200</v>
      </c>
      <c r="B202" s="6">
        <f>'Principal CF Alloc'!C218</f>
        <v>0</v>
      </c>
      <c r="C202" s="6">
        <f>'Principal CF Alloc'!F218</f>
        <v>0</v>
      </c>
      <c r="D202" s="6">
        <f>'Principal CF Alloc'!I218</f>
        <v>0</v>
      </c>
      <c r="E202" s="6">
        <f>'Principal CF Alloc'!N218</f>
        <v>0</v>
      </c>
      <c r="F202" s="6">
        <f>'Principal CF Alloc'!Q218</f>
        <v>0</v>
      </c>
      <c r="G202" s="6">
        <f>'Principal CF Alloc'!V218</f>
        <v>280513.68826793018</v>
      </c>
      <c r="H202" s="6">
        <f>'Principal CF Alloc'!AC218</f>
        <v>0</v>
      </c>
      <c r="I202" s="6">
        <f>'Principal CF Alloc'!AF218</f>
        <v>81524.290652867203</v>
      </c>
      <c r="K202" s="6">
        <f>SUM(B202:I202)-'Principal CF Alloc'!M218-'Principal CF Alloc'!U218</f>
        <v>362037.97892079735</v>
      </c>
    </row>
    <row r="203" spans="1:11">
      <c r="A203" s="26">
        <v>201</v>
      </c>
      <c r="B203" s="6">
        <f>'Principal CF Alloc'!C219</f>
        <v>0</v>
      </c>
      <c r="C203" s="6">
        <f>'Principal CF Alloc'!F219</f>
        <v>0</v>
      </c>
      <c r="D203" s="6">
        <f>'Principal CF Alloc'!I219</f>
        <v>0</v>
      </c>
      <c r="E203" s="6">
        <f>'Principal CF Alloc'!N219</f>
        <v>0</v>
      </c>
      <c r="F203" s="6">
        <f>'Principal CF Alloc'!Q219</f>
        <v>0</v>
      </c>
      <c r="G203" s="6">
        <f>'Principal CF Alloc'!V219</f>
        <v>277606.58519229817</v>
      </c>
      <c r="H203" s="6">
        <f>'Principal CF Alloc'!AC219</f>
        <v>0</v>
      </c>
      <c r="I203" s="6">
        <f>'Principal CF Alloc'!AF219</f>
        <v>80679.413821511655</v>
      </c>
      <c r="K203" s="6">
        <f>SUM(B203:I203)-'Principal CF Alloc'!M219-'Principal CF Alloc'!U219</f>
        <v>358285.99901380984</v>
      </c>
    </row>
    <row r="204" spans="1:11">
      <c r="A204" s="26">
        <v>202</v>
      </c>
      <c r="B204" s="6">
        <f>'Principal CF Alloc'!C220</f>
        <v>0</v>
      </c>
      <c r="C204" s="6">
        <f>'Principal CF Alloc'!F220</f>
        <v>0</v>
      </c>
      <c r="D204" s="6">
        <f>'Principal CF Alloc'!I220</f>
        <v>0</v>
      </c>
      <c r="E204" s="6">
        <f>'Principal CF Alloc'!N220</f>
        <v>0</v>
      </c>
      <c r="F204" s="6">
        <f>'Principal CF Alloc'!Q220</f>
        <v>0</v>
      </c>
      <c r="G204" s="6">
        <f>'Principal CF Alloc'!V220</f>
        <v>274724.62472411658</v>
      </c>
      <c r="H204" s="6">
        <f>'Principal CF Alloc'!AC220</f>
        <v>0</v>
      </c>
      <c r="I204" s="6">
        <f>'Principal CF Alloc'!AF220</f>
        <v>79841.844060446383</v>
      </c>
      <c r="K204" s="6">
        <f>SUM(B204:I204)-'Principal CF Alloc'!M220-'Principal CF Alloc'!U220</f>
        <v>354566.46878456295</v>
      </c>
    </row>
    <row r="205" spans="1:11">
      <c r="A205" s="26">
        <v>203</v>
      </c>
      <c r="B205" s="6">
        <f>'Principal CF Alloc'!C221</f>
        <v>0</v>
      </c>
      <c r="C205" s="6">
        <f>'Principal CF Alloc'!F221</f>
        <v>0</v>
      </c>
      <c r="D205" s="6">
        <f>'Principal CF Alloc'!I221</f>
        <v>0</v>
      </c>
      <c r="E205" s="6">
        <f>'Principal CF Alloc'!N221</f>
        <v>0</v>
      </c>
      <c r="F205" s="6">
        <f>'Principal CF Alloc'!Q221</f>
        <v>0</v>
      </c>
      <c r="G205" s="6">
        <f>'Principal CF Alloc'!V221</f>
        <v>271867.602040331</v>
      </c>
      <c r="H205" s="6">
        <f>'Principal CF Alloc'!AC221</f>
        <v>0</v>
      </c>
      <c r="I205" s="6">
        <f>'Principal CF Alloc'!AF221</f>
        <v>79011.521842971197</v>
      </c>
      <c r="K205" s="6">
        <f>SUM(B205:I205)-'Principal CF Alloc'!M221-'Principal CF Alloc'!U221</f>
        <v>350879.12388330221</v>
      </c>
    </row>
    <row r="206" spans="1:11">
      <c r="A206" s="26">
        <v>204</v>
      </c>
      <c r="B206" s="6">
        <f>'Principal CF Alloc'!C222</f>
        <v>0</v>
      </c>
      <c r="C206" s="6">
        <f>'Principal CF Alloc'!F222</f>
        <v>0</v>
      </c>
      <c r="D206" s="6">
        <f>'Principal CF Alloc'!I222</f>
        <v>0</v>
      </c>
      <c r="E206" s="6">
        <f>'Principal CF Alloc'!N222</f>
        <v>0</v>
      </c>
      <c r="F206" s="6">
        <f>'Principal CF Alloc'!Q222</f>
        <v>0</v>
      </c>
      <c r="G206" s="6">
        <f>'Principal CF Alloc'!V222</f>
        <v>269035.31394814147</v>
      </c>
      <c r="H206" s="6">
        <f>'Principal CF Alloc'!AC222</f>
        <v>0</v>
      </c>
      <c r="I206" s="6">
        <f>'Principal CF Alloc'!AF222</f>
        <v>78188.388116178612</v>
      </c>
      <c r="K206" s="6">
        <f>SUM(B206:I206)-'Principal CF Alloc'!M222-'Principal CF Alloc'!U222</f>
        <v>347223.7020643201</v>
      </c>
    </row>
    <row r="207" spans="1:11">
      <c r="A207" s="26">
        <v>205</v>
      </c>
      <c r="B207" s="6">
        <f>'Principal CF Alloc'!C223</f>
        <v>0</v>
      </c>
      <c r="C207" s="6">
        <f>'Principal CF Alloc'!F223</f>
        <v>0</v>
      </c>
      <c r="D207" s="6">
        <f>'Principal CF Alloc'!I223</f>
        <v>0</v>
      </c>
      <c r="E207" s="6">
        <f>'Principal CF Alloc'!N223</f>
        <v>0</v>
      </c>
      <c r="F207" s="6">
        <f>'Principal CF Alloc'!Q223</f>
        <v>0</v>
      </c>
      <c r="G207" s="6">
        <f>'Principal CF Alloc'!V223</f>
        <v>266227.55887215002</v>
      </c>
      <c r="H207" s="6">
        <f>'Principal CF Alloc'!AC223</f>
        <v>0</v>
      </c>
      <c r="I207" s="6">
        <f>'Principal CF Alloc'!AF223</f>
        <v>77372.384297218596</v>
      </c>
      <c r="K207" s="6">
        <f>SUM(B207:I207)-'Principal CF Alloc'!M223-'Principal CF Alloc'!U223</f>
        <v>343599.94316936861</v>
      </c>
    </row>
    <row r="208" spans="1:11">
      <c r="A208" s="26">
        <v>206</v>
      </c>
      <c r="B208" s="6">
        <f>'Principal CF Alloc'!C224</f>
        <v>0</v>
      </c>
      <c r="C208" s="6">
        <f>'Principal CF Alloc'!F224</f>
        <v>0</v>
      </c>
      <c r="D208" s="6">
        <f>'Principal CF Alloc'!I224</f>
        <v>0</v>
      </c>
      <c r="E208" s="6">
        <f>'Principal CF Alloc'!N224</f>
        <v>0</v>
      </c>
      <c r="F208" s="6">
        <f>'Principal CF Alloc'!Q224</f>
        <v>0</v>
      </c>
      <c r="G208" s="6">
        <f>'Principal CF Alloc'!V224</f>
        <v>263444.13684160967</v>
      </c>
      <c r="H208" s="6">
        <f>'Principal CF Alloc'!AC224</f>
        <v>0</v>
      </c>
      <c r="I208" s="6">
        <f>'Principal CF Alloc'!AF224</f>
        <v>76563.452269592803</v>
      </c>
      <c r="K208" s="6">
        <f>SUM(B208:I208)-'Principal CF Alloc'!M224-'Principal CF Alloc'!U224</f>
        <v>340007.58911120245</v>
      </c>
    </row>
    <row r="209" spans="1:11">
      <c r="A209" s="26">
        <v>207</v>
      </c>
      <c r="B209" s="6">
        <f>'Principal CF Alloc'!C225</f>
        <v>0</v>
      </c>
      <c r="C209" s="6">
        <f>'Principal CF Alloc'!F225</f>
        <v>0</v>
      </c>
      <c r="D209" s="6">
        <f>'Principal CF Alloc'!I225</f>
        <v>0</v>
      </c>
      <c r="E209" s="6">
        <f>'Principal CF Alloc'!N225</f>
        <v>0</v>
      </c>
      <c r="F209" s="6">
        <f>'Principal CF Alloc'!Q225</f>
        <v>0</v>
      </c>
      <c r="G209" s="6">
        <f>'Principal CF Alloc'!V225</f>
        <v>260684.84947777278</v>
      </c>
      <c r="H209" s="6">
        <f>'Principal CF Alloc'!AC225</f>
        <v>0</v>
      </c>
      <c r="I209" s="6">
        <f>'Principal CF Alloc'!AF225</f>
        <v>75761.534379477715</v>
      </c>
      <c r="K209" s="6">
        <f>SUM(B209:I209)-'Principal CF Alloc'!M225-'Principal CF Alloc'!U225</f>
        <v>336446.3838572505</v>
      </c>
    </row>
    <row r="210" spans="1:11">
      <c r="A210" s="26">
        <v>208</v>
      </c>
      <c r="B210" s="6">
        <f>'Principal CF Alloc'!C226</f>
        <v>0</v>
      </c>
      <c r="C210" s="6">
        <f>'Principal CF Alloc'!F226</f>
        <v>0</v>
      </c>
      <c r="D210" s="6">
        <f>'Principal CF Alloc'!I226</f>
        <v>0</v>
      </c>
      <c r="E210" s="6">
        <f>'Principal CF Alloc'!N226</f>
        <v>0</v>
      </c>
      <c r="F210" s="6">
        <f>'Principal CF Alloc'!Q226</f>
        <v>0</v>
      </c>
      <c r="G210" s="6">
        <f>'Principal CF Alloc'!V226</f>
        <v>257949.49998133985</v>
      </c>
      <c r="H210" s="6">
        <f>'Principal CF Alloc'!AC226</f>
        <v>0</v>
      </c>
      <c r="I210" s="6">
        <f>'Principal CF Alloc'!AF226</f>
        <v>74966.573432076897</v>
      </c>
      <c r="K210" s="6">
        <f>SUM(B210:I210)-'Principal CF Alloc'!M226-'Principal CF Alloc'!U226</f>
        <v>332916.07341341674</v>
      </c>
    </row>
    <row r="211" spans="1:11">
      <c r="A211" s="26">
        <v>209</v>
      </c>
      <c r="B211" s="6">
        <f>'Principal CF Alloc'!C227</f>
        <v>0</v>
      </c>
      <c r="C211" s="6">
        <f>'Principal CF Alloc'!F227</f>
        <v>0</v>
      </c>
      <c r="D211" s="6">
        <f>'Principal CF Alloc'!I227</f>
        <v>0</v>
      </c>
      <c r="E211" s="6">
        <f>'Principal CF Alloc'!N227</f>
        <v>0</v>
      </c>
      <c r="F211" s="6">
        <f>'Principal CF Alloc'!Q227</f>
        <v>0</v>
      </c>
      <c r="G211" s="6">
        <f>'Principal CF Alloc'!V227</f>
        <v>255237.89312000549</v>
      </c>
      <c r="H211" s="6">
        <f>'Principal CF Alloc'!AC227</f>
        <v>0</v>
      </c>
      <c r="I211" s="6">
        <f>'Principal CF Alloc'!AF227</f>
        <v>74178.512688001603</v>
      </c>
      <c r="K211" s="6">
        <f>SUM(B211:I211)-'Principal CF Alloc'!M227-'Principal CF Alloc'!U227</f>
        <v>329416.40580800711</v>
      </c>
    </row>
    <row r="212" spans="1:11">
      <c r="A212" s="26">
        <v>210</v>
      </c>
      <c r="B212" s="6">
        <f>'Principal CF Alloc'!C228</f>
        <v>0</v>
      </c>
      <c r="C212" s="6">
        <f>'Principal CF Alloc'!F228</f>
        <v>0</v>
      </c>
      <c r="D212" s="6">
        <f>'Principal CF Alloc'!I228</f>
        <v>0</v>
      </c>
      <c r="E212" s="6">
        <f>'Principal CF Alloc'!N228</f>
        <v>0</v>
      </c>
      <c r="F212" s="6">
        <f>'Principal CF Alloc'!Q228</f>
        <v>0</v>
      </c>
      <c r="G212" s="6">
        <f>'Principal CF Alloc'!V228</f>
        <v>252549.83521610359</v>
      </c>
      <c r="H212" s="6">
        <f>'Principal CF Alloc'!AC228</f>
        <v>0</v>
      </c>
      <c r="I212" s="6">
        <f>'Principal CF Alloc'!AF228</f>
        <v>73397.295859680104</v>
      </c>
      <c r="K212" s="6">
        <f>SUM(B212:I212)-'Principal CF Alloc'!M228-'Principal CF Alloc'!U228</f>
        <v>325947.13107578369</v>
      </c>
    </row>
    <row r="213" spans="1:11">
      <c r="A213" s="26">
        <v>211</v>
      </c>
      <c r="B213" s="6">
        <f>'Principal CF Alloc'!C229</f>
        <v>0</v>
      </c>
      <c r="C213" s="6">
        <f>'Principal CF Alloc'!F229</f>
        <v>0</v>
      </c>
      <c r="D213" s="6">
        <f>'Principal CF Alloc'!I229</f>
        <v>0</v>
      </c>
      <c r="E213" s="6">
        <f>'Principal CF Alloc'!N229</f>
        <v>0</v>
      </c>
      <c r="F213" s="6">
        <f>'Principal CF Alloc'!Q229</f>
        <v>0</v>
      </c>
      <c r="G213" s="6">
        <f>'Principal CF Alloc'!V229</f>
        <v>249885.13413434834</v>
      </c>
      <c r="H213" s="6">
        <f>'Principal CF Alloc'!AC229</f>
        <v>0</v>
      </c>
      <c r="I213" s="6">
        <f>'Principal CF Alloc'!AF229</f>
        <v>72622.867107794984</v>
      </c>
      <c r="K213" s="6">
        <f>SUM(B213:I213)-'Principal CF Alloc'!M229-'Principal CF Alloc'!U229</f>
        <v>322508.00124214333</v>
      </c>
    </row>
    <row r="214" spans="1:11">
      <c r="A214" s="26">
        <v>212</v>
      </c>
      <c r="B214" s="6">
        <f>'Principal CF Alloc'!C230</f>
        <v>0</v>
      </c>
      <c r="C214" s="6">
        <f>'Principal CF Alloc'!F230</f>
        <v>0</v>
      </c>
      <c r="D214" s="6">
        <f>'Principal CF Alloc'!I230</f>
        <v>0</v>
      </c>
      <c r="E214" s="6">
        <f>'Principal CF Alloc'!N230</f>
        <v>0</v>
      </c>
      <c r="F214" s="6">
        <f>'Principal CF Alloc'!Q230</f>
        <v>0</v>
      </c>
      <c r="G214" s="6">
        <f>'Principal CF Alloc'!V230</f>
        <v>247243.59926967215</v>
      </c>
      <c r="H214" s="6">
        <f>'Principal CF Alloc'!AC230</f>
        <v>0</v>
      </c>
      <c r="I214" s="6">
        <f>'Principal CF Alloc'!AF230</f>
        <v>71855.171037748471</v>
      </c>
      <c r="K214" s="6">
        <f>SUM(B214:I214)-'Principal CF Alloc'!M230-'Principal CF Alloc'!U230</f>
        <v>319098.77030742064</v>
      </c>
    </row>
    <row r="215" spans="1:11">
      <c r="A215" s="26">
        <v>213</v>
      </c>
      <c r="B215" s="6">
        <f>'Principal CF Alloc'!C231</f>
        <v>0</v>
      </c>
      <c r="C215" s="6">
        <f>'Principal CF Alloc'!F231</f>
        <v>0</v>
      </c>
      <c r="D215" s="6">
        <f>'Principal CF Alloc'!I231</f>
        <v>0</v>
      </c>
      <c r="E215" s="6">
        <f>'Principal CF Alloc'!N231</f>
        <v>0</v>
      </c>
      <c r="F215" s="6">
        <f>'Principal CF Alloc'!Q231</f>
        <v>0</v>
      </c>
      <c r="G215" s="6">
        <f>'Principal CF Alloc'!V231</f>
        <v>244625.04153515917</v>
      </c>
      <c r="H215" s="6">
        <f>'Principal CF Alloc'!AC231</f>
        <v>0</v>
      </c>
      <c r="I215" s="6">
        <f>'Principal CF Alloc'!AF231</f>
        <v>71094.152696155637</v>
      </c>
      <c r="K215" s="6">
        <f>SUM(B215:I215)-'Principal CF Alloc'!M231-'Principal CF Alloc'!U231</f>
        <v>315719.19423131482</v>
      </c>
    </row>
    <row r="216" spans="1:11">
      <c r="A216" s="26">
        <v>214</v>
      </c>
      <c r="B216" s="6">
        <f>'Principal CF Alloc'!C232</f>
        <v>0</v>
      </c>
      <c r="C216" s="6">
        <f>'Principal CF Alloc'!F232</f>
        <v>0</v>
      </c>
      <c r="D216" s="6">
        <f>'Principal CF Alloc'!I232</f>
        <v>0</v>
      </c>
      <c r="E216" s="6">
        <f>'Principal CF Alloc'!N232</f>
        <v>0</v>
      </c>
      <c r="F216" s="6">
        <f>'Principal CF Alloc'!Q232</f>
        <v>0</v>
      </c>
      <c r="G216" s="6">
        <f>'Principal CF Alloc'!V232</f>
        <v>242029.27335007288</v>
      </c>
      <c r="H216" s="6">
        <f>'Principal CF Alloc'!AC232</f>
        <v>0</v>
      </c>
      <c r="I216" s="6">
        <f>'Principal CF Alloc'!AF232</f>
        <v>70339.757567364926</v>
      </c>
      <c r="K216" s="6">
        <f>SUM(B216:I216)-'Principal CF Alloc'!M232-'Principal CF Alloc'!U232</f>
        <v>312369.03091743781</v>
      </c>
    </row>
    <row r="217" spans="1:11">
      <c r="A217" s="26">
        <v>215</v>
      </c>
      <c r="B217" s="6">
        <f>'Principal CF Alloc'!C233</f>
        <v>0</v>
      </c>
      <c r="C217" s="6">
        <f>'Principal CF Alloc'!F233</f>
        <v>0</v>
      </c>
      <c r="D217" s="6">
        <f>'Principal CF Alloc'!I233</f>
        <v>0</v>
      </c>
      <c r="E217" s="6">
        <f>'Principal CF Alloc'!N233</f>
        <v>0</v>
      </c>
      <c r="F217" s="6">
        <f>'Principal CF Alloc'!Q233</f>
        <v>0</v>
      </c>
      <c r="G217" s="6">
        <f>'Principal CF Alloc'!V233</f>
        <v>239456.10862797848</v>
      </c>
      <c r="H217" s="6">
        <f>'Principal CF Alloc'!AC233</f>
        <v>0</v>
      </c>
      <c r="I217" s="6">
        <f>'Principal CF Alloc'!AF233</f>
        <v>69591.931570006243</v>
      </c>
      <c r="K217" s="6">
        <f>SUM(B217:I217)-'Principal CF Alloc'!M233-'Principal CF Alloc'!U233</f>
        <v>309048.04019798472</v>
      </c>
    </row>
    <row r="218" spans="1:11">
      <c r="A218" s="26">
        <v>216</v>
      </c>
      <c r="B218" s="6">
        <f>'Principal CF Alloc'!C234</f>
        <v>0</v>
      </c>
      <c r="C218" s="6">
        <f>'Principal CF Alloc'!F234</f>
        <v>0</v>
      </c>
      <c r="D218" s="6">
        <f>'Principal CF Alloc'!I234</f>
        <v>0</v>
      </c>
      <c r="E218" s="6">
        <f>'Principal CF Alloc'!N234</f>
        <v>0</v>
      </c>
      <c r="F218" s="6">
        <f>'Principal CF Alloc'!Q234</f>
        <v>0</v>
      </c>
      <c r="G218" s="6">
        <f>'Principal CF Alloc'!V234</f>
        <v>236905.36276495815</v>
      </c>
      <c r="H218" s="6">
        <f>'Principal CF Alloc'!AC234</f>
        <v>0</v>
      </c>
      <c r="I218" s="6">
        <f>'Principal CF Alloc'!AF234</f>
        <v>68850.621053565963</v>
      </c>
      <c r="K218" s="6">
        <f>SUM(B218:I218)-'Principal CF Alloc'!M234-'Principal CF Alloc'!U234</f>
        <v>305755.98381852411</v>
      </c>
    </row>
    <row r="219" spans="1:11">
      <c r="A219" s="26">
        <v>217</v>
      </c>
      <c r="B219" s="6">
        <f>'Principal CF Alloc'!C235</f>
        <v>0</v>
      </c>
      <c r="C219" s="6">
        <f>'Principal CF Alloc'!F235</f>
        <v>0</v>
      </c>
      <c r="D219" s="6">
        <f>'Principal CF Alloc'!I235</f>
        <v>0</v>
      </c>
      <c r="E219" s="6">
        <f>'Principal CF Alloc'!N235</f>
        <v>0</v>
      </c>
      <c r="F219" s="6">
        <f>'Principal CF Alloc'!Q235</f>
        <v>0</v>
      </c>
      <c r="G219" s="6">
        <f>'Principal CF Alloc'!V235</f>
        <v>234376.85262791894</v>
      </c>
      <c r="H219" s="6">
        <f>'Principal CF Alloc'!AC235</f>
        <v>0</v>
      </c>
      <c r="I219" s="6">
        <f>'Principal CF Alloc'!AF235</f>
        <v>68115.772794988938</v>
      </c>
      <c r="K219" s="6">
        <f>SUM(B219:I219)-'Principal CF Alloc'!M235-'Principal CF Alloc'!U235</f>
        <v>302492.62542290788</v>
      </c>
    </row>
    <row r="220" spans="1:11">
      <c r="A220" s="26">
        <v>218</v>
      </c>
      <c r="B220" s="6">
        <f>'Principal CF Alloc'!C236</f>
        <v>0</v>
      </c>
      <c r="C220" s="6">
        <f>'Principal CF Alloc'!F236</f>
        <v>0</v>
      </c>
      <c r="D220" s="6">
        <f>'Principal CF Alloc'!I236</f>
        <v>0</v>
      </c>
      <c r="E220" s="6">
        <f>'Principal CF Alloc'!N236</f>
        <v>0</v>
      </c>
      <c r="F220" s="6">
        <f>'Principal CF Alloc'!Q236</f>
        <v>0</v>
      </c>
      <c r="G220" s="6">
        <f>'Principal CF Alloc'!V236</f>
        <v>231870.39654299224</v>
      </c>
      <c r="H220" s="6">
        <f>'Principal CF Alloc'!AC236</f>
        <v>0</v>
      </c>
      <c r="I220" s="6">
        <f>'Principal CF Alloc'!AF236</f>
        <v>67387.333995307112</v>
      </c>
      <c r="K220" s="6">
        <f>SUM(B220:I220)-'Principal CF Alloc'!M236-'Principal CF Alloc'!U236</f>
        <v>299257.73053829937</v>
      </c>
    </row>
    <row r="221" spans="1:11">
      <c r="A221" s="26">
        <v>219</v>
      </c>
      <c r="B221" s="6">
        <f>'Principal CF Alloc'!C237</f>
        <v>0</v>
      </c>
      <c r="C221" s="6">
        <f>'Principal CF Alloc'!F237</f>
        <v>0</v>
      </c>
      <c r="D221" s="6">
        <f>'Principal CF Alloc'!I237</f>
        <v>0</v>
      </c>
      <c r="E221" s="6">
        <f>'Principal CF Alloc'!N237</f>
        <v>0</v>
      </c>
      <c r="F221" s="6">
        <f>'Principal CF Alloc'!Q237</f>
        <v>0</v>
      </c>
      <c r="G221" s="6">
        <f>'Principal CF Alloc'!V237</f>
        <v>229385.81428402488</v>
      </c>
      <c r="H221" s="6">
        <f>'Principal CF Alloc'!AC237</f>
        <v>0</v>
      </c>
      <c r="I221" s="6">
        <f>'Principal CF Alloc'!AF237</f>
        <v>66665.252276294734</v>
      </c>
      <c r="K221" s="6">
        <f>SUM(B221:I221)-'Principal CF Alloc'!M237-'Principal CF Alloc'!U237</f>
        <v>296051.06656031962</v>
      </c>
    </row>
    <row r="222" spans="1:11">
      <c r="A222" s="26">
        <v>220</v>
      </c>
      <c r="B222" s="6">
        <f>'Principal CF Alloc'!C238</f>
        <v>0</v>
      </c>
      <c r="C222" s="6">
        <f>'Principal CF Alloc'!F238</f>
        <v>0</v>
      </c>
      <c r="D222" s="6">
        <f>'Principal CF Alloc'!I238</f>
        <v>0</v>
      </c>
      <c r="E222" s="6">
        <f>'Principal CF Alloc'!N238</f>
        <v>0</v>
      </c>
      <c r="F222" s="6">
        <f>'Principal CF Alloc'!Q238</f>
        <v>0</v>
      </c>
      <c r="G222" s="6">
        <f>'Principal CF Alloc'!V238</f>
        <v>226922.92706115995</v>
      </c>
      <c r="H222" s="6">
        <f>'Principal CF Alloc'!AC238</f>
        <v>0</v>
      </c>
      <c r="I222" s="6">
        <f>'Principal CF Alloc'!AF238</f>
        <v>65949.475677149618</v>
      </c>
      <c r="K222" s="6">
        <f>SUM(B222:I222)-'Principal CF Alloc'!M238-'Principal CF Alloc'!U238</f>
        <v>292872.40273830958</v>
      </c>
    </row>
    <row r="223" spans="1:11">
      <c r="A223" s="26">
        <v>221</v>
      </c>
      <c r="B223" s="6">
        <f>'Principal CF Alloc'!C239</f>
        <v>0</v>
      </c>
      <c r="C223" s="6">
        <f>'Principal CF Alloc'!F239</f>
        <v>0</v>
      </c>
      <c r="D223" s="6">
        <f>'Principal CF Alloc'!I239</f>
        <v>0</v>
      </c>
      <c r="E223" s="6">
        <f>'Principal CF Alloc'!N239</f>
        <v>0</v>
      </c>
      <c r="F223" s="6">
        <f>'Principal CF Alloc'!Q239</f>
        <v>0</v>
      </c>
      <c r="G223" s="6">
        <f>'Principal CF Alloc'!V239</f>
        <v>224481.55750950833</v>
      </c>
      <c r="H223" s="6">
        <f>'Principal CF Alloc'!AC239</f>
        <v>0</v>
      </c>
      <c r="I223" s="6">
        <f>'Principal CF Alloc'!AF239</f>
        <v>65239.95265120086</v>
      </c>
      <c r="K223" s="6">
        <f>SUM(B223:I223)-'Principal CF Alloc'!M239-'Principal CF Alloc'!U239</f>
        <v>289721.51016070921</v>
      </c>
    </row>
    <row r="224" spans="1:11">
      <c r="A224" s="26">
        <v>222</v>
      </c>
      <c r="B224" s="6">
        <f>'Principal CF Alloc'!C240</f>
        <v>0</v>
      </c>
      <c r="C224" s="6">
        <f>'Principal CF Alloc'!F240</f>
        <v>0</v>
      </c>
      <c r="D224" s="6">
        <f>'Principal CF Alloc'!I240</f>
        <v>0</v>
      </c>
      <c r="E224" s="6">
        <f>'Principal CF Alloc'!N240</f>
        <v>0</v>
      </c>
      <c r="F224" s="6">
        <f>'Principal CF Alloc'!Q240</f>
        <v>0</v>
      </c>
      <c r="G224" s="6">
        <f>'Principal CF Alloc'!V240</f>
        <v>222061.52967790767</v>
      </c>
      <c r="H224" s="6">
        <f>'Principal CF Alloc'!AC240</f>
        <v>0</v>
      </c>
      <c r="I224" s="6">
        <f>'Principal CF Alloc'!AF240</f>
        <v>64536.632062641918</v>
      </c>
      <c r="K224" s="6">
        <f>SUM(B224:I224)-'Principal CF Alloc'!M240-'Principal CF Alloc'!U240</f>
        <v>286598.16174054961</v>
      </c>
    </row>
    <row r="225" spans="1:11">
      <c r="A225" s="26">
        <v>223</v>
      </c>
      <c r="B225" s="6">
        <f>'Principal CF Alloc'!C241</f>
        <v>0</v>
      </c>
      <c r="C225" s="6">
        <f>'Principal CF Alloc'!F241</f>
        <v>0</v>
      </c>
      <c r="D225" s="6">
        <f>'Principal CF Alloc'!I241</f>
        <v>0</v>
      </c>
      <c r="E225" s="6">
        <f>'Principal CF Alloc'!N241</f>
        <v>0</v>
      </c>
      <c r="F225" s="6">
        <f>'Principal CF Alloc'!Q241</f>
        <v>0</v>
      </c>
      <c r="G225" s="6">
        <f>'Principal CF Alloc'!V241</f>
        <v>219662.669017771</v>
      </c>
      <c r="H225" s="6">
        <f>'Principal CF Alloc'!AC241</f>
        <v>0</v>
      </c>
      <c r="I225" s="6">
        <f>'Principal CF Alloc'!AF241</f>
        <v>63839.463183289699</v>
      </c>
      <c r="K225" s="6">
        <f>SUM(B225:I225)-'Principal CF Alloc'!M241-'Principal CF Alloc'!U241</f>
        <v>283502.13220106071</v>
      </c>
    </row>
    <row r="226" spans="1:11">
      <c r="A226" s="26">
        <v>224</v>
      </c>
      <c r="B226" s="6">
        <f>'Principal CF Alloc'!C242</f>
        <v>0</v>
      </c>
      <c r="C226" s="6">
        <f>'Principal CF Alloc'!F242</f>
        <v>0</v>
      </c>
      <c r="D226" s="6">
        <f>'Principal CF Alloc'!I242</f>
        <v>0</v>
      </c>
      <c r="E226" s="6">
        <f>'Principal CF Alloc'!N242</f>
        <v>0</v>
      </c>
      <c r="F226" s="6">
        <f>'Principal CF Alloc'!Q242</f>
        <v>0</v>
      </c>
      <c r="G226" s="6">
        <f>'Principal CF Alloc'!V242</f>
        <v>217284.80237202259</v>
      </c>
      <c r="H226" s="6">
        <f>'Principal CF Alloc'!AC242</f>
        <v>0</v>
      </c>
      <c r="I226" s="6">
        <f>'Principal CF Alloc'!AF242</f>
        <v>63148.395689369063</v>
      </c>
      <c r="K226" s="6">
        <f>SUM(B226:I226)-'Principal CF Alloc'!M242-'Principal CF Alloc'!U242</f>
        <v>280433.19806139165</v>
      </c>
    </row>
    <row r="227" spans="1:11">
      <c r="A227" s="26">
        <v>225</v>
      </c>
      <c r="B227" s="6">
        <f>'Principal CF Alloc'!C243</f>
        <v>0</v>
      </c>
      <c r="C227" s="6">
        <f>'Principal CF Alloc'!F243</f>
        <v>0</v>
      </c>
      <c r="D227" s="6">
        <f>'Principal CF Alloc'!I243</f>
        <v>0</v>
      </c>
      <c r="E227" s="6">
        <f>'Principal CF Alloc'!N243</f>
        <v>0</v>
      </c>
      <c r="F227" s="6">
        <f>'Principal CF Alloc'!Q243</f>
        <v>0</v>
      </c>
      <c r="G227" s="6">
        <f>'Principal CF Alloc'!V243</f>
        <v>214927.75796411993</v>
      </c>
      <c r="H227" s="6">
        <f>'Principal CF Alloc'!AC243</f>
        <v>0</v>
      </c>
      <c r="I227" s="6">
        <f>'Principal CF Alloc'!AF243</f>
        <v>62463.379658322352</v>
      </c>
      <c r="K227" s="6">
        <f>SUM(B227:I227)-'Principal CF Alloc'!M243-'Principal CF Alloc'!U243</f>
        <v>277391.13762244227</v>
      </c>
    </row>
    <row r="228" spans="1:11">
      <c r="A228" s="26">
        <v>226</v>
      </c>
      <c r="B228" s="6">
        <f>'Principal CF Alloc'!C244</f>
        <v>0</v>
      </c>
      <c r="C228" s="6">
        <f>'Principal CF Alloc'!F244</f>
        <v>0</v>
      </c>
      <c r="D228" s="6">
        <f>'Principal CF Alloc'!I244</f>
        <v>0</v>
      </c>
      <c r="E228" s="6">
        <f>'Principal CF Alloc'!N244</f>
        <v>0</v>
      </c>
      <c r="F228" s="6">
        <f>'Principal CF Alloc'!Q244</f>
        <v>0</v>
      </c>
      <c r="G228" s="6">
        <f>'Principal CF Alloc'!V244</f>
        <v>212591.36538716315</v>
      </c>
      <c r="H228" s="6">
        <f>'Principal CF Alloc'!AC244</f>
        <v>0</v>
      </c>
      <c r="I228" s="6">
        <f>'Principal CF Alloc'!AF244</f>
        <v>61784.365565644293</v>
      </c>
      <c r="K228" s="6">
        <f>SUM(B228:I228)-'Principal CF Alloc'!M244-'Principal CF Alloc'!U244</f>
        <v>274375.73095280747</v>
      </c>
    </row>
    <row r="229" spans="1:11">
      <c r="A229" s="26">
        <v>227</v>
      </c>
      <c r="B229" s="6">
        <f>'Principal CF Alloc'!C245</f>
        <v>0</v>
      </c>
      <c r="C229" s="6">
        <f>'Principal CF Alloc'!F245</f>
        <v>0</v>
      </c>
      <c r="D229" s="6">
        <f>'Principal CF Alloc'!I245</f>
        <v>0</v>
      </c>
      <c r="E229" s="6">
        <f>'Principal CF Alloc'!N245</f>
        <v>0</v>
      </c>
      <c r="F229" s="6">
        <f>'Principal CF Alloc'!Q245</f>
        <v>0</v>
      </c>
      <c r="G229" s="6">
        <f>'Principal CF Alloc'!V245</f>
        <v>210275.45559308899</v>
      </c>
      <c r="H229" s="6">
        <f>'Principal CF Alloc'!AC245</f>
        <v>0</v>
      </c>
      <c r="I229" s="6">
        <f>'Principal CF Alloc'!AF245</f>
        <v>61111.30428174149</v>
      </c>
      <c r="K229" s="6">
        <f>SUM(B229:I229)-'Principal CF Alloc'!M245-'Principal CF Alloc'!U245</f>
        <v>271386.75987483049</v>
      </c>
    </row>
    <row r="230" spans="1:11">
      <c r="A230" s="26">
        <v>228</v>
      </c>
      <c r="B230" s="6">
        <f>'Principal CF Alloc'!C246</f>
        <v>0</v>
      </c>
      <c r="C230" s="6">
        <f>'Principal CF Alloc'!F246</f>
        <v>0</v>
      </c>
      <c r="D230" s="6">
        <f>'Principal CF Alloc'!I246</f>
        <v>0</v>
      </c>
      <c r="E230" s="6">
        <f>'Principal CF Alloc'!N246</f>
        <v>0</v>
      </c>
      <c r="F230" s="6">
        <f>'Principal CF Alloc'!Q246</f>
        <v>0</v>
      </c>
      <c r="G230" s="6">
        <f>'Principal CF Alloc'!V246</f>
        <v>207979.86088195027</v>
      </c>
      <c r="H230" s="6">
        <f>'Principal CF Alloc'!AC246</f>
        <v>0</v>
      </c>
      <c r="I230" s="6">
        <f>'Principal CF Alloc'!AF246</f>
        <v>60444.14706881679</v>
      </c>
      <c r="K230" s="6">
        <f>SUM(B230:I230)-'Principal CF Alloc'!M246-'Principal CF Alloc'!U246</f>
        <v>268424.00795076706</v>
      </c>
    </row>
    <row r="231" spans="1:11">
      <c r="A231" s="26">
        <v>229</v>
      </c>
      <c r="B231" s="6">
        <f>'Principal CF Alloc'!C247</f>
        <v>0</v>
      </c>
      <c r="C231" s="6">
        <f>'Principal CF Alloc'!F247</f>
        <v>0</v>
      </c>
      <c r="D231" s="6">
        <f>'Principal CF Alloc'!I247</f>
        <v>0</v>
      </c>
      <c r="E231" s="6">
        <f>'Principal CF Alloc'!N247</f>
        <v>0</v>
      </c>
      <c r="F231" s="6">
        <f>'Principal CF Alloc'!Q247</f>
        <v>0</v>
      </c>
      <c r="G231" s="6">
        <f>'Principal CF Alloc'!V247</f>
        <v>205704.41489127907</v>
      </c>
      <c r="H231" s="6">
        <f>'Principal CF Alloc'!AC247</f>
        <v>0</v>
      </c>
      <c r="I231" s="6">
        <f>'Principal CF Alloc'!AF247</f>
        <v>59782.845577777982</v>
      </c>
      <c r="K231" s="6">
        <f>SUM(B231:I231)-'Principal CF Alloc'!M247-'Principal CF Alloc'!U247</f>
        <v>265487.26046905707</v>
      </c>
    </row>
    <row r="232" spans="1:11">
      <c r="A232" s="26">
        <v>230</v>
      </c>
      <c r="B232" s="6">
        <f>'Principal CF Alloc'!C248</f>
        <v>0</v>
      </c>
      <c r="C232" s="6">
        <f>'Principal CF Alloc'!F248</f>
        <v>0</v>
      </c>
      <c r="D232" s="6">
        <f>'Principal CF Alloc'!I248</f>
        <v>0</v>
      </c>
      <c r="E232" s="6">
        <f>'Principal CF Alloc'!N248</f>
        <v>0</v>
      </c>
      <c r="F232" s="6">
        <f>'Principal CF Alloc'!Q248</f>
        <v>0</v>
      </c>
      <c r="G232" s="6">
        <f>'Principal CF Alloc'!V248</f>
        <v>203448.95258553411</v>
      </c>
      <c r="H232" s="6">
        <f>'Principal CF Alloc'!AC248</f>
        <v>0</v>
      </c>
      <c r="I232" s="6">
        <f>'Principal CF Alloc'!AF248</f>
        <v>59127.351845170851</v>
      </c>
      <c r="K232" s="6">
        <f>SUM(B232:I232)-'Principal CF Alloc'!M248-'Principal CF Alloc'!U248</f>
        <v>262576.30443070497</v>
      </c>
    </row>
    <row r="233" spans="1:11">
      <c r="A233" s="26">
        <v>231</v>
      </c>
      <c r="B233" s="6">
        <f>'Principal CF Alloc'!C249</f>
        <v>0</v>
      </c>
      <c r="C233" s="6">
        <f>'Principal CF Alloc'!F249</f>
        <v>0</v>
      </c>
      <c r="D233" s="6">
        <f>'Principal CF Alloc'!I249</f>
        <v>0</v>
      </c>
      <c r="E233" s="6">
        <f>'Principal CF Alloc'!N249</f>
        <v>0</v>
      </c>
      <c r="F233" s="6">
        <f>'Principal CF Alloc'!Q249</f>
        <v>0</v>
      </c>
      <c r="G233" s="6">
        <f>'Principal CF Alloc'!V249</f>
        <v>201213.31024563021</v>
      </c>
      <c r="H233" s="6">
        <f>'Principal CF Alloc'!AC249</f>
        <v>0</v>
      </c>
      <c r="I233" s="6">
        <f>'Principal CF Alloc'!AF249</f>
        <v>58477.618290136277</v>
      </c>
      <c r="K233" s="6">
        <f>SUM(B233:I233)-'Principal CF Alloc'!M249-'Principal CF Alloc'!U249</f>
        <v>259690.92853576649</v>
      </c>
    </row>
    <row r="234" spans="1:11">
      <c r="A234" s="26">
        <v>232</v>
      </c>
      <c r="B234" s="6">
        <f>'Principal CF Alloc'!C250</f>
        <v>0</v>
      </c>
      <c r="C234" s="6">
        <f>'Principal CF Alloc'!F250</f>
        <v>0</v>
      </c>
      <c r="D234" s="6">
        <f>'Principal CF Alloc'!I250</f>
        <v>0</v>
      </c>
      <c r="E234" s="6">
        <f>'Principal CF Alloc'!N250</f>
        <v>0</v>
      </c>
      <c r="F234" s="6">
        <f>'Principal CF Alloc'!Q250</f>
        <v>0</v>
      </c>
      <c r="G234" s="6">
        <f>'Principal CF Alloc'!V250</f>
        <v>198997.32545855048</v>
      </c>
      <c r="H234" s="6">
        <f>'Principal CF Alloc'!AC250</f>
        <v>0</v>
      </c>
      <c r="I234" s="6">
        <f>'Principal CF Alloc'!AF250</f>
        <v>57833.59771139123</v>
      </c>
      <c r="K234" s="6">
        <f>SUM(B234:I234)-'Principal CF Alloc'!M250-'Principal CF Alloc'!U250</f>
        <v>256830.9231699417</v>
      </c>
    </row>
    <row r="235" spans="1:11">
      <c r="A235" s="26">
        <v>233</v>
      </c>
      <c r="B235" s="6">
        <f>'Principal CF Alloc'!C251</f>
        <v>0</v>
      </c>
      <c r="C235" s="6">
        <f>'Principal CF Alloc'!F251</f>
        <v>0</v>
      </c>
      <c r="D235" s="6">
        <f>'Principal CF Alloc'!I251</f>
        <v>0</v>
      </c>
      <c r="E235" s="6">
        <f>'Principal CF Alloc'!N251</f>
        <v>0</v>
      </c>
      <c r="F235" s="6">
        <f>'Principal CF Alloc'!Q251</f>
        <v>0</v>
      </c>
      <c r="G235" s="6">
        <f>'Principal CF Alloc'!V251</f>
        <v>196800.8371070401</v>
      </c>
      <c r="H235" s="6">
        <f>'Principal CF Alloc'!AC251</f>
        <v>0</v>
      </c>
      <c r="I235" s="6">
        <f>'Principal CF Alloc'!AF251</f>
        <v>57195.243284233533</v>
      </c>
      <c r="K235" s="6">
        <f>SUM(B235:I235)-'Principal CF Alloc'!M251-'Principal CF Alloc'!U251</f>
        <v>253996.08039127363</v>
      </c>
    </row>
    <row r="236" spans="1:11">
      <c r="A236" s="26">
        <v>234</v>
      </c>
      <c r="B236" s="6">
        <f>'Principal CF Alloc'!C252</f>
        <v>0</v>
      </c>
      <c r="C236" s="6">
        <f>'Principal CF Alloc'!F252</f>
        <v>0</v>
      </c>
      <c r="D236" s="6">
        <f>'Principal CF Alloc'!I252</f>
        <v>0</v>
      </c>
      <c r="E236" s="6">
        <f>'Principal CF Alloc'!N252</f>
        <v>0</v>
      </c>
      <c r="F236" s="6">
        <f>'Principal CF Alloc'!Q252</f>
        <v>0</v>
      </c>
      <c r="G236" s="6">
        <f>'Principal CF Alloc'!V252</f>
        <v>194623.68535938126</v>
      </c>
      <c r="H236" s="6">
        <f>'Principal CF Alloc'!AC252</f>
        <v>0</v>
      </c>
      <c r="I236" s="6">
        <f>'Principal CF Alloc'!AF252</f>
        <v>56562.508557570181</v>
      </c>
      <c r="K236" s="6">
        <f>SUM(B236:I236)-'Principal CF Alloc'!M252-'Principal CF Alloc'!U252</f>
        <v>251186.19391695142</v>
      </c>
    </row>
    <row r="237" spans="1:11">
      <c r="A237" s="26">
        <v>235</v>
      </c>
      <c r="B237" s="6">
        <f>'Principal CF Alloc'!C253</f>
        <v>0</v>
      </c>
      <c r="C237" s="6">
        <f>'Principal CF Alloc'!F253</f>
        <v>0</v>
      </c>
      <c r="D237" s="6">
        <f>'Principal CF Alloc'!I253</f>
        <v>0</v>
      </c>
      <c r="E237" s="6">
        <f>'Principal CF Alloc'!N253</f>
        <v>0</v>
      </c>
      <c r="F237" s="6">
        <f>'Principal CF Alloc'!Q253</f>
        <v>0</v>
      </c>
      <c r="G237" s="6">
        <f>'Principal CF Alloc'!V253</f>
        <v>192465.71165924758</v>
      </c>
      <c r="H237" s="6">
        <f>'Principal CF Alloc'!AC253</f>
        <v>0</v>
      </c>
      <c r="I237" s="6">
        <f>'Principal CF Alloc'!AF253</f>
        <v>55935.347450968831</v>
      </c>
      <c r="K237" s="6">
        <f>SUM(B237:I237)-'Principal CF Alloc'!M253-'Principal CF Alloc'!U253</f>
        <v>248401.05911021642</v>
      </c>
    </row>
    <row r="238" spans="1:11">
      <c r="A238" s="26">
        <v>236</v>
      </c>
      <c r="B238" s="6">
        <f>'Principal CF Alloc'!C254</f>
        <v>0</v>
      </c>
      <c r="C238" s="6">
        <f>'Principal CF Alloc'!F254</f>
        <v>0</v>
      </c>
      <c r="D238" s="6">
        <f>'Principal CF Alloc'!I254</f>
        <v>0</v>
      </c>
      <c r="E238" s="6">
        <f>'Principal CF Alloc'!N254</f>
        <v>0</v>
      </c>
      <c r="F238" s="6">
        <f>'Principal CF Alloc'!Q254</f>
        <v>0</v>
      </c>
      <c r="G238" s="6">
        <f>'Principal CF Alloc'!V254</f>
        <v>190326.75871563912</v>
      </c>
      <c r="H238" s="6">
        <f>'Principal CF Alloc'!AC254</f>
        <v>0</v>
      </c>
      <c r="I238" s="6">
        <f>'Principal CF Alloc'!AF254</f>
        <v>55313.714251732621</v>
      </c>
      <c r="K238" s="6">
        <f>SUM(B238:I238)-'Principal CF Alloc'!M254-'Principal CF Alloc'!U254</f>
        <v>245640.47296737175</v>
      </c>
    </row>
    <row r="239" spans="1:11">
      <c r="A239" s="26">
        <v>237</v>
      </c>
      <c r="B239" s="6">
        <f>'Principal CF Alloc'!C255</f>
        <v>0</v>
      </c>
      <c r="C239" s="6">
        <f>'Principal CF Alloc'!F255</f>
        <v>0</v>
      </c>
      <c r="D239" s="6">
        <f>'Principal CF Alloc'!I255</f>
        <v>0</v>
      </c>
      <c r="E239" s="6">
        <f>'Principal CF Alloc'!N255</f>
        <v>0</v>
      </c>
      <c r="F239" s="6">
        <f>'Principal CF Alloc'!Q255</f>
        <v>0</v>
      </c>
      <c r="G239" s="6">
        <f>'Principal CF Alloc'!V255</f>
        <v>117532.9567715142</v>
      </c>
      <c r="H239" s="6">
        <f>'Principal CF Alloc'!AC255</f>
        <v>0</v>
      </c>
      <c r="I239" s="6">
        <f>'Principal CF Alloc'!AF255</f>
        <v>34158.015561733897</v>
      </c>
      <c r="K239" s="6">
        <f>SUM(B239:I239)-'Principal CF Alloc'!M255-'Principal CF Alloc'!U255</f>
        <v>151690.97233324809</v>
      </c>
    </row>
    <row r="240" spans="1:11">
      <c r="A240" s="26">
        <v>238</v>
      </c>
      <c r="B240" s="6">
        <f>'Principal CF Alloc'!C256</f>
        <v>0</v>
      </c>
      <c r="C240" s="6">
        <f>'Principal CF Alloc'!F256</f>
        <v>0</v>
      </c>
      <c r="D240" s="6">
        <f>'Principal CF Alloc'!I256</f>
        <v>0</v>
      </c>
      <c r="E240" s="6">
        <f>'Principal CF Alloc'!N256</f>
        <v>0</v>
      </c>
      <c r="F240" s="6">
        <f>'Principal CF Alloc'!Q256</f>
        <v>0</v>
      </c>
      <c r="G240" s="6">
        <f>'Principal CF Alloc'!V256</f>
        <v>0</v>
      </c>
      <c r="H240" s="6">
        <f>'Principal CF Alloc'!AC256</f>
        <v>0</v>
      </c>
      <c r="I240" s="6">
        <f>'Principal CF Alloc'!AF256</f>
        <v>0</v>
      </c>
      <c r="K240" s="6">
        <f>SUM(B240:I240)-'Principal CF Alloc'!M256-'Principal CF Alloc'!U256</f>
        <v>0</v>
      </c>
    </row>
    <row r="241" spans="1:11">
      <c r="A241" s="26">
        <v>239</v>
      </c>
      <c r="B241" s="6">
        <f>'Principal CF Alloc'!C257</f>
        <v>0</v>
      </c>
      <c r="C241" s="6">
        <f>'Principal CF Alloc'!F257</f>
        <v>0</v>
      </c>
      <c r="D241" s="6">
        <f>'Principal CF Alloc'!I257</f>
        <v>0</v>
      </c>
      <c r="E241" s="6">
        <f>'Principal CF Alloc'!N257</f>
        <v>0</v>
      </c>
      <c r="F241" s="6">
        <f>'Principal CF Alloc'!Q257</f>
        <v>0</v>
      </c>
      <c r="G241" s="6">
        <f>'Principal CF Alloc'!V257</f>
        <v>0</v>
      </c>
      <c r="H241" s="6">
        <f>'Principal CF Alloc'!AC257</f>
        <v>0</v>
      </c>
      <c r="I241" s="6">
        <f>'Principal CF Alloc'!AF257</f>
        <v>0</v>
      </c>
      <c r="K241" s="6">
        <f>SUM(B241:I241)-'Principal CF Alloc'!M257-'Principal CF Alloc'!U257</f>
        <v>0</v>
      </c>
    </row>
    <row r="242" spans="1:11">
      <c r="A242" s="26">
        <v>240</v>
      </c>
      <c r="B242" s="6">
        <f>'Principal CF Alloc'!C258</f>
        <v>0</v>
      </c>
      <c r="C242" s="6">
        <f>'Principal CF Alloc'!F258</f>
        <v>0</v>
      </c>
      <c r="D242" s="6">
        <f>'Principal CF Alloc'!I258</f>
        <v>0</v>
      </c>
      <c r="E242" s="6">
        <f>'Principal CF Alloc'!N258</f>
        <v>0</v>
      </c>
      <c r="F242" s="6">
        <f>'Principal CF Alloc'!Q258</f>
        <v>0</v>
      </c>
      <c r="G242" s="6">
        <f>'Principal CF Alloc'!V258</f>
        <v>0</v>
      </c>
      <c r="H242" s="6">
        <f>'Principal CF Alloc'!AC258</f>
        <v>0</v>
      </c>
      <c r="I242" s="6">
        <f>'Principal CF Alloc'!AF258</f>
        <v>0</v>
      </c>
      <c r="K242" s="6">
        <f>SUM(B242:I242)-'Principal CF Alloc'!M258-'Principal CF Alloc'!U258</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2:L243"/>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2" x14ac:dyDescent="0"/>
  <cols>
    <col min="1" max="1" width="6.83203125" style="26" customWidth="1"/>
    <col min="2" max="2" width="11.1640625" style="6" bestFit="1" customWidth="1"/>
    <col min="3" max="3" width="10.1640625" style="6" bestFit="1" customWidth="1"/>
    <col min="4" max="9" width="11.1640625" style="6" bestFit="1" customWidth="1"/>
    <col min="10" max="10" width="4" style="6" customWidth="1"/>
    <col min="11" max="11" width="12.1640625" style="6" bestFit="1" customWidth="1"/>
  </cols>
  <sheetData>
    <row r="2" spans="1:12">
      <c r="B2" s="24" t="s">
        <v>1</v>
      </c>
      <c r="C2" s="24" t="s">
        <v>7</v>
      </c>
      <c r="D2" s="24" t="s">
        <v>2</v>
      </c>
      <c r="E2" s="24" t="s">
        <v>5</v>
      </c>
      <c r="F2" s="24" t="s">
        <v>6</v>
      </c>
      <c r="G2" s="24" t="s">
        <v>4</v>
      </c>
      <c r="H2" s="24" t="s">
        <v>0</v>
      </c>
      <c r="I2" s="24" t="s">
        <v>3</v>
      </c>
      <c r="J2" s="27"/>
      <c r="K2" s="24" t="s">
        <v>47</v>
      </c>
    </row>
    <row r="3" spans="1:12">
      <c r="A3" s="26">
        <v>0</v>
      </c>
      <c r="B3" s="6">
        <f>'Principal CF Alloc'!D18</f>
        <v>74800000</v>
      </c>
      <c r="C3" s="6">
        <f>'Principal CF Alloc'!G18</f>
        <v>5200000</v>
      </c>
      <c r="D3" s="6">
        <f>'Principal CF Alloc'!J18</f>
        <v>14000000</v>
      </c>
      <c r="E3" s="6">
        <f>'Principal CF Alloc'!O18</f>
        <v>22000000</v>
      </c>
      <c r="F3" s="6">
        <f>'Principal CF Alloc'!R18</f>
        <v>20000000</v>
      </c>
      <c r="G3" s="6">
        <f>'Principal CF Alloc'!W18</f>
        <v>24000000</v>
      </c>
      <c r="H3" s="6">
        <f>'Principal CF Alloc'!AD18</f>
        <v>32550000</v>
      </c>
      <c r="I3" s="6">
        <f>'Principal CF Alloc'!AG18</f>
        <v>13950000</v>
      </c>
      <c r="K3" s="6">
        <f>SUM(B3:J3)</f>
        <v>206500000</v>
      </c>
      <c r="L3" s="20">
        <f>K3-'Summary CF'!F2</f>
        <v>-9.9999994039535522E-2</v>
      </c>
    </row>
    <row r="4" spans="1:12">
      <c r="A4" s="26">
        <v>1</v>
      </c>
      <c r="B4" s="6">
        <f>'Principal CF Alloc'!D19</f>
        <v>74159765.766720697</v>
      </c>
      <c r="C4" s="6">
        <f>'Principal CF Alloc'!G19</f>
        <v>5108333.333333333</v>
      </c>
      <c r="D4" s="6">
        <f>'Principal CF Alloc'!J19</f>
        <v>14000000</v>
      </c>
      <c r="E4" s="6">
        <f>'Principal CF Alloc'!O19</f>
        <v>22091666.666666668</v>
      </c>
      <c r="F4" s="6">
        <f>'Principal CF Alloc'!R19</f>
        <v>20000000</v>
      </c>
      <c r="G4" s="6">
        <f>'Principal CF Alloc'!W19</f>
        <v>24100000</v>
      </c>
      <c r="H4" s="6">
        <f>'Principal CF Alloc'!AD19</f>
        <v>32392994.425953206</v>
      </c>
      <c r="I4" s="6">
        <f>'Principal CF Alloc'!AG19</f>
        <v>13950000</v>
      </c>
      <c r="K4" s="6">
        <f t="shared" ref="K4:K10" si="0">SUM(B4:J4)</f>
        <v>205802760.19267392</v>
      </c>
      <c r="L4" s="20">
        <f>K4-'Summary CF'!F3</f>
        <v>-9.9999964237213135E-2</v>
      </c>
    </row>
    <row r="5" spans="1:12">
      <c r="A5" s="26">
        <v>2</v>
      </c>
      <c r="B5" s="6">
        <f>'Principal CF Alloc'!D20</f>
        <v>73478061.922430411</v>
      </c>
      <c r="C5" s="6">
        <f>'Principal CF Alloc'!G20</f>
        <v>5016284.722222222</v>
      </c>
      <c r="D5" s="6">
        <f>'Principal CF Alloc'!J20</f>
        <v>14000000</v>
      </c>
      <c r="E5" s="6">
        <f>'Principal CF Alloc'!O20</f>
        <v>22183715.27777778</v>
      </c>
      <c r="F5" s="6">
        <f>'Principal CF Alloc'!R20</f>
        <v>20000000</v>
      </c>
      <c r="G5" s="6">
        <f>'Principal CF Alloc'!W20</f>
        <v>24200416.666666668</v>
      </c>
      <c r="H5" s="6">
        <f>'Principal CF Alloc'!AD20</f>
        <v>32224057.839956343</v>
      </c>
      <c r="I5" s="6">
        <f>'Principal CF Alloc'!AG20</f>
        <v>13950000</v>
      </c>
      <c r="K5" s="6">
        <f t="shared" si="0"/>
        <v>205052536.4290534</v>
      </c>
      <c r="L5" s="20">
        <f>K5-'Summary CF'!F4</f>
        <v>-9.9999994039535522E-2</v>
      </c>
    </row>
    <row r="6" spans="1:12">
      <c r="A6" s="26">
        <v>3</v>
      </c>
      <c r="B6" s="6">
        <f>'Principal CF Alloc'!D21</f>
        <v>72755202.904705167</v>
      </c>
      <c r="C6" s="6">
        <f>'Principal CF Alloc'!G21</f>
        <v>4923852.5752314813</v>
      </c>
      <c r="D6" s="6">
        <f>'Principal CF Alloc'!J21</f>
        <v>14000000</v>
      </c>
      <c r="E6" s="6">
        <f>'Principal CF Alloc'!O21</f>
        <v>22276147.424768522</v>
      </c>
      <c r="F6" s="6">
        <f>'Principal CF Alloc'!R21</f>
        <v>20000000</v>
      </c>
      <c r="G6" s="6">
        <f>'Principal CF Alloc'!W21</f>
        <v>24301251.736111112</v>
      </c>
      <c r="H6" s="6">
        <f>'Principal CF Alloc'!AD21</f>
        <v>32043282.129987236</v>
      </c>
      <c r="I6" s="6">
        <f>'Principal CF Alloc'!AG21</f>
        <v>13950000</v>
      </c>
      <c r="K6" s="6">
        <f t="shared" si="0"/>
        <v>204249736.77080351</v>
      </c>
      <c r="L6" s="20">
        <f>K6-'Summary CF'!F5</f>
        <v>-9.9999994039535522E-2</v>
      </c>
    </row>
    <row r="7" spans="1:12">
      <c r="A7" s="26">
        <v>4</v>
      </c>
      <c r="B7" s="6">
        <f>'Principal CF Alloc'!D22</f>
        <v>71991535.581045315</v>
      </c>
      <c r="C7" s="6">
        <f>'Principal CF Alloc'!G22</f>
        <v>4831035.2942949459</v>
      </c>
      <c r="D7" s="6">
        <f>'Principal CF Alloc'!J22</f>
        <v>14000000</v>
      </c>
      <c r="E7" s="6">
        <f>'Principal CF Alloc'!O22</f>
        <v>22368964.705705058</v>
      </c>
      <c r="F7" s="6">
        <f>'Principal CF Alloc'!R22</f>
        <v>20000000</v>
      </c>
      <c r="G7" s="6">
        <f>'Principal CF Alloc'!W22</f>
        <v>24402506.951678243</v>
      </c>
      <c r="H7" s="6">
        <f>'Principal CF Alloc'!AD22</f>
        <v>31850768.611072786</v>
      </c>
      <c r="I7" s="6">
        <f>'Principal CF Alloc'!AG22</f>
        <v>13950000</v>
      </c>
      <c r="K7" s="6">
        <f t="shared" si="0"/>
        <v>203394811.14379632</v>
      </c>
      <c r="L7" s="20">
        <f>K7-'Summary CF'!F6</f>
        <v>-0.10000002384185791</v>
      </c>
    </row>
    <row r="8" spans="1:12">
      <c r="A8" s="26">
        <v>5</v>
      </c>
      <c r="B8" s="6">
        <f>'Principal CF Alloc'!D23</f>
        <v>71187438.975428119</v>
      </c>
      <c r="C8" s="6">
        <f>'Principal CF Alloc'!G23</f>
        <v>4737831.2746878415</v>
      </c>
      <c r="D8" s="6">
        <f>'Principal CF Alloc'!J23</f>
        <v>14000000</v>
      </c>
      <c r="E8" s="6">
        <f>'Principal CF Alloc'!O23</f>
        <v>22462168.725312162</v>
      </c>
      <c r="F8" s="6">
        <f>'Principal CF Alloc'!R23</f>
        <v>20000000</v>
      </c>
      <c r="G8" s="6">
        <f>'Principal CF Alloc'!W23</f>
        <v>24504184.063976903</v>
      </c>
      <c r="H8" s="6">
        <f>'Principal CF Alloc'!AD23</f>
        <v>31646627.945827089</v>
      </c>
      <c r="I8" s="6">
        <f>'Principal CF Alloc'!AG23</f>
        <v>13950000</v>
      </c>
      <c r="K8" s="6">
        <f t="shared" si="0"/>
        <v>202488250.98523211</v>
      </c>
      <c r="L8" s="20">
        <f>K8-'Summary CF'!F7</f>
        <v>-0.10000002384185791</v>
      </c>
    </row>
    <row r="9" spans="1:12">
      <c r="A9" s="26">
        <v>6</v>
      </c>
      <c r="B9" s="6">
        <f>'Principal CF Alloc'!D24</f>
        <v>70343323.951751456</v>
      </c>
      <c r="C9" s="6">
        <f>'Principal CF Alloc'!G24</f>
        <v>4644238.904999041</v>
      </c>
      <c r="D9" s="6">
        <f>'Principal CF Alloc'!J24</f>
        <v>14000000</v>
      </c>
      <c r="E9" s="6">
        <f>'Principal CF Alloc'!O24</f>
        <v>22555761.095000964</v>
      </c>
      <c r="F9" s="6">
        <f>'Principal CF Alloc'!R24</f>
        <v>20000000</v>
      </c>
      <c r="G9" s="6">
        <f>'Principal CF Alloc'!W24</f>
        <v>24606284.830910139</v>
      </c>
      <c r="H9" s="6">
        <f>'Principal CF Alloc'!AD24</f>
        <v>31430980.052461032</v>
      </c>
      <c r="I9" s="6">
        <f>'Principal CF Alloc'!AG24</f>
        <v>13950000</v>
      </c>
      <c r="K9" s="6">
        <f t="shared" si="0"/>
        <v>201530588.83512264</v>
      </c>
      <c r="L9" s="20">
        <f>K9-'Summary CF'!F8</f>
        <v>-9.9999994039535522E-2</v>
      </c>
    </row>
    <row r="10" spans="1:12">
      <c r="A10" s="26">
        <v>7</v>
      </c>
      <c r="B10" s="6">
        <f>'Principal CF Alloc'!D25</f>
        <v>69459632.854411334</v>
      </c>
      <c r="C10" s="6">
        <f>'Principal CF Alloc'!G25</f>
        <v>4550256.5671032034</v>
      </c>
      <c r="D10" s="6">
        <f>'Principal CF Alloc'!J25</f>
        <v>14000000</v>
      </c>
      <c r="E10" s="6">
        <f>'Principal CF Alloc'!O25</f>
        <v>22649743.4328968</v>
      </c>
      <c r="F10" s="6">
        <f>'Principal CF Alloc'!R25</f>
        <v>20000000</v>
      </c>
      <c r="G10" s="6">
        <f>'Principal CF Alloc'!W25</f>
        <v>24708811.017705597</v>
      </c>
      <c r="H10" s="6">
        <f>'Principal CF Alloc'!AD25</f>
        <v>31203954.000333987</v>
      </c>
      <c r="I10" s="6">
        <f>'Principal CF Alloc'!AG25</f>
        <v>13950000</v>
      </c>
      <c r="K10" s="6">
        <f t="shared" si="0"/>
        <v>200522397.87245092</v>
      </c>
      <c r="L10" s="20">
        <f>K10-'Summary CF'!F9</f>
        <v>-9.9999994039535522E-2</v>
      </c>
    </row>
    <row r="11" spans="1:12">
      <c r="A11" s="26">
        <v>8</v>
      </c>
      <c r="B11" s="6">
        <f>'Principal CF Alloc'!D26</f>
        <v>68536839.106335208</v>
      </c>
      <c r="C11" s="6">
        <f>'Principal CF Alloc'!G26</f>
        <v>4455882.6361328</v>
      </c>
      <c r="D11" s="6">
        <f>'Principal CF Alloc'!J26</f>
        <v>14000000</v>
      </c>
      <c r="E11" s="6">
        <f>'Principal CF Alloc'!O26</f>
        <v>22744117.363867205</v>
      </c>
      <c r="F11" s="6">
        <f>'Principal CF Alloc'!R26</f>
        <v>20000000</v>
      </c>
      <c r="G11" s="6">
        <f>'Principal CF Alloc'!W26</f>
        <v>24811764.396946035</v>
      </c>
      <c r="H11" s="6">
        <f>'Principal CF Alloc'!AD26</f>
        <v>30965687.893141117</v>
      </c>
      <c r="I11" s="6">
        <f>'Principal CF Alloc'!AG26</f>
        <v>13950000</v>
      </c>
      <c r="K11" s="6">
        <f t="shared" ref="K11:K74" si="1">SUM(B11:J11)</f>
        <v>199464291.39642239</v>
      </c>
      <c r="L11" s="20">
        <f>K11-'Summary CF'!F10</f>
        <v>-9.9999964237213135E-2</v>
      </c>
    </row>
    <row r="12" spans="1:12">
      <c r="A12" s="26">
        <v>9</v>
      </c>
      <c r="B12" s="6">
        <f>'Principal CF Alloc'!D27</f>
        <v>67575446.764873058</v>
      </c>
      <c r="C12" s="6">
        <f>'Principal CF Alloc'!G27</f>
        <v>4361115.4804500202</v>
      </c>
      <c r="D12" s="6">
        <f>'Principal CF Alloc'!J27</f>
        <v>14000000</v>
      </c>
      <c r="E12" s="6">
        <f>'Principal CF Alloc'!O27</f>
        <v>22838884.519549984</v>
      </c>
      <c r="F12" s="6">
        <f>'Principal CF Alloc'!R27</f>
        <v>20000000</v>
      </c>
      <c r="G12" s="6">
        <f>'Principal CF Alloc'!W27</f>
        <v>24915146.748599976</v>
      </c>
      <c r="H12" s="6">
        <f>'Principal CF Alloc'!AD27</f>
        <v>30716328.73985311</v>
      </c>
      <c r="I12" s="6">
        <f>'Principal CF Alloc'!AG27</f>
        <v>13950000</v>
      </c>
      <c r="K12" s="6">
        <f t="shared" si="1"/>
        <v>198356922.25332615</v>
      </c>
      <c r="L12" s="20">
        <f>K12-'Summary CF'!F11</f>
        <v>-9.9999994039535522E-2</v>
      </c>
    </row>
    <row r="13" spans="1:12">
      <c r="A13" s="26">
        <v>10</v>
      </c>
      <c r="B13" s="6">
        <f>'Principal CF Alloc'!D28</f>
        <v>66575990.036027372</v>
      </c>
      <c r="C13" s="6">
        <f>'Principal CF Alloc'!G28</f>
        <v>4265953.4616185622</v>
      </c>
      <c r="D13" s="6">
        <f>'Principal CF Alloc'!J28</f>
        <v>14000000</v>
      </c>
      <c r="E13" s="6">
        <f>'Principal CF Alloc'!O28</f>
        <v>22934046.538381442</v>
      </c>
      <c r="F13" s="6">
        <f>'Principal CF Alloc'!R28</f>
        <v>20000000</v>
      </c>
      <c r="G13" s="6">
        <f>'Principal CF Alloc'!W28</f>
        <v>25018959.860052478</v>
      </c>
      <c r="H13" s="6">
        <f>'Principal CF Alloc'!AD28</f>
        <v>30456032.313548215</v>
      </c>
      <c r="I13" s="6">
        <f>'Principal CF Alloc'!AG28</f>
        <v>13950000</v>
      </c>
      <c r="K13" s="6">
        <f t="shared" si="1"/>
        <v>197200982.20962805</v>
      </c>
      <c r="L13" s="20">
        <f>K13-'Summary CF'!F12</f>
        <v>-0.10000002384185791</v>
      </c>
    </row>
    <row r="14" spans="1:12">
      <c r="A14" s="26">
        <v>11</v>
      </c>
      <c r="B14" s="6">
        <f>'Principal CF Alloc'!D29</f>
        <v>65539032.747582451</v>
      </c>
      <c r="C14" s="6">
        <f>'Principal CF Alloc'!G29</f>
        <v>4170394.9343753061</v>
      </c>
      <c r="D14" s="6">
        <f>'Principal CF Alloc'!J29</f>
        <v>14000000</v>
      </c>
      <c r="E14" s="6">
        <f>'Principal CF Alloc'!O29</f>
        <v>23029605.065624699</v>
      </c>
      <c r="F14" s="6">
        <f>'Principal CF Alloc'!R29</f>
        <v>20000000</v>
      </c>
      <c r="G14" s="6">
        <f>'Principal CF Alloc'!W29</f>
        <v>25123205.52613603</v>
      </c>
      <c r="H14" s="6">
        <f>'Principal CF Alloc'!AD29</f>
        <v>30184962.998299442</v>
      </c>
      <c r="I14" s="6">
        <f>'Principal CF Alloc'!AG29</f>
        <v>13950000</v>
      </c>
      <c r="K14" s="6">
        <f t="shared" si="1"/>
        <v>195997201.27201793</v>
      </c>
      <c r="L14" s="20">
        <f>K14-'Summary CF'!F13</f>
        <v>-9.9999994039535522E-2</v>
      </c>
    </row>
    <row r="15" spans="1:12">
      <c r="A15" s="26">
        <v>12</v>
      </c>
      <c r="B15" s="6">
        <f>'Principal CF Alloc'!D30</f>
        <v>64465167.781772196</v>
      </c>
      <c r="C15" s="6">
        <f>'Principal CF Alloc'!G30</f>
        <v>4074438.2466018698</v>
      </c>
      <c r="D15" s="6">
        <f>'Principal CF Alloc'!J30</f>
        <v>14000000</v>
      </c>
      <c r="E15" s="6">
        <f>'Principal CF Alloc'!O30</f>
        <v>23125561.753398135</v>
      </c>
      <c r="F15" s="6">
        <f>'Principal CF Alloc'!R30</f>
        <v>20000000</v>
      </c>
      <c r="G15" s="6">
        <f>'Principal CF Alloc'!W30</f>
        <v>25227885.549161598</v>
      </c>
      <c r="H15" s="6">
        <f>'Principal CF Alloc'!AD30</f>
        <v>29903293.624302644</v>
      </c>
      <c r="I15" s="6">
        <f>'Principal CF Alloc'!AG30</f>
        <v>13950000</v>
      </c>
      <c r="K15" s="6">
        <f t="shared" si="1"/>
        <v>194746346.95523646</v>
      </c>
      <c r="L15" s="20">
        <f>K15-'Summary CF'!F14</f>
        <v>-9.9999964237213135E-2</v>
      </c>
    </row>
    <row r="16" spans="1:12">
      <c r="A16" s="26">
        <v>13</v>
      </c>
      <c r="B16" s="6">
        <f>'Principal CF Alloc'!D31</f>
        <v>63355016.46820318</v>
      </c>
      <c r="C16" s="6">
        <f>'Principal CF Alloc'!G31</f>
        <v>3978081.7392960442</v>
      </c>
      <c r="D16" s="6">
        <f>'Principal CF Alloc'!J31</f>
        <v>14000000</v>
      </c>
      <c r="E16" s="6">
        <f>'Principal CF Alloc'!O31</f>
        <v>23221918.260703962</v>
      </c>
      <c r="F16" s="6">
        <f>'Principal CF Alloc'!R31</f>
        <v>20000000</v>
      </c>
      <c r="G16" s="6">
        <f>'Principal CF Alloc'!W31</f>
        <v>25333001.738949772</v>
      </c>
      <c r="H16" s="6">
        <f>'Principal CF Alloc'!AD31</f>
        <v>29611205.291453835</v>
      </c>
      <c r="I16" s="6">
        <f>'Principal CF Alloc'!AG31</f>
        <v>13950000</v>
      </c>
      <c r="K16" s="6">
        <f t="shared" si="1"/>
        <v>193449223.4986068</v>
      </c>
      <c r="L16" s="20">
        <f>K16-'Summary CF'!F15</f>
        <v>-9.9999964237213135E-2</v>
      </c>
    </row>
    <row r="17" spans="1:12">
      <c r="A17" s="26">
        <v>14</v>
      </c>
      <c r="B17" s="6">
        <f>'Principal CF Alloc'!D32</f>
        <v>62209227.937827148</v>
      </c>
      <c r="C17" s="6">
        <f>'Principal CF Alloc'!G32</f>
        <v>3881323.7465431113</v>
      </c>
      <c r="D17" s="6">
        <f>'Principal CF Alloc'!J32</f>
        <v>14000000</v>
      </c>
      <c r="E17" s="6">
        <f>'Principal CF Alloc'!O32</f>
        <v>23318676.253456894</v>
      </c>
      <c r="F17" s="6">
        <f>'Principal CF Alloc'!R32</f>
        <v>20000000</v>
      </c>
      <c r="G17" s="6">
        <f>'Principal CF Alloc'!W32</f>
        <v>25438555.912862062</v>
      </c>
      <c r="H17" s="6">
        <f>'Principal CF Alloc'!AD32</f>
        <v>29308887.181606561</v>
      </c>
      <c r="I17" s="6">
        <f>'Principal CF Alloc'!AG32</f>
        <v>13950000</v>
      </c>
      <c r="K17" s="6">
        <f t="shared" si="1"/>
        <v>192106671.03229576</v>
      </c>
      <c r="L17" s="20">
        <f>K17-'Summary CF'!F16</f>
        <v>-0.10000002384185791</v>
      </c>
    </row>
    <row r="18" spans="1:12">
      <c r="A18" s="26">
        <v>15</v>
      </c>
      <c r="B18" s="6">
        <f>'Principal CF Alloc'!D33</f>
        <v>61028478.43883276</v>
      </c>
      <c r="C18" s="6">
        <f>'Principal CF Alloc'!G33</f>
        <v>3784162.5954870409</v>
      </c>
      <c r="D18" s="6">
        <f>'Principal CF Alloc'!J33</f>
        <v>14000000</v>
      </c>
      <c r="E18" s="6">
        <f>'Principal CF Alloc'!O33</f>
        <v>23415837.404512964</v>
      </c>
      <c r="F18" s="6">
        <f>'Principal CF Alloc'!R33</f>
        <v>20000000</v>
      </c>
      <c r="G18" s="6">
        <f>'Principal CF Alloc'!W33</f>
        <v>25544549.895832323</v>
      </c>
      <c r="H18" s="6">
        <f>'Principal CF Alloc'!AD33</f>
        <v>28996536.359762046</v>
      </c>
      <c r="I18" s="6">
        <f>'Principal CF Alloc'!AG33</f>
        <v>13950000</v>
      </c>
      <c r="K18" s="6">
        <f t="shared" si="1"/>
        <v>190719564.69442713</v>
      </c>
      <c r="L18" s="20">
        <f>K18-'Summary CF'!F17</f>
        <v>-9.9999994039535522E-2</v>
      </c>
    </row>
    <row r="19" spans="1:12">
      <c r="A19" s="26">
        <v>16</v>
      </c>
      <c r="B19" s="6">
        <f>'Principal CF Alloc'!D34</f>
        <v>59813470.615401067</v>
      </c>
      <c r="C19" s="6">
        <f>'Principal CF Alloc'!G34</f>
        <v>3686596.6063015703</v>
      </c>
      <c r="D19" s="6">
        <f>'Principal CF Alloc'!J34</f>
        <v>14000000</v>
      </c>
      <c r="E19" s="6">
        <f>'Principal CF Alloc'!O34</f>
        <v>23513403.393698435</v>
      </c>
      <c r="F19" s="6">
        <f>'Principal CF Alloc'!R34</f>
        <v>20000000</v>
      </c>
      <c r="G19" s="6">
        <f>'Principal CF Alloc'!W34</f>
        <v>25650985.520398289</v>
      </c>
      <c r="H19" s="6">
        <f>'Principal CF Alloc'!AD34</f>
        <v>28674357.564466693</v>
      </c>
      <c r="I19" s="6">
        <f>'Principal CF Alloc'!AG34</f>
        <v>13950000</v>
      </c>
      <c r="K19" s="6">
        <f t="shared" si="1"/>
        <v>189288813.70026603</v>
      </c>
      <c r="L19" s="20">
        <f>K19-'Summary CF'!F18</f>
        <v>-9.9999994039535522E-2</v>
      </c>
    </row>
    <row r="20" spans="1:12">
      <c r="A20" s="26">
        <v>17</v>
      </c>
      <c r="B20" s="6">
        <f>'Principal CF Alloc'!D35</f>
        <v>58564932.75034257</v>
      </c>
      <c r="C20" s="6">
        <f>'Principal CF Alloc'!G35</f>
        <v>3588624.09216116</v>
      </c>
      <c r="D20" s="6">
        <f>'Principal CF Alloc'!J35</f>
        <v>14000000</v>
      </c>
      <c r="E20" s="6">
        <f>'Principal CF Alloc'!O35</f>
        <v>23611375.907838844</v>
      </c>
      <c r="F20" s="6">
        <f>'Principal CF Alloc'!R35</f>
        <v>20000000</v>
      </c>
      <c r="G20" s="6">
        <f>'Principal CF Alloc'!W35</f>
        <v>25757864.626733281</v>
      </c>
      <c r="H20" s="6">
        <f>'Principal CF Alloc'!AD35</f>
        <v>28342562.987712674</v>
      </c>
      <c r="I20" s="6">
        <f>'Principal CF Alloc'!AG35</f>
        <v>13950000</v>
      </c>
      <c r="K20" s="6">
        <f t="shared" si="1"/>
        <v>187815360.36478853</v>
      </c>
      <c r="L20" s="20">
        <f>K20-'Summary CF'!F19</f>
        <v>-9.9999994039535522E-2</v>
      </c>
    </row>
    <row r="21" spans="1:12">
      <c r="A21" s="26">
        <v>18</v>
      </c>
      <c r="B21" s="6">
        <f>'Principal CF Alloc'!D36</f>
        <v>57283617.972705059</v>
      </c>
      <c r="C21" s="6">
        <f>'Principal CF Alloc'!G36</f>
        <v>3490243.3592118314</v>
      </c>
      <c r="D21" s="6">
        <f>'Principal CF Alloc'!J36</f>
        <v>14000000</v>
      </c>
      <c r="E21" s="6">
        <f>'Principal CF Alloc'!O36</f>
        <v>23709756.640788171</v>
      </c>
      <c r="F21" s="6">
        <f>'Principal CF Alloc'!R36</f>
        <v>20000000</v>
      </c>
      <c r="G21" s="6">
        <f>'Principal CF Alloc'!W36</f>
        <v>25865189.062678002</v>
      </c>
      <c r="H21" s="6">
        <f>'Principal CF Alloc'!AD36</f>
        <v>28001372.044658206</v>
      </c>
      <c r="I21" s="6">
        <f>'Principal CF Alloc'!AG36</f>
        <v>13950000</v>
      </c>
      <c r="K21" s="6">
        <f t="shared" si="1"/>
        <v>186300179.08004129</v>
      </c>
      <c r="L21" s="20">
        <f>K21-'Summary CF'!F20</f>
        <v>-9.9999964237213135E-2</v>
      </c>
    </row>
    <row r="22" spans="1:12">
      <c r="A22" s="26">
        <v>19</v>
      </c>
      <c r="B22" s="6">
        <f>'Principal CF Alloc'!D37</f>
        <v>55970303.431511171</v>
      </c>
      <c r="C22" s="6">
        <f>'Principal CF Alloc'!G37</f>
        <v>3391452.706541881</v>
      </c>
      <c r="D22" s="6">
        <f>'Principal CF Alloc'!J37</f>
        <v>14000000</v>
      </c>
      <c r="E22" s="6">
        <f>'Principal CF Alloc'!O37</f>
        <v>23808547.293458123</v>
      </c>
      <c r="F22" s="6">
        <f>'Principal CF Alloc'!R37</f>
        <v>20000000</v>
      </c>
      <c r="G22" s="6">
        <f>'Principal CF Alloc'!W37</f>
        <v>25972960.683772493</v>
      </c>
      <c r="H22" s="6">
        <f>'Principal CF Alloc'!AD37</f>
        <v>27651011.13350432</v>
      </c>
      <c r="I22" s="6">
        <f>'Principal CF Alloc'!AG37</f>
        <v>13950000</v>
      </c>
      <c r="K22" s="6">
        <f t="shared" si="1"/>
        <v>184744275.248788</v>
      </c>
      <c r="L22" s="20">
        <f>K22-'Summary CF'!F21</f>
        <v>-9.9999994039535522E-2</v>
      </c>
    </row>
    <row r="23" spans="1:12">
      <c r="A23" s="26">
        <v>20</v>
      </c>
      <c r="B23" s="6">
        <f>'Principal CF Alloc'!D38</f>
        <v>54625789.436852396</v>
      </c>
      <c r="C23" s="6">
        <f>'Principal CF Alloc'!G38</f>
        <v>3292250.4261524724</v>
      </c>
      <c r="D23" s="6">
        <f>'Principal CF Alloc'!J38</f>
        <v>14000000</v>
      </c>
      <c r="E23" s="6">
        <f>'Principal CF Alloc'!O38</f>
        <v>23907749.573847532</v>
      </c>
      <c r="F23" s="6">
        <f>'Principal CF Alloc'!R38</f>
        <v>20000000</v>
      </c>
      <c r="G23" s="6">
        <f>'Principal CF Alloc'!W38</f>
        <v>26081181.353288211</v>
      </c>
      <c r="H23" s="6">
        <f>'Principal CF Alloc'!AD38</f>
        <v>27291713.38588462</v>
      </c>
      <c r="I23" s="6">
        <f>'Principal CF Alloc'!AG38</f>
        <v>13950000</v>
      </c>
      <c r="K23" s="6">
        <f t="shared" si="1"/>
        <v>183148684.17602521</v>
      </c>
      <c r="L23" s="20">
        <f>K23-'Summary CF'!F22</f>
        <v>-0.10000002384185791</v>
      </c>
    </row>
    <row r="24" spans="1:12">
      <c r="A24" s="26">
        <v>21</v>
      </c>
      <c r="B24" s="6">
        <f>'Principal CF Alloc'!D39</f>
        <v>53250898.569631651</v>
      </c>
      <c r="C24" s="6">
        <f>'Principal CF Alloc'!G39</f>
        <v>3192634.8029281078</v>
      </c>
      <c r="D24" s="6">
        <f>'Principal CF Alloc'!J39</f>
        <v>14000000</v>
      </c>
      <c r="E24" s="6">
        <f>'Principal CF Alloc'!O39</f>
        <v>24007365.197071899</v>
      </c>
      <c r="F24" s="6">
        <f>'Principal CF Alloc'!R39</f>
        <v>20000000</v>
      </c>
      <c r="G24" s="6">
        <f>'Principal CF Alloc'!W39</f>
        <v>26189852.942260247</v>
      </c>
      <c r="H24" s="6">
        <f>'Principal CF Alloc'!AD39</f>
        <v>26923718.408143591</v>
      </c>
      <c r="I24" s="6">
        <f>'Principal CF Alloc'!AG39</f>
        <v>13950000</v>
      </c>
      <c r="K24" s="6">
        <f t="shared" si="1"/>
        <v>181514469.92003548</v>
      </c>
      <c r="L24" s="20">
        <f>K24-'Summary CF'!F23</f>
        <v>-0.10000002384185791</v>
      </c>
    </row>
    <row r="25" spans="1:12">
      <c r="A25" s="26">
        <v>22</v>
      </c>
      <c r="B25" s="6">
        <f>'Principal CF Alloc'!D40</f>
        <v>51846474.761309847</v>
      </c>
      <c r="C25" s="6">
        <f>'Principal CF Alloc'!G40</f>
        <v>3092604.1146069746</v>
      </c>
      <c r="D25" s="6">
        <f>'Principal CF Alloc'!J40</f>
        <v>14000000</v>
      </c>
      <c r="E25" s="6">
        <f>'Principal CF Alloc'!O40</f>
        <v>24107395.885393031</v>
      </c>
      <c r="F25" s="6">
        <f>'Principal CF Alloc'!R40</f>
        <v>20000000</v>
      </c>
      <c r="G25" s="6">
        <f>'Principal CF Alloc'!W40</f>
        <v>26298977.329519663</v>
      </c>
      <c r="H25" s="6">
        <f>'Principal CF Alloc'!AD40</f>
        <v>26547272.013897333</v>
      </c>
      <c r="I25" s="6">
        <f>'Principal CF Alloc'!AG40</f>
        <v>13950000</v>
      </c>
      <c r="K25" s="6">
        <f t="shared" si="1"/>
        <v>179842724.10472685</v>
      </c>
      <c r="L25" s="20">
        <f>K25-'Summary CF'!F24</f>
        <v>-9.9999994039535522E-2</v>
      </c>
    </row>
    <row r="26" spans="1:12">
      <c r="A26" s="26">
        <v>23</v>
      </c>
      <c r="B26" s="6">
        <f>'Principal CF Alloc'!D41</f>
        <v>50413382.345072269</v>
      </c>
      <c r="C26" s="6">
        <f>'Principal CF Alloc'!G41</f>
        <v>2992156.6317511704</v>
      </c>
      <c r="D26" s="6">
        <f>'Principal CF Alloc'!J41</f>
        <v>14000000</v>
      </c>
      <c r="E26" s="6">
        <f>'Principal CF Alloc'!O41</f>
        <v>24207843.368248835</v>
      </c>
      <c r="F26" s="6">
        <f>'Principal CF Alloc'!R41</f>
        <v>20000000</v>
      </c>
      <c r="G26" s="6">
        <f>'Principal CF Alloc'!W41</f>
        <v>26408556.401725996</v>
      </c>
      <c r="H26" s="6">
        <f>'Principal CF Alloc'!AD41</f>
        <v>26162625.948288254</v>
      </c>
      <c r="I26" s="6">
        <f>'Principal CF Alloc'!AG41</f>
        <v>13950000</v>
      </c>
      <c r="K26" s="6">
        <f t="shared" si="1"/>
        <v>178134564.69508654</v>
      </c>
      <c r="L26" s="20">
        <f>K26-'Summary CF'!F25</f>
        <v>-9.9999994039535522E-2</v>
      </c>
    </row>
    <row r="27" spans="1:12">
      <c r="A27" s="26">
        <v>24</v>
      </c>
      <c r="B27" s="6">
        <f>'Principal CF Alloc'!D42</f>
        <v>48952505.07988888</v>
      </c>
      <c r="C27" s="6">
        <f>'Principal CF Alloc'!G42</f>
        <v>2891290.6177168004</v>
      </c>
      <c r="D27" s="6">
        <f>'Principal CF Alloc'!J42</f>
        <v>14000000</v>
      </c>
      <c r="E27" s="6">
        <f>'Principal CF Alloc'!O42</f>
        <v>24308709.382283207</v>
      </c>
      <c r="F27" s="6">
        <f>'Principal CF Alloc'!R42</f>
        <v>20000000</v>
      </c>
      <c r="G27" s="6">
        <f>'Principal CF Alloc'!W42</f>
        <v>26518592.053399853</v>
      </c>
      <c r="H27" s="6">
        <f>'Principal CF Alloc'!AD42</f>
        <v>25770037.604362048</v>
      </c>
      <c r="I27" s="6">
        <f>'Principal CF Alloc'!AG42</f>
        <v>13950000</v>
      </c>
      <c r="K27" s="6">
        <f t="shared" si="1"/>
        <v>176391134.73765078</v>
      </c>
      <c r="L27" s="20">
        <f>K27-'Summary CF'!F26</f>
        <v>-9.9999994039535522E-2</v>
      </c>
    </row>
    <row r="28" spans="1:12">
      <c r="A28" s="26">
        <v>25</v>
      </c>
      <c r="B28" s="6">
        <f>'Principal CF Alloc'!D43</f>
        <v>47464745.148997404</v>
      </c>
      <c r="C28" s="6">
        <f>'Principal CF Alloc'!G43</f>
        <v>2790004.3286239537</v>
      </c>
      <c r="D28" s="6">
        <f>'Principal CF Alloc'!J43</f>
        <v>14000000</v>
      </c>
      <c r="E28" s="6">
        <f>'Principal CF Alloc'!O43</f>
        <v>24409995.671376053</v>
      </c>
      <c r="F28" s="6">
        <f>'Principal CF Alloc'!R43</f>
        <v>20000000</v>
      </c>
      <c r="G28" s="6">
        <f>'Principal CF Alloc'!W43</f>
        <v>26629086.186955687</v>
      </c>
      <c r="H28" s="6">
        <f>'Principal CF Alloc'!AD43</f>
        <v>25369769.732011374</v>
      </c>
      <c r="I28" s="6">
        <f>'Principal CF Alloc'!AG43</f>
        <v>13950000</v>
      </c>
      <c r="K28" s="6">
        <f t="shared" si="1"/>
        <v>174613601.06796446</v>
      </c>
      <c r="L28" s="20">
        <f>K28-'Summary CF'!F27</f>
        <v>-0.10000002384185791</v>
      </c>
    </row>
    <row r="29" spans="1:12">
      <c r="A29" s="26">
        <v>26</v>
      </c>
      <c r="B29" s="6">
        <f>'Principal CF Alloc'!D44</f>
        <v>45951022.134390533</v>
      </c>
      <c r="C29" s="6">
        <f>'Principal CF Alloc'!G44</f>
        <v>2688296.0133265536</v>
      </c>
      <c r="D29" s="6">
        <f>'Principal CF Alloc'!J44</f>
        <v>14000000</v>
      </c>
      <c r="E29" s="6">
        <f>'Principal CF Alloc'!O44</f>
        <v>24511703.986673452</v>
      </c>
      <c r="F29" s="6">
        <f>'Principal CF Alloc'!R44</f>
        <v>20000000</v>
      </c>
      <c r="G29" s="6">
        <f>'Principal CF Alloc'!W44</f>
        <v>26740040.712734669</v>
      </c>
      <c r="H29" s="6">
        <f>'Principal CF Alloc'!AD44</f>
        <v>24962090.139945768</v>
      </c>
      <c r="I29" s="6">
        <f>'Principal CF Alloc'!AG44</f>
        <v>13950000</v>
      </c>
      <c r="K29" s="6">
        <f t="shared" si="1"/>
        <v>172803152.98707098</v>
      </c>
      <c r="L29" s="20">
        <f>K29-'Summary CF'!F28</f>
        <v>-0.10000002384185791</v>
      </c>
    </row>
    <row r="30" spans="1:12">
      <c r="A30" s="26">
        <v>27</v>
      </c>
      <c r="B30" s="6">
        <f>'Principal CF Alloc'!D45</f>
        <v>44412271.96893733</v>
      </c>
      <c r="C30" s="6">
        <f>'Principal CF Alloc'!G45</f>
        <v>2586163.9133820808</v>
      </c>
      <c r="D30" s="6">
        <f>'Principal CF Alloc'!J45</f>
        <v>14000000</v>
      </c>
      <c r="E30" s="6">
        <f>'Principal CF Alloc'!O45</f>
        <v>24613836.086617924</v>
      </c>
      <c r="F30" s="6">
        <f>'Principal CF Alloc'!R45</f>
        <v>20000000</v>
      </c>
      <c r="G30" s="6">
        <f>'Principal CF Alloc'!W45</f>
        <v>26851457.549037732</v>
      </c>
      <c r="H30" s="6">
        <f>'Principal CF Alloc'!AD45</f>
        <v>24547271.391161509</v>
      </c>
      <c r="I30" s="6">
        <f>'Principal CF Alloc'!AG45</f>
        <v>13950000</v>
      </c>
      <c r="K30" s="6">
        <f t="shared" si="1"/>
        <v>170961000.90913656</v>
      </c>
      <c r="L30" s="20">
        <f>K30-'Summary CF'!F29</f>
        <v>-0.10000002384185791</v>
      </c>
    </row>
    <row r="31" spans="1:12">
      <c r="A31" s="26">
        <v>28</v>
      </c>
      <c r="B31" s="6">
        <f>'Principal CF Alloc'!D46</f>
        <v>42885502.810929112</v>
      </c>
      <c r="C31" s="6">
        <f>'Principal CF Alloc'!G46</f>
        <v>2483606.263021173</v>
      </c>
      <c r="D31" s="6">
        <f>'Principal CF Alloc'!J46</f>
        <v>14000000</v>
      </c>
      <c r="E31" s="6">
        <f>'Principal CF Alloc'!O46</f>
        <v>24716393.736978833</v>
      </c>
      <c r="F31" s="6">
        <f>'Principal CF Alloc'!R46</f>
        <v>20000000</v>
      </c>
      <c r="G31" s="6">
        <f>'Principal CF Alloc'!W46</f>
        <v>26963338.622158721</v>
      </c>
      <c r="H31" s="6">
        <f>'Principal CF Alloc'!AD46</f>
        <v>24136069.541491158</v>
      </c>
      <c r="I31" s="6">
        <f>'Principal CF Alloc'!AG46</f>
        <v>13950000</v>
      </c>
      <c r="K31" s="6">
        <f t="shared" si="1"/>
        <v>169134910.97457901</v>
      </c>
      <c r="L31" s="20">
        <f>K31-'Summary CF'!F30</f>
        <v>-9.9999994039535522E-2</v>
      </c>
    </row>
    <row r="32" spans="1:12">
      <c r="A32" s="26">
        <v>29</v>
      </c>
      <c r="B32" s="6">
        <f>'Principal CF Alloc'!D47</f>
        <v>41370611.035834529</v>
      </c>
      <c r="C32" s="6">
        <f>'Principal CF Alloc'!G47</f>
        <v>2380621.2891170946</v>
      </c>
      <c r="D32" s="6">
        <f>'Principal CF Alloc'!J47</f>
        <v>14000000</v>
      </c>
      <c r="E32" s="6">
        <f>'Principal CF Alloc'!O47</f>
        <v>24819378.71088291</v>
      </c>
      <c r="F32" s="6">
        <f>'Principal CF Alloc'!R47</f>
        <v>20000000</v>
      </c>
      <c r="G32" s="6">
        <f>'Principal CF Alloc'!W47</f>
        <v>27075685.866417717</v>
      </c>
      <c r="H32" s="6">
        <f>'Principal CF Alloc'!AD47</f>
        <v>23728455.037217066</v>
      </c>
      <c r="I32" s="6">
        <f>'Principal CF Alloc'!AG47</f>
        <v>13950000</v>
      </c>
      <c r="K32" s="6">
        <f t="shared" si="1"/>
        <v>167324751.93946934</v>
      </c>
      <c r="L32" s="20">
        <f>K32-'Summary CF'!F31</f>
        <v>-9.9999994039535522E-2</v>
      </c>
    </row>
    <row r="33" spans="1:12">
      <c r="A33" s="26">
        <v>30</v>
      </c>
      <c r="B33" s="6">
        <f>'Principal CF Alloc'!D48</f>
        <v>39867493.821433343</v>
      </c>
      <c r="C33" s="6">
        <f>'Principal CF Alloc'!G48</f>
        <v>2277207.2111550826</v>
      </c>
      <c r="D33" s="6">
        <f>'Principal CF Alloc'!J48</f>
        <v>14000000</v>
      </c>
      <c r="E33" s="6">
        <f>'Principal CF Alloc'!O48</f>
        <v>24922792.788844921</v>
      </c>
      <c r="F33" s="6">
        <f>'Principal CF Alloc'!R48</f>
        <v>20000000</v>
      </c>
      <c r="G33" s="6">
        <f>'Principal CF Alloc'!W48</f>
        <v>27188501.224194456</v>
      </c>
      <c r="H33" s="6">
        <f>'Principal CF Alloc'!AD48</f>
        <v>23324398.560135588</v>
      </c>
      <c r="I33" s="6">
        <f>'Principal CF Alloc'!AG48</f>
        <v>13950000</v>
      </c>
      <c r="K33" s="6">
        <f t="shared" si="1"/>
        <v>165530393.60576338</v>
      </c>
      <c r="L33" s="20">
        <f>K33-'Summary CF'!F32</f>
        <v>-0.10000002384185791</v>
      </c>
    </row>
    <row r="34" spans="1:12">
      <c r="A34" s="26">
        <v>31</v>
      </c>
      <c r="B34" s="6">
        <f>'Principal CF Alloc'!D49</f>
        <v>38376049.141391002</v>
      </c>
      <c r="C34" s="6">
        <f>'Principal CF Alloc'!G49</f>
        <v>2173362.2412015619</v>
      </c>
      <c r="D34" s="6">
        <f>'Principal CF Alloc'!J49</f>
        <v>14000000</v>
      </c>
      <c r="E34" s="6">
        <f>'Principal CF Alloc'!O49</f>
        <v>25026637.758798443</v>
      </c>
      <c r="F34" s="6">
        <f>'Principal CF Alloc'!R49</f>
        <v>20000000</v>
      </c>
      <c r="G34" s="6">
        <f>'Principal CF Alloc'!W49</f>
        <v>27301786.645961933</v>
      </c>
      <c r="H34" s="6">
        <f>'Principal CF Alloc'!AD49</f>
        <v>22923871.025699455</v>
      </c>
      <c r="I34" s="6">
        <f>'Principal CF Alloc'!AG49</f>
        <v>13950000</v>
      </c>
      <c r="K34" s="6">
        <f t="shared" si="1"/>
        <v>163751706.81305242</v>
      </c>
      <c r="L34" s="20">
        <f>K34-'Summary CF'!F33</f>
        <v>-0.10000002384185791</v>
      </c>
    </row>
    <row r="35" spans="1:12">
      <c r="A35" s="26">
        <v>32</v>
      </c>
      <c r="B35" s="6">
        <f>'Principal CF Alloc'!D50</f>
        <v>36896175.758883238</v>
      </c>
      <c r="C35" s="6">
        <f>'Principal CF Alloc'!G50</f>
        <v>2069084.5838732352</v>
      </c>
      <c r="D35" s="6">
        <f>'Principal CF Alloc'!J50</f>
        <v>14000000</v>
      </c>
      <c r="E35" s="6">
        <f>'Principal CF Alloc'!O50</f>
        <v>25130915.416126769</v>
      </c>
      <c r="F35" s="6">
        <f>'Principal CF Alloc'!R50</f>
        <v>20000000</v>
      </c>
      <c r="G35" s="6">
        <f>'Principal CF Alloc'!W50</f>
        <v>27415544.090320107</v>
      </c>
      <c r="H35" s="6">
        <f>'Principal CF Alloc'!AD50</f>
        <v>22526843.581174731</v>
      </c>
      <c r="I35" s="6">
        <f>'Principal CF Alloc'!AG50</f>
        <v>13950000</v>
      </c>
      <c r="K35" s="6">
        <f t="shared" si="1"/>
        <v>161988563.43037808</v>
      </c>
      <c r="L35" s="20">
        <f>K35-'Summary CF'!F34</f>
        <v>-0.10000002384185791</v>
      </c>
    </row>
    <row r="36" spans="1:12">
      <c r="A36" s="26">
        <v>33</v>
      </c>
      <c r="B36" s="6">
        <f>'Principal CF Alloc'!D51</f>
        <v>35427773.220270358</v>
      </c>
      <c r="C36" s="6">
        <f>'Principal CF Alloc'!G51</f>
        <v>1964372.4363060403</v>
      </c>
      <c r="D36" s="6">
        <f>'Principal CF Alloc'!J51</f>
        <v>14000000</v>
      </c>
      <c r="E36" s="6">
        <f>'Principal CF Alloc'!O51</f>
        <v>25235627.563693963</v>
      </c>
      <c r="F36" s="6">
        <f>'Principal CF Alloc'!R51</f>
        <v>20000000</v>
      </c>
      <c r="G36" s="6">
        <f>'Principal CF Alloc'!W51</f>
        <v>27529775.524029773</v>
      </c>
      <c r="H36" s="6">
        <f>'Principal CF Alloc'!AD51</f>
        <v>22133287.603812233</v>
      </c>
      <c r="I36" s="6">
        <f>'Principal CF Alloc'!AG51</f>
        <v>13950000</v>
      </c>
      <c r="K36" s="6">
        <f t="shared" si="1"/>
        <v>160240836.34811237</v>
      </c>
      <c r="L36" s="20">
        <f>K36-'Summary CF'!F35</f>
        <v>-0.10000002384185791</v>
      </c>
    </row>
    <row r="37" spans="1:12">
      <c r="A37" s="26">
        <v>34</v>
      </c>
      <c r="B37" s="6">
        <f>'Principal CF Alloc'!D52</f>
        <v>33970741.848820768</v>
      </c>
      <c r="C37" s="6">
        <f>'Principal CF Alloc'!G52</f>
        <v>1859223.9881239822</v>
      </c>
      <c r="D37" s="6">
        <f>'Principal CF Alloc'!J52</f>
        <v>14000000</v>
      </c>
      <c r="E37" s="6">
        <f>'Principal CF Alloc'!O52</f>
        <v>25340776.011876021</v>
      </c>
      <c r="F37" s="6">
        <f>'Principal CF Alloc'!R52</f>
        <v>20000000</v>
      </c>
      <c r="G37" s="6">
        <f>'Principal CF Alloc'!W52</f>
        <v>27644482.922046565</v>
      </c>
      <c r="H37" s="6">
        <f>'Principal CF Alloc'!AD52</f>
        <v>21743174.699033327</v>
      </c>
      <c r="I37" s="6">
        <f>'Principal CF Alloc'!AG52</f>
        <v>13950000</v>
      </c>
      <c r="K37" s="6">
        <f t="shared" si="1"/>
        <v>158508399.46990067</v>
      </c>
      <c r="L37" s="20">
        <f>K37-'Summary CF'!F36</f>
        <v>-0.10000002384185791</v>
      </c>
    </row>
    <row r="38" spans="1:12">
      <c r="A38" s="26">
        <v>35</v>
      </c>
      <c r="B38" s="6">
        <f>'Principal CF Alloc'!D53</f>
        <v>32524982.73848344</v>
      </c>
      <c r="C38" s="6">
        <f>'Principal CF Alloc'!G53</f>
        <v>1753637.4214078321</v>
      </c>
      <c r="D38" s="6">
        <f>'Principal CF Alloc'!J53</f>
        <v>14000000</v>
      </c>
      <c r="E38" s="6">
        <f>'Principal CF Alloc'!O53</f>
        <v>25446362.57859217</v>
      </c>
      <c r="F38" s="6">
        <f>'Principal CF Alloc'!R53</f>
        <v>20000000</v>
      </c>
      <c r="G38" s="6">
        <f>'Principal CF Alloc'!W53</f>
        <v>27759668.267555092</v>
      </c>
      <c r="H38" s="6">
        <f>'Principal CF Alloc'!AD53</f>
        <v>21356476.698629957</v>
      </c>
      <c r="I38" s="6">
        <f>'Principal CF Alloc'!AG53</f>
        <v>13950000</v>
      </c>
      <c r="K38" s="6">
        <f t="shared" si="1"/>
        <v>156791127.70466849</v>
      </c>
      <c r="L38" s="20">
        <f>K38-'Summary CF'!F37</f>
        <v>-0.10000002384185791</v>
      </c>
    </row>
    <row r="39" spans="1:12">
      <c r="A39" s="26">
        <v>36</v>
      </c>
      <c r="B39" s="6">
        <f>'Principal CF Alloc'!D54</f>
        <v>31090397.747708827</v>
      </c>
      <c r="C39" s="6">
        <f>'Principal CF Alloc'!G54</f>
        <v>1647610.9106636981</v>
      </c>
      <c r="D39" s="6">
        <f>'Principal CF Alloc'!J54</f>
        <v>14000000</v>
      </c>
      <c r="E39" s="6">
        <f>'Principal CF Alloc'!O54</f>
        <v>25552389.089336306</v>
      </c>
      <c r="F39" s="6">
        <f>'Principal CF Alloc'!R54</f>
        <v>20000000</v>
      </c>
      <c r="G39" s="6">
        <f>'Principal CF Alloc'!W54</f>
        <v>27875333.552003238</v>
      </c>
      <c r="H39" s="6">
        <f>'Principal CF Alloc'!AD54</f>
        <v>20973165.658978827</v>
      </c>
      <c r="I39" s="6">
        <f>'Principal CF Alloc'!AG54</f>
        <v>13950000</v>
      </c>
      <c r="K39" s="6">
        <f t="shared" si="1"/>
        <v>155088896.95869088</v>
      </c>
      <c r="L39" s="20">
        <f>K39-'Summary CF'!F38</f>
        <v>-0.10000002384185791</v>
      </c>
    </row>
    <row r="40" spans="1:12">
      <c r="A40" s="26">
        <v>37</v>
      </c>
      <c r="B40" s="6">
        <f>'Principal CF Alloc'!D55</f>
        <v>29666889.493317936</v>
      </c>
      <c r="C40" s="6">
        <f>'Principal CF Alloc'!G55</f>
        <v>1541142.6227914635</v>
      </c>
      <c r="D40" s="6">
        <f>'Principal CF Alloc'!J55</f>
        <v>14000000</v>
      </c>
      <c r="E40" s="6">
        <f>'Principal CF Alloc'!O55</f>
        <v>25658857.377208542</v>
      </c>
      <c r="F40" s="6">
        <f>'Principal CF Alloc'!R55</f>
        <v>20000000</v>
      </c>
      <c r="G40" s="6">
        <f>'Principal CF Alloc'!W55</f>
        <v>27991480.775136586</v>
      </c>
      <c r="H40" s="6">
        <f>'Principal CF Alloc'!AD55</f>
        <v>20593213.859269604</v>
      </c>
      <c r="I40" s="6">
        <f>'Principal CF Alloc'!AG55</f>
        <v>13950000</v>
      </c>
      <c r="K40" s="6">
        <f t="shared" si="1"/>
        <v>153401584.12772414</v>
      </c>
      <c r="L40" s="20">
        <f>K40-'Summary CF'!F39</f>
        <v>-0.10000002384185791</v>
      </c>
    </row>
    <row r="41" spans="1:12">
      <c r="A41" s="26">
        <v>38</v>
      </c>
      <c r="B41" s="6">
        <f>'Principal CF Alloc'!D56</f>
        <v>28254361.344419111</v>
      </c>
      <c r="C41" s="6">
        <f>'Principal CF Alloc'!G56</f>
        <v>1434230.7170530946</v>
      </c>
      <c r="D41" s="6">
        <f>'Principal CF Alloc'!J56</f>
        <v>14000000</v>
      </c>
      <c r="E41" s="6">
        <f>'Principal CF Alloc'!O56</f>
        <v>25765769.282946911</v>
      </c>
      <c r="F41" s="6">
        <f>'Principal CF Alloc'!R56</f>
        <v>20000000</v>
      </c>
      <c r="G41" s="6">
        <f>'Principal CF Alloc'!W56</f>
        <v>28108111.945032988</v>
      </c>
      <c r="H41" s="6">
        <f>'Principal CF Alloc'!AD56</f>
        <v>20216593.799747024</v>
      </c>
      <c r="I41" s="6">
        <f>'Principal CF Alloc'!AG56</f>
        <v>13950000</v>
      </c>
      <c r="K41" s="6">
        <f t="shared" si="1"/>
        <v>151729067.08919913</v>
      </c>
      <c r="L41" s="20">
        <f>K41-'Summary CF'!F40</f>
        <v>-0.10000002384185791</v>
      </c>
    </row>
    <row r="42" spans="1:12">
      <c r="A42" s="26">
        <v>39</v>
      </c>
      <c r="B42" s="6">
        <f>'Principal CF Alloc'!D57</f>
        <v>26852717.416372202</v>
      </c>
      <c r="C42" s="6">
        <f>'Principal CF Alloc'!G57</f>
        <v>1326873.3450408159</v>
      </c>
      <c r="D42" s="6">
        <f>'Principal CF Alloc'!J57</f>
        <v>14000000</v>
      </c>
      <c r="E42" s="6">
        <f>'Principal CF Alloc'!O57</f>
        <v>25873126.654959191</v>
      </c>
      <c r="F42" s="6">
        <f>'Principal CF Alloc'!R57</f>
        <v>20000000</v>
      </c>
      <c r="G42" s="6">
        <f>'Principal CF Alloc'!W57</f>
        <v>28225229.078137293</v>
      </c>
      <c r="H42" s="6">
        <f>'Principal CF Alloc'!AD57</f>
        <v>19843278.199966829</v>
      </c>
      <c r="I42" s="6">
        <f>'Principal CF Alloc'!AG57</f>
        <v>13950000</v>
      </c>
      <c r="K42" s="6">
        <f t="shared" si="1"/>
        <v>150071224.69447634</v>
      </c>
      <c r="L42" s="20">
        <f>K42-'Summary CF'!F41</f>
        <v>-9.9999994039535522E-2</v>
      </c>
    </row>
    <row r="43" spans="1:12">
      <c r="A43" s="26">
        <v>40</v>
      </c>
      <c r="B43" s="6">
        <f>'Principal CF Alloc'!D58</f>
        <v>25461862.564799719</v>
      </c>
      <c r="C43" s="6">
        <f>'Principal CF Alloc'!G58</f>
        <v>1219068.6506451527</v>
      </c>
      <c r="D43" s="6">
        <f>'Principal CF Alloc'!J58</f>
        <v>14000000</v>
      </c>
      <c r="E43" s="6">
        <f>'Principal CF Alloc'!O58</f>
        <v>25980931.349354856</v>
      </c>
      <c r="F43" s="6">
        <f>'Principal CF Alloc'!R58</f>
        <v>20000000</v>
      </c>
      <c r="G43" s="6">
        <f>'Principal CF Alloc'!W58</f>
        <v>28342834.199296199</v>
      </c>
      <c r="H43" s="6">
        <f>'Principal CF Alloc'!AD58</f>
        <v>19473239.997065384</v>
      </c>
      <c r="I43" s="6">
        <f>'Principal CF Alloc'!AG58</f>
        <v>13950000</v>
      </c>
      <c r="K43" s="6">
        <f t="shared" si="1"/>
        <v>148427936.76116133</v>
      </c>
      <c r="L43" s="20">
        <f>K43-'Summary CF'!F42</f>
        <v>-9.9999994039535522E-2</v>
      </c>
    </row>
    <row r="44" spans="1:12">
      <c r="A44" s="26">
        <v>41</v>
      </c>
      <c r="B44" s="6">
        <f>'Principal CF Alloc'!D59</f>
        <v>24081702.379644591</v>
      </c>
      <c r="C44" s="6">
        <f>'Principal CF Alloc'!G59</f>
        <v>1110814.7700228407</v>
      </c>
      <c r="D44" s="6">
        <f>'Principal CF Alloc'!J59</f>
        <v>14000000</v>
      </c>
      <c r="E44" s="6">
        <f>'Principal CF Alloc'!O59</f>
        <v>26089185.229977168</v>
      </c>
      <c r="F44" s="6">
        <f>'Principal CF Alloc'!R59</f>
        <v>20000000</v>
      </c>
      <c r="G44" s="6">
        <f>'Principal CF Alloc'!W59</f>
        <v>28460929.341793265</v>
      </c>
      <c r="H44" s="6">
        <f>'Principal CF Alloc'!AD59</f>
        <v>19106452.344042886</v>
      </c>
      <c r="I44" s="6">
        <f>'Principal CF Alloc'!AG59</f>
        <v>13950000</v>
      </c>
      <c r="K44" s="6">
        <f t="shared" si="1"/>
        <v>146799084.06548077</v>
      </c>
      <c r="L44" s="20">
        <f>K44-'Summary CF'!F43</f>
        <v>-9.9999994039535522E-2</v>
      </c>
    </row>
    <row r="45" spans="1:12">
      <c r="A45" s="26">
        <v>42</v>
      </c>
      <c r="B45" s="6">
        <f>'Principal CF Alloc'!D60</f>
        <v>22712143.179274213</v>
      </c>
      <c r="C45" s="6">
        <f>'Principal CF Alloc'!G60</f>
        <v>1002109.8315646024</v>
      </c>
      <c r="D45" s="6">
        <f>'Principal CF Alloc'!J60</f>
        <v>14000000</v>
      </c>
      <c r="E45" s="6">
        <f>'Principal CF Alloc'!O60</f>
        <v>26197890.168435406</v>
      </c>
      <c r="F45" s="6">
        <f>'Principal CF Alloc'!R60</f>
        <v>20000000</v>
      </c>
      <c r="G45" s="6">
        <f>'Principal CF Alloc'!W60</f>
        <v>28579516.547384072</v>
      </c>
      <c r="H45" s="6">
        <f>'Principal CF Alloc'!AD60</f>
        <v>18742888.608060073</v>
      </c>
      <c r="I45" s="6">
        <f>'Principal CF Alloc'!AG60</f>
        <v>13950000</v>
      </c>
      <c r="K45" s="6">
        <f t="shared" si="1"/>
        <v>145184548.33471835</v>
      </c>
      <c r="L45" s="20">
        <f>K45-'Summary CF'!F44</f>
        <v>-0.10000002384185791</v>
      </c>
    </row>
    <row r="46" spans="1:12">
      <c r="A46" s="26">
        <v>43</v>
      </c>
      <c r="B46" s="6">
        <f>'Principal CF Alloc'!D61</f>
        <v>21353092.00463035</v>
      </c>
      <c r="C46" s="6">
        <f>'Principal CF Alloc'!G61</f>
        <v>892951.95586278825</v>
      </c>
      <c r="D46" s="6">
        <f>'Principal CF Alloc'!J61</f>
        <v>14000000</v>
      </c>
      <c r="E46" s="6">
        <f>'Principal CF Alloc'!O61</f>
        <v>26307048.044137221</v>
      </c>
      <c r="F46" s="6">
        <f>'Principal CF Alloc'!R61</f>
        <v>20000000</v>
      </c>
      <c r="G46" s="6">
        <f>'Principal CF Alloc'!W61</f>
        <v>28698597.866331507</v>
      </c>
      <c r="H46" s="6">
        <f>'Principal CF Alloc'!AD61</f>
        <v>18382522.3687483</v>
      </c>
      <c r="I46" s="6">
        <f>'Principal CF Alloc'!AG61</f>
        <v>13950000</v>
      </c>
      <c r="K46" s="6">
        <f t="shared" si="1"/>
        <v>143584212.23971015</v>
      </c>
      <c r="L46" s="20">
        <f>K46-'Summary CF'!F45</f>
        <v>-0.10000002384185791</v>
      </c>
    </row>
    <row r="47" spans="1:12">
      <c r="A47" s="26">
        <v>44</v>
      </c>
      <c r="B47" s="6">
        <f>'Principal CF Alloc'!D62</f>
        <v>20004456.613424581</v>
      </c>
      <c r="C47" s="6">
        <f>'Principal CF Alloc'!G62</f>
        <v>783339.25567888306</v>
      </c>
      <c r="D47" s="6">
        <f>'Principal CF Alloc'!J62</f>
        <v>14000000</v>
      </c>
      <c r="E47" s="6">
        <f>'Principal CF Alloc'!O62</f>
        <v>26416660.744321126</v>
      </c>
      <c r="F47" s="6">
        <f>'Principal CF Alloc'!R62</f>
        <v>20000000</v>
      </c>
      <c r="G47" s="6">
        <f>'Principal CF Alloc'!W62</f>
        <v>28818175.35744122</v>
      </c>
      <c r="H47" s="6">
        <f>'Principal CF Alloc'!AD62</f>
        <v>18025327.416532885</v>
      </c>
      <c r="I47" s="6">
        <f>'Principal CF Alloc'!AG62</f>
        <v>13950000</v>
      </c>
      <c r="K47" s="6">
        <f t="shared" si="1"/>
        <v>141997959.38739869</v>
      </c>
      <c r="L47" s="20">
        <f>K47-'Summary CF'!F46</f>
        <v>-9.9999994039535522E-2</v>
      </c>
    </row>
    <row r="48" spans="1:12">
      <c r="A48" s="26">
        <v>45</v>
      </c>
      <c r="B48" s="6">
        <f>'Principal CF Alloc'!D63</f>
        <v>18666145.474378917</v>
      </c>
      <c r="C48" s="6">
        <f>'Principal CF Alloc'!G63</f>
        <v>673269.83591087838</v>
      </c>
      <c r="D48" s="6">
        <f>'Principal CF Alloc'!J63</f>
        <v>14000000</v>
      </c>
      <c r="E48" s="6">
        <f>'Principal CF Alloc'!O63</f>
        <v>26526730.164089132</v>
      </c>
      <c r="F48" s="6">
        <f>'Principal CF Alloc'!R63</f>
        <v>20000000</v>
      </c>
      <c r="G48" s="6">
        <f>'Principal CF Alloc'!W63</f>
        <v>28938251.088097226</v>
      </c>
      <c r="H48" s="6">
        <f>'Principal CF Alloc'!AD63</f>
        <v>17671277.750969641</v>
      </c>
      <c r="I48" s="6">
        <f>'Principal CF Alloc'!AG63</f>
        <v>13950000</v>
      </c>
      <c r="K48" s="6">
        <f t="shared" si="1"/>
        <v>140425674.31344581</v>
      </c>
      <c r="L48" s="20">
        <f>K48-'Summary CF'!F47</f>
        <v>-9.9999964237213135E-2</v>
      </c>
    </row>
    <row r="49" spans="1:12">
      <c r="A49" s="26">
        <v>46</v>
      </c>
      <c r="B49" s="6">
        <f>'Principal CF Alloc'!D64</f>
        <v>17338067.761511225</v>
      </c>
      <c r="C49" s="6">
        <f>'Principal CF Alloc'!G64</f>
        <v>562741.79356050701</v>
      </c>
      <c r="D49" s="6">
        <f>'Principal CF Alloc'!J64</f>
        <v>14000000</v>
      </c>
      <c r="E49" s="6">
        <f>'Principal CF Alloc'!O64</f>
        <v>26637258.206439503</v>
      </c>
      <c r="F49" s="6">
        <f>'Principal CF Alloc'!R64</f>
        <v>20000000</v>
      </c>
      <c r="G49" s="6">
        <f>'Principal CF Alloc'!W64</f>
        <v>29058827.134297632</v>
      </c>
      <c r="H49" s="6">
        <f>'Principal CF Alloc'!AD64</f>
        <v>17320347.579094462</v>
      </c>
      <c r="I49" s="6">
        <f>'Principal CF Alloc'!AG64</f>
        <v>13950000</v>
      </c>
      <c r="K49" s="6">
        <f t="shared" si="1"/>
        <v>138867242.47490335</v>
      </c>
      <c r="L49" s="20">
        <f>K49-'Summary CF'!F48</f>
        <v>-9.9999964237213135E-2</v>
      </c>
    </row>
    <row r="50" spans="1:12">
      <c r="A50" s="26">
        <v>47</v>
      </c>
      <c r="B50" s="6">
        <f>'Principal CF Alloc'!D65</f>
        <v>16020133.348465117</v>
      </c>
      <c r="C50" s="6">
        <f>'Principal CF Alloc'!G65</f>
        <v>451753.21770034241</v>
      </c>
      <c r="D50" s="6">
        <f>'Principal CF Alloc'!J65</f>
        <v>14000000</v>
      </c>
      <c r="E50" s="6">
        <f>'Principal CF Alloc'!O65</f>
        <v>26748246.782299668</v>
      </c>
      <c r="F50" s="6">
        <f>'Principal CF Alloc'!R65</f>
        <v>20000000</v>
      </c>
      <c r="G50" s="6">
        <f>'Principal CF Alloc'!W65</f>
        <v>29179905.580690537</v>
      </c>
      <c r="H50" s="6">
        <f>'Principal CF Alloc'!AD65</f>
        <v>16972511.313785877</v>
      </c>
      <c r="I50" s="6">
        <f>'Principal CF Alloc'!AG65</f>
        <v>13950000</v>
      </c>
      <c r="K50" s="6">
        <f t="shared" si="1"/>
        <v>137322550.24294156</v>
      </c>
      <c r="L50" s="20">
        <f>K50-'Summary CF'!F49</f>
        <v>-9.9999964237213135E-2</v>
      </c>
    </row>
    <row r="51" spans="1:12">
      <c r="A51" s="26">
        <v>48</v>
      </c>
      <c r="B51" s="6">
        <f>'Principal CF Alloc'!D66</f>
        <v>14712252.802883945</v>
      </c>
      <c r="C51" s="6">
        <f>'Principal CF Alloc'!G66</f>
        <v>340302.18944076053</v>
      </c>
      <c r="D51" s="6">
        <f>'Principal CF Alloc'!J66</f>
        <v>14000000</v>
      </c>
      <c r="E51" s="6">
        <f>'Principal CF Alloc'!O66</f>
        <v>26859697.81055925</v>
      </c>
      <c r="F51" s="6">
        <f>'Principal CF Alloc'!R66</f>
        <v>20000000</v>
      </c>
      <c r="G51" s="6">
        <f>'Principal CF Alloc'!W66</f>
        <v>29301488.520610079</v>
      </c>
      <c r="H51" s="6">
        <f>'Principal CF Alloc'!AD66</f>
        <v>16627743.572140466</v>
      </c>
      <c r="I51" s="6">
        <f>'Principal CF Alloc'!AG66</f>
        <v>13950000</v>
      </c>
      <c r="K51" s="6">
        <f t="shared" si="1"/>
        <v>135791484.8956345</v>
      </c>
      <c r="L51" s="20">
        <f>K51-'Summary CF'!F50</f>
        <v>-9.9999964237213135E-2</v>
      </c>
    </row>
    <row r="52" spans="1:12">
      <c r="A52" s="26">
        <v>49</v>
      </c>
      <c r="B52" s="6">
        <f>'Principal CF Alloc'!D67</f>
        <v>13414337.380828561</v>
      </c>
      <c r="C52" s="6">
        <f>'Principal CF Alloc'!G67</f>
        <v>228386.78189676371</v>
      </c>
      <c r="D52" s="6">
        <f>'Principal CF Alloc'!J67</f>
        <v>14000000</v>
      </c>
      <c r="E52" s="6">
        <f>'Principal CF Alloc'!O67</f>
        <v>26971613.218103249</v>
      </c>
      <c r="F52" s="6">
        <f>'Principal CF Alloc'!R67</f>
        <v>20000000</v>
      </c>
      <c r="G52" s="6">
        <f>'Principal CF Alloc'!W67</f>
        <v>29423578.056112621</v>
      </c>
      <c r="H52" s="6">
        <f>'Principal CF Alloc'!AD67</f>
        <v>16286019.173861047</v>
      </c>
      <c r="I52" s="6">
        <f>'Principal CF Alloc'!AG67</f>
        <v>13950000</v>
      </c>
      <c r="K52" s="6">
        <f t="shared" si="1"/>
        <v>134273934.61080223</v>
      </c>
      <c r="L52" s="20">
        <f>K52-'Summary CF'!F51</f>
        <v>-9.9999964237213135E-2</v>
      </c>
    </row>
    <row r="53" spans="1:12">
      <c r="A53" s="26">
        <v>50</v>
      </c>
      <c r="B53" s="6">
        <f>'Principal CF Alloc'!D68</f>
        <v>12126299.021238493</v>
      </c>
      <c r="C53" s="6">
        <f>'Principal CF Alloc'!G68</f>
        <v>116005.06015466689</v>
      </c>
      <c r="D53" s="6">
        <f>'Principal CF Alloc'!J68</f>
        <v>14000000</v>
      </c>
      <c r="E53" s="6">
        <f>'Principal CF Alloc'!O68</f>
        <v>27083994.939845346</v>
      </c>
      <c r="F53" s="6">
        <f>'Principal CF Alloc'!R68</f>
        <v>20000000</v>
      </c>
      <c r="G53" s="6">
        <f>'Principal CF Alloc'!W68</f>
        <v>29546176.298013091</v>
      </c>
      <c r="H53" s="6">
        <f>'Principal CF Alloc'!AD68</f>
        <v>15947313.139657507</v>
      </c>
      <c r="I53" s="6">
        <f>'Principal CF Alloc'!AG68</f>
        <v>13950000</v>
      </c>
      <c r="K53" s="6">
        <f t="shared" si="1"/>
        <v>132769788.45890911</v>
      </c>
      <c r="L53" s="20">
        <f>K53-'Summary CF'!F52</f>
        <v>-9.9999979138374329E-2</v>
      </c>
    </row>
    <row r="54" spans="1:12">
      <c r="A54" s="26">
        <v>51</v>
      </c>
      <c r="B54" s="6">
        <f>'Principal CF Alloc'!D69</f>
        <v>10848050.340436194</v>
      </c>
      <c r="C54" s="6">
        <f>'Principal CF Alloc'!G69</f>
        <v>3155.0812386446632</v>
      </c>
      <c r="D54" s="6">
        <f>'Principal CF Alloc'!J69</f>
        <v>14000000</v>
      </c>
      <c r="E54" s="6">
        <f>'Principal CF Alloc'!O69</f>
        <v>27196844.918761369</v>
      </c>
      <c r="F54" s="6">
        <f>'Principal CF Alloc'!R69</f>
        <v>20000000</v>
      </c>
      <c r="G54" s="6">
        <f>'Principal CF Alloc'!W69</f>
        <v>29669285.365921479</v>
      </c>
      <c r="H54" s="6">
        <f>'Principal CF Alloc'!AD69</f>
        <v>15611600.689660214</v>
      </c>
      <c r="I54" s="6">
        <f>'Principal CF Alloc'!AG69</f>
        <v>13950000</v>
      </c>
      <c r="K54" s="6">
        <f t="shared" si="1"/>
        <v>131278936.39601791</v>
      </c>
      <c r="L54" s="20">
        <f>K54-'Summary CF'!F53</f>
        <v>-9.9999979138374329E-2</v>
      </c>
    </row>
    <row r="55" spans="1:12">
      <c r="A55" s="26">
        <v>52</v>
      </c>
      <c r="B55" s="6">
        <f>'Principal CF Alloc'!D70</f>
        <v>9579504.6266740337</v>
      </c>
      <c r="C55" s="6">
        <f>'Principal CF Alloc'!G70</f>
        <v>0</v>
      </c>
      <c r="D55" s="6">
        <f>'Principal CF Alloc'!J70</f>
        <v>13889834.894077139</v>
      </c>
      <c r="E55" s="6">
        <f>'Principal CF Alloc'!O70</f>
        <v>27310165.105922874</v>
      </c>
      <c r="F55" s="6">
        <f>'Principal CF Alloc'!R70</f>
        <v>20000000</v>
      </c>
      <c r="G55" s="6">
        <f>'Principal CF Alloc'!W70</f>
        <v>29792907.388279486</v>
      </c>
      <c r="H55" s="6">
        <f>'Principal CF Alloc'!AD70</f>
        <v>15278857.241845882</v>
      </c>
      <c r="I55" s="6">
        <f>'Principal CF Alloc'!AG70</f>
        <v>13950000</v>
      </c>
      <c r="K55" s="6">
        <f t="shared" si="1"/>
        <v>129801269.2567994</v>
      </c>
      <c r="L55" s="20">
        <f>K55-'Summary CF'!F54</f>
        <v>-9.9999994039535522E-2</v>
      </c>
    </row>
    <row r="56" spans="1:12">
      <c r="A56" s="26">
        <v>53</v>
      </c>
      <c r="B56" s="6">
        <f>'Principal CF Alloc'!D71</f>
        <v>8320575.834723684</v>
      </c>
      <c r="C56" s="6">
        <f>'Principal CF Alloc'!G71</f>
        <v>0</v>
      </c>
      <c r="D56" s="6">
        <f>'Principal CF Alloc'!J71</f>
        <v>13776042.539469127</v>
      </c>
      <c r="E56" s="6">
        <f>'Principal CF Alloc'!O71</f>
        <v>27423957.460530885</v>
      </c>
      <c r="F56" s="6">
        <f>'Principal CF Alloc'!R71</f>
        <v>20000000</v>
      </c>
      <c r="G56" s="6">
        <f>'Principal CF Alloc'!W71</f>
        <v>29917044.502397317</v>
      </c>
      <c r="H56" s="6">
        <f>'Principal CF Alloc'!AD71</f>
        <v>14949058.410475805</v>
      </c>
      <c r="I56" s="6">
        <f>'Principal CF Alloc'!AG71</f>
        <v>13950000</v>
      </c>
      <c r="K56" s="6">
        <f t="shared" si="1"/>
        <v>128336678.74759682</v>
      </c>
      <c r="L56" s="20">
        <f>K56-'Summary CF'!F55</f>
        <v>-9.9999979138374329E-2</v>
      </c>
    </row>
    <row r="57" spans="1:12">
      <c r="A57" s="26">
        <v>54</v>
      </c>
      <c r="B57" s="6">
        <f>'Principal CF Alloc'!D72</f>
        <v>7071178.5805075653</v>
      </c>
      <c r="C57" s="6">
        <f>'Principal CF Alloc'!G72</f>
        <v>0</v>
      </c>
      <c r="D57" s="6">
        <f>'Principal CF Alloc'!J72</f>
        <v>13661776.050050247</v>
      </c>
      <c r="E57" s="6">
        <f>'Principal CF Alloc'!O72</f>
        <v>27538223.949949764</v>
      </c>
      <c r="F57" s="6">
        <f>'Principal CF Alloc'!R72</f>
        <v>20000000</v>
      </c>
      <c r="G57" s="6">
        <f>'Principal CF Alloc'!W72</f>
        <v>30041698.854490638</v>
      </c>
      <c r="H57" s="6">
        <f>'Principal CF Alloc'!AD72</f>
        <v>14622180.004546368</v>
      </c>
      <c r="I57" s="6">
        <f>'Principal CF Alloc'!AG72</f>
        <v>13950000</v>
      </c>
      <c r="K57" s="6">
        <f t="shared" si="1"/>
        <v>126885057.43954459</v>
      </c>
      <c r="L57" s="20">
        <f>K57-'Summary CF'!F56</f>
        <v>-9.9999964237213135E-2</v>
      </c>
    </row>
    <row r="58" spans="1:12">
      <c r="A58" s="26">
        <v>55</v>
      </c>
      <c r="B58" s="6">
        <f>'Principal CF Alloc'!D73</f>
        <v>5831228.1357720327</v>
      </c>
      <c r="C58" s="6">
        <f>'Principal CF Alloc'!G73</f>
        <v>0</v>
      </c>
      <c r="D58" s="6">
        <f>'Principal CF Alloc'!J73</f>
        <v>13547033.45025879</v>
      </c>
      <c r="E58" s="6">
        <f>'Principal CF Alloc'!O73</f>
        <v>27652966.54974122</v>
      </c>
      <c r="F58" s="6">
        <f>'Principal CF Alloc'!R73</f>
        <v>20000000</v>
      </c>
      <c r="G58" s="6">
        <f>'Principal CF Alloc'!W73</f>
        <v>30166872.59971768</v>
      </c>
      <c r="H58" s="6">
        <f>'Principal CF Alloc'!AD73</f>
        <v>14298198.026251715</v>
      </c>
      <c r="I58" s="6">
        <f>'Principal CF Alloc'!AG73</f>
        <v>13950000</v>
      </c>
      <c r="K58" s="6">
        <f t="shared" si="1"/>
        <v>125446298.76174144</v>
      </c>
      <c r="L58" s="20">
        <f>K58-'Summary CF'!F57</f>
        <v>-9.9999964237213135E-2</v>
      </c>
    </row>
    <row r="59" spans="1:12">
      <c r="A59" s="26">
        <v>56</v>
      </c>
      <c r="B59" s="6">
        <f>'Principal CF Alloc'!D74</f>
        <v>4600640.4228019612</v>
      </c>
      <c r="C59" s="6">
        <f>'Principal CF Alloc'!G74</f>
        <v>0</v>
      </c>
      <c r="D59" s="6">
        <f>'Principal CF Alloc'!J74</f>
        <v>13431812.756301535</v>
      </c>
      <c r="E59" s="6">
        <f>'Principal CF Alloc'!O74</f>
        <v>27768187.243698474</v>
      </c>
      <c r="F59" s="6">
        <f>'Principal CF Alloc'!R74</f>
        <v>20000000</v>
      </c>
      <c r="G59" s="6">
        <f>'Principal CF Alloc'!W74</f>
        <v>30292567.902216505</v>
      </c>
      <c r="H59" s="6">
        <f>'Principal CF Alloc'!AD74</f>
        <v>13977088.669458508</v>
      </c>
      <c r="I59" s="6">
        <f>'Principal CF Alloc'!AG74</f>
        <v>13950000</v>
      </c>
      <c r="K59" s="6">
        <f t="shared" si="1"/>
        <v>124020296.99447699</v>
      </c>
      <c r="L59" s="20">
        <f>K59-'Summary CF'!F58</f>
        <v>-9.9999979138374329E-2</v>
      </c>
    </row>
    <row r="60" spans="1:12">
      <c r="A60" s="26">
        <v>57</v>
      </c>
      <c r="B60" s="6">
        <f>'Principal CF Alloc'!D75</f>
        <v>3379332.0091764117</v>
      </c>
      <c r="C60" s="6">
        <f>'Principal CF Alloc'!G75</f>
        <v>0</v>
      </c>
      <c r="D60" s="6">
        <f>'Principal CF Alloc'!J75</f>
        <v>13316111.976119459</v>
      </c>
      <c r="E60" s="6">
        <f>'Principal CF Alloc'!O75</f>
        <v>27883888.023880553</v>
      </c>
      <c r="F60" s="6">
        <f>'Principal CF Alloc'!R75</f>
        <v>20000000</v>
      </c>
      <c r="G60" s="6">
        <f>'Principal CF Alloc'!W75</f>
        <v>30418786.935142409</v>
      </c>
      <c r="H60" s="6">
        <f>'Principal CF Alloc'!AD75</f>
        <v>13658828.318192674</v>
      </c>
      <c r="I60" s="6">
        <f>'Principal CF Alloc'!AG75</f>
        <v>13950000</v>
      </c>
      <c r="K60" s="6">
        <f t="shared" si="1"/>
        <v>122606947.26251151</v>
      </c>
      <c r="L60" s="20">
        <f>K60-'Summary CF'!F59</f>
        <v>-9.9999994039535522E-2</v>
      </c>
    </row>
    <row r="61" spans="1:12">
      <c r="A61" s="26">
        <v>58</v>
      </c>
      <c r="B61" s="6">
        <f>'Principal CF Alloc'!D76</f>
        <v>2167220.1025650473</v>
      </c>
      <c r="C61" s="6">
        <f>'Principal CF Alloc'!G76</f>
        <v>0</v>
      </c>
      <c r="D61" s="6">
        <f>'Principal CF Alloc'!J76</f>
        <v>13199929.109353289</v>
      </c>
      <c r="E61" s="6">
        <f>'Principal CF Alloc'!O76</f>
        <v>28000070.890646722</v>
      </c>
      <c r="F61" s="6">
        <f>'Principal CF Alloc'!R76</f>
        <v>20000000</v>
      </c>
      <c r="G61" s="6">
        <f>'Principal CF Alloc'!W76</f>
        <v>30545531.880705502</v>
      </c>
      <c r="H61" s="6">
        <f>'Principal CF Alloc'!AD76</f>
        <v>13343393.54513802</v>
      </c>
      <c r="I61" s="6">
        <f>'Principal CF Alloc'!AG76</f>
        <v>13950000</v>
      </c>
      <c r="K61" s="6">
        <f t="shared" si="1"/>
        <v>121206145.52840857</v>
      </c>
      <c r="L61" s="20">
        <f>K61-'Summary CF'!F60</f>
        <v>-0.10000000894069672</v>
      </c>
    </row>
    <row r="62" spans="1:12">
      <c r="A62" s="26">
        <v>59</v>
      </c>
      <c r="B62" s="6">
        <f>'Principal CF Alloc'!D77</f>
        <v>964222.54556498397</v>
      </c>
      <c r="C62" s="6">
        <f>'Principal CF Alloc'!G77</f>
        <v>0</v>
      </c>
      <c r="D62" s="6">
        <f>'Principal CF Alloc'!J77</f>
        <v>13083262.147308927</v>
      </c>
      <c r="E62" s="6">
        <f>'Principal CF Alloc'!O77</f>
        <v>28116737.852691084</v>
      </c>
      <c r="F62" s="6">
        <f>'Principal CF Alloc'!R77</f>
        <v>20000000</v>
      </c>
      <c r="G62" s="6">
        <f>'Principal CF Alloc'!W77</f>
        <v>30672804.930208441</v>
      </c>
      <c r="H62" s="6">
        <f>'Principal CF Alloc'!AD77</f>
        <v>13030761.110146668</v>
      </c>
      <c r="I62" s="6">
        <f>'Principal CF Alloc'!AG77</f>
        <v>13950000</v>
      </c>
      <c r="K62" s="6">
        <f t="shared" si="1"/>
        <v>119817788.58592011</v>
      </c>
      <c r="L62" s="20">
        <f>K62-'Summary CF'!F61</f>
        <v>-9.9999979138374329E-2</v>
      </c>
    </row>
    <row r="63" spans="1:12">
      <c r="A63" s="26">
        <v>60</v>
      </c>
      <c r="B63" s="6">
        <f>'Principal CF Alloc'!D78</f>
        <v>0</v>
      </c>
      <c r="C63" s="6">
        <f>'Principal CF Alloc'!G78</f>
        <v>0</v>
      </c>
      <c r="D63" s="6">
        <f>'Principal CF Alloc'!J78</f>
        <v>12736366.883500466</v>
      </c>
      <c r="E63" s="6">
        <f>'Principal CF Alloc'!O78</f>
        <v>28233890.927077297</v>
      </c>
      <c r="F63" s="6">
        <f>'Principal CF Alloc'!R78</f>
        <v>20000000</v>
      </c>
      <c r="G63" s="6">
        <f>'Principal CF Alloc'!W78</f>
        <v>30800608.284084309</v>
      </c>
      <c r="H63" s="6">
        <f>'Principal CF Alloc'!AD78</f>
        <v>12720907.958761178</v>
      </c>
      <c r="I63" s="6">
        <f>'Principal CF Alloc'!AG78</f>
        <v>13950000</v>
      </c>
      <c r="K63" s="6">
        <f t="shared" si="1"/>
        <v>118441774.05342326</v>
      </c>
      <c r="L63" s="20">
        <f>K63-'Summary CF'!F62</f>
        <v>-9.9999979138374329E-2</v>
      </c>
    </row>
    <row r="64" spans="1:12">
      <c r="A64" s="26">
        <v>61</v>
      </c>
      <c r="B64" s="6">
        <f>'Principal CF Alloc'!D79</f>
        <v>0</v>
      </c>
      <c r="C64" s="6">
        <f>'Principal CF Alloc'!G79</f>
        <v>0</v>
      </c>
      <c r="D64" s="6">
        <f>'Principal CF Alloc'!J79</f>
        <v>11433712.855452614</v>
      </c>
      <c r="E64" s="6">
        <f>'Principal CF Alloc'!O79</f>
        <v>28351532.139273454</v>
      </c>
      <c r="F64" s="6">
        <f>'Principal CF Alloc'!R79</f>
        <v>20000000</v>
      </c>
      <c r="G64" s="6">
        <f>'Principal CF Alloc'!W79</f>
        <v>30928944.151934661</v>
      </c>
      <c r="H64" s="6">
        <f>'Principal CF Alloc'!AD79</f>
        <v>12413811.220748287</v>
      </c>
      <c r="I64" s="6">
        <f>'Principal CF Alloc'!AG79</f>
        <v>13950000</v>
      </c>
      <c r="K64" s="6">
        <f t="shared" si="1"/>
        <v>117078000.36740902</v>
      </c>
      <c r="L64" s="20">
        <f>K64-'Summary CF'!F63</f>
        <v>-9.9999979138374329E-2</v>
      </c>
    </row>
    <row r="65" spans="1:12">
      <c r="A65" s="26">
        <v>62</v>
      </c>
      <c r="B65" s="6">
        <f>'Principal CF Alloc'!D80</f>
        <v>0</v>
      </c>
      <c r="C65" s="6">
        <f>'Principal CF Alloc'!G80</f>
        <v>0</v>
      </c>
      <c r="D65" s="6">
        <f>'Principal CF Alloc'!J80</f>
        <v>10139440.291622935</v>
      </c>
      <c r="E65" s="6">
        <f>'Principal CF Alloc'!O80</f>
        <v>28469663.523187093</v>
      </c>
      <c r="F65" s="6">
        <f>'Principal CF Alloc'!R80</f>
        <v>20000000</v>
      </c>
      <c r="G65" s="6">
        <f>'Principal CF Alloc'!W80</f>
        <v>31057814.752567723</v>
      </c>
      <c r="H65" s="6">
        <f>'Principal CF Alloc'!AD80</f>
        <v>12109448.20864417</v>
      </c>
      <c r="I65" s="6">
        <f>'Principal CF Alloc'!AG80</f>
        <v>13950000</v>
      </c>
      <c r="K65" s="6">
        <f t="shared" si="1"/>
        <v>115726366.77602191</v>
      </c>
      <c r="L65" s="20">
        <f>K65-'Summary CF'!F64</f>
        <v>-0.10000000894069672</v>
      </c>
    </row>
    <row r="66" spans="1:12">
      <c r="A66" s="26">
        <v>63</v>
      </c>
      <c r="B66" s="6">
        <f>'Principal CF Alloc'!D81</f>
        <v>0</v>
      </c>
      <c r="C66" s="6">
        <f>'Principal CF Alloc'!G81</f>
        <v>0</v>
      </c>
      <c r="D66" s="6">
        <f>'Principal CF Alloc'!J81</f>
        <v>8853467.4811022244</v>
      </c>
      <c r="E66" s="6">
        <f>'Principal CF Alloc'!O81</f>
        <v>28588287.121200372</v>
      </c>
      <c r="F66" s="6">
        <f>'Principal CF Alloc'!R81</f>
        <v>20000000</v>
      </c>
      <c r="G66" s="6">
        <f>'Principal CF Alloc'!W81</f>
        <v>31187222.314036757</v>
      </c>
      <c r="H66" s="6">
        <f>'Principal CF Alloc'!AD81</f>
        <v>11807796.416311136</v>
      </c>
      <c r="I66" s="6">
        <f>'Principal CF Alloc'!AG81</f>
        <v>13950000</v>
      </c>
      <c r="K66" s="6">
        <f t="shared" si="1"/>
        <v>114386773.33265048</v>
      </c>
      <c r="L66" s="20">
        <f>K66-'Summary CF'!F65</f>
        <v>-9.9999994039535522E-2</v>
      </c>
    </row>
    <row r="67" spans="1:12">
      <c r="A67" s="26">
        <v>64</v>
      </c>
      <c r="B67" s="6">
        <f>'Principal CF Alloc'!D82</f>
        <v>0</v>
      </c>
      <c r="C67" s="6">
        <f>'Principal CF Alloc'!G82</f>
        <v>0</v>
      </c>
      <c r="D67" s="6">
        <f>'Principal CF Alloc'!J82</f>
        <v>7575713.3141784556</v>
      </c>
      <c r="E67" s="6">
        <f>'Principal CF Alloc'!O82</f>
        <v>28707404.984205373</v>
      </c>
      <c r="F67" s="6">
        <f>'Principal CF Alloc'!R82</f>
        <v>20000000</v>
      </c>
      <c r="G67" s="6">
        <f>'Principal CF Alloc'!W82</f>
        <v>31317169.073678575</v>
      </c>
      <c r="H67" s="6">
        <f>'Principal CF Alloc'!AD82</f>
        <v>11508833.517505648</v>
      </c>
      <c r="I67" s="6">
        <f>'Principal CF Alloc'!AG82</f>
        <v>13950000</v>
      </c>
      <c r="K67" s="6">
        <f t="shared" si="1"/>
        <v>113059120.88956806</v>
      </c>
      <c r="L67" s="20">
        <f>K67-'Summary CF'!F66</f>
        <v>-9.9999979138374329E-2</v>
      </c>
    </row>
    <row r="68" spans="1:12">
      <c r="A68" s="26">
        <v>65</v>
      </c>
      <c r="B68" s="6">
        <f>'Principal CF Alloc'!D83</f>
        <v>0</v>
      </c>
      <c r="C68" s="6">
        <f>'Principal CF Alloc'!G83</f>
        <v>0</v>
      </c>
      <c r="D68" s="6">
        <f>'Principal CF Alloc'!J83</f>
        <v>6306097.2773741558</v>
      </c>
      <c r="E68" s="6">
        <f>'Principal CF Alloc'!O83</f>
        <v>28827019.171639562</v>
      </c>
      <c r="F68" s="6">
        <f>'Principal CF Alloc'!R83</f>
        <v>20000000</v>
      </c>
      <c r="G68" s="6">
        <f>'Principal CF Alloc'!W83</f>
        <v>31447657.278152235</v>
      </c>
      <c r="H68" s="6">
        <f>'Principal CF Alloc'!AD83</f>
        <v>11212537.364457617</v>
      </c>
      <c r="I68" s="6">
        <f>'Principal CF Alloc'!AG83</f>
        <v>13950000</v>
      </c>
      <c r="K68" s="6">
        <f t="shared" si="1"/>
        <v>111743311.09162357</v>
      </c>
      <c r="L68" s="20">
        <f>K68-'Summary CF'!F67</f>
        <v>-9.9999994039535522E-2</v>
      </c>
    </row>
    <row r="69" spans="1:12">
      <c r="A69" s="26">
        <v>66</v>
      </c>
      <c r="B69" s="6">
        <f>'Principal CF Alloc'!D84</f>
        <v>0</v>
      </c>
      <c r="C69" s="6">
        <f>'Principal CF Alloc'!G84</f>
        <v>0</v>
      </c>
      <c r="D69" s="6">
        <f>'Principal CF Alloc'!J84</f>
        <v>5044539.4485218832</v>
      </c>
      <c r="E69" s="6">
        <f>'Principal CF Alloc'!O84</f>
        <v>28947131.751521394</v>
      </c>
      <c r="F69" s="6">
        <f>'Principal CF Alloc'!R84</f>
        <v>20000000</v>
      </c>
      <c r="G69" s="6">
        <f>'Principal CF Alloc'!W84</f>
        <v>31578689.183477867</v>
      </c>
      <c r="H69" s="6">
        <f>'Principal CF Alloc'!AD84</f>
        <v>10918885.986460844</v>
      </c>
      <c r="I69" s="6">
        <f>'Principal CF Alloc'!AG84</f>
        <v>13950000</v>
      </c>
      <c r="K69" s="6">
        <f t="shared" si="1"/>
        <v>110439246.36998199</v>
      </c>
      <c r="L69" s="20">
        <f>K69-'Summary CF'!F68</f>
        <v>-0.10000000894069672</v>
      </c>
    </row>
    <row r="70" spans="1:12">
      <c r="A70" s="26">
        <v>67</v>
      </c>
      <c r="B70" s="6">
        <f>'Principal CF Alloc'!D85</f>
        <v>0</v>
      </c>
      <c r="C70" s="6">
        <f>'Principal CF Alloc'!G85</f>
        <v>0</v>
      </c>
      <c r="D70" s="6">
        <f>'Principal CF Alloc'!J85</f>
        <v>3790960.4918775042</v>
      </c>
      <c r="E70" s="6">
        <f>'Principal CF Alloc'!O85</f>
        <v>29067744.800486065</v>
      </c>
      <c r="F70" s="6">
        <f>'Principal CF Alloc'!R85</f>
        <v>20000000</v>
      </c>
      <c r="G70" s="6">
        <f>'Principal CF Alloc'!W85</f>
        <v>31710267.05507569</v>
      </c>
      <c r="H70" s="6">
        <f>'Principal CF Alloc'!AD85</f>
        <v>10627857.588474547</v>
      </c>
      <c r="I70" s="6">
        <f>'Principal CF Alloc'!AG85</f>
        <v>13950000</v>
      </c>
      <c r="K70" s="6">
        <f t="shared" si="1"/>
        <v>109146829.9359138</v>
      </c>
      <c r="L70" s="20">
        <f>K70-'Summary CF'!F69</f>
        <v>-9.9999994039535522E-2</v>
      </c>
    </row>
    <row r="71" spans="1:12">
      <c r="A71" s="26">
        <v>68</v>
      </c>
      <c r="B71" s="6">
        <f>'Principal CF Alloc'!D86</f>
        <v>0</v>
      </c>
      <c r="C71" s="6">
        <f>'Principal CF Alloc'!G86</f>
        <v>0</v>
      </c>
      <c r="D71" s="6">
        <f>'Principal CF Alloc'!J86</f>
        <v>2545281.6532709701</v>
      </c>
      <c r="E71" s="6">
        <f>'Principal CF Alloc'!O86</f>
        <v>29188860.403821424</v>
      </c>
      <c r="F71" s="6">
        <f>'Principal CF Alloc'!R86</f>
        <v>20000000</v>
      </c>
      <c r="G71" s="6">
        <f>'Principal CF Alloc'!W86</f>
        <v>31842393.167805173</v>
      </c>
      <c r="H71" s="6">
        <f>'Principal CF Alloc'!AD86</f>
        <v>10339430.549735868</v>
      </c>
      <c r="I71" s="6">
        <f>'Principal CF Alloc'!AG86</f>
        <v>13950000</v>
      </c>
      <c r="K71" s="6">
        <f t="shared" si="1"/>
        <v>107865965.77463344</v>
      </c>
      <c r="L71" s="20">
        <f>K71-'Summary CF'!F70</f>
        <v>-9.9999994039535522E-2</v>
      </c>
    </row>
    <row r="72" spans="1:12">
      <c r="A72" s="26">
        <v>69</v>
      </c>
      <c r="B72" s="6">
        <f>'Principal CF Alloc'!D87</f>
        <v>0</v>
      </c>
      <c r="C72" s="6">
        <f>'Principal CF Alloc'!G87</f>
        <v>0</v>
      </c>
      <c r="D72" s="6">
        <f>'Principal CF Alloc'!J87</f>
        <v>1307424.7552943039</v>
      </c>
      <c r="E72" s="6">
        <f>'Principal CF Alloc'!O87</f>
        <v>29310480.655504014</v>
      </c>
      <c r="F72" s="6">
        <f>'Principal CF Alloc'!R87</f>
        <v>20000000</v>
      </c>
      <c r="G72" s="6">
        <f>'Principal CF Alloc'!W87</f>
        <v>31975069.80600436</v>
      </c>
      <c r="H72" s="6">
        <f>'Principal CF Alloc'!AD87</f>
        <v>10053583.422383292</v>
      </c>
      <c r="I72" s="6">
        <f>'Principal CF Alloc'!AG87</f>
        <v>13950000</v>
      </c>
      <c r="K72" s="6">
        <f t="shared" si="1"/>
        <v>106596558.63918598</v>
      </c>
      <c r="L72" s="20">
        <f>K72-'Summary CF'!F71</f>
        <v>-9.9999979138374329E-2</v>
      </c>
    </row>
    <row r="73" spans="1:12">
      <c r="A73" s="26">
        <v>70</v>
      </c>
      <c r="B73" s="6">
        <f>'Principal CF Alloc'!D88</f>
        <v>0</v>
      </c>
      <c r="C73" s="6">
        <f>'Principal CF Alloc'!G88</f>
        <v>0</v>
      </c>
      <c r="D73" s="6">
        <f>'Principal CF Alloc'!J88</f>
        <v>77312.192526486702</v>
      </c>
      <c r="E73" s="6">
        <f>'Principal CF Alloc'!O88</f>
        <v>29432607.658235282</v>
      </c>
      <c r="F73" s="6">
        <f>'Principal CF Alloc'!R88</f>
        <v>20000000</v>
      </c>
      <c r="G73" s="6">
        <f>'Principal CF Alloc'!W88</f>
        <v>32108299.263529379</v>
      </c>
      <c r="H73" s="6">
        <f>'Principal CF Alloc'!AD88</f>
        <v>9770294.9300908782</v>
      </c>
      <c r="I73" s="6">
        <f>'Principal CF Alloc'!AG88</f>
        <v>13950000</v>
      </c>
      <c r="K73" s="6">
        <f t="shared" si="1"/>
        <v>105338514.04438202</v>
      </c>
      <c r="L73" s="20">
        <f>K73-'Summary CF'!F72</f>
        <v>-9.9999994039535522E-2</v>
      </c>
    </row>
    <row r="74" spans="1:12">
      <c r="A74" s="26">
        <v>71</v>
      </c>
      <c r="B74" s="6">
        <f>'Principal CF Alloc'!D89</f>
        <v>0</v>
      </c>
      <c r="C74" s="6">
        <f>'Principal CF Alloc'!G89</f>
        <v>0</v>
      </c>
      <c r="D74" s="6">
        <f>'Principal CF Alloc'!J89</f>
        <v>0</v>
      </c>
      <c r="E74" s="6">
        <f>'Principal CF Alloc'!O89</f>
        <v>28410110.450272892</v>
      </c>
      <c r="F74" s="6">
        <f>'Principal CF Alloc'!R89</f>
        <v>20000000</v>
      </c>
      <c r="G74" s="6">
        <f>'Principal CF Alloc'!W89</f>
        <v>32242083.843794085</v>
      </c>
      <c r="H74" s="6">
        <f>'Principal CF Alloc'!AD89</f>
        <v>9489543.9667132292</v>
      </c>
      <c r="I74" s="6">
        <f>'Principal CF Alloc'!AG89</f>
        <v>13950000</v>
      </c>
      <c r="K74" s="6">
        <f t="shared" si="1"/>
        <v>104091738.2607802</v>
      </c>
      <c r="L74" s="20">
        <f>K74-'Summary CF'!F73</f>
        <v>-9.9999979138374329E-2</v>
      </c>
    </row>
    <row r="75" spans="1:12">
      <c r="A75" s="26">
        <v>72</v>
      </c>
      <c r="B75" s="6">
        <f>'Principal CF Alloc'!D90</f>
        <v>0</v>
      </c>
      <c r="C75" s="6">
        <f>'Principal CF Alloc'!G90</f>
        <v>0</v>
      </c>
      <c r="D75" s="6">
        <f>'Principal CF Alloc'!J90</f>
        <v>0</v>
      </c>
      <c r="E75" s="6">
        <f>'Principal CF Alloc'!O90</f>
        <v>27318402.853965893</v>
      </c>
      <c r="F75" s="6">
        <f>'Principal CF Alloc'!R90</f>
        <v>20000000</v>
      </c>
      <c r="G75" s="6">
        <f>'Principal CF Alloc'!W90</f>
        <v>32376425.859809894</v>
      </c>
      <c r="H75" s="6">
        <f>'Principal CF Alloc'!AD90</f>
        <v>9211309.594941102</v>
      </c>
      <c r="I75" s="6">
        <f>'Principal CF Alloc'!AG90</f>
        <v>13950000</v>
      </c>
      <c r="K75" s="6">
        <f t="shared" ref="K75:K138" si="2">SUM(B75:J75)</f>
        <v>102856138.30871689</v>
      </c>
      <c r="L75" s="20">
        <f>K75-'Summary CF'!F74</f>
        <v>-9.9999994039535522E-2</v>
      </c>
    </row>
    <row r="76" spans="1:12">
      <c r="A76" s="26">
        <v>73</v>
      </c>
      <c r="B76" s="6">
        <f>'Principal CF Alloc'!D91</f>
        <v>0</v>
      </c>
      <c r="C76" s="6">
        <f>'Principal CF Alloc'!G91</f>
        <v>0</v>
      </c>
      <c r="D76" s="6">
        <f>'Principal CF Alloc'!J91</f>
        <v>0</v>
      </c>
      <c r="E76" s="6">
        <f>'Principal CF Alloc'!O91</f>
        <v>26234723.273189548</v>
      </c>
      <c r="F76" s="6">
        <f>'Principal CF Alloc'!R91</f>
        <v>20000000</v>
      </c>
      <c r="G76" s="6">
        <f>'Principal CF Alloc'!W91</f>
        <v>32511327.634225767</v>
      </c>
      <c r="H76" s="6">
        <f>'Principal CF Alloc'!AD91</f>
        <v>8935571.0449675899</v>
      </c>
      <c r="I76" s="6">
        <f>'Principal CF Alloc'!AG91</f>
        <v>13950000</v>
      </c>
      <c r="K76" s="6">
        <f t="shared" si="2"/>
        <v>101631621.95238291</v>
      </c>
      <c r="L76" s="20">
        <f>K76-'Summary CF'!F75</f>
        <v>-9.9999979138374329E-2</v>
      </c>
    </row>
    <row r="77" spans="1:12">
      <c r="A77" s="26">
        <v>74</v>
      </c>
      <c r="B77" s="6">
        <f>'Principal CF Alloc'!D92</f>
        <v>0</v>
      </c>
      <c r="C77" s="6">
        <f>'Principal CF Alloc'!G92</f>
        <v>0</v>
      </c>
      <c r="D77" s="6">
        <f>'Principal CF Alloc'!J92</f>
        <v>0</v>
      </c>
      <c r="E77" s="6">
        <f>'Principal CF Alloc'!O92</f>
        <v>25158998.481413633</v>
      </c>
      <c r="F77" s="6">
        <f>'Principal CF Alloc'!R92</f>
        <v>20000000</v>
      </c>
      <c r="G77" s="6">
        <f>'Principal CF Alloc'!W92</f>
        <v>32646791.499368373</v>
      </c>
      <c r="H77" s="6">
        <f>'Principal CF Alloc'!AD92</f>
        <v>8662307.713164784</v>
      </c>
      <c r="I77" s="6">
        <f>'Principal CF Alloc'!AG92</f>
        <v>13950000</v>
      </c>
      <c r="K77" s="6">
        <f t="shared" si="2"/>
        <v>100418097.69394678</v>
      </c>
      <c r="L77" s="20">
        <f>K77-'Summary CF'!F76</f>
        <v>-9.9999994039535522E-2</v>
      </c>
    </row>
    <row r="78" spans="1:12">
      <c r="A78" s="26">
        <v>75</v>
      </c>
      <c r="B78" s="6">
        <f>'Principal CF Alloc'!D93</f>
        <v>0</v>
      </c>
      <c r="C78" s="6">
        <f>'Principal CF Alloc'!G93</f>
        <v>0</v>
      </c>
      <c r="D78" s="6">
        <f>'Principal CF Alloc'!J93</f>
        <v>0</v>
      </c>
      <c r="E78" s="6">
        <f>'Principal CF Alloc'!O93</f>
        <v>24091155.809670955</v>
      </c>
      <c r="F78" s="6">
        <f>'Principal CF Alloc'!R93</f>
        <v>20000000</v>
      </c>
      <c r="G78" s="6">
        <f>'Principal CF Alloc'!W93</f>
        <v>32782819.797282409</v>
      </c>
      <c r="H78" s="6">
        <f>'Principal CF Alloc'!AD93</f>
        <v>8391499.1607708354</v>
      </c>
      <c r="I78" s="6">
        <f>'Principal CF Alloc'!AG93</f>
        <v>13950000</v>
      </c>
      <c r="K78" s="6">
        <f t="shared" si="2"/>
        <v>99215474.767724201</v>
      </c>
      <c r="L78" s="20">
        <f>K78-'Summary CF'!F77</f>
        <v>-9.9999979138374329E-2</v>
      </c>
    </row>
    <row r="79" spans="1:12">
      <c r="A79" s="26">
        <v>76</v>
      </c>
      <c r="B79" s="6">
        <f>'Principal CF Alloc'!D94</f>
        <v>0</v>
      </c>
      <c r="C79" s="6">
        <f>'Principal CF Alloc'!G94</f>
        <v>0</v>
      </c>
      <c r="D79" s="6">
        <f>'Principal CF Alloc'!J94</f>
        <v>0</v>
      </c>
      <c r="E79" s="6">
        <f>'Principal CF Alloc'!O94</f>
        <v>23031123.142034743</v>
      </c>
      <c r="F79" s="6">
        <f>'Principal CF Alloc'!R94</f>
        <v>20000000</v>
      </c>
      <c r="G79" s="6">
        <f>'Principal CF Alloc'!W94</f>
        <v>32919414.879771087</v>
      </c>
      <c r="H79" s="6">
        <f>'Principal CF Alloc'!AD94</f>
        <v>8123125.1125873327</v>
      </c>
      <c r="I79" s="6">
        <f>'Principal CF Alloc'!AG94</f>
        <v>13950000</v>
      </c>
      <c r="K79" s="6">
        <f t="shared" si="2"/>
        <v>98023663.134393156</v>
      </c>
      <c r="L79" s="20">
        <f>K79-'Summary CF'!F78</f>
        <v>-9.9999994039535522E-2</v>
      </c>
    </row>
    <row r="80" spans="1:12">
      <c r="A80" s="26">
        <v>77</v>
      </c>
      <c r="B80" s="6">
        <f>'Principal CF Alloc'!D95</f>
        <v>0</v>
      </c>
      <c r="C80" s="6">
        <f>'Principal CF Alloc'!G95</f>
        <v>0</v>
      </c>
      <c r="D80" s="6">
        <f>'Principal CF Alloc'!J95</f>
        <v>0</v>
      </c>
      <c r="E80" s="6">
        <f>'Principal CF Alloc'!O95</f>
        <v>21978828.911131069</v>
      </c>
      <c r="F80" s="6">
        <f>'Principal CF Alloc'!R95</f>
        <v>20000000</v>
      </c>
      <c r="G80" s="6">
        <f>'Principal CF Alloc'!W95</f>
        <v>33056579.108436801</v>
      </c>
      <c r="H80" s="6">
        <f>'Principal CF Alloc'!AD95</f>
        <v>7857165.455686925</v>
      </c>
      <c r="I80" s="6">
        <f>'Principal CF Alloc'!AG95</f>
        <v>13950000</v>
      </c>
      <c r="K80" s="6">
        <f t="shared" si="2"/>
        <v>96842573.475254804</v>
      </c>
      <c r="L80" s="20">
        <f>K80-'Summary CF'!F79</f>
        <v>-9.9999964237213135E-2</v>
      </c>
    </row>
    <row r="81" spans="1:12">
      <c r="A81" s="26">
        <v>78</v>
      </c>
      <c r="B81" s="6">
        <f>'Principal CF Alloc'!D96</f>
        <v>0</v>
      </c>
      <c r="C81" s="6">
        <f>'Principal CF Alloc'!G96</f>
        <v>0</v>
      </c>
      <c r="D81" s="6">
        <f>'Principal CF Alloc'!J96</f>
        <v>0</v>
      </c>
      <c r="E81" s="6">
        <f>'Principal CF Alloc'!O96</f>
        <v>20934202.093686067</v>
      </c>
      <c r="F81" s="6">
        <f>'Principal CF Alloc'!R96</f>
        <v>20000000</v>
      </c>
      <c r="G81" s="6">
        <f>'Principal CF Alloc'!W96</f>
        <v>33194314.854721952</v>
      </c>
      <c r="H81" s="6">
        <f>'Principal CF Alloc'!AD96</f>
        <v>7593600.2381310947</v>
      </c>
      <c r="I81" s="6">
        <f>'Principal CF Alloc'!AG96</f>
        <v>13950000</v>
      </c>
      <c r="K81" s="6">
        <f t="shared" si="2"/>
        <v>95672117.186539114</v>
      </c>
      <c r="L81" s="20">
        <f>K81-'Summary CF'!F80</f>
        <v>-9.9999994039535522E-2</v>
      </c>
    </row>
    <row r="82" spans="1:12">
      <c r="A82" s="26">
        <v>79</v>
      </c>
      <c r="B82" s="6">
        <f>'Principal CF Alloc'!D97</f>
        <v>0</v>
      </c>
      <c r="C82" s="6">
        <f>'Principal CF Alloc'!G97</f>
        <v>0</v>
      </c>
      <c r="D82" s="6">
        <f>'Principal CF Alloc'!J97</f>
        <v>0</v>
      </c>
      <c r="E82" s="6">
        <f>'Principal CF Alloc'!O97</f>
        <v>19897172.206107661</v>
      </c>
      <c r="F82" s="6">
        <f>'Principal CF Alloc'!R97</f>
        <v>20000000</v>
      </c>
      <c r="G82" s="6">
        <f>'Principal CF Alloc'!W97</f>
        <v>33332624.499949962</v>
      </c>
      <c r="H82" s="6">
        <f>'Principal CF Alloc'!AD97</f>
        <v>7332409.6676980099</v>
      </c>
      <c r="I82" s="6">
        <f>'Principal CF Alloc'!AG97</f>
        <v>13950000</v>
      </c>
      <c r="K82" s="6">
        <f t="shared" si="2"/>
        <v>94512206.373755634</v>
      </c>
      <c r="L82" s="20">
        <f>K82-'Summary CF'!F81</f>
        <v>-9.9999994039535522E-2</v>
      </c>
    </row>
    <row r="83" spans="1:12">
      <c r="A83" s="26">
        <v>80</v>
      </c>
      <c r="B83" s="6">
        <f>'Principal CF Alloc'!D98</f>
        <v>0</v>
      </c>
      <c r="C83" s="6">
        <f>'Principal CF Alloc'!G98</f>
        <v>0</v>
      </c>
      <c r="D83" s="6">
        <f>'Principal CF Alloc'!J98</f>
        <v>0</v>
      </c>
      <c r="E83" s="6">
        <f>'Principal CF Alloc'!O98</f>
        <v>18867669.300101504</v>
      </c>
      <c r="F83" s="6">
        <f>'Principal CF Alloc'!R98</f>
        <v>20000000</v>
      </c>
      <c r="G83" s="6">
        <f>'Principal CF Alloc'!W98</f>
        <v>33471510.435366422</v>
      </c>
      <c r="H83" s="6">
        <f>'Principal CF Alloc'!AD98</f>
        <v>7073574.1106203794</v>
      </c>
      <c r="I83" s="6">
        <f>'Principal CF Alloc'!AG98</f>
        <v>13950000</v>
      </c>
      <c r="K83" s="6">
        <f t="shared" si="2"/>
        <v>93362753.846088305</v>
      </c>
      <c r="L83" s="20">
        <f>K83-'Summary CF'!F82</f>
        <v>-9.9999994039535522E-2</v>
      </c>
    </row>
    <row r="84" spans="1:12">
      <c r="A84" s="26">
        <v>81</v>
      </c>
      <c r="B84" s="6">
        <f>'Principal CF Alloc'!D99</f>
        <v>0</v>
      </c>
      <c r="C84" s="6">
        <f>'Principal CF Alloc'!G99</f>
        <v>0</v>
      </c>
      <c r="D84" s="6">
        <f>'Principal CF Alloc'!J99</f>
        <v>0</v>
      </c>
      <c r="E84" s="6">
        <f>'Principal CF Alloc'!O99</f>
        <v>17845623.958320912</v>
      </c>
      <c r="F84" s="6">
        <f>'Principal CF Alloc'!R99</f>
        <v>20000000</v>
      </c>
      <c r="G84" s="6">
        <f>'Principal CF Alloc'!W99</f>
        <v>33610975.062180452</v>
      </c>
      <c r="H84" s="6">
        <f>'Principal CF Alloc'!AD99</f>
        <v>6817074.0903332215</v>
      </c>
      <c r="I84" s="6">
        <f>'Principal CF Alloc'!AG99</f>
        <v>13950000</v>
      </c>
      <c r="K84" s="6">
        <f t="shared" si="2"/>
        <v>92223673.110834599</v>
      </c>
      <c r="L84" s="20">
        <f>K84-'Summary CF'!F83</f>
        <v>-9.9999979138374329E-2</v>
      </c>
    </row>
    <row r="85" spans="1:12">
      <c r="A85" s="26">
        <v>82</v>
      </c>
      <c r="B85" s="6">
        <f>'Principal CF Alloc'!D100</f>
        <v>0</v>
      </c>
      <c r="C85" s="6">
        <f>'Principal CF Alloc'!G100</f>
        <v>0</v>
      </c>
      <c r="D85" s="6">
        <f>'Principal CF Alloc'!J100</f>
        <v>0</v>
      </c>
      <c r="E85" s="6">
        <f>'Principal CF Alloc'!O100</f>
        <v>16830967.290050458</v>
      </c>
      <c r="F85" s="6">
        <f>'Principal CF Alloc'!R100</f>
        <v>20000000</v>
      </c>
      <c r="G85" s="6">
        <f>'Principal CF Alloc'!W100</f>
        <v>33751020.791606203</v>
      </c>
      <c r="H85" s="6">
        <f>'Principal CF Alloc'!AD100</f>
        <v>6562890.2862314805</v>
      </c>
      <c r="I85" s="6">
        <f>'Principal CF Alloc'!AG100</f>
        <v>13950000</v>
      </c>
      <c r="K85" s="6">
        <f t="shared" si="2"/>
        <v>91094878.367888153</v>
      </c>
      <c r="L85" s="20">
        <f>K85-'Summary CF'!F84</f>
        <v>-9.9999979138374329E-2</v>
      </c>
    </row>
    <row r="86" spans="1:12">
      <c r="A86" s="26">
        <v>83</v>
      </c>
      <c r="B86" s="6">
        <f>'Principal CF Alloc'!D101</f>
        <v>0</v>
      </c>
      <c r="C86" s="6">
        <f>'Principal CF Alloc'!G101</f>
        <v>0</v>
      </c>
      <c r="D86" s="6">
        <f>'Principal CF Alloc'!J101</f>
        <v>0</v>
      </c>
      <c r="E86" s="6">
        <f>'Principal CF Alloc'!O101</f>
        <v>15823630.926923027</v>
      </c>
      <c r="F86" s="6">
        <f>'Principal CF Alloc'!R101</f>
        <v>20000000</v>
      </c>
      <c r="G86" s="6">
        <f>'Principal CF Alloc'!W101</f>
        <v>33891650.04490456</v>
      </c>
      <c r="H86" s="6">
        <f>'Principal CF Alloc'!AD101</f>
        <v>6311003.5324374065</v>
      </c>
      <c r="I86" s="6">
        <f>'Principal CF Alloc'!AG101</f>
        <v>13950000</v>
      </c>
      <c r="K86" s="6">
        <f t="shared" si="2"/>
        <v>89976284.50426501</v>
      </c>
      <c r="L86" s="20">
        <f>K86-'Summary CF'!F85</f>
        <v>-9.9999979138374329E-2</v>
      </c>
    </row>
    <row r="87" spans="1:12">
      <c r="A87" s="26">
        <v>84</v>
      </c>
      <c r="B87" s="6">
        <f>'Principal CF Alloc'!D102</f>
        <v>0</v>
      </c>
      <c r="C87" s="6">
        <f>'Principal CF Alloc'!G102</f>
        <v>0</v>
      </c>
      <c r="D87" s="6">
        <f>'Principal CF Alloc'!J102</f>
        <v>0</v>
      </c>
      <c r="E87" s="6">
        <f>'Principal CF Alloc'!O102</f>
        <v>14823547.018670004</v>
      </c>
      <c r="F87" s="6">
        <f>'Principal CF Alloc'!R102</f>
        <v>20000000</v>
      </c>
      <c r="G87" s="6">
        <f>'Principal CF Alloc'!W102</f>
        <v>34032865.253424995</v>
      </c>
      <c r="H87" s="6">
        <f>'Principal CF Alloc'!AD102</f>
        <v>6061394.8165776227</v>
      </c>
      <c r="I87" s="6">
        <f>'Principal CF Alloc'!AG102</f>
        <v>13950000</v>
      </c>
      <c r="K87" s="6">
        <f t="shared" si="2"/>
        <v>88867807.088672623</v>
      </c>
      <c r="L87" s="20">
        <f>K87-'Summary CF'!F86</f>
        <v>-9.9999994039535522E-2</v>
      </c>
    </row>
    <row r="88" spans="1:12">
      <c r="A88" s="26">
        <v>85</v>
      </c>
      <c r="B88" s="6">
        <f>'Principal CF Alloc'!D103</f>
        <v>0</v>
      </c>
      <c r="C88" s="6">
        <f>'Principal CF Alloc'!G103</f>
        <v>0</v>
      </c>
      <c r="D88" s="6">
        <f>'Principal CF Alloc'!J103</f>
        <v>0</v>
      </c>
      <c r="E88" s="6">
        <f>'Principal CF Alloc'!O103</f>
        <v>13830648.228904385</v>
      </c>
      <c r="F88" s="6">
        <f>'Principal CF Alloc'!R103</f>
        <v>20000000</v>
      </c>
      <c r="G88" s="6">
        <f>'Principal CF Alloc'!W103</f>
        <v>34174668.8586476</v>
      </c>
      <c r="H88" s="6">
        <f>'Principal CF Alloc'!AD103</f>
        <v>5814045.2785698092</v>
      </c>
      <c r="I88" s="6">
        <f>'Principal CF Alloc'!AG103</f>
        <v>13950000</v>
      </c>
      <c r="K88" s="6">
        <f t="shared" si="2"/>
        <v>87769362.366121784</v>
      </c>
      <c r="L88" s="20">
        <f>K88-'Summary CF'!F87</f>
        <v>-0.10000000894069672</v>
      </c>
    </row>
    <row r="89" spans="1:12">
      <c r="A89" s="26">
        <v>86</v>
      </c>
      <c r="B89" s="6">
        <f>'Principal CF Alloc'!D104</f>
        <v>0</v>
      </c>
      <c r="C89" s="6">
        <f>'Principal CF Alloc'!G104</f>
        <v>0</v>
      </c>
      <c r="D89" s="6">
        <f>'Principal CF Alloc'!J104</f>
        <v>0</v>
      </c>
      <c r="E89" s="6">
        <f>'Principal CF Alloc'!O104</f>
        <v>12844867.730936527</v>
      </c>
      <c r="F89" s="6">
        <f>'Principal CF Alloc'!R104</f>
        <v>20000000</v>
      </c>
      <c r="G89" s="6">
        <f>'Principal CF Alloc'!W104</f>
        <v>34317063.312225297</v>
      </c>
      <c r="H89" s="6">
        <f>'Principal CF Alloc'!AD104</f>
        <v>5568936.2094189189</v>
      </c>
      <c r="I89" s="6">
        <f>'Principal CF Alloc'!AG104</f>
        <v>13950000</v>
      </c>
      <c r="K89" s="6">
        <f t="shared" si="2"/>
        <v>86680867.252580747</v>
      </c>
      <c r="L89" s="20">
        <f>K89-'Summary CF'!F88</f>
        <v>-9.9999994039535522E-2</v>
      </c>
    </row>
    <row r="90" spans="1:12">
      <c r="A90" s="26">
        <v>87</v>
      </c>
      <c r="B90" s="6">
        <f>'Principal CF Alloc'!D105</f>
        <v>0</v>
      </c>
      <c r="C90" s="6">
        <f>'Principal CF Alloc'!G105</f>
        <v>0</v>
      </c>
      <c r="D90" s="6">
        <f>'Principal CF Alloc'!J105</f>
        <v>0</v>
      </c>
      <c r="E90" s="6">
        <f>'Principal CF Alloc'!O105</f>
        <v>11866139.203622269</v>
      </c>
      <c r="F90" s="6">
        <f>'Principal CF Alloc'!R105</f>
        <v>20000000</v>
      </c>
      <c r="G90" s="6">
        <f>'Principal CF Alloc'!W105</f>
        <v>34460051.076026239</v>
      </c>
      <c r="H90" s="6">
        <f>'Principal CF Alloc'!AD105</f>
        <v>5326049.0500228601</v>
      </c>
      <c r="I90" s="6">
        <f>'Principal CF Alloc'!AG105</f>
        <v>13950000</v>
      </c>
      <c r="K90" s="6">
        <f t="shared" si="2"/>
        <v>85602239.329671368</v>
      </c>
      <c r="L90" s="20">
        <f>K90-'Summary CF'!F89</f>
        <v>-0.10000000894069672</v>
      </c>
    </row>
    <row r="91" spans="1:12">
      <c r="A91" s="26">
        <v>88</v>
      </c>
      <c r="B91" s="6">
        <f>'Principal CF Alloc'!D106</f>
        <v>0</v>
      </c>
      <c r="C91" s="6">
        <f>'Principal CF Alloc'!G106</f>
        <v>0</v>
      </c>
      <c r="D91" s="6">
        <f>'Principal CF Alloc'!J106</f>
        <v>0</v>
      </c>
      <c r="E91" s="6">
        <f>'Principal CF Alloc'!O106</f>
        <v>10894396.827243188</v>
      </c>
      <c r="F91" s="6">
        <f>'Principal CF Alloc'!R106</f>
        <v>20000000</v>
      </c>
      <c r="G91" s="6">
        <f>'Principal CF Alloc'!W106</f>
        <v>34603634.622176349</v>
      </c>
      <c r="H91" s="6">
        <f>'Principal CF Alloc'!AD106</f>
        <v>5085365.3899875656</v>
      </c>
      <c r="I91" s="6">
        <f>'Principal CF Alloc'!AG106</f>
        <v>13950000</v>
      </c>
      <c r="K91" s="6">
        <f t="shared" si="2"/>
        <v>84533396.839407101</v>
      </c>
      <c r="L91" s="20">
        <f>K91-'Summary CF'!F90</f>
        <v>-0.10000000894069672</v>
      </c>
    </row>
    <row r="92" spans="1:12">
      <c r="A92" s="26">
        <v>89</v>
      </c>
      <c r="B92" s="6">
        <f>'Principal CF Alloc'!D107</f>
        <v>0</v>
      </c>
      <c r="C92" s="6">
        <f>'Principal CF Alloc'!G107</f>
        <v>0</v>
      </c>
      <c r="D92" s="6">
        <f>'Principal CF Alloc'!J107</f>
        <v>0</v>
      </c>
      <c r="E92" s="6">
        <f>'Principal CF Alloc'!O107</f>
        <v>9929575.2794187423</v>
      </c>
      <c r="F92" s="6">
        <f>'Principal CF Alloc'!R107</f>
        <v>20000000</v>
      </c>
      <c r="G92" s="6">
        <f>'Principal CF Alloc'!W107</f>
        <v>34747816.433102086</v>
      </c>
      <c r="H92" s="6">
        <f>'Principal CF Alloc'!AD107</f>
        <v>4846866.9664513776</v>
      </c>
      <c r="I92" s="6">
        <f>'Principal CF Alloc'!AG107</f>
        <v>13950000</v>
      </c>
      <c r="K92" s="6">
        <f t="shared" si="2"/>
        <v>83474258.678972214</v>
      </c>
      <c r="L92" s="20">
        <f>K92-'Summary CF'!F91</f>
        <v>-9.9999994039535522E-2</v>
      </c>
    </row>
    <row r="93" spans="1:12">
      <c r="A93" s="26">
        <v>90</v>
      </c>
      <c r="B93" s="6">
        <f>'Principal CF Alloc'!D108</f>
        <v>0</v>
      </c>
      <c r="C93" s="6">
        <f>'Principal CF Alloc'!G108</f>
        <v>0</v>
      </c>
      <c r="D93" s="6">
        <f>'Principal CF Alloc'!J108</f>
        <v>0</v>
      </c>
      <c r="E93" s="6">
        <f>'Principal CF Alloc'!O108</f>
        <v>8971609.7310500052</v>
      </c>
      <c r="F93" s="6">
        <f>'Principal CF Alloc'!R108</f>
        <v>20000000</v>
      </c>
      <c r="G93" s="6">
        <f>'Principal CF Alloc'!W108</f>
        <v>34892599.001573347</v>
      </c>
      <c r="H93" s="6">
        <f>'Principal CF Alloc'!AD108</f>
        <v>4610535.6629186729</v>
      </c>
      <c r="I93" s="6">
        <f>'Principal CF Alloc'!AG108</f>
        <v>13950000</v>
      </c>
      <c r="K93" s="6">
        <f t="shared" si="2"/>
        <v>82424744.395542026</v>
      </c>
      <c r="L93" s="20">
        <f>K93-'Summary CF'!F92</f>
        <v>-9.9999994039535522E-2</v>
      </c>
    </row>
    <row r="94" spans="1:12">
      <c r="A94" s="26">
        <v>91</v>
      </c>
      <c r="B94" s="6">
        <f>'Principal CF Alloc'!D109</f>
        <v>0</v>
      </c>
      <c r="C94" s="6">
        <f>'Principal CF Alloc'!G109</f>
        <v>0</v>
      </c>
      <c r="D94" s="6">
        <f>'Principal CF Alloc'!J109</f>
        <v>0</v>
      </c>
      <c r="E94" s="6">
        <f>'Principal CF Alloc'!O109</f>
        <v>8020435.8422947973</v>
      </c>
      <c r="F94" s="6">
        <f>'Principal CF Alloc'!R109</f>
        <v>20000000</v>
      </c>
      <c r="G94" s="6">
        <f>'Principal CF Alloc'!W109</f>
        <v>35037984.830746569</v>
      </c>
      <c r="H94" s="6">
        <f>'Principal CF Alloc'!AD109</f>
        <v>4376353.5081026582</v>
      </c>
      <c r="I94" s="6">
        <f>'Principal CF Alloc'!AG109</f>
        <v>13950000</v>
      </c>
      <c r="K94" s="6">
        <f t="shared" si="2"/>
        <v>81384774.181144029</v>
      </c>
      <c r="L94" s="20">
        <f>K94-'Summary CF'!F93</f>
        <v>-9.9999994039535522E-2</v>
      </c>
    </row>
    <row r="95" spans="1:12">
      <c r="A95" s="26">
        <v>92</v>
      </c>
      <c r="B95" s="6">
        <f>'Principal CF Alloc'!D110</f>
        <v>0</v>
      </c>
      <c r="C95" s="6">
        <f>'Principal CF Alloc'!G110</f>
        <v>0</v>
      </c>
      <c r="D95" s="6">
        <f>'Principal CF Alloc'!J110</f>
        <v>0</v>
      </c>
      <c r="E95" s="6">
        <f>'Principal CF Alloc'!O110</f>
        <v>7075989.7585739288</v>
      </c>
      <c r="F95" s="6">
        <f>'Principal CF Alloc'!R110</f>
        <v>20000000</v>
      </c>
      <c r="G95" s="6">
        <f>'Principal CF Alloc'!W110</f>
        <v>35183976.434208013</v>
      </c>
      <c r="H95" s="6">
        <f>'Principal CF Alloc'!AD110</f>
        <v>4144302.6747772628</v>
      </c>
      <c r="I95" s="6">
        <f>'Principal CF Alloc'!AG110</f>
        <v>13950000</v>
      </c>
      <c r="K95" s="6">
        <f t="shared" si="2"/>
        <v>80354268.867559195</v>
      </c>
      <c r="L95" s="20">
        <f>K95-'Summary CF'!F94</f>
        <v>-0.10000002384185791</v>
      </c>
    </row>
    <row r="96" spans="1:12">
      <c r="A96" s="26">
        <v>93</v>
      </c>
      <c r="B96" s="6">
        <f>'Principal CF Alloc'!D111</f>
        <v>0</v>
      </c>
      <c r="C96" s="6">
        <f>'Principal CF Alloc'!G111</f>
        <v>0</v>
      </c>
      <c r="D96" s="6">
        <f>'Principal CF Alloc'!J111</f>
        <v>0</v>
      </c>
      <c r="E96" s="6">
        <f>'Principal CF Alloc'!O111</f>
        <v>6138208.106608321</v>
      </c>
      <c r="F96" s="6">
        <f>'Principal CF Alloc'!R111</f>
        <v>20000000</v>
      </c>
      <c r="G96" s="6">
        <f>'Principal CF Alloc'!W111</f>
        <v>35330576.336017214</v>
      </c>
      <c r="H96" s="6">
        <f>'Principal CF Alloc'!AD111</f>
        <v>3914365.4786380571</v>
      </c>
      <c r="I96" s="6">
        <f>'Principal CF Alloc'!AG111</f>
        <v>13950000</v>
      </c>
      <c r="K96" s="6">
        <f t="shared" si="2"/>
        <v>79333149.921263605</v>
      </c>
      <c r="L96" s="20">
        <f>K96-'Summary CF'!F95</f>
        <v>-9.9999994039535522E-2</v>
      </c>
    </row>
    <row r="97" spans="1:12">
      <c r="A97" s="26">
        <v>94</v>
      </c>
      <c r="B97" s="6">
        <f>'Principal CF Alloc'!D112</f>
        <v>0</v>
      </c>
      <c r="C97" s="6">
        <f>'Principal CF Alloc'!G112</f>
        <v>0</v>
      </c>
      <c r="D97" s="6">
        <f>'Principal CF Alloc'!J112</f>
        <v>0</v>
      </c>
      <c r="E97" s="6">
        <f>'Principal CF Alloc'!O112</f>
        <v>5207027.9904867606</v>
      </c>
      <c r="F97" s="6">
        <f>'Principal CF Alloc'!R112</f>
        <v>20000000</v>
      </c>
      <c r="G97" s="6">
        <f>'Principal CF Alloc'!W112</f>
        <v>35477787.070750616</v>
      </c>
      <c r="H97" s="6">
        <f>'Principal CF Alloc'!AD112</f>
        <v>3686524.3771721246</v>
      </c>
      <c r="I97" s="6">
        <f>'Principal CF Alloc'!AG112</f>
        <v>13950000</v>
      </c>
      <c r="K97" s="6">
        <f t="shared" si="2"/>
        <v>78321339.438409507</v>
      </c>
      <c r="L97" s="20">
        <f>K97-'Summary CF'!F96</f>
        <v>-0.10000000894069672</v>
      </c>
    </row>
    <row r="98" spans="1:12">
      <c r="A98" s="26">
        <v>95</v>
      </c>
      <c r="B98" s="6">
        <f>'Principal CF Alloc'!D113</f>
        <v>0</v>
      </c>
      <c r="C98" s="6">
        <f>'Principal CF Alloc'!G113</f>
        <v>0</v>
      </c>
      <c r="D98" s="6">
        <f>'Principal CF Alloc'!J113</f>
        <v>0</v>
      </c>
      <c r="E98" s="6">
        <f>'Principal CF Alloc'!O113</f>
        <v>4282386.9877640437</v>
      </c>
      <c r="F98" s="6">
        <f>'Principal CF Alloc'!R113</f>
        <v>20000000</v>
      </c>
      <c r="G98" s="6">
        <f>'Principal CF Alloc'!W113</f>
        <v>35625611.183545411</v>
      </c>
      <c r="H98" s="6">
        <f>'Principal CF Alloc'!AD113</f>
        <v>3460761.9685368221</v>
      </c>
      <c r="I98" s="6">
        <f>'Principal CF Alloc'!AG113</f>
        <v>13950000</v>
      </c>
      <c r="K98" s="6">
        <f t="shared" si="2"/>
        <v>77318760.13984628</v>
      </c>
      <c r="L98" s="20">
        <f>K98-'Summary CF'!F97</f>
        <v>-0.10000000894069672</v>
      </c>
    </row>
    <row r="99" spans="1:12">
      <c r="A99" s="26">
        <v>96</v>
      </c>
      <c r="B99" s="6">
        <f>'Principal CF Alloc'!D114</f>
        <v>0</v>
      </c>
      <c r="C99" s="6">
        <f>'Principal CF Alloc'!G114</f>
        <v>0</v>
      </c>
      <c r="D99" s="6">
        <f>'Principal CF Alloc'!J114</f>
        <v>0</v>
      </c>
      <c r="E99" s="6">
        <f>'Principal CF Alloc'!O114</f>
        <v>3364223.1455892678</v>
      </c>
      <c r="F99" s="6">
        <f>'Principal CF Alloc'!R114</f>
        <v>20000000</v>
      </c>
      <c r="G99" s="6">
        <f>'Principal CF Alloc'!W114</f>
        <v>35774051.230143517</v>
      </c>
      <c r="H99" s="6">
        <f>'Principal CF Alloc'!AD114</f>
        <v>3237060.9904473522</v>
      </c>
      <c r="I99" s="6">
        <f>'Principal CF Alloc'!AG114</f>
        <v>13950000</v>
      </c>
      <c r="K99" s="6">
        <f t="shared" si="2"/>
        <v>76325335.366180137</v>
      </c>
      <c r="L99" s="20">
        <f>K99-'Summary CF'!F98</f>
        <v>-0.10000000894069672</v>
      </c>
    </row>
    <row r="100" spans="1:12">
      <c r="A100" s="26">
        <v>97</v>
      </c>
      <c r="B100" s="6">
        <f>'Principal CF Alloc'!D115</f>
        <v>0</v>
      </c>
      <c r="C100" s="6">
        <f>'Principal CF Alloc'!G115</f>
        <v>0</v>
      </c>
      <c r="D100" s="6">
        <f>'Principal CF Alloc'!J115</f>
        <v>0</v>
      </c>
      <c r="E100" s="6">
        <f>'Principal CF Alloc'!O115</f>
        <v>2452474.9768640371</v>
      </c>
      <c r="F100" s="6">
        <f>'Principal CF Alloc'!R115</f>
        <v>20000000</v>
      </c>
      <c r="G100" s="6">
        <f>'Principal CF Alloc'!W115</f>
        <v>35923109.776935779</v>
      </c>
      <c r="H100" s="6">
        <f>'Principal CF Alloc'!AD115</f>
        <v>3015404.3190730838</v>
      </c>
      <c r="I100" s="6">
        <f>'Principal CF Alloc'!AG115</f>
        <v>13950000</v>
      </c>
      <c r="K100" s="6">
        <f t="shared" si="2"/>
        <v>75340989.072872892</v>
      </c>
      <c r="L100" s="20">
        <f>K100-'Summary CF'!F99</f>
        <v>-0.10000002384185791</v>
      </c>
    </row>
    <row r="101" spans="1:12">
      <c r="A101" s="26">
        <v>98</v>
      </c>
      <c r="B101" s="6">
        <f>'Principal CF Alloc'!D116</f>
        <v>0</v>
      </c>
      <c r="C101" s="6">
        <f>'Principal CF Alloc'!G116</f>
        <v>0</v>
      </c>
      <c r="D101" s="6">
        <f>'Principal CF Alloc'!J116</f>
        <v>0</v>
      </c>
      <c r="E101" s="6">
        <f>'Principal CF Alloc'!O116</f>
        <v>1547081.4564303402</v>
      </c>
      <c r="F101" s="6">
        <f>'Principal CF Alloc'!R116</f>
        <v>20000000</v>
      </c>
      <c r="G101" s="6">
        <f>'Principal CF Alloc'!W116</f>
        <v>36072789.401006341</v>
      </c>
      <c r="H101" s="6">
        <f>'Principal CF Alloc'!AD116</f>
        <v>2795774.9679425489</v>
      </c>
      <c r="I101" s="6">
        <f>'Principal CF Alloc'!AG116</f>
        <v>13950000</v>
      </c>
      <c r="K101" s="6">
        <f t="shared" si="2"/>
        <v>74365645.825379223</v>
      </c>
      <c r="L101" s="20">
        <f>K101-'Summary CF'!F100</f>
        <v>-0.10000002384185791</v>
      </c>
    </row>
    <row r="102" spans="1:12">
      <c r="A102" s="26">
        <v>99</v>
      </c>
      <c r="B102" s="6">
        <f>'Principal CF Alloc'!D117</f>
        <v>0</v>
      </c>
      <c r="C102" s="6">
        <f>'Principal CF Alloc'!G117</f>
        <v>0</v>
      </c>
      <c r="D102" s="6">
        <f>'Principal CF Alloc'!J117</f>
        <v>0</v>
      </c>
      <c r="E102" s="6">
        <f>'Principal CF Alloc'!O117</f>
        <v>647982.01728786726</v>
      </c>
      <c r="F102" s="6">
        <f>'Principal CF Alloc'!R117</f>
        <v>20000000</v>
      </c>
      <c r="G102" s="6">
        <f>'Principal CF Alloc'!W117</f>
        <v>36223092.690177202</v>
      </c>
      <c r="H102" s="6">
        <f>'Principal CF Alloc'!AD117</f>
        <v>2578156.0868570488</v>
      </c>
      <c r="I102" s="6">
        <f>'Principal CF Alloc'!AG117</f>
        <v>13950000</v>
      </c>
      <c r="K102" s="6">
        <f t="shared" si="2"/>
        <v>73399230.794322118</v>
      </c>
      <c r="L102" s="20">
        <f>K102-'Summary CF'!F101</f>
        <v>-0.10000002384185791</v>
      </c>
    </row>
    <row r="103" spans="1:12">
      <c r="A103" s="26">
        <v>100</v>
      </c>
      <c r="B103" s="6">
        <f>'Principal CF Alloc'!D118</f>
        <v>0</v>
      </c>
      <c r="C103" s="6">
        <f>'Principal CF Alloc'!G118</f>
        <v>0</v>
      </c>
      <c r="D103" s="6">
        <f>'Principal CF Alloc'!J118</f>
        <v>0</v>
      </c>
      <c r="E103" s="6">
        <f>'Principal CF Alloc'!O118</f>
        <v>0</v>
      </c>
      <c r="F103" s="6">
        <f>'Principal CF Alloc'!R118</f>
        <v>19755116.546840534</v>
      </c>
      <c r="G103" s="6">
        <f>'Principal CF Alloc'!W118</f>
        <v>36374022.243052937</v>
      </c>
      <c r="H103" s="6">
        <f>'Principal CF Alloc'!AD118</f>
        <v>2362530.9608128038</v>
      </c>
      <c r="I103" s="6">
        <f>'Principal CF Alloc'!AG118</f>
        <v>13950000</v>
      </c>
      <c r="K103" s="6">
        <f t="shared" si="2"/>
        <v>72441669.750706285</v>
      </c>
      <c r="L103" s="20">
        <f>K103-'Summary CF'!F102</f>
        <v>-0.10000002384185791</v>
      </c>
    </row>
    <row r="104" spans="1:12">
      <c r="A104" s="26">
        <v>101</v>
      </c>
      <c r="B104" s="6">
        <f>'Principal CF Alloc'!D119</f>
        <v>0</v>
      </c>
      <c r="C104" s="6">
        <f>'Principal CF Alloc'!G119</f>
        <v>0</v>
      </c>
      <c r="D104" s="6">
        <f>'Principal CF Alloc'!J119</f>
        <v>0</v>
      </c>
      <c r="E104" s="6">
        <f>'Principal CF Alloc'!O119</f>
        <v>0</v>
      </c>
      <c r="F104" s="6">
        <f>'Principal CF Alloc'!R119</f>
        <v>18868425.383171976</v>
      </c>
      <c r="G104" s="6">
        <f>'Principal CF Alloc'!W119</f>
        <v>36525580.669065654</v>
      </c>
      <c r="H104" s="6">
        <f>'Principal CF Alloc'!AD119</f>
        <v>2148883.0089315758</v>
      </c>
      <c r="I104" s="6">
        <f>'Principal CF Alloc'!AG119</f>
        <v>13950000</v>
      </c>
      <c r="K104" s="6">
        <f t="shared" si="2"/>
        <v>71492889.061169207</v>
      </c>
      <c r="L104" s="20">
        <f>K104-'Summary CF'!F103</f>
        <v>-0.10000002384185791</v>
      </c>
    </row>
    <row r="105" spans="1:12">
      <c r="A105" s="26">
        <v>102</v>
      </c>
      <c r="B105" s="6">
        <f>'Principal CF Alloc'!D120</f>
        <v>0</v>
      </c>
      <c r="C105" s="6">
        <f>'Principal CF Alloc'!G120</f>
        <v>0</v>
      </c>
      <c r="D105" s="6">
        <f>'Principal CF Alloc'!J120</f>
        <v>0</v>
      </c>
      <c r="E105" s="6">
        <f>'Principal CF Alloc'!O120</f>
        <v>0</v>
      </c>
      <c r="F105" s="6">
        <f>'Principal CF Alloc'!R120</f>
        <v>17987849.311349791</v>
      </c>
      <c r="G105" s="6">
        <f>'Principal CF Alloc'!W120</f>
        <v>36677770.588520095</v>
      </c>
      <c r="H105" s="6">
        <f>'Principal CF Alloc'!AD120</f>
        <v>1937195.7833997004</v>
      </c>
      <c r="I105" s="6">
        <f>'Principal CF Alloc'!AG120</f>
        <v>13950000</v>
      </c>
      <c r="K105" s="6">
        <f t="shared" si="2"/>
        <v>70552815.68326959</v>
      </c>
      <c r="L105" s="20">
        <f>K105-'Summary CF'!F104</f>
        <v>-0.10000002384185791</v>
      </c>
    </row>
    <row r="106" spans="1:12">
      <c r="A106" s="26">
        <v>103</v>
      </c>
      <c r="B106" s="6">
        <f>'Principal CF Alloc'!D121</f>
        <v>0</v>
      </c>
      <c r="C106" s="6">
        <f>'Principal CF Alloc'!G121</f>
        <v>0</v>
      </c>
      <c r="D106" s="6">
        <f>'Principal CF Alloc'!J121</f>
        <v>0</v>
      </c>
      <c r="E106" s="6">
        <f>'Principal CF Alloc'!O121</f>
        <v>0</v>
      </c>
      <c r="F106" s="6">
        <f>'Principal CF Alloc'!R121</f>
        <v>17113329.559758309</v>
      </c>
      <c r="G106" s="6">
        <f>'Principal CF Alloc'!W121</f>
        <v>36830594.632638931</v>
      </c>
      <c r="H106" s="6">
        <f>'Principal CF Alloc'!AD121</f>
        <v>1727452.9684154622</v>
      </c>
      <c r="I106" s="6">
        <f>'Principal CF Alloc'!AG121</f>
        <v>13950000</v>
      </c>
      <c r="K106" s="6">
        <f t="shared" si="2"/>
        <v>69621377.160812706</v>
      </c>
      <c r="L106" s="20">
        <f>K106-'Summary CF'!F105</f>
        <v>-0.10000002384185791</v>
      </c>
    </row>
    <row r="107" spans="1:12">
      <c r="A107" s="26">
        <v>104</v>
      </c>
      <c r="B107" s="6">
        <f>'Principal CF Alloc'!D122</f>
        <v>0</v>
      </c>
      <c r="C107" s="6">
        <f>'Principal CF Alloc'!G122</f>
        <v>0</v>
      </c>
      <c r="D107" s="6">
        <f>'Principal CF Alloc'!J122</f>
        <v>0</v>
      </c>
      <c r="E107" s="6">
        <f>'Principal CF Alloc'!O122</f>
        <v>0</v>
      </c>
      <c r="F107" s="6">
        <f>'Principal CF Alloc'!R122</f>
        <v>16244807.796459632</v>
      </c>
      <c r="G107" s="6">
        <f>'Principal CF Alloc'!W122</f>
        <v>36984055.443608262</v>
      </c>
      <c r="H107" s="6">
        <f>'Principal CF Alloc'!AD122</f>
        <v>1519638.3791447454</v>
      </c>
      <c r="I107" s="6">
        <f>'Principal CF Alloc'!AG122</f>
        <v>13950000</v>
      </c>
      <c r="K107" s="6">
        <f t="shared" si="2"/>
        <v>68698501.619212627</v>
      </c>
      <c r="L107" s="20">
        <f>K107-'Summary CF'!F106</f>
        <v>-0.1000000536441803</v>
      </c>
    </row>
    <row r="108" spans="1:12">
      <c r="A108" s="26">
        <v>105</v>
      </c>
      <c r="B108" s="6">
        <f>'Principal CF Alloc'!D123</f>
        <v>0</v>
      </c>
      <c r="C108" s="6">
        <f>'Principal CF Alloc'!G123</f>
        <v>0</v>
      </c>
      <c r="D108" s="6">
        <f>'Principal CF Alloc'!J123</f>
        <v>0</v>
      </c>
      <c r="E108" s="6">
        <f>'Principal CF Alloc'!O123</f>
        <v>0</v>
      </c>
      <c r="F108" s="6">
        <f>'Principal CF Alloc'!R123</f>
        <v>15382226.125582758</v>
      </c>
      <c r="G108" s="6">
        <f>'Principal CF Alloc'!W123</f>
        <v>37138155.674623296</v>
      </c>
      <c r="H108" s="6">
        <f>'Principal CF Alloc'!AD123</f>
        <v>1313735.9606848985</v>
      </c>
      <c r="I108" s="6">
        <f>'Principal CF Alloc'!AG123</f>
        <v>13950000</v>
      </c>
      <c r="K108" s="6">
        <f t="shared" si="2"/>
        <v>67784117.760890946</v>
      </c>
      <c r="L108" s="20">
        <f>K108-'Summary CF'!F107</f>
        <v>-0.1000000387430191</v>
      </c>
    </row>
    <row r="109" spans="1:12">
      <c r="A109" s="26">
        <v>106</v>
      </c>
      <c r="B109" s="6">
        <f>'Principal CF Alloc'!D124</f>
        <v>0</v>
      </c>
      <c r="C109" s="6">
        <f>'Principal CF Alloc'!G124</f>
        <v>0</v>
      </c>
      <c r="D109" s="6">
        <f>'Principal CF Alloc'!J124</f>
        <v>0</v>
      </c>
      <c r="E109" s="6">
        <f>'Principal CF Alloc'!O124</f>
        <v>0</v>
      </c>
      <c r="F109" s="6">
        <f>'Principal CF Alloc'!R124</f>
        <v>14525527.083740545</v>
      </c>
      <c r="G109" s="6">
        <f>'Principal CF Alloc'!W124</f>
        <v>37292897.989934228</v>
      </c>
      <c r="H109" s="6">
        <f>'Principal CF Alloc'!AD124</f>
        <v>1109729.7870367446</v>
      </c>
      <c r="I109" s="6">
        <f>'Principal CF Alloc'!AG124</f>
        <v>13950000</v>
      </c>
      <c r="K109" s="6">
        <f t="shared" si="2"/>
        <v>66878154.860711522</v>
      </c>
      <c r="L109" s="20">
        <f>K109-'Summary CF'!F108</f>
        <v>-0.10000003129243851</v>
      </c>
    </row>
    <row r="110" spans="1:12">
      <c r="A110" s="26">
        <v>107</v>
      </c>
      <c r="B110" s="6">
        <f>'Principal CF Alloc'!D125</f>
        <v>0</v>
      </c>
      <c r="C110" s="6">
        <f>'Principal CF Alloc'!G125</f>
        <v>0</v>
      </c>
      <c r="D110" s="6">
        <f>'Principal CF Alloc'!J125</f>
        <v>0</v>
      </c>
      <c r="E110" s="6">
        <f>'Principal CF Alloc'!O125</f>
        <v>0</v>
      </c>
      <c r="F110" s="6">
        <f>'Principal CF Alloc'!R125</f>
        <v>13674653.6364743</v>
      </c>
      <c r="G110" s="6">
        <f>'Principal CF Alloc'!W125</f>
        <v>37448285.064892285</v>
      </c>
      <c r="H110" s="6">
        <f>'Principal CF Alloc'!AD125</f>
        <v>907604.06008467777</v>
      </c>
      <c r="I110" s="6">
        <f>'Principal CF Alloc'!AG125</f>
        <v>13950000</v>
      </c>
      <c r="K110" s="6">
        <f t="shared" si="2"/>
        <v>65980542.761451267</v>
      </c>
      <c r="L110" s="20">
        <f>K110-'Summary CF'!F109</f>
        <v>-0.10000003129243851</v>
      </c>
    </row>
    <row r="111" spans="1:12">
      <c r="A111" s="26">
        <v>108</v>
      </c>
      <c r="B111" s="6">
        <f>'Principal CF Alloc'!D126</f>
        <v>0</v>
      </c>
      <c r="C111" s="6">
        <f>'Principal CF Alloc'!G126</f>
        <v>0</v>
      </c>
      <c r="D111" s="6">
        <f>'Principal CF Alloc'!J126</f>
        <v>0</v>
      </c>
      <c r="E111" s="6">
        <f>'Principal CF Alloc'!O126</f>
        <v>0</v>
      </c>
      <c r="F111" s="6">
        <f>'Principal CF Alloc'!R126</f>
        <v>12829549.174725767</v>
      </c>
      <c r="G111" s="6">
        <f>'Principal CF Alloc'!W126</f>
        <v>37604319.585996002</v>
      </c>
      <c r="H111" s="6">
        <f>'Principal CF Alloc'!AD126</f>
        <v>707343.10858477838</v>
      </c>
      <c r="I111" s="6">
        <f>'Principal CF Alloc'!AG126</f>
        <v>13950000</v>
      </c>
      <c r="K111" s="6">
        <f t="shared" si="2"/>
        <v>65091211.869306549</v>
      </c>
      <c r="L111" s="20">
        <f>K111-'Summary CF'!F110</f>
        <v>-0.1000000387430191</v>
      </c>
    </row>
    <row r="112" spans="1:12">
      <c r="A112" s="26">
        <v>109</v>
      </c>
      <c r="B112" s="6">
        <f>'Principal CF Alloc'!D127</f>
        <v>0</v>
      </c>
      <c r="C112" s="6">
        <f>'Principal CF Alloc'!G127</f>
        <v>0</v>
      </c>
      <c r="D112" s="6">
        <f>'Principal CF Alloc'!J127</f>
        <v>0</v>
      </c>
      <c r="E112" s="6">
        <f>'Principal CF Alloc'!O127</f>
        <v>0</v>
      </c>
      <c r="F112" s="6">
        <f>'Principal CF Alloc'!R127</f>
        <v>11990157.511336317</v>
      </c>
      <c r="G112" s="6">
        <f>'Principal CF Alloc'!W127</f>
        <v>37761004.250937656</v>
      </c>
      <c r="H112" s="6">
        <f>'Principal CF Alloc'!AD127</f>
        <v>508931.38716088666</v>
      </c>
      <c r="I112" s="6">
        <f>'Principal CF Alloc'!AG127</f>
        <v>13950000</v>
      </c>
      <c r="K112" s="6">
        <f t="shared" si="2"/>
        <v>64210093.149434865</v>
      </c>
      <c r="L112" s="20">
        <f>K112-'Summary CF'!F111</f>
        <v>-0.10000003129243851</v>
      </c>
    </row>
    <row r="113" spans="1:12">
      <c r="A113" s="26">
        <v>110</v>
      </c>
      <c r="B113" s="6">
        <f>'Principal CF Alloc'!D128</f>
        <v>0</v>
      </c>
      <c r="C113" s="6">
        <f>'Principal CF Alloc'!G128</f>
        <v>0</v>
      </c>
      <c r="D113" s="6">
        <f>'Principal CF Alloc'!J128</f>
        <v>0</v>
      </c>
      <c r="E113" s="6">
        <f>'Principal CF Alloc'!O128</f>
        <v>0</v>
      </c>
      <c r="F113" s="6">
        <f>'Principal CF Alloc'!R128</f>
        <v>11156422.877573097</v>
      </c>
      <c r="G113" s="6">
        <f>'Principal CF Alloc'!W128</f>
        <v>37918341.768649898</v>
      </c>
      <c r="H113" s="6">
        <f>'Principal CF Alloc'!AD128</f>
        <v>312353.47530857078</v>
      </c>
      <c r="I113" s="6">
        <f>'Principal CF Alloc'!AG128</f>
        <v>13950000</v>
      </c>
      <c r="K113" s="6">
        <f t="shared" si="2"/>
        <v>63337118.121531561</v>
      </c>
      <c r="L113" s="20">
        <f>K113-'Summary CF'!F112</f>
        <v>-0.1000000387430191</v>
      </c>
    </row>
    <row r="114" spans="1:12">
      <c r="A114" s="26">
        <v>111</v>
      </c>
      <c r="B114" s="6">
        <f>'Principal CF Alloc'!D129</f>
        <v>0</v>
      </c>
      <c r="C114" s="6">
        <f>'Principal CF Alloc'!G129</f>
        <v>0</v>
      </c>
      <c r="D114" s="6">
        <f>'Principal CF Alloc'!J129</f>
        <v>0</v>
      </c>
      <c r="E114" s="6">
        <f>'Principal CF Alloc'!O129</f>
        <v>0</v>
      </c>
      <c r="F114" s="6">
        <f>'Principal CF Alloc'!R129</f>
        <v>10328289.919681944</v>
      </c>
      <c r="G114" s="6">
        <f>'Principal CF Alloc'!W129</f>
        <v>38076334.859352604</v>
      </c>
      <c r="H114" s="6">
        <f>'Principal CF Alloc'!AD129</f>
        <v>117594.07640692874</v>
      </c>
      <c r="I114" s="6">
        <f>'Principal CF Alloc'!AG129</f>
        <v>13950000</v>
      </c>
      <c r="K114" s="6">
        <f t="shared" si="2"/>
        <v>62472218.855441473</v>
      </c>
      <c r="L114" s="20">
        <f>K114-'Summary CF'!F113</f>
        <v>-0.1000000461935997</v>
      </c>
    </row>
    <row r="115" spans="1:12">
      <c r="A115" s="26">
        <v>112</v>
      </c>
      <c r="B115" s="6">
        <f>'Principal CF Alloc'!D130</f>
        <v>0</v>
      </c>
      <c r="C115" s="6">
        <f>'Principal CF Alloc'!G130</f>
        <v>0</v>
      </c>
      <c r="D115" s="6">
        <f>'Principal CF Alloc'!J130</f>
        <v>0</v>
      </c>
      <c r="E115" s="6">
        <f>'Principal CF Alloc'!O130</f>
        <v>0</v>
      </c>
      <c r="F115" s="6">
        <f>'Principal CF Alloc'!R130</f>
        <v>9505703.6954668406</v>
      </c>
      <c r="G115" s="6">
        <f>'Principal CF Alloc'!W130</f>
        <v>38234986.254599907</v>
      </c>
      <c r="H115" s="6">
        <f>'Principal CF Alloc'!AD130</f>
        <v>0</v>
      </c>
      <c r="I115" s="6">
        <f>'Principal CF Alloc'!AG130</f>
        <v>13874638.016738161</v>
      </c>
      <c r="K115" s="6">
        <f t="shared" si="2"/>
        <v>61615327.966804907</v>
      </c>
      <c r="L115" s="20">
        <f>K115-'Summary CF'!F114</f>
        <v>-0.1000000387430191</v>
      </c>
    </row>
    <row r="116" spans="1:12">
      <c r="A116" s="26">
        <v>113</v>
      </c>
      <c r="B116" s="6">
        <f>'Principal CF Alloc'!D131</f>
        <v>0</v>
      </c>
      <c r="C116" s="6">
        <f>'Principal CF Alloc'!G131</f>
        <v>0</v>
      </c>
      <c r="D116" s="6">
        <f>'Principal CF Alloc'!J131</f>
        <v>0</v>
      </c>
      <c r="E116" s="6">
        <f>'Principal CF Alloc'!O131</f>
        <v>0</v>
      </c>
      <c r="F116" s="6">
        <f>'Principal CF Alloc'!R131</f>
        <v>8688609.6708957143</v>
      </c>
      <c r="G116" s="6">
        <f>'Principal CF Alloc'!W131</f>
        <v>38394298.697327405</v>
      </c>
      <c r="H116" s="6">
        <f>'Principal CF Alloc'!AD131</f>
        <v>0</v>
      </c>
      <c r="I116" s="6">
        <f>'Principal CF Alloc'!AG131</f>
        <v>13683470.244514856</v>
      </c>
      <c r="K116" s="6">
        <f t="shared" si="2"/>
        <v>60766378.612737969</v>
      </c>
      <c r="L116" s="20">
        <f>K116-'Summary CF'!F115</f>
        <v>-0.1000000387430191</v>
      </c>
    </row>
    <row r="117" spans="1:12">
      <c r="A117" s="26">
        <v>114</v>
      </c>
      <c r="B117" s="6">
        <f>'Principal CF Alloc'!D132</f>
        <v>0</v>
      </c>
      <c r="C117" s="6">
        <f>'Principal CF Alloc'!G132</f>
        <v>0</v>
      </c>
      <c r="D117" s="6">
        <f>'Principal CF Alloc'!J132</f>
        <v>0</v>
      </c>
      <c r="E117" s="6">
        <f>'Principal CF Alloc'!O132</f>
        <v>0</v>
      </c>
      <c r="F117" s="6">
        <f>'Principal CF Alloc'!R132</f>
        <v>7876953.7167323567</v>
      </c>
      <c r="G117" s="6">
        <f>'Principal CF Alloc'!W132</f>
        <v>38554274.941899605</v>
      </c>
      <c r="H117" s="6">
        <f>'Principal CF Alloc'!AD132</f>
        <v>0</v>
      </c>
      <c r="I117" s="6">
        <f>'Principal CF Alloc'!AG132</f>
        <v>13494075.828914925</v>
      </c>
      <c r="K117" s="6">
        <f t="shared" si="2"/>
        <v>59925304.487546891</v>
      </c>
      <c r="L117" s="20">
        <f>K117-'Summary CF'!F116</f>
        <v>-0.10000003129243851</v>
      </c>
    </row>
    <row r="118" spans="1:12">
      <c r="A118" s="26">
        <v>115</v>
      </c>
      <c r="B118" s="6">
        <f>'Principal CF Alloc'!D133</f>
        <v>0</v>
      </c>
      <c r="C118" s="6">
        <f>'Principal CF Alloc'!G133</f>
        <v>0</v>
      </c>
      <c r="D118" s="6">
        <f>'Principal CF Alloc'!J133</f>
        <v>0</v>
      </c>
      <c r="E118" s="6">
        <f>'Principal CF Alloc'!O133</f>
        <v>0</v>
      </c>
      <c r="F118" s="6">
        <f>'Principal CF Alloc'!R133</f>
        <v>7070682.1051942641</v>
      </c>
      <c r="G118" s="6">
        <f>'Principal CF Alloc'!W133</f>
        <v>38714917.754157521</v>
      </c>
      <c r="H118" s="6">
        <f>'Principal CF Alloc'!AD133</f>
        <v>0</v>
      </c>
      <c r="I118" s="6">
        <f>'Principal CF Alloc'!AG133</f>
        <v>13306439.959124124</v>
      </c>
      <c r="K118" s="6">
        <f t="shared" si="2"/>
        <v>59092039.81847591</v>
      </c>
      <c r="L118" s="20">
        <f>K118-'Summary CF'!F117</f>
        <v>-0.10000003129243851</v>
      </c>
    </row>
    <row r="119" spans="1:12">
      <c r="A119" s="26">
        <v>116</v>
      </c>
      <c r="B119" s="6">
        <f>'Principal CF Alloc'!D134</f>
        <v>0</v>
      </c>
      <c r="C119" s="6">
        <f>'Principal CF Alloc'!G134</f>
        <v>0</v>
      </c>
      <c r="D119" s="6">
        <f>'Principal CF Alloc'!J134</f>
        <v>0</v>
      </c>
      <c r="E119" s="6">
        <f>'Principal CF Alloc'!O134</f>
        <v>0</v>
      </c>
      <c r="F119" s="6">
        <f>'Principal CF Alloc'!R134</f>
        <v>6269741.506636194</v>
      </c>
      <c r="G119" s="6">
        <f>'Principal CF Alloc'!W134</f>
        <v>38876229.911466509</v>
      </c>
      <c r="H119" s="6">
        <f>'Principal CF Alloc'!AD134</f>
        <v>0</v>
      </c>
      <c r="I119" s="6">
        <f>'Principal CF Alloc'!AG134</f>
        <v>13120547.94338611</v>
      </c>
      <c r="K119" s="6">
        <f t="shared" si="2"/>
        <v>58266519.361488812</v>
      </c>
      <c r="L119" s="20">
        <f>K119-'Summary CF'!F118</f>
        <v>-0.10000003129243851</v>
      </c>
    </row>
    <row r="120" spans="1:12">
      <c r="A120" s="26">
        <v>117</v>
      </c>
      <c r="B120" s="6">
        <f>'Principal CF Alloc'!D135</f>
        <v>0</v>
      </c>
      <c r="C120" s="6">
        <f>'Principal CF Alloc'!G135</f>
        <v>0</v>
      </c>
      <c r="D120" s="6">
        <f>'Principal CF Alloc'!J135</f>
        <v>0</v>
      </c>
      <c r="E120" s="6">
        <f>'Principal CF Alloc'!O135</f>
        <v>0</v>
      </c>
      <c r="F120" s="6">
        <f>'Principal CF Alloc'!R135</f>
        <v>5474078.9862592285</v>
      </c>
      <c r="G120" s="6">
        <f>'Principal CF Alloc'!W135</f>
        <v>39038214.202764288</v>
      </c>
      <c r="H120" s="6">
        <f>'Principal CF Alloc'!AD135</f>
        <v>0</v>
      </c>
      <c r="I120" s="6">
        <f>'Principal CF Alloc'!AG135</f>
        <v>12936385.20805997</v>
      </c>
      <c r="K120" s="6">
        <f t="shared" si="2"/>
        <v>57448678.397083491</v>
      </c>
      <c r="L120" s="20">
        <f>K120-'Summary CF'!F119</f>
        <v>-0.10000002384185791</v>
      </c>
    </row>
    <row r="121" spans="1:12">
      <c r="A121" s="26">
        <v>118</v>
      </c>
      <c r="B121" s="6">
        <f>'Principal CF Alloc'!D136</f>
        <v>0</v>
      </c>
      <c r="C121" s="6">
        <f>'Principal CF Alloc'!G136</f>
        <v>0</v>
      </c>
      <c r="D121" s="6">
        <f>'Principal CF Alloc'!J136</f>
        <v>0</v>
      </c>
      <c r="E121" s="6">
        <f>'Principal CF Alloc'!O136</f>
        <v>0</v>
      </c>
      <c r="F121" s="6">
        <f>'Principal CF Alloc'!R136</f>
        <v>4683642.0008451464</v>
      </c>
      <c r="G121" s="6">
        <f>'Principal CF Alloc'!W136</f>
        <v>39200873.42860914</v>
      </c>
      <c r="H121" s="6">
        <f>'Principal CF Alloc'!AD136</f>
        <v>0</v>
      </c>
      <c r="I121" s="6">
        <f>'Principal CF Alloc'!AG136</f>
        <v>12753937.296685163</v>
      </c>
      <c r="K121" s="6">
        <f t="shared" si="2"/>
        <v>56638452.726139456</v>
      </c>
      <c r="L121" s="20">
        <f>K121-'Summary CF'!F120</f>
        <v>-0.10000002384185791</v>
      </c>
    </row>
    <row r="122" spans="1:12">
      <c r="A122" s="26">
        <v>119</v>
      </c>
      <c r="B122" s="6">
        <f>'Principal CF Alloc'!D137</f>
        <v>0</v>
      </c>
      <c r="C122" s="6">
        <f>'Principal CF Alloc'!G137</f>
        <v>0</v>
      </c>
      <c r="D122" s="6">
        <f>'Principal CF Alloc'!J137</f>
        <v>0</v>
      </c>
      <c r="E122" s="6">
        <f>'Principal CF Alloc'!O137</f>
        <v>0</v>
      </c>
      <c r="F122" s="6">
        <f>'Principal CF Alloc'!R137</f>
        <v>3898378.3955159029</v>
      </c>
      <c r="G122" s="6">
        <f>'Principal CF Alloc'!W137</f>
        <v>39364210.401228346</v>
      </c>
      <c r="H122" s="6">
        <f>'Principal CF Alloc'!AD137</f>
        <v>0</v>
      </c>
      <c r="I122" s="6">
        <f>'Principal CF Alloc'!AG137</f>
        <v>12573189.869053807</v>
      </c>
      <c r="K122" s="6">
        <f t="shared" si="2"/>
        <v>55835778.665798053</v>
      </c>
      <c r="L122" s="20">
        <f>K122-'Summary CF'!F121</f>
        <v>-0.10000003129243851</v>
      </c>
    </row>
    <row r="123" spans="1:12">
      <c r="A123" s="26">
        <v>120</v>
      </c>
      <c r="B123" s="6">
        <f>'Principal CF Alloc'!D138</f>
        <v>0</v>
      </c>
      <c r="C123" s="6">
        <f>'Principal CF Alloc'!G138</f>
        <v>0</v>
      </c>
      <c r="D123" s="6">
        <f>'Principal CF Alloc'!J138</f>
        <v>0</v>
      </c>
      <c r="E123" s="6">
        <f>'Principal CF Alloc'!O138</f>
        <v>0</v>
      </c>
      <c r="F123" s="6">
        <f>'Principal CF Alloc'!R138</f>
        <v>3118236.4005180122</v>
      </c>
      <c r="G123" s="6">
        <f>'Principal CF Alloc'!W138</f>
        <v>39528227.944566794</v>
      </c>
      <c r="H123" s="6">
        <f>'Principal CF Alloc'!AD138</f>
        <v>0</v>
      </c>
      <c r="I123" s="6">
        <f>'Principal CF Alloc'!AG138</f>
        <v>12394128.700290283</v>
      </c>
      <c r="K123" s="6">
        <f t="shared" si="2"/>
        <v>55040593.045375094</v>
      </c>
      <c r="L123" s="20">
        <f>K123-'Summary CF'!F122</f>
        <v>-0.10000002384185791</v>
      </c>
    </row>
    <row r="124" spans="1:12">
      <c r="A124" s="26">
        <v>121</v>
      </c>
      <c r="B124" s="6">
        <f>'Principal CF Alloc'!D139</f>
        <v>0</v>
      </c>
      <c r="C124" s="6">
        <f>'Principal CF Alloc'!G139</f>
        <v>0</v>
      </c>
      <c r="D124" s="6">
        <f>'Principal CF Alloc'!J139</f>
        <v>0</v>
      </c>
      <c r="E124" s="6">
        <f>'Principal CF Alloc'!O139</f>
        <v>0</v>
      </c>
      <c r="F124" s="6">
        <f>'Principal CF Alloc'!R139</f>
        <v>2343164.628031644</v>
      </c>
      <c r="G124" s="6">
        <f>'Principal CF Alloc'!W139</f>
        <v>39692928.894335821</v>
      </c>
      <c r="H124" s="6">
        <f>'Principal CF Alloc'!AD139</f>
        <v>0</v>
      </c>
      <c r="I124" s="6">
        <f>'Principal CF Alloc'!AG139</f>
        <v>12216739.679938056</v>
      </c>
      <c r="K124" s="6">
        <f t="shared" si="2"/>
        <v>54252833.202305518</v>
      </c>
      <c r="L124" s="20">
        <f>K124-'Summary CF'!F123</f>
        <v>-0.10000003129243851</v>
      </c>
    </row>
    <row r="125" spans="1:12">
      <c r="A125" s="26">
        <v>122</v>
      </c>
      <c r="B125" s="6">
        <f>'Principal CF Alloc'!D140</f>
        <v>0</v>
      </c>
      <c r="C125" s="6">
        <f>'Principal CF Alloc'!G140</f>
        <v>0</v>
      </c>
      <c r="D125" s="6">
        <f>'Principal CF Alloc'!J140</f>
        <v>0</v>
      </c>
      <c r="E125" s="6">
        <f>'Principal CF Alloc'!O140</f>
        <v>0</v>
      </c>
      <c r="F125" s="6">
        <f>'Principal CF Alloc'!R140</f>
        <v>1573112.0690042311</v>
      </c>
      <c r="G125" s="6">
        <f>'Principal CF Alloc'!W140</f>
        <v>39858316.098062217</v>
      </c>
      <c r="H125" s="6">
        <f>'Principal CF Alloc'!AD140</f>
        <v>0</v>
      </c>
      <c r="I125" s="6">
        <f>'Principal CF Alloc'!AG140</f>
        <v>12041008.811053699</v>
      </c>
      <c r="K125" s="6">
        <f t="shared" si="2"/>
        <v>53472436.978120148</v>
      </c>
      <c r="L125" s="20">
        <f>K125-'Summary CF'!F124</f>
        <v>-0.1000000387430191</v>
      </c>
    </row>
    <row r="126" spans="1:12">
      <c r="A126" s="26">
        <v>123</v>
      </c>
      <c r="B126" s="6">
        <f>'Principal CF Alloc'!D141</f>
        <v>0</v>
      </c>
      <c r="C126" s="6">
        <f>'Principal CF Alloc'!G141</f>
        <v>0</v>
      </c>
      <c r="D126" s="6">
        <f>'Principal CF Alloc'!J141</f>
        <v>0</v>
      </c>
      <c r="E126" s="6">
        <f>'Principal CF Alloc'!O141</f>
        <v>0</v>
      </c>
      <c r="F126" s="6">
        <f>'Principal CF Alloc'!R141</f>
        <v>808028.09000839409</v>
      </c>
      <c r="G126" s="6">
        <f>'Principal CF Alloc'!W141</f>
        <v>40024392.415137477</v>
      </c>
      <c r="H126" s="6">
        <f>'Principal CF Alloc'!AD141</f>
        <v>0</v>
      </c>
      <c r="I126" s="6">
        <f>'Principal CF Alloc'!AG141</f>
        <v>11866922.20930803</v>
      </c>
      <c r="K126" s="6">
        <f t="shared" si="2"/>
        <v>52699342.714453898</v>
      </c>
      <c r="L126" s="20">
        <f>K126-'Summary CF'!F125</f>
        <v>-0.1000000387430191</v>
      </c>
    </row>
    <row r="127" spans="1:12">
      <c r="A127" s="26">
        <v>124</v>
      </c>
      <c r="B127" s="6">
        <f>'Principal CF Alloc'!D142</f>
        <v>0</v>
      </c>
      <c r="C127" s="6">
        <f>'Principal CF Alloc'!G142</f>
        <v>0</v>
      </c>
      <c r="D127" s="6">
        <f>'Principal CF Alloc'!J142</f>
        <v>0</v>
      </c>
      <c r="E127" s="6">
        <f>'Principal CF Alloc'!O142</f>
        <v>0</v>
      </c>
      <c r="F127" s="6">
        <f>'Principal CF Alloc'!R142</f>
        <v>47862.430123991799</v>
      </c>
      <c r="G127" s="6">
        <f>'Principal CF Alloc'!W142</f>
        <v>40191160.716867216</v>
      </c>
      <c r="H127" s="6">
        <f>'Principal CF Alloc'!AD142</f>
        <v>0</v>
      </c>
      <c r="I127" s="6">
        <f>'Principal CF Alloc'!AG142</f>
        <v>11694466.102094332</v>
      </c>
      <c r="K127" s="6">
        <f t="shared" si="2"/>
        <v>51933489.249085538</v>
      </c>
      <c r="L127" s="20">
        <f>K127-'Summary CF'!F126</f>
        <v>-0.10000003129243851</v>
      </c>
    </row>
    <row r="128" spans="1:12">
      <c r="A128" s="26">
        <v>125</v>
      </c>
      <c r="B128" s="6">
        <f>'Principal CF Alloc'!D143</f>
        <v>0</v>
      </c>
      <c r="C128" s="6">
        <f>'Principal CF Alloc'!G143</f>
        <v>0</v>
      </c>
      <c r="D128" s="6">
        <f>'Principal CF Alloc'!J143</f>
        <v>0</v>
      </c>
      <c r="E128" s="6">
        <f>'Principal CF Alloc'!O143</f>
        <v>0</v>
      </c>
      <c r="F128" s="6">
        <f>'Principal CF Alloc'!R143</f>
        <v>0</v>
      </c>
      <c r="G128" s="6">
        <f>'Principal CF Alloc'!W143</f>
        <v>39651189.084364936</v>
      </c>
      <c r="H128" s="6">
        <f>'Principal CF Alloc'!AD143</f>
        <v>0</v>
      </c>
      <c r="I128" s="6">
        <f>'Principal CF Alloc'!AG143</f>
        <v>11523626.827643571</v>
      </c>
      <c r="K128" s="6">
        <f t="shared" si="2"/>
        <v>51174815.912008509</v>
      </c>
      <c r="L128" s="20">
        <f>K128-'Summary CF'!F127</f>
        <v>-0.10000003129243851</v>
      </c>
    </row>
    <row r="129" spans="1:12">
      <c r="A129" s="26">
        <v>126</v>
      </c>
      <c r="B129" s="6">
        <f>'Principal CF Alloc'!D144</f>
        <v>0</v>
      </c>
      <c r="C129" s="6">
        <f>'Principal CF Alloc'!G144</f>
        <v>0</v>
      </c>
      <c r="D129" s="6">
        <f>'Principal CF Alloc'!J144</f>
        <v>0</v>
      </c>
      <c r="E129" s="6">
        <f>'Principal CF Alloc'!O144</f>
        <v>0</v>
      </c>
      <c r="F129" s="6">
        <f>'Principal CF Alloc'!R144</f>
        <v>0</v>
      </c>
      <c r="G129" s="6">
        <f>'Principal CF Alloc'!W144</f>
        <v>39068871.687386103</v>
      </c>
      <c r="H129" s="6">
        <f>'Principal CF Alloc'!AD144</f>
        <v>0</v>
      </c>
      <c r="I129" s="6">
        <f>'Principal CF Alloc'!AG144</f>
        <v>11354390.834146598</v>
      </c>
      <c r="K129" s="6">
        <f t="shared" si="2"/>
        <v>50423262.521532699</v>
      </c>
      <c r="L129" s="20">
        <f>K129-'Summary CF'!F128</f>
        <v>-0.1000000387430191</v>
      </c>
    </row>
    <row r="130" spans="1:12">
      <c r="A130" s="26">
        <v>127</v>
      </c>
      <c r="B130" s="6">
        <f>'Principal CF Alloc'!D145</f>
        <v>0</v>
      </c>
      <c r="C130" s="6">
        <f>'Principal CF Alloc'!G145</f>
        <v>0</v>
      </c>
      <c r="D130" s="6">
        <f>'Principal CF Alloc'!J145</f>
        <v>0</v>
      </c>
      <c r="E130" s="6">
        <f>'Principal CF Alloc'!O145</f>
        <v>0</v>
      </c>
      <c r="F130" s="6">
        <f>'Principal CF Alloc'!R145</f>
        <v>0</v>
      </c>
      <c r="G130" s="6">
        <f>'Principal CF Alloc'!W145</f>
        <v>38492024.70153366</v>
      </c>
      <c r="H130" s="6">
        <f>'Principal CF Alloc'!AD145</f>
        <v>0</v>
      </c>
      <c r="I130" s="6">
        <f>'Principal CF Alloc'!AG145</f>
        <v>11186744.678883232</v>
      </c>
      <c r="K130" s="6">
        <f t="shared" si="2"/>
        <v>49678769.380416892</v>
      </c>
      <c r="L130" s="20">
        <f>K130-'Summary CF'!F129</f>
        <v>-0.1000000387430191</v>
      </c>
    </row>
    <row r="131" spans="1:12">
      <c r="A131" s="26">
        <v>128</v>
      </c>
      <c r="B131" s="6">
        <f>'Principal CF Alloc'!D146</f>
        <v>0</v>
      </c>
      <c r="C131" s="6">
        <f>'Principal CF Alloc'!G146</f>
        <v>0</v>
      </c>
      <c r="D131" s="6">
        <f>'Principal CF Alloc'!J146</f>
        <v>0</v>
      </c>
      <c r="E131" s="6">
        <f>'Principal CF Alloc'!O146</f>
        <v>0</v>
      </c>
      <c r="F131" s="6">
        <f>'Principal CF Alloc'!R146</f>
        <v>0</v>
      </c>
      <c r="G131" s="6">
        <f>'Principal CF Alloc'!W146</f>
        <v>37920602.244673394</v>
      </c>
      <c r="H131" s="6">
        <f>'Principal CF Alloc'!AD146</f>
        <v>0</v>
      </c>
      <c r="I131" s="6">
        <f>'Principal CF Alloc'!AG146</f>
        <v>11020675.027358217</v>
      </c>
      <c r="K131" s="6">
        <f t="shared" si="2"/>
        <v>48941277.272031613</v>
      </c>
      <c r="L131" s="20">
        <f>K131-'Summary CF'!F130</f>
        <v>-0.1000000387430191</v>
      </c>
    </row>
    <row r="132" spans="1:12">
      <c r="A132" s="26">
        <v>129</v>
      </c>
      <c r="B132" s="6">
        <f>'Principal CF Alloc'!D147</f>
        <v>0</v>
      </c>
      <c r="C132" s="6">
        <f>'Principal CF Alloc'!G147</f>
        <v>0</v>
      </c>
      <c r="D132" s="6">
        <f>'Principal CF Alloc'!J147</f>
        <v>0</v>
      </c>
      <c r="E132" s="6">
        <f>'Principal CF Alloc'!O147</f>
        <v>0</v>
      </c>
      <c r="F132" s="6">
        <f>'Principal CF Alloc'!R147</f>
        <v>0</v>
      </c>
      <c r="G132" s="6">
        <f>'Principal CF Alloc'!W147</f>
        <v>37354558.80410821</v>
      </c>
      <c r="H132" s="6">
        <f>'Principal CF Alloc'!AD147</f>
        <v>0</v>
      </c>
      <c r="I132" s="6">
        <f>'Principal CF Alloc'!AG147</f>
        <v>10856168.652443962</v>
      </c>
      <c r="K132" s="6">
        <f t="shared" si="2"/>
        <v>48210727.45655217</v>
      </c>
      <c r="L132" s="20">
        <f>K132-'Summary CF'!F131</f>
        <v>-0.1000000461935997</v>
      </c>
    </row>
    <row r="133" spans="1:12">
      <c r="A133" s="26">
        <v>130</v>
      </c>
      <c r="B133" s="6">
        <f>'Principal CF Alloc'!D148</f>
        <v>0</v>
      </c>
      <c r="C133" s="6">
        <f>'Principal CF Alloc'!G148</f>
        <v>0</v>
      </c>
      <c r="D133" s="6">
        <f>'Principal CF Alloc'!J148</f>
        <v>0</v>
      </c>
      <c r="E133" s="6">
        <f>'Principal CF Alloc'!O148</f>
        <v>0</v>
      </c>
      <c r="F133" s="6">
        <f>'Principal CF Alloc'!R148</f>
        <v>0</v>
      </c>
      <c r="G133" s="6">
        <f>'Principal CF Alloc'!W148</f>
        <v>36793849.23365166</v>
      </c>
      <c r="H133" s="6">
        <f>'Principal CF Alloc'!AD148</f>
        <v>0</v>
      </c>
      <c r="I133" s="6">
        <f>'Principal CF Alloc'!AG148</f>
        <v>10693212.433530027</v>
      </c>
      <c r="K133" s="6">
        <f t="shared" si="2"/>
        <v>47487061.667181686</v>
      </c>
      <c r="L133" s="20">
        <f>K133-'Summary CF'!F132</f>
        <v>-0.1000000387430191</v>
      </c>
    </row>
    <row r="134" spans="1:12">
      <c r="A134" s="26">
        <v>131</v>
      </c>
      <c r="B134" s="6">
        <f>'Principal CF Alloc'!D149</f>
        <v>0</v>
      </c>
      <c r="C134" s="6">
        <f>'Principal CF Alloc'!G149</f>
        <v>0</v>
      </c>
      <c r="D134" s="6">
        <f>'Principal CF Alloc'!J149</f>
        <v>0</v>
      </c>
      <c r="E134" s="6">
        <f>'Principal CF Alloc'!O149</f>
        <v>0</v>
      </c>
      <c r="F134" s="6">
        <f>'Principal CF Alloc'!R149</f>
        <v>0</v>
      </c>
      <c r="G134" s="6">
        <f>'Principal CF Alloc'!W149</f>
        <v>36238428.750724465</v>
      </c>
      <c r="H134" s="6">
        <f>'Principal CF Alloc'!AD149</f>
        <v>0</v>
      </c>
      <c r="I134" s="6">
        <f>'Principal CF Alloc'!AG149</f>
        <v>10531793.355679309</v>
      </c>
      <c r="K134" s="6">
        <f t="shared" si="2"/>
        <v>46770222.106403776</v>
      </c>
      <c r="L134" s="20">
        <f>K134-'Summary CF'!F133</f>
        <v>-0.10000003129243851</v>
      </c>
    </row>
    <row r="135" spans="1:12">
      <c r="A135" s="26">
        <v>132</v>
      </c>
      <c r="B135" s="6">
        <f>'Principal CF Alloc'!D150</f>
        <v>0</v>
      </c>
      <c r="C135" s="6">
        <f>'Principal CF Alloc'!G150</f>
        <v>0</v>
      </c>
      <c r="D135" s="6">
        <f>'Principal CF Alloc'!J150</f>
        <v>0</v>
      </c>
      <c r="E135" s="6">
        <f>'Principal CF Alloc'!O150</f>
        <v>0</v>
      </c>
      <c r="F135" s="6">
        <f>'Principal CF Alloc'!R150</f>
        <v>0</v>
      </c>
      <c r="G135" s="6">
        <f>'Principal CF Alloc'!W150</f>
        <v>35688252.9334739</v>
      </c>
      <c r="H135" s="6">
        <f>'Principal CF Alloc'!AD150</f>
        <v>0</v>
      </c>
      <c r="I135" s="6">
        <f>'Principal CF Alloc'!AG150</f>
        <v>10371898.508790862</v>
      </c>
      <c r="K135" s="6">
        <f t="shared" si="2"/>
        <v>46060151.442264766</v>
      </c>
      <c r="L135" s="20">
        <f>K135-'Summary CF'!F134</f>
        <v>-0.10000003129243851</v>
      </c>
    </row>
    <row r="136" spans="1:12">
      <c r="A136" s="26">
        <v>133</v>
      </c>
      <c r="B136" s="6">
        <f>'Principal CF Alloc'!D151</f>
        <v>0</v>
      </c>
      <c r="C136" s="6">
        <f>'Principal CF Alloc'!G151</f>
        <v>0</v>
      </c>
      <c r="D136" s="6">
        <f>'Principal CF Alloc'!J151</f>
        <v>0</v>
      </c>
      <c r="E136" s="6">
        <f>'Principal CF Alloc'!O151</f>
        <v>0</v>
      </c>
      <c r="F136" s="6">
        <f>'Principal CF Alloc'!R151</f>
        <v>0</v>
      </c>
      <c r="G136" s="6">
        <f>'Principal CF Alloc'!W151</f>
        <v>35143277.71791584</v>
      </c>
      <c r="H136" s="6">
        <f>'Principal CF Alloc'!AD151</f>
        <v>0</v>
      </c>
      <c r="I136" s="6">
        <f>'Principal CF Alloc'!AG151</f>
        <v>10213515.086769301</v>
      </c>
      <c r="K136" s="6">
        <f t="shared" si="2"/>
        <v>45356792.804685146</v>
      </c>
      <c r="L136" s="20">
        <f>K136-'Summary CF'!F135</f>
        <v>-0.10000003129243851</v>
      </c>
    </row>
    <row r="137" spans="1:12">
      <c r="A137" s="26">
        <v>134</v>
      </c>
      <c r="B137" s="6">
        <f>'Principal CF Alloc'!D152</f>
        <v>0</v>
      </c>
      <c r="C137" s="6">
        <f>'Principal CF Alloc'!G152</f>
        <v>0</v>
      </c>
      <c r="D137" s="6">
        <f>'Principal CF Alloc'!J152</f>
        <v>0</v>
      </c>
      <c r="E137" s="6">
        <f>'Principal CF Alloc'!O152</f>
        <v>0</v>
      </c>
      <c r="F137" s="6">
        <f>'Principal CF Alloc'!R152</f>
        <v>0</v>
      </c>
      <c r="G137" s="6">
        <f>'Principal CF Alloc'!W152</f>
        <v>34603459.395099312</v>
      </c>
      <c r="H137" s="6">
        <f>'Principal CF Alloc'!AD152</f>
        <v>0</v>
      </c>
      <c r="I137" s="6">
        <f>'Principal CF Alloc'!AG152</f>
        <v>10056630.386700748</v>
      </c>
      <c r="K137" s="6">
        <f t="shared" si="2"/>
        <v>44660089.781800061</v>
      </c>
      <c r="L137" s="20">
        <f>K137-'Summary CF'!F136</f>
        <v>-0.10000003129243851</v>
      </c>
    </row>
    <row r="138" spans="1:12">
      <c r="A138" s="26">
        <v>135</v>
      </c>
      <c r="B138" s="6">
        <f>'Principal CF Alloc'!D153</f>
        <v>0</v>
      </c>
      <c r="C138" s="6">
        <f>'Principal CF Alloc'!G153</f>
        <v>0</v>
      </c>
      <c r="D138" s="6">
        <f>'Principal CF Alloc'!J153</f>
        <v>0</v>
      </c>
      <c r="E138" s="6">
        <f>'Principal CF Alloc'!O153</f>
        <v>0</v>
      </c>
      <c r="F138" s="6">
        <f>'Principal CF Alloc'!R153</f>
        <v>0</v>
      </c>
      <c r="G138" s="6">
        <f>'Principal CF Alloc'!W153</f>
        <v>34068754.608293302</v>
      </c>
      <c r="H138" s="6">
        <f>'Principal CF Alloc'!AD153</f>
        <v>0</v>
      </c>
      <c r="I138" s="6">
        <f>'Principal CF Alloc'!AG153</f>
        <v>9901231.8080352508</v>
      </c>
      <c r="K138" s="6">
        <f t="shared" si="2"/>
        <v>43969986.416328549</v>
      </c>
      <c r="L138" s="20">
        <f>K138-'Summary CF'!F137</f>
        <v>-0.1000000387430191</v>
      </c>
    </row>
    <row r="139" spans="1:12">
      <c r="A139" s="26">
        <v>136</v>
      </c>
      <c r="B139" s="6">
        <f>'Principal CF Alloc'!D154</f>
        <v>0</v>
      </c>
      <c r="C139" s="6">
        <f>'Principal CF Alloc'!G154</f>
        <v>0</v>
      </c>
      <c r="D139" s="6">
        <f>'Principal CF Alloc'!J154</f>
        <v>0</v>
      </c>
      <c r="E139" s="6">
        <f>'Principal CF Alloc'!O154</f>
        <v>0</v>
      </c>
      <c r="F139" s="6">
        <f>'Principal CF Alloc'!R154</f>
        <v>0</v>
      </c>
      <c r="G139" s="6">
        <f>'Principal CF Alloc'!W154</f>
        <v>33539120.350195769</v>
      </c>
      <c r="H139" s="6">
        <f>'Principal CF Alloc'!AD154</f>
        <v>0</v>
      </c>
      <c r="I139" s="6">
        <f>'Principal CF Alloc'!AG154</f>
        <v>9747306.8517756555</v>
      </c>
      <c r="K139" s="6">
        <f t="shared" ref="K139:K202" si="3">SUM(B139:J139)</f>
        <v>43286427.201971427</v>
      </c>
      <c r="L139" s="20">
        <f>K139-'Summary CF'!F138</f>
        <v>-0.10000003129243851</v>
      </c>
    </row>
    <row r="140" spans="1:12">
      <c r="A140" s="26">
        <v>137</v>
      </c>
      <c r="B140" s="6">
        <f>'Principal CF Alloc'!D155</f>
        <v>0</v>
      </c>
      <c r="C140" s="6">
        <f>'Principal CF Alloc'!G155</f>
        <v>0</v>
      </c>
      <c r="D140" s="6">
        <f>'Principal CF Alloc'!J155</f>
        <v>0</v>
      </c>
      <c r="E140" s="6">
        <f>'Principal CF Alloc'!O155</f>
        <v>0</v>
      </c>
      <c r="F140" s="6">
        <f>'Principal CF Alloc'!R155</f>
        <v>0</v>
      </c>
      <c r="G140" s="6">
        <f>'Principal CF Alloc'!W155</f>
        <v>33014513.960164569</v>
      </c>
      <c r="H140" s="6">
        <f>'Principal CF Alloc'!AD155</f>
        <v>0</v>
      </c>
      <c r="I140" s="6">
        <f>'Principal CF Alloc'!AG155</f>
        <v>9594843.1196728386</v>
      </c>
      <c r="K140" s="6">
        <f t="shared" si="3"/>
        <v>42609357.079837412</v>
      </c>
      <c r="L140" s="20">
        <f>K140-'Summary CF'!F139</f>
        <v>-0.10000003129243851</v>
      </c>
    </row>
    <row r="141" spans="1:12">
      <c r="A141" s="26">
        <v>138</v>
      </c>
      <c r="B141" s="6">
        <f>'Principal CF Alloc'!D156</f>
        <v>0</v>
      </c>
      <c r="C141" s="6">
        <f>'Principal CF Alloc'!G156</f>
        <v>0</v>
      </c>
      <c r="D141" s="6">
        <f>'Principal CF Alloc'!J156</f>
        <v>0</v>
      </c>
      <c r="E141" s="6">
        <f>'Principal CF Alloc'!O156</f>
        <v>0</v>
      </c>
      <c r="F141" s="6">
        <f>'Principal CF Alloc'!R156</f>
        <v>0</v>
      </c>
      <c r="G141" s="6">
        <f>'Principal CF Alloc'!W156</f>
        <v>32494893.121470198</v>
      </c>
      <c r="H141" s="6">
        <f>'Principal CF Alloc'!AD156</f>
        <v>0</v>
      </c>
      <c r="I141" s="6">
        <f>'Principal CF Alloc'!AG156</f>
        <v>9443828.3134272881</v>
      </c>
      <c r="K141" s="6">
        <f t="shared" si="3"/>
        <v>41938721.434897482</v>
      </c>
      <c r="L141" s="20">
        <f>K141-'Summary CF'!F140</f>
        <v>-0.1000000387430191</v>
      </c>
    </row>
    <row r="142" spans="1:12">
      <c r="A142" s="26">
        <v>139</v>
      </c>
      <c r="B142" s="6">
        <f>'Principal CF Alloc'!D157</f>
        <v>0</v>
      </c>
      <c r="C142" s="6">
        <f>'Principal CF Alloc'!G157</f>
        <v>0</v>
      </c>
      <c r="D142" s="6">
        <f>'Principal CF Alloc'!J157</f>
        <v>0</v>
      </c>
      <c r="E142" s="6">
        <f>'Principal CF Alloc'!O157</f>
        <v>0</v>
      </c>
      <c r="F142" s="6">
        <f>'Principal CF Alloc'!R157</f>
        <v>0</v>
      </c>
      <c r="G142" s="6">
        <f>'Principal CF Alloc'!W157</f>
        <v>31980215.858570136</v>
      </c>
      <c r="H142" s="6">
        <f>'Principal CF Alloc'!AD157</f>
        <v>0</v>
      </c>
      <c r="I142" s="6">
        <f>'Principal CF Alloc'!AG157</f>
        <v>9294250.2338969577</v>
      </c>
      <c r="K142" s="6">
        <f t="shared" si="3"/>
        <v>41274466.092467092</v>
      </c>
      <c r="L142" s="20">
        <f>K142-'Summary CF'!F141</f>
        <v>-0.10000003129243851</v>
      </c>
    </row>
    <row r="143" spans="1:12">
      <c r="A143" s="26">
        <v>140</v>
      </c>
      <c r="B143" s="6">
        <f>'Principal CF Alloc'!D158</f>
        <v>0</v>
      </c>
      <c r="C143" s="6">
        <f>'Principal CF Alloc'!G158</f>
        <v>0</v>
      </c>
      <c r="D143" s="6">
        <f>'Principal CF Alloc'!J158</f>
        <v>0</v>
      </c>
      <c r="E143" s="6">
        <f>'Principal CF Alloc'!O158</f>
        <v>0</v>
      </c>
      <c r="F143" s="6">
        <f>'Principal CF Alloc'!R158</f>
        <v>0</v>
      </c>
      <c r="G143" s="6">
        <f>'Principal CF Alloc'!W158</f>
        <v>31470440.534404647</v>
      </c>
      <c r="H143" s="6">
        <f>'Principal CF Alloc'!AD158</f>
        <v>0</v>
      </c>
      <c r="I143" s="6">
        <f>'Principal CF Alloc'!AG158</f>
        <v>9146096.7803113628</v>
      </c>
      <c r="K143" s="6">
        <f t="shared" si="3"/>
        <v>40616537.314716011</v>
      </c>
      <c r="L143" s="20">
        <f>K143-'Summary CF'!F142</f>
        <v>-0.10000003129243851</v>
      </c>
    </row>
    <row r="144" spans="1:12">
      <c r="A144" s="26">
        <v>141</v>
      </c>
      <c r="B144" s="6">
        <f>'Principal CF Alloc'!D159</f>
        <v>0</v>
      </c>
      <c r="C144" s="6">
        <f>'Principal CF Alloc'!G159</f>
        <v>0</v>
      </c>
      <c r="D144" s="6">
        <f>'Principal CF Alloc'!J159</f>
        <v>0</v>
      </c>
      <c r="E144" s="6">
        <f>'Principal CF Alloc'!O159</f>
        <v>0</v>
      </c>
      <c r="F144" s="6">
        <f>'Principal CF Alloc'!R159</f>
        <v>0</v>
      </c>
      <c r="G144" s="6">
        <f>'Principal CF Alloc'!W159</f>
        <v>30965525.847713869</v>
      </c>
      <c r="H144" s="6">
        <f>'Principal CF Alloc'!AD159</f>
        <v>0</v>
      </c>
      <c r="I144" s="6">
        <f>'Principal CF Alloc'!AG159</f>
        <v>8999355.9494918566</v>
      </c>
      <c r="K144" s="6">
        <f t="shared" si="3"/>
        <v>39964881.797205724</v>
      </c>
      <c r="L144" s="20">
        <f>K144-'Summary CF'!F143</f>
        <v>-0.1000000387430191</v>
      </c>
    </row>
    <row r="145" spans="1:12">
      <c r="A145" s="26">
        <v>142</v>
      </c>
      <c r="B145" s="6">
        <f>'Principal CF Alloc'!D160</f>
        <v>0</v>
      </c>
      <c r="C145" s="6">
        <f>'Principal CF Alloc'!G160</f>
        <v>0</v>
      </c>
      <c r="D145" s="6">
        <f>'Principal CF Alloc'!J160</f>
        <v>0</v>
      </c>
      <c r="E145" s="6">
        <f>'Principal CF Alloc'!O160</f>
        <v>0</v>
      </c>
      <c r="F145" s="6">
        <f>'Principal CF Alloc'!R160</f>
        <v>0</v>
      </c>
      <c r="G145" s="6">
        <f>'Principal CF Alloc'!W160</f>
        <v>30465430.830376007</v>
      </c>
      <c r="H145" s="6">
        <f>'Principal CF Alloc'!AD160</f>
        <v>0</v>
      </c>
      <c r="I145" s="6">
        <f>'Principal CF Alloc'!AG160</f>
        <v>8854015.8350780401</v>
      </c>
      <c r="K145" s="6">
        <f t="shared" si="3"/>
        <v>39319446.665454045</v>
      </c>
      <c r="L145" s="20">
        <f>K145-'Summary CF'!F144</f>
        <v>-0.1000000387430191</v>
      </c>
    </row>
    <row r="146" spans="1:12">
      <c r="A146" s="26">
        <v>143</v>
      </c>
      <c r="B146" s="6">
        <f>'Principal CF Alloc'!D161</f>
        <v>0</v>
      </c>
      <c r="C146" s="6">
        <f>'Principal CF Alloc'!G161</f>
        <v>0</v>
      </c>
      <c r="D146" s="6">
        <f>'Principal CF Alloc'!J161</f>
        <v>0</v>
      </c>
      <c r="E146" s="6">
        <f>'Principal CF Alloc'!O161</f>
        <v>0</v>
      </c>
      <c r="F146" s="6">
        <f>'Principal CF Alloc'!R161</f>
        <v>0</v>
      </c>
      <c r="G146" s="6">
        <f>'Principal CF Alloc'!W161</f>
        <v>29970114.844766472</v>
      </c>
      <c r="H146" s="6">
        <f>'Principal CF Alloc'!AD161</f>
        <v>0</v>
      </c>
      <c r="I146" s="6">
        <f>'Principal CF Alloc'!AG161</f>
        <v>8710064.6267602686</v>
      </c>
      <c r="K146" s="6">
        <f t="shared" si="3"/>
        <v>38680179.471526742</v>
      </c>
      <c r="L146" s="20">
        <f>K146-'Summary CF'!F145</f>
        <v>-0.10000003129243851</v>
      </c>
    </row>
    <row r="147" spans="1:12">
      <c r="A147" s="26">
        <v>144</v>
      </c>
      <c r="B147" s="6">
        <f>'Principal CF Alloc'!D162</f>
        <v>0</v>
      </c>
      <c r="C147" s="6">
        <f>'Principal CF Alloc'!G162</f>
        <v>0</v>
      </c>
      <c r="D147" s="6">
        <f>'Principal CF Alloc'!J162</f>
        <v>0</v>
      </c>
      <c r="E147" s="6">
        <f>'Principal CF Alloc'!O162</f>
        <v>0</v>
      </c>
      <c r="F147" s="6">
        <f>'Principal CF Alloc'!R162</f>
        <v>0</v>
      </c>
      <c r="G147" s="6">
        <f>'Principal CF Alloc'!W162</f>
        <v>29479537.581137814</v>
      </c>
      <c r="H147" s="6">
        <f>'Principal CF Alloc'!AD162</f>
        <v>0</v>
      </c>
      <c r="I147" s="6">
        <f>'Principal CF Alloc'!AG162</f>
        <v>8567490.609518189</v>
      </c>
      <c r="K147" s="6">
        <f t="shared" si="3"/>
        <v>38047028.190656006</v>
      </c>
      <c r="L147" s="20">
        <f>K147-'Summary CF'!F146</f>
        <v>-0.10000002384185791</v>
      </c>
    </row>
    <row r="148" spans="1:12">
      <c r="A148" s="26">
        <v>145</v>
      </c>
      <c r="B148" s="6">
        <f>'Principal CF Alloc'!D163</f>
        <v>0</v>
      </c>
      <c r="C148" s="6">
        <f>'Principal CF Alloc'!G163</f>
        <v>0</v>
      </c>
      <c r="D148" s="6">
        <f>'Principal CF Alloc'!J163</f>
        <v>0</v>
      </c>
      <c r="E148" s="6">
        <f>'Principal CF Alloc'!O163</f>
        <v>0</v>
      </c>
      <c r="F148" s="6">
        <f>'Principal CF Alloc'!R163</f>
        <v>0</v>
      </c>
      <c r="G148" s="6">
        <f>'Principal CF Alloc'!W163</f>
        <v>28993659.055020273</v>
      </c>
      <c r="H148" s="6">
        <f>'Principal CF Alloc'!AD163</f>
        <v>0</v>
      </c>
      <c r="I148" s="6">
        <f>'Principal CF Alloc'!AG163</f>
        <v>8426282.1628652774</v>
      </c>
      <c r="K148" s="6">
        <f t="shared" si="3"/>
        <v>37419941.217885554</v>
      </c>
      <c r="L148" s="20">
        <f>K148-'Summary CF'!F147</f>
        <v>-0.10000002384185791</v>
      </c>
    </row>
    <row r="149" spans="1:12">
      <c r="A149" s="26">
        <v>146</v>
      </c>
      <c r="B149" s="6">
        <f>'Principal CF Alloc'!D164</f>
        <v>0</v>
      </c>
      <c r="C149" s="6">
        <f>'Principal CF Alloc'!G164</f>
        <v>0</v>
      </c>
      <c r="D149" s="6">
        <f>'Principal CF Alloc'!J164</f>
        <v>0</v>
      </c>
      <c r="E149" s="6">
        <f>'Principal CF Alloc'!O164</f>
        <v>0</v>
      </c>
      <c r="F149" s="6">
        <f>'Principal CF Alloc'!R164</f>
        <v>0</v>
      </c>
      <c r="G149" s="6">
        <f>'Principal CF Alloc'!W164</f>
        <v>28512439.604642782</v>
      </c>
      <c r="H149" s="6">
        <f>'Principal CF Alloc'!AD164</f>
        <v>0</v>
      </c>
      <c r="I149" s="6">
        <f>'Principal CF Alloc'!AG164</f>
        <v>8286427.7600993197</v>
      </c>
      <c r="K149" s="6">
        <f t="shared" si="3"/>
        <v>36798867.3647421</v>
      </c>
      <c r="L149" s="20">
        <f>K149-'Summary CF'!F148</f>
        <v>-0.1000000387430191</v>
      </c>
    </row>
    <row r="150" spans="1:12">
      <c r="A150" s="26">
        <v>147</v>
      </c>
      <c r="B150" s="6">
        <f>'Principal CF Alloc'!D165</f>
        <v>0</v>
      </c>
      <c r="C150" s="6">
        <f>'Principal CF Alloc'!G165</f>
        <v>0</v>
      </c>
      <c r="D150" s="6">
        <f>'Principal CF Alloc'!J165</f>
        <v>0</v>
      </c>
      <c r="E150" s="6">
        <f>'Principal CF Alloc'!O165</f>
        <v>0</v>
      </c>
      <c r="F150" s="6">
        <f>'Principal CF Alloc'!R165</f>
        <v>0</v>
      </c>
      <c r="G150" s="6">
        <f>'Principal CF Alloc'!W165</f>
        <v>28035839.888374288</v>
      </c>
      <c r="H150" s="6">
        <f>'Principal CF Alloc'!AD165</f>
        <v>0</v>
      </c>
      <c r="I150" s="6">
        <f>'Principal CF Alloc'!AG165</f>
        <v>8147915.9675587881</v>
      </c>
      <c r="K150" s="6">
        <f t="shared" si="3"/>
        <v>36183755.855933078</v>
      </c>
      <c r="L150" s="20">
        <f>K150-'Summary CF'!F149</f>
        <v>-0.10000003129243851</v>
      </c>
    </row>
    <row r="151" spans="1:12">
      <c r="A151" s="26">
        <v>148</v>
      </c>
      <c r="B151" s="6">
        <f>'Principal CF Alloc'!D166</f>
        <v>0</v>
      </c>
      <c r="C151" s="6">
        <f>'Principal CF Alloc'!G166</f>
        <v>0</v>
      </c>
      <c r="D151" s="6">
        <f>'Principal CF Alloc'!J166</f>
        <v>0</v>
      </c>
      <c r="E151" s="6">
        <f>'Principal CF Alloc'!O166</f>
        <v>0</v>
      </c>
      <c r="F151" s="6">
        <f>'Principal CF Alloc'!R166</f>
        <v>0</v>
      </c>
      <c r="G151" s="6">
        <f>'Principal CF Alloc'!W166</f>
        <v>27563820.88218518</v>
      </c>
      <c r="H151" s="6">
        <f>'Principal CF Alloc'!AD166</f>
        <v>0</v>
      </c>
      <c r="I151" s="6">
        <f>'Principal CF Alloc'!AG166</f>
        <v>8010735.4438850787</v>
      </c>
      <c r="K151" s="6">
        <f t="shared" si="3"/>
        <v>35574556.326070257</v>
      </c>
      <c r="L151" s="20">
        <f>K151-'Summary CF'!F150</f>
        <v>-0.1000000387430191</v>
      </c>
    </row>
    <row r="152" spans="1:12">
      <c r="A152" s="26">
        <v>149</v>
      </c>
      <c r="B152" s="6">
        <f>'Principal CF Alloc'!D167</f>
        <v>0</v>
      </c>
      <c r="C152" s="6">
        <f>'Principal CF Alloc'!G167</f>
        <v>0</v>
      </c>
      <c r="D152" s="6">
        <f>'Principal CF Alloc'!J167</f>
        <v>0</v>
      </c>
      <c r="E152" s="6">
        <f>'Principal CF Alloc'!O167</f>
        <v>0</v>
      </c>
      <c r="F152" s="6">
        <f>'Principal CF Alloc'!R167</f>
        <v>0</v>
      </c>
      <c r="G152" s="6">
        <f>'Principal CF Alloc'!W167</f>
        <v>27096343.877128731</v>
      </c>
      <c r="H152" s="6">
        <f>'Principal CF Alloc'!AD167</f>
        <v>0</v>
      </c>
      <c r="I152" s="6">
        <f>'Principal CF Alloc'!AG167</f>
        <v>7874874.9392905487</v>
      </c>
      <c r="K152" s="6">
        <f t="shared" si="3"/>
        <v>34971218.816419281</v>
      </c>
      <c r="L152" s="20">
        <f>K152-'Summary CF'!F151</f>
        <v>-0.10000003129243851</v>
      </c>
    </row>
    <row r="153" spans="1:12">
      <c r="A153" s="26">
        <v>150</v>
      </c>
      <c r="B153" s="6">
        <f>'Principal CF Alloc'!D168</f>
        <v>0</v>
      </c>
      <c r="C153" s="6">
        <f>'Principal CF Alloc'!G168</f>
        <v>0</v>
      </c>
      <c r="D153" s="6">
        <f>'Principal CF Alloc'!J168</f>
        <v>0</v>
      </c>
      <c r="E153" s="6">
        <f>'Principal CF Alloc'!O168</f>
        <v>0</v>
      </c>
      <c r="F153" s="6">
        <f>'Principal CF Alloc'!R168</f>
        <v>0</v>
      </c>
      <c r="G153" s="6">
        <f>'Principal CF Alloc'!W168</f>
        <v>26633370.476842351</v>
      </c>
      <c r="H153" s="6">
        <f>'Principal CF Alloc'!AD168</f>
        <v>0</v>
      </c>
      <c r="I153" s="6">
        <f>'Principal CF Alloc'!AG168</f>
        <v>7740323.294832319</v>
      </c>
      <c r="K153" s="6">
        <f t="shared" si="3"/>
        <v>34373693.77167467</v>
      </c>
      <c r="L153" s="20">
        <f>K153-'Summary CF'!F152</f>
        <v>-0.1000000387430191</v>
      </c>
    </row>
    <row r="154" spans="1:12">
      <c r="A154" s="26">
        <v>151</v>
      </c>
      <c r="B154" s="6">
        <f>'Principal CF Alloc'!D169</f>
        <v>0</v>
      </c>
      <c r="C154" s="6">
        <f>'Principal CF Alloc'!G169</f>
        <v>0</v>
      </c>
      <c r="D154" s="6">
        <f>'Principal CF Alloc'!J169</f>
        <v>0</v>
      </c>
      <c r="E154" s="6">
        <f>'Principal CF Alloc'!O169</f>
        <v>0</v>
      </c>
      <c r="F154" s="6">
        <f>'Principal CF Alloc'!R169</f>
        <v>0</v>
      </c>
      <c r="G154" s="6">
        <f>'Principal CF Alloc'!W169</f>
        <v>26174862.595068496</v>
      </c>
      <c r="H154" s="6">
        <f>'Principal CF Alloc'!AD169</f>
        <v>0</v>
      </c>
      <c r="I154" s="6">
        <f>'Principal CF Alloc'!AG169</f>
        <v>7607069.4416917926</v>
      </c>
      <c r="K154" s="6">
        <f t="shared" si="3"/>
        <v>33781932.036760285</v>
      </c>
      <c r="L154" s="20">
        <f>K154-'Summary CF'!F153</f>
        <v>-0.1000000387430191</v>
      </c>
    </row>
    <row r="155" spans="1:12">
      <c r="A155" s="26">
        <v>152</v>
      </c>
      <c r="B155" s="6">
        <f>'Principal CF Alloc'!D170</f>
        <v>0</v>
      </c>
      <c r="C155" s="6">
        <f>'Principal CF Alloc'!G170</f>
        <v>0</v>
      </c>
      <c r="D155" s="6">
        <f>'Principal CF Alloc'!J170</f>
        <v>0</v>
      </c>
      <c r="E155" s="6">
        <f>'Principal CF Alloc'!O170</f>
        <v>0</v>
      </c>
      <c r="F155" s="6">
        <f>'Principal CF Alloc'!R170</f>
        <v>0</v>
      </c>
      <c r="G155" s="6">
        <f>'Principal CF Alloc'!W170</f>
        <v>25720782.453195117</v>
      </c>
      <c r="H155" s="6">
        <f>'Principal CF Alloc'!AD170</f>
        <v>0</v>
      </c>
      <c r="I155" s="6">
        <f>'Principal CF Alloc'!AG170</f>
        <v>7475102.4004598428</v>
      </c>
      <c r="K155" s="6">
        <f t="shared" si="3"/>
        <v>33195884.853654958</v>
      </c>
      <c r="L155" s="20">
        <f>K155-'Summary CF'!F154</f>
        <v>-0.10000003501772881</v>
      </c>
    </row>
    <row r="156" spans="1:12">
      <c r="A156" s="26">
        <v>153</v>
      </c>
      <c r="B156" s="6">
        <f>'Principal CF Alloc'!D171</f>
        <v>0</v>
      </c>
      <c r="C156" s="6">
        <f>'Principal CF Alloc'!G171</f>
        <v>0</v>
      </c>
      <c r="D156" s="6">
        <f>'Principal CF Alloc'!J171</f>
        <v>0</v>
      </c>
      <c r="E156" s="6">
        <f>'Principal CF Alloc'!O171</f>
        <v>0</v>
      </c>
      <c r="F156" s="6">
        <f>'Principal CF Alloc'!R171</f>
        <v>0</v>
      </c>
      <c r="G156" s="6">
        <f>'Principal CF Alloc'!W171</f>
        <v>25271092.577815458</v>
      </c>
      <c r="H156" s="6">
        <f>'Principal CF Alloc'!AD171</f>
        <v>0</v>
      </c>
      <c r="I156" s="6">
        <f>'Principal CF Alloc'!AG171</f>
        <v>7344411.2804276291</v>
      </c>
      <c r="K156" s="6">
        <f t="shared" si="3"/>
        <v>32615503.858243085</v>
      </c>
      <c r="L156" s="20">
        <f>K156-'Summary CF'!F155</f>
        <v>-0.10000003501772881</v>
      </c>
    </row>
    <row r="157" spans="1:12">
      <c r="A157" s="26">
        <v>154</v>
      </c>
      <c r="B157" s="6">
        <f>'Principal CF Alloc'!D172</f>
        <v>0</v>
      </c>
      <c r="C157" s="6">
        <f>'Principal CF Alloc'!G172</f>
        <v>0</v>
      </c>
      <c r="D157" s="6">
        <f>'Principal CF Alloc'!J172</f>
        <v>0</v>
      </c>
      <c r="E157" s="6">
        <f>'Principal CF Alloc'!O172</f>
        <v>0</v>
      </c>
      <c r="F157" s="6">
        <f>'Principal CF Alloc'!R172</f>
        <v>0</v>
      </c>
      <c r="G157" s="6">
        <f>'Principal CF Alloc'!W172</f>
        <v>24825755.798307057</v>
      </c>
      <c r="H157" s="6">
        <f>'Principal CF Alloc'!AD172</f>
        <v>0</v>
      </c>
      <c r="I157" s="6">
        <f>'Principal CF Alloc'!AG172</f>
        <v>7214985.2788829999</v>
      </c>
      <c r="K157" s="6">
        <f t="shared" si="3"/>
        <v>32040741.077190056</v>
      </c>
      <c r="L157" s="20">
        <f>K157-'Summary CF'!F156</f>
        <v>-0.1000000387430191</v>
      </c>
    </row>
    <row r="158" spans="1:12">
      <c r="A158" s="26">
        <v>155</v>
      </c>
      <c r="B158" s="6">
        <f>'Principal CF Alloc'!D173</f>
        <v>0</v>
      </c>
      <c r="C158" s="6">
        <f>'Principal CF Alloc'!G173</f>
        <v>0</v>
      </c>
      <c r="D158" s="6">
        <f>'Principal CF Alloc'!J173</f>
        <v>0</v>
      </c>
      <c r="E158" s="6">
        <f>'Principal CF Alloc'!O173</f>
        <v>0</v>
      </c>
      <c r="F158" s="6">
        <f>'Principal CF Alloc'!R173</f>
        <v>0</v>
      </c>
      <c r="G158" s="6">
        <f>'Principal CF Alloc'!W173</f>
        <v>24384735.244429816</v>
      </c>
      <c r="H158" s="6">
        <f>'Principal CF Alloc'!AD173</f>
        <v>0</v>
      </c>
      <c r="I158" s="6">
        <f>'Principal CF Alloc'!AG173</f>
        <v>7086813.6804124266</v>
      </c>
      <c r="K158" s="6">
        <f t="shared" si="3"/>
        <v>31471548.924842242</v>
      </c>
      <c r="L158" s="20">
        <f>K158-'Summary CF'!F157</f>
        <v>-0.1000000387430191</v>
      </c>
    </row>
    <row r="159" spans="1:12">
      <c r="A159" s="26">
        <v>156</v>
      </c>
      <c r="B159" s="6">
        <f>'Principal CF Alloc'!D174</f>
        <v>0</v>
      </c>
      <c r="C159" s="6">
        <f>'Principal CF Alloc'!G174</f>
        <v>0</v>
      </c>
      <c r="D159" s="6">
        <f>'Principal CF Alloc'!J174</f>
        <v>0</v>
      </c>
      <c r="E159" s="6">
        <f>'Principal CF Alloc'!O174</f>
        <v>0</v>
      </c>
      <c r="F159" s="6">
        <f>'Principal CF Alloc'!R174</f>
        <v>0</v>
      </c>
      <c r="G159" s="6">
        <f>'Principal CF Alloc'!W174</f>
        <v>23947994.343942977</v>
      </c>
      <c r="H159" s="6">
        <f>'Principal CF Alloc'!AD174</f>
        <v>0</v>
      </c>
      <c r="I159" s="6">
        <f>'Principal CF Alloc'!AG174</f>
        <v>6959885.8562084399</v>
      </c>
      <c r="K159" s="6">
        <f t="shared" si="3"/>
        <v>30907880.200151417</v>
      </c>
      <c r="L159" s="20">
        <f>K159-'Summary CF'!F158</f>
        <v>-0.1000000424683094</v>
      </c>
    </row>
    <row r="160" spans="1:12">
      <c r="A160" s="26">
        <v>157</v>
      </c>
      <c r="B160" s="6">
        <f>'Principal CF Alloc'!D175</f>
        <v>0</v>
      </c>
      <c r="C160" s="6">
        <f>'Principal CF Alloc'!G175</f>
        <v>0</v>
      </c>
      <c r="D160" s="6">
        <f>'Principal CF Alloc'!J175</f>
        <v>0</v>
      </c>
      <c r="E160" s="6">
        <f>'Principal CF Alloc'!O175</f>
        <v>0</v>
      </c>
      <c r="F160" s="6">
        <f>'Principal CF Alloc'!R175</f>
        <v>0</v>
      </c>
      <c r="G160" s="6">
        <f>'Principal CF Alloc'!W175</f>
        <v>23515496.820240863</v>
      </c>
      <c r="H160" s="6">
        <f>'Principal CF Alloc'!AD175</f>
        <v>0</v>
      </c>
      <c r="I160" s="6">
        <f>'Principal CF Alloc'!AG175</f>
        <v>6834191.2633825131</v>
      </c>
      <c r="K160" s="6">
        <f t="shared" si="3"/>
        <v>30349688.083623376</v>
      </c>
      <c r="L160" s="20">
        <f>K160-'Summary CF'!F159</f>
        <v>-0.1000000424683094</v>
      </c>
    </row>
    <row r="161" spans="1:12">
      <c r="A161" s="26">
        <v>158</v>
      </c>
      <c r="B161" s="6">
        <f>'Principal CF Alloc'!D176</f>
        <v>0</v>
      </c>
      <c r="C161" s="6">
        <f>'Principal CF Alloc'!G176</f>
        <v>0</v>
      </c>
      <c r="D161" s="6">
        <f>'Principal CF Alloc'!J176</f>
        <v>0</v>
      </c>
      <c r="E161" s="6">
        <f>'Principal CF Alloc'!O176</f>
        <v>0</v>
      </c>
      <c r="F161" s="6">
        <f>'Principal CF Alloc'!R176</f>
        <v>0</v>
      </c>
      <c r="G161" s="6">
        <f>'Principal CF Alloc'!W176</f>
        <v>23087206.690007221</v>
      </c>
      <c r="H161" s="6">
        <f>'Principal CF Alloc'!AD176</f>
        <v>0</v>
      </c>
      <c r="I161" s="6">
        <f>'Principal CF Alloc'!AG176</f>
        <v>6709719.4442833606</v>
      </c>
      <c r="K161" s="6">
        <f t="shared" si="3"/>
        <v>29796926.134290583</v>
      </c>
      <c r="L161" s="20">
        <f>K161-'Summary CF'!F160</f>
        <v>-0.1000000424683094</v>
      </c>
    </row>
    <row r="162" spans="1:12">
      <c r="A162" s="26">
        <v>159</v>
      </c>
      <c r="B162" s="6">
        <f>'Principal CF Alloc'!D177</f>
        <v>0</v>
      </c>
      <c r="C162" s="6">
        <f>'Principal CF Alloc'!G177</f>
        <v>0</v>
      </c>
      <c r="D162" s="6">
        <f>'Principal CF Alloc'!J177</f>
        <v>0</v>
      </c>
      <c r="E162" s="6">
        <f>'Principal CF Alloc'!O177</f>
        <v>0</v>
      </c>
      <c r="F162" s="6">
        <f>'Principal CF Alloc'!R177</f>
        <v>0</v>
      </c>
      <c r="G162" s="6">
        <f>'Principal CF Alloc'!W177</f>
        <v>22663088.260888048</v>
      </c>
      <c r="H162" s="6">
        <f>'Principal CF Alloc'!AD177</f>
        <v>0</v>
      </c>
      <c r="I162" s="6">
        <f>'Principal CF Alloc'!AG177</f>
        <v>6586460.0258206008</v>
      </c>
      <c r="K162" s="6">
        <f t="shared" si="3"/>
        <v>29249548.286708649</v>
      </c>
      <c r="L162" s="20">
        <f>K162-'Summary CF'!F161</f>
        <v>-0.1000000424683094</v>
      </c>
    </row>
    <row r="163" spans="1:12">
      <c r="A163" s="26">
        <v>160</v>
      </c>
      <c r="B163" s="6">
        <f>'Principal CF Alloc'!D178</f>
        <v>0</v>
      </c>
      <c r="C163" s="6">
        <f>'Principal CF Alloc'!G178</f>
        <v>0</v>
      </c>
      <c r="D163" s="6">
        <f>'Principal CF Alloc'!J178</f>
        <v>0</v>
      </c>
      <c r="E163" s="6">
        <f>'Principal CF Alloc'!O178</f>
        <v>0</v>
      </c>
      <c r="F163" s="6">
        <f>'Principal CF Alloc'!R178</f>
        <v>0</v>
      </c>
      <c r="G163" s="6">
        <f>'Principal CF Alloc'!W178</f>
        <v>22243106.129182722</v>
      </c>
      <c r="H163" s="6">
        <f>'Principal CF Alloc'!AD178</f>
        <v>0</v>
      </c>
      <c r="I163" s="6">
        <f>'Principal CF Alloc'!AG178</f>
        <v>6464402.7187937405</v>
      </c>
      <c r="K163" s="6">
        <f t="shared" si="3"/>
        <v>28707508.847976461</v>
      </c>
      <c r="L163" s="20">
        <f>K163-'Summary CF'!F162</f>
        <v>-0.1000000387430191</v>
      </c>
    </row>
    <row r="164" spans="1:12">
      <c r="A164" s="26">
        <v>161</v>
      </c>
      <c r="B164" s="6">
        <f>'Principal CF Alloc'!D179</f>
        <v>0</v>
      </c>
      <c r="C164" s="6">
        <f>'Principal CF Alloc'!G179</f>
        <v>0</v>
      </c>
      <c r="D164" s="6">
        <f>'Principal CF Alloc'!J179</f>
        <v>0</v>
      </c>
      <c r="E164" s="6">
        <f>'Principal CF Alloc'!O179</f>
        <v>0</v>
      </c>
      <c r="F164" s="6">
        <f>'Principal CF Alloc'!R179</f>
        <v>0</v>
      </c>
      <c r="G164" s="6">
        <f>'Principal CF Alloc'!W179</f>
        <v>21827225.177553337</v>
      </c>
      <c r="H164" s="6">
        <f>'Principal CF Alloc'!AD179</f>
        <v>0</v>
      </c>
      <c r="I164" s="6">
        <f>'Principal CF Alloc'!AG179</f>
        <v>6343537.31722645</v>
      </c>
      <c r="K164" s="6">
        <f t="shared" si="3"/>
        <v>28170762.494779788</v>
      </c>
      <c r="L164" s="20">
        <f>K164-'Summary CF'!F163</f>
        <v>-0.1000000387430191</v>
      </c>
    </row>
    <row r="165" spans="1:12">
      <c r="A165" s="26">
        <v>162</v>
      </c>
      <c r="B165" s="6">
        <f>'Principal CF Alloc'!D180</f>
        <v>0</v>
      </c>
      <c r="C165" s="6">
        <f>'Principal CF Alloc'!G180</f>
        <v>0</v>
      </c>
      <c r="D165" s="6">
        <f>'Principal CF Alloc'!J180</f>
        <v>0</v>
      </c>
      <c r="E165" s="6">
        <f>'Principal CF Alloc'!O180</f>
        <v>0</v>
      </c>
      <c r="F165" s="6">
        <f>'Principal CF Alloc'!R180</f>
        <v>0</v>
      </c>
      <c r="G165" s="6">
        <f>'Principal CF Alloc'!W180</f>
        <v>21415410.572752047</v>
      </c>
      <c r="H165" s="6">
        <f>'Principal CF Alloc'!AD180</f>
        <v>0</v>
      </c>
      <c r="I165" s="6">
        <f>'Principal CF Alloc'!AG180</f>
        <v>6223853.6977060745</v>
      </c>
      <c r="K165" s="6">
        <f t="shared" si="3"/>
        <v>27639264.270458121</v>
      </c>
      <c r="L165" s="20">
        <f>K165-'Summary CF'!F164</f>
        <v>-0.1000000387430191</v>
      </c>
    </row>
    <row r="166" spans="1:12">
      <c r="A166" s="26">
        <v>163</v>
      </c>
      <c r="B166" s="6">
        <f>'Principal CF Alloc'!D181</f>
        <v>0</v>
      </c>
      <c r="C166" s="6">
        <f>'Principal CF Alloc'!G181</f>
        <v>0</v>
      </c>
      <c r="D166" s="6">
        <f>'Principal CF Alloc'!J181</f>
        <v>0</v>
      </c>
      <c r="E166" s="6">
        <f>'Principal CF Alloc'!O181</f>
        <v>0</v>
      </c>
      <c r="F166" s="6">
        <f>'Principal CF Alloc'!R181</f>
        <v>0</v>
      </c>
      <c r="G166" s="6">
        <f>'Principal CF Alloc'!W181</f>
        <v>21007627.763366319</v>
      </c>
      <c r="H166" s="6">
        <f>'Principal CF Alloc'!AD181</f>
        <v>0</v>
      </c>
      <c r="I166" s="6">
        <f>'Principal CF Alloc'!AG181</f>
        <v>6105341.8187283473</v>
      </c>
      <c r="K166" s="6">
        <f t="shared" si="3"/>
        <v>27112969.582094666</v>
      </c>
      <c r="L166" s="20">
        <f>K166-'Summary CF'!F165</f>
        <v>-0.1000000424683094</v>
      </c>
    </row>
    <row r="167" spans="1:12">
      <c r="A167" s="26">
        <v>164</v>
      </c>
      <c r="B167" s="6">
        <f>'Principal CF Alloc'!D182</f>
        <v>0</v>
      </c>
      <c r="C167" s="6">
        <f>'Principal CF Alloc'!G182</f>
        <v>0</v>
      </c>
      <c r="D167" s="6">
        <f>'Principal CF Alloc'!J182</f>
        <v>0</v>
      </c>
      <c r="E167" s="6">
        <f>'Principal CF Alloc'!O182</f>
        <v>0</v>
      </c>
      <c r="F167" s="6">
        <f>'Principal CF Alloc'!R182</f>
        <v>0</v>
      </c>
      <c r="G167" s="6">
        <f>'Principal CF Alloc'!W182</f>
        <v>20603842.477581948</v>
      </c>
      <c r="H167" s="6">
        <f>'Principal CF Alloc'!AD182</f>
        <v>0</v>
      </c>
      <c r="I167" s="6">
        <f>'Principal CF Alloc'!AG182</f>
        <v>5987991.7200472644</v>
      </c>
      <c r="K167" s="6">
        <f t="shared" si="3"/>
        <v>26591834.197629213</v>
      </c>
      <c r="L167" s="20">
        <f>K167-'Summary CF'!F166</f>
        <v>-0.1000000387430191</v>
      </c>
    </row>
    <row r="168" spans="1:12">
      <c r="A168" s="26">
        <v>165</v>
      </c>
      <c r="B168" s="6">
        <f>'Principal CF Alloc'!D183</f>
        <v>0</v>
      </c>
      <c r="C168" s="6">
        <f>'Principal CF Alloc'!G183</f>
        <v>0</v>
      </c>
      <c r="D168" s="6">
        <f>'Principal CF Alloc'!J183</f>
        <v>0</v>
      </c>
      <c r="E168" s="6">
        <f>'Principal CF Alloc'!O183</f>
        <v>0</v>
      </c>
      <c r="F168" s="6">
        <f>'Principal CF Alloc'!R183</f>
        <v>0</v>
      </c>
      <c r="G168" s="6">
        <f>'Principal CF Alloc'!W183</f>
        <v>20204020.720963664</v>
      </c>
      <c r="H168" s="6">
        <f>'Principal CF Alloc'!AD183</f>
        <v>0</v>
      </c>
      <c r="I168" s="6">
        <f>'Principal CF Alloc'!AG183</f>
        <v>5871793.522030076</v>
      </c>
      <c r="K168" s="6">
        <f t="shared" si="3"/>
        <v>26075814.242993742</v>
      </c>
      <c r="L168" s="20">
        <f>K168-'Summary CF'!F167</f>
        <v>-0.1000000387430191</v>
      </c>
    </row>
    <row r="169" spans="1:12">
      <c r="A169" s="26">
        <v>166</v>
      </c>
      <c r="B169" s="6">
        <f>'Principal CF Alloc'!D184</f>
        <v>0</v>
      </c>
      <c r="C169" s="6">
        <f>'Principal CF Alloc'!G184</f>
        <v>0</v>
      </c>
      <c r="D169" s="6">
        <f>'Principal CF Alloc'!J184</f>
        <v>0</v>
      </c>
      <c r="E169" s="6">
        <f>'Principal CF Alloc'!O184</f>
        <v>0</v>
      </c>
      <c r="F169" s="6">
        <f>'Principal CF Alloc'!R184</f>
        <v>0</v>
      </c>
      <c r="G169" s="6">
        <f>'Principal CF Alloc'!W184</f>
        <v>19808128.774253238</v>
      </c>
      <c r="H169" s="6">
        <f>'Principal CF Alloc'!AD184</f>
        <v>0</v>
      </c>
      <c r="I169" s="6">
        <f>'Principal CF Alloc'!AG184</f>
        <v>5756737.4250173587</v>
      </c>
      <c r="K169" s="6">
        <f t="shared" si="3"/>
        <v>25564866.199270599</v>
      </c>
      <c r="L169" s="20">
        <f>K169-'Summary CF'!F168</f>
        <v>-0.1000000387430191</v>
      </c>
    </row>
    <row r="170" spans="1:12">
      <c r="A170" s="26">
        <v>167</v>
      </c>
      <c r="B170" s="6">
        <f>'Principal CF Alloc'!D185</f>
        <v>0</v>
      </c>
      <c r="C170" s="6">
        <f>'Principal CF Alloc'!G185</f>
        <v>0</v>
      </c>
      <c r="D170" s="6">
        <f>'Principal CF Alloc'!J185</f>
        <v>0</v>
      </c>
      <c r="E170" s="6">
        <f>'Principal CF Alloc'!O185</f>
        <v>0</v>
      </c>
      <c r="F170" s="6">
        <f>'Principal CF Alloc'!R185</f>
        <v>0</v>
      </c>
      <c r="G170" s="6">
        <f>'Principal CF Alloc'!W185</f>
        <v>19416133.191184916</v>
      </c>
      <c r="H170" s="6">
        <f>'Principal CF Alloc'!AD185</f>
        <v>0</v>
      </c>
      <c r="I170" s="6">
        <f>'Principal CF Alloc'!AG185</f>
        <v>5642813.7086881278</v>
      </c>
      <c r="K170" s="6">
        <f t="shared" si="3"/>
        <v>25058946.899873044</v>
      </c>
      <c r="L170" s="20">
        <f>K170-'Summary CF'!F169</f>
        <v>-0.1000000424683094</v>
      </c>
    </row>
    <row r="171" spans="1:12">
      <c r="A171" s="26">
        <v>168</v>
      </c>
      <c r="B171" s="6">
        <f>'Principal CF Alloc'!D186</f>
        <v>0</v>
      </c>
      <c r="C171" s="6">
        <f>'Principal CF Alloc'!G186</f>
        <v>0</v>
      </c>
      <c r="D171" s="6">
        <f>'Principal CF Alloc'!J186</f>
        <v>0</v>
      </c>
      <c r="E171" s="6">
        <f>'Principal CF Alloc'!O186</f>
        <v>0</v>
      </c>
      <c r="F171" s="6">
        <f>'Principal CF Alloc'!R186</f>
        <v>0</v>
      </c>
      <c r="G171" s="6">
        <f>'Principal CF Alloc'!W186</f>
        <v>19028000.796318062</v>
      </c>
      <c r="H171" s="6">
        <f>'Principal CF Alloc'!AD186</f>
        <v>0</v>
      </c>
      <c r="I171" s="6">
        <f>'Principal CF Alloc'!AG186</f>
        <v>5530012.7314299485</v>
      </c>
      <c r="K171" s="6">
        <f t="shared" si="3"/>
        <v>24558013.527748011</v>
      </c>
      <c r="L171" s="20">
        <f>K171-'Summary CF'!F170</f>
        <v>-0.1000000387430191</v>
      </c>
    </row>
    <row r="172" spans="1:12">
      <c r="A172" s="26">
        <v>169</v>
      </c>
      <c r="B172" s="6">
        <f>'Principal CF Alloc'!D187</f>
        <v>0</v>
      </c>
      <c r="C172" s="6">
        <f>'Principal CF Alloc'!G187</f>
        <v>0</v>
      </c>
      <c r="D172" s="6">
        <f>'Principal CF Alloc'!J187</f>
        <v>0</v>
      </c>
      <c r="E172" s="6">
        <f>'Principal CF Alloc'!O187</f>
        <v>0</v>
      </c>
      <c r="F172" s="6">
        <f>'Principal CF Alloc'!R187</f>
        <v>0</v>
      </c>
      <c r="G172" s="6">
        <f>'Principal CF Alloc'!W187</f>
        <v>18643698.682886861</v>
      </c>
      <c r="H172" s="6">
        <f>'Principal CF Alloc'!AD187</f>
        <v>0</v>
      </c>
      <c r="I172" s="6">
        <f>'Principal CF Alloc'!AG187</f>
        <v>5418324.9297140054</v>
      </c>
      <c r="K172" s="6">
        <f t="shared" si="3"/>
        <v>24062023.612600867</v>
      </c>
      <c r="L172" s="20">
        <f>K172-'Summary CF'!F171</f>
        <v>-0.1000000387430191</v>
      </c>
    </row>
    <row r="173" spans="1:12">
      <c r="A173" s="26">
        <v>170</v>
      </c>
      <c r="B173" s="6">
        <f>'Principal CF Alloc'!D188</f>
        <v>0</v>
      </c>
      <c r="C173" s="6">
        <f>'Principal CF Alloc'!G188</f>
        <v>0</v>
      </c>
      <c r="D173" s="6">
        <f>'Principal CF Alloc'!J188</f>
        <v>0</v>
      </c>
      <c r="E173" s="6">
        <f>'Principal CF Alloc'!O188</f>
        <v>0</v>
      </c>
      <c r="F173" s="6">
        <f>'Principal CF Alloc'!R188</f>
        <v>0</v>
      </c>
      <c r="G173" s="6">
        <f>'Principal CF Alloc'!W188</f>
        <v>18263194.210666966</v>
      </c>
      <c r="H173" s="6">
        <f>'Principal CF Alloc'!AD188</f>
        <v>0</v>
      </c>
      <c r="I173" s="6">
        <f>'Principal CF Alloc'!AG188</f>
        <v>5307740.8174750982</v>
      </c>
      <c r="K173" s="6">
        <f t="shared" si="3"/>
        <v>23570935.028142065</v>
      </c>
      <c r="L173" s="20">
        <f>K173-'Summary CF'!F172</f>
        <v>-0.1000000387430191</v>
      </c>
    </row>
    <row r="174" spans="1:12">
      <c r="A174" s="26">
        <v>171</v>
      </c>
      <c r="B174" s="6">
        <f>'Principal CF Alloc'!D189</f>
        <v>0</v>
      </c>
      <c r="C174" s="6">
        <f>'Principal CF Alloc'!G189</f>
        <v>0</v>
      </c>
      <c r="D174" s="6">
        <f>'Principal CF Alloc'!J189</f>
        <v>0</v>
      </c>
      <c r="E174" s="6">
        <f>'Principal CF Alloc'!O189</f>
        <v>0</v>
      </c>
      <c r="F174" s="6">
        <f>'Principal CF Alloc'!R189</f>
        <v>0</v>
      </c>
      <c r="G174" s="6">
        <f>'Principal CF Alloc'!W189</f>
        <v>17886455.003858943</v>
      </c>
      <c r="H174" s="6">
        <f>'Principal CF Alloc'!AD189</f>
        <v>0</v>
      </c>
      <c r="I174" s="6">
        <f>'Principal CF Alloc'!AG189</f>
        <v>5198250.9854965163</v>
      </c>
      <c r="K174" s="6">
        <f t="shared" si="3"/>
        <v>23084705.98935546</v>
      </c>
      <c r="L174" s="20">
        <f>K174-'Summary CF'!F173</f>
        <v>-0.10000003129243851</v>
      </c>
    </row>
    <row r="175" spans="1:12">
      <c r="A175" s="26">
        <v>172</v>
      </c>
      <c r="B175" s="6">
        <f>'Principal CF Alloc'!D190</f>
        <v>0</v>
      </c>
      <c r="C175" s="6">
        <f>'Principal CF Alloc'!G190</f>
        <v>0</v>
      </c>
      <c r="D175" s="6">
        <f>'Principal CF Alloc'!J190</f>
        <v>0</v>
      </c>
      <c r="E175" s="6">
        <f>'Principal CF Alloc'!O190</f>
        <v>0</v>
      </c>
      <c r="F175" s="6">
        <f>'Principal CF Alloc'!R190</f>
        <v>0</v>
      </c>
      <c r="G175" s="6">
        <f>'Principal CF Alloc'!W190</f>
        <v>17513448.948988382</v>
      </c>
      <c r="H175" s="6">
        <f>'Principal CF Alloc'!AD190</f>
        <v>0</v>
      </c>
      <c r="I175" s="6">
        <f>'Principal CF Alloc'!AG190</f>
        <v>5089846.1007997598</v>
      </c>
      <c r="K175" s="6">
        <f t="shared" si="3"/>
        <v>22603295.04978814</v>
      </c>
      <c r="L175" s="20">
        <f>K175-'Summary CF'!F174</f>
        <v>-0.1000000387430191</v>
      </c>
    </row>
    <row r="176" spans="1:12">
      <c r="A176" s="26">
        <v>173</v>
      </c>
      <c r="B176" s="6">
        <f>'Principal CF Alloc'!D191</f>
        <v>0</v>
      </c>
      <c r="C176" s="6">
        <f>'Principal CF Alloc'!G191</f>
        <v>0</v>
      </c>
      <c r="D176" s="6">
        <f>'Principal CF Alloc'!J191</f>
        <v>0</v>
      </c>
      <c r="E176" s="6">
        <f>'Principal CF Alloc'!O191</f>
        <v>0</v>
      </c>
      <c r="F176" s="6">
        <f>'Principal CF Alloc'!R191</f>
        <v>0</v>
      </c>
      <c r="G176" s="6">
        <f>'Principal CF Alloc'!W191</f>
        <v>17144144.192822561</v>
      </c>
      <c r="H176" s="6">
        <f>'Principal CF Alloc'!AD191</f>
        <v>0</v>
      </c>
      <c r="I176" s="6">
        <f>'Principal CF Alloc'!AG191</f>
        <v>4982516.9060390675</v>
      </c>
      <c r="K176" s="6">
        <f t="shared" si="3"/>
        <v>22126661.098861627</v>
      </c>
      <c r="L176" s="20">
        <f>K176-'Summary CF'!F175</f>
        <v>-0.10000003501772881</v>
      </c>
    </row>
    <row r="177" spans="1:12">
      <c r="A177" s="26">
        <v>174</v>
      </c>
      <c r="B177" s="6">
        <f>'Principal CF Alloc'!D192</f>
        <v>0</v>
      </c>
      <c r="C177" s="6">
        <f>'Principal CF Alloc'!G192</f>
        <v>0</v>
      </c>
      <c r="D177" s="6">
        <f>'Principal CF Alloc'!J192</f>
        <v>0</v>
      </c>
      <c r="E177" s="6">
        <f>'Principal CF Alloc'!O192</f>
        <v>0</v>
      </c>
      <c r="F177" s="6">
        <f>'Principal CF Alloc'!R192</f>
        <v>0</v>
      </c>
      <c r="G177" s="6">
        <f>'Principal CF Alloc'!W192</f>
        <v>16778509.140303493</v>
      </c>
      <c r="H177" s="6">
        <f>'Principal CF Alloc'!AD192</f>
        <v>0</v>
      </c>
      <c r="I177" s="6">
        <f>'Principal CF Alloc'!AG192</f>
        <v>4876254.2189007131</v>
      </c>
      <c r="K177" s="6">
        <f t="shared" si="3"/>
        <v>21654763.359204207</v>
      </c>
      <c r="L177" s="20">
        <f>K177-'Summary CF'!F176</f>
        <v>-0.10000003501772881</v>
      </c>
    </row>
    <row r="178" spans="1:12">
      <c r="A178" s="26">
        <v>175</v>
      </c>
      <c r="B178" s="6">
        <f>'Principal CF Alloc'!D193</f>
        <v>0</v>
      </c>
      <c r="C178" s="6">
        <f>'Principal CF Alloc'!G193</f>
        <v>0</v>
      </c>
      <c r="D178" s="6">
        <f>'Principal CF Alloc'!J193</f>
        <v>0</v>
      </c>
      <c r="E178" s="6">
        <f>'Principal CF Alloc'!O193</f>
        <v>0</v>
      </c>
      <c r="F178" s="6">
        <f>'Principal CF Alloc'!R193</f>
        <v>0</v>
      </c>
      <c r="G178" s="6">
        <f>'Principal CF Alloc'!W193</f>
        <v>16416512.452497281</v>
      </c>
      <c r="H178" s="6">
        <f>'Principal CF Alloc'!AD193</f>
        <v>0</v>
      </c>
      <c r="I178" s="6">
        <f>'Principal CF Alloc'!AG193</f>
        <v>4771048.9315070333</v>
      </c>
      <c r="K178" s="6">
        <f t="shared" si="3"/>
        <v>21187561.384004313</v>
      </c>
      <c r="L178" s="20">
        <f>K178-'Summary CF'!F177</f>
        <v>-0.10000003501772881</v>
      </c>
    </row>
    <row r="179" spans="1:12">
      <c r="A179" s="26">
        <v>176</v>
      </c>
      <c r="B179" s="6">
        <f>'Principal CF Alloc'!D194</f>
        <v>0</v>
      </c>
      <c r="C179" s="6">
        <f>'Principal CF Alloc'!G194</f>
        <v>0</v>
      </c>
      <c r="D179" s="6">
        <f>'Principal CF Alloc'!J194</f>
        <v>0</v>
      </c>
      <c r="E179" s="6">
        <f>'Principal CF Alloc'!O194</f>
        <v>0</v>
      </c>
      <c r="F179" s="6">
        <f>'Principal CF Alloc'!R194</f>
        <v>0</v>
      </c>
      <c r="G179" s="6">
        <f>'Principal CF Alloc'!W194</f>
        <v>16058123.044559609</v>
      </c>
      <c r="H179" s="6">
        <f>'Principal CF Alloc'!AD194</f>
        <v>0</v>
      </c>
      <c r="I179" s="6">
        <f>'Principal CF Alloc'!AG194</f>
        <v>4666892.0098251477</v>
      </c>
      <c r="K179" s="6">
        <f t="shared" si="3"/>
        <v>20725015.054384757</v>
      </c>
      <c r="L179" s="20">
        <f>K179-'Summary CF'!F178</f>
        <v>-0.10000003501772881</v>
      </c>
    </row>
    <row r="180" spans="1:12">
      <c r="A180" s="26">
        <v>177</v>
      </c>
      <c r="B180" s="6">
        <f>'Principal CF Alloc'!D195</f>
        <v>0</v>
      </c>
      <c r="C180" s="6">
        <f>'Principal CF Alloc'!G195</f>
        <v>0</v>
      </c>
      <c r="D180" s="6">
        <f>'Principal CF Alloc'!J195</f>
        <v>0</v>
      </c>
      <c r="E180" s="6">
        <f>'Principal CF Alloc'!O195</f>
        <v>0</v>
      </c>
      <c r="F180" s="6">
        <f>'Principal CF Alloc'!R195</f>
        <v>0</v>
      </c>
      <c r="G180" s="6">
        <f>'Principal CF Alloc'!W195</f>
        <v>15703310.083717264</v>
      </c>
      <c r="H180" s="6">
        <f>'Principal CF Alloc'!AD195</f>
        <v>0</v>
      </c>
      <c r="I180" s="6">
        <f>'Principal CF Alloc'!AG195</f>
        <v>4563774.4930803413</v>
      </c>
      <c r="K180" s="6">
        <f t="shared" si="3"/>
        <v>20267084.576797605</v>
      </c>
      <c r="L180" s="20">
        <f>K180-'Summary CF'!F179</f>
        <v>-0.10000003129243851</v>
      </c>
    </row>
    <row r="181" spans="1:12">
      <c r="A181" s="26">
        <v>178</v>
      </c>
      <c r="B181" s="6">
        <f>'Principal CF Alloc'!D196</f>
        <v>0</v>
      </c>
      <c r="C181" s="6">
        <f>'Principal CF Alloc'!G196</f>
        <v>0</v>
      </c>
      <c r="D181" s="6">
        <f>'Principal CF Alloc'!J196</f>
        <v>0</v>
      </c>
      <c r="E181" s="6">
        <f>'Principal CF Alloc'!O196</f>
        <v>0</v>
      </c>
      <c r="F181" s="6">
        <f>'Principal CF Alloc'!R196</f>
        <v>0</v>
      </c>
      <c r="G181" s="6">
        <f>'Principal CF Alloc'!W196</f>
        <v>15352042.987265555</v>
      </c>
      <c r="H181" s="6">
        <f>'Principal CF Alloc'!AD196</f>
        <v>0</v>
      </c>
      <c r="I181" s="6">
        <f>'Principal CF Alloc'!AG196</f>
        <v>4461687.493174063</v>
      </c>
      <c r="K181" s="6">
        <f t="shared" si="3"/>
        <v>19813730.480439618</v>
      </c>
      <c r="L181" s="20">
        <f>K181-'Summary CF'!F180</f>
        <v>-0.10000003129243851</v>
      </c>
    </row>
    <row r="182" spans="1:12">
      <c r="A182" s="26">
        <v>179</v>
      </c>
      <c r="B182" s="6">
        <f>'Principal CF Alloc'!D197</f>
        <v>0</v>
      </c>
      <c r="C182" s="6">
        <f>'Principal CF Alloc'!G197</f>
        <v>0</v>
      </c>
      <c r="D182" s="6">
        <f>'Principal CF Alloc'!J197</f>
        <v>0</v>
      </c>
      <c r="E182" s="6">
        <f>'Principal CF Alloc'!O197</f>
        <v>0</v>
      </c>
      <c r="F182" s="6">
        <f>'Principal CF Alloc'!R197</f>
        <v>0</v>
      </c>
      <c r="G182" s="6">
        <f>'Principal CF Alloc'!W197</f>
        <v>15004291.42058151</v>
      </c>
      <c r="H182" s="6">
        <f>'Principal CF Alloc'!AD197</f>
        <v>0</v>
      </c>
      <c r="I182" s="6">
        <f>'Principal CF Alloc'!AG197</f>
        <v>4360622.1941065127</v>
      </c>
      <c r="K182" s="6">
        <f t="shared" si="3"/>
        <v>19364913.614688024</v>
      </c>
      <c r="L182" s="20">
        <f>K182-'Summary CF'!F181</f>
        <v>-0.10000002756714821</v>
      </c>
    </row>
    <row r="183" spans="1:12">
      <c r="A183" s="26">
        <v>180</v>
      </c>
      <c r="B183" s="6">
        <f>'Principal CF Alloc'!D198</f>
        <v>0</v>
      </c>
      <c r="C183" s="6">
        <f>'Principal CF Alloc'!G198</f>
        <v>0</v>
      </c>
      <c r="D183" s="6">
        <f>'Principal CF Alloc'!J198</f>
        <v>0</v>
      </c>
      <c r="E183" s="6">
        <f>'Principal CF Alloc'!O198</f>
        <v>0</v>
      </c>
      <c r="F183" s="6">
        <f>'Principal CF Alloc'!R198</f>
        <v>0</v>
      </c>
      <c r="G183" s="6">
        <f>'Principal CF Alloc'!W198</f>
        <v>14660025.295152728</v>
      </c>
      <c r="H183" s="6">
        <f>'Principal CF Alloc'!AD198</f>
        <v>0</v>
      </c>
      <c r="I183" s="6">
        <f>'Principal CF Alloc'!AG198</f>
        <v>4260569.8514037728</v>
      </c>
      <c r="K183" s="6">
        <f t="shared" si="3"/>
        <v>18920595.1465565</v>
      </c>
      <c r="L183" s="20">
        <f>K183-'Summary CF'!F182</f>
        <v>-0.10000002756714821</v>
      </c>
    </row>
    <row r="184" spans="1:12">
      <c r="A184" s="26">
        <v>181</v>
      </c>
      <c r="B184" s="6">
        <f>'Principal CF Alloc'!D199</f>
        <v>0</v>
      </c>
      <c r="C184" s="6">
        <f>'Principal CF Alloc'!G199</f>
        <v>0</v>
      </c>
      <c r="D184" s="6">
        <f>'Principal CF Alloc'!J199</f>
        <v>0</v>
      </c>
      <c r="E184" s="6">
        <f>'Principal CF Alloc'!O199</f>
        <v>0</v>
      </c>
      <c r="F184" s="6">
        <f>'Principal CF Alloc'!R199</f>
        <v>0</v>
      </c>
      <c r="G184" s="6">
        <f>'Principal CF Alloc'!W199</f>
        <v>14319214.766621748</v>
      </c>
      <c r="H184" s="6">
        <f>'Principal CF Alloc'!AD199</f>
        <v>0</v>
      </c>
      <c r="I184" s="6">
        <f>'Principal CF Alloc'!AG199</f>
        <v>4161521.7915494568</v>
      </c>
      <c r="K184" s="6">
        <f t="shared" si="3"/>
        <v>18480736.558171205</v>
      </c>
      <c r="L184" s="20">
        <f>K184-'Summary CF'!F183</f>
        <v>-0.10000002756714821</v>
      </c>
    </row>
    <row r="185" spans="1:12">
      <c r="A185" s="26">
        <v>182</v>
      </c>
      <c r="B185" s="6">
        <f>'Principal CF Alloc'!D200</f>
        <v>0</v>
      </c>
      <c r="C185" s="6">
        <f>'Principal CF Alloc'!G200</f>
        <v>0</v>
      </c>
      <c r="D185" s="6">
        <f>'Principal CF Alloc'!J200</f>
        <v>0</v>
      </c>
      <c r="E185" s="6">
        <f>'Principal CF Alloc'!O200</f>
        <v>0</v>
      </c>
      <c r="F185" s="6">
        <f>'Principal CF Alloc'!R200</f>
        <v>0</v>
      </c>
      <c r="G185" s="6">
        <f>'Principal CF Alloc'!W200</f>
        <v>13981830.232845835</v>
      </c>
      <c r="H185" s="6">
        <f>'Principal CF Alloc'!AD200</f>
        <v>0</v>
      </c>
      <c r="I185" s="6">
        <f>'Principal CF Alloc'!AG200</f>
        <v>4063469.4114208324</v>
      </c>
      <c r="K185" s="6">
        <f t="shared" si="3"/>
        <v>18045299.644266669</v>
      </c>
      <c r="L185" s="20">
        <f>K185-'Summary CF'!F184</f>
        <v>-0.10000002756714821</v>
      </c>
    </row>
    <row r="186" spans="1:12">
      <c r="A186" s="26">
        <v>183</v>
      </c>
      <c r="B186" s="6">
        <f>'Principal CF Alloc'!D201</f>
        <v>0</v>
      </c>
      <c r="C186" s="6">
        <f>'Principal CF Alloc'!G201</f>
        <v>0</v>
      </c>
      <c r="D186" s="6">
        <f>'Principal CF Alloc'!J201</f>
        <v>0</v>
      </c>
      <c r="E186" s="6">
        <f>'Principal CF Alloc'!O201</f>
        <v>0</v>
      </c>
      <c r="F186" s="6">
        <f>'Principal CF Alloc'!R201</f>
        <v>0</v>
      </c>
      <c r="G186" s="6">
        <f>'Principal CF Alloc'!W201</f>
        <v>13647842.331972051</v>
      </c>
      <c r="H186" s="6">
        <f>'Principal CF Alloc'!AD201</f>
        <v>0</v>
      </c>
      <c r="I186" s="6">
        <f>'Principal CF Alloc'!AG201</f>
        <v>3966404.1777293892</v>
      </c>
      <c r="K186" s="6">
        <f t="shared" si="3"/>
        <v>17614246.509701442</v>
      </c>
      <c r="L186" s="20">
        <f>K186-'Summary CF'!F185</f>
        <v>-0.10000002384185791</v>
      </c>
    </row>
    <row r="187" spans="1:12">
      <c r="A187" s="26">
        <v>184</v>
      </c>
      <c r="B187" s="6">
        <f>'Principal CF Alloc'!D202</f>
        <v>0</v>
      </c>
      <c r="C187" s="6">
        <f>'Principal CF Alloc'!G202</f>
        <v>0</v>
      </c>
      <c r="D187" s="6">
        <f>'Principal CF Alloc'!J202</f>
        <v>0</v>
      </c>
      <c r="E187" s="6">
        <f>'Principal CF Alloc'!O202</f>
        <v>0</v>
      </c>
      <c r="F187" s="6">
        <f>'Principal CF Alloc'!R202</f>
        <v>0</v>
      </c>
      <c r="G187" s="6">
        <f>'Principal CF Alloc'!W202</f>
        <v>13317221.940527486</v>
      </c>
      <c r="H187" s="6">
        <f>'Principal CF Alloc'!AD202</f>
        <v>0</v>
      </c>
      <c r="I187" s="6">
        <f>'Principal CF Alloc'!AG202</f>
        <v>3870317.6264658123</v>
      </c>
      <c r="K187" s="6">
        <f t="shared" si="3"/>
        <v>17187539.566993296</v>
      </c>
      <c r="L187" s="20">
        <f>K187-'Summary CF'!F186</f>
        <v>-0.10000002756714821</v>
      </c>
    </row>
    <row r="188" spans="1:12">
      <c r="A188" s="26">
        <v>185</v>
      </c>
      <c r="B188" s="6">
        <f>'Principal CF Alloc'!D203</f>
        <v>0</v>
      </c>
      <c r="C188" s="6">
        <f>'Principal CF Alloc'!G203</f>
        <v>0</v>
      </c>
      <c r="D188" s="6">
        <f>'Principal CF Alloc'!J203</f>
        <v>0</v>
      </c>
      <c r="E188" s="6">
        <f>'Principal CF Alloc'!O203</f>
        <v>0</v>
      </c>
      <c r="F188" s="6">
        <f>'Principal CF Alloc'!R203</f>
        <v>0</v>
      </c>
      <c r="G188" s="6">
        <f>'Principal CF Alloc'!W203</f>
        <v>12989940.171524534</v>
      </c>
      <c r="H188" s="6">
        <f>'Principal CF Alloc'!AD203</f>
        <v>0</v>
      </c>
      <c r="I188" s="6">
        <f>'Principal CF Alloc'!AG203</f>
        <v>3775201.3623493295</v>
      </c>
      <c r="K188" s="6">
        <f t="shared" si="3"/>
        <v>16765141.533873864</v>
      </c>
      <c r="L188" s="20">
        <f>K188-'Summary CF'!F187</f>
        <v>-0.10000002756714821</v>
      </c>
    </row>
    <row r="189" spans="1:12">
      <c r="A189" s="26">
        <v>186</v>
      </c>
      <c r="B189" s="6">
        <f>'Principal CF Alloc'!D204</f>
        <v>0</v>
      </c>
      <c r="C189" s="6">
        <f>'Principal CF Alloc'!G204</f>
        <v>0</v>
      </c>
      <c r="D189" s="6">
        <f>'Principal CF Alloc'!J204</f>
        <v>0</v>
      </c>
      <c r="E189" s="6">
        <f>'Principal CF Alloc'!O204</f>
        <v>0</v>
      </c>
      <c r="F189" s="6">
        <f>'Principal CF Alloc'!R204</f>
        <v>0</v>
      </c>
      <c r="G189" s="6">
        <f>'Principal CF Alloc'!W204</f>
        <v>12665968.372581111</v>
      </c>
      <c r="H189" s="6">
        <f>'Principal CF Alloc'!AD204</f>
        <v>0</v>
      </c>
      <c r="I189" s="6">
        <f>'Principal CF Alloc'!AG204</f>
        <v>3681047.0582813974</v>
      </c>
      <c r="K189" s="6">
        <f t="shared" si="3"/>
        <v>16347015.430862509</v>
      </c>
      <c r="L189" s="20">
        <f>K189-'Summary CF'!F188</f>
        <v>-0.10000002570450306</v>
      </c>
    </row>
    <row r="190" spans="1:12">
      <c r="A190" s="26">
        <v>187</v>
      </c>
      <c r="B190" s="6">
        <f>'Principal CF Alloc'!D205</f>
        <v>0</v>
      </c>
      <c r="C190" s="6">
        <f>'Principal CF Alloc'!G205</f>
        <v>0</v>
      </c>
      <c r="D190" s="6">
        <f>'Principal CF Alloc'!J205</f>
        <v>0</v>
      </c>
      <c r="E190" s="6">
        <f>'Principal CF Alloc'!O205</f>
        <v>0</v>
      </c>
      <c r="F190" s="6">
        <f>'Principal CF Alloc'!R205</f>
        <v>0</v>
      </c>
      <c r="G190" s="6">
        <f>'Principal CF Alloc'!W205</f>
        <v>12345278.124055671</v>
      </c>
      <c r="H190" s="6">
        <f>'Principal CF Alloc'!AD205</f>
        <v>0</v>
      </c>
      <c r="I190" s="6">
        <f>'Principal CF Alloc'!AG205</f>
        <v>3587846.4548036912</v>
      </c>
      <c r="K190" s="6">
        <f t="shared" si="3"/>
        <v>15933124.578859363</v>
      </c>
      <c r="L190" s="20">
        <f>K190-'Summary CF'!F189</f>
        <v>-0.10000002384185791</v>
      </c>
    </row>
    <row r="191" spans="1:12">
      <c r="A191" s="26">
        <v>188</v>
      </c>
      <c r="B191" s="6">
        <f>'Principal CF Alloc'!D206</f>
        <v>0</v>
      </c>
      <c r="C191" s="6">
        <f>'Principal CF Alloc'!G206</f>
        <v>0</v>
      </c>
      <c r="D191" s="6">
        <f>'Principal CF Alloc'!J206</f>
        <v>0</v>
      </c>
      <c r="E191" s="6">
        <f>'Principal CF Alloc'!O206</f>
        <v>0</v>
      </c>
      <c r="F191" s="6">
        <f>'Principal CF Alloc'!R206</f>
        <v>0</v>
      </c>
      <c r="G191" s="6">
        <f>'Principal CF Alloc'!W206</f>
        <v>12027841.23719692</v>
      </c>
      <c r="H191" s="6">
        <f>'Principal CF Alloc'!AD206</f>
        <v>0</v>
      </c>
      <c r="I191" s="6">
        <f>'Principal CF Alloc'!AG206</f>
        <v>3495591.3595603667</v>
      </c>
      <c r="K191" s="6">
        <f t="shared" si="3"/>
        <v>15523432.596757287</v>
      </c>
      <c r="L191" s="20">
        <f>K191-'Summary CF'!F190</f>
        <v>-0.10000002570450306</v>
      </c>
    </row>
    <row r="192" spans="1:12">
      <c r="A192" s="26">
        <v>189</v>
      </c>
      <c r="B192" s="6">
        <f>'Principal CF Alloc'!D207</f>
        <v>0</v>
      </c>
      <c r="C192" s="6">
        <f>'Principal CF Alloc'!G207</f>
        <v>0</v>
      </c>
      <c r="D192" s="6">
        <f>'Principal CF Alloc'!J207</f>
        <v>0</v>
      </c>
      <c r="E192" s="6">
        <f>'Principal CF Alloc'!O207</f>
        <v>0</v>
      </c>
      <c r="F192" s="6">
        <f>'Principal CF Alloc'!R207</f>
        <v>0</v>
      </c>
      <c r="G192" s="6">
        <f>'Principal CF Alloc'!W207</f>
        <v>11713629.752308114</v>
      </c>
      <c r="H192" s="6">
        <f>'Principal CF Alloc'!AD207</f>
        <v>0</v>
      </c>
      <c r="I192" s="6">
        <f>'Principal CF Alloc'!AG207</f>
        <v>3404273.6467645573</v>
      </c>
      <c r="K192" s="6">
        <f t="shared" si="3"/>
        <v>15117903.399072671</v>
      </c>
      <c r="L192" s="20">
        <f>K192-'Summary CF'!F191</f>
        <v>-0.10000002197921276</v>
      </c>
    </row>
    <row r="193" spans="1:12">
      <c r="A193" s="26">
        <v>190</v>
      </c>
      <c r="B193" s="6">
        <f>'Principal CF Alloc'!D208</f>
        <v>0</v>
      </c>
      <c r="C193" s="6">
        <f>'Principal CF Alloc'!G208</f>
        <v>0</v>
      </c>
      <c r="D193" s="6">
        <f>'Principal CF Alloc'!J208</f>
        <v>0</v>
      </c>
      <c r="E193" s="6">
        <f>'Principal CF Alloc'!O208</f>
        <v>0</v>
      </c>
      <c r="F193" s="6">
        <f>'Principal CF Alloc'!R208</f>
        <v>0</v>
      </c>
      <c r="G193" s="6">
        <f>'Principal CF Alloc'!W208</f>
        <v>11402615.936925814</v>
      </c>
      <c r="H193" s="6">
        <f>'Principal CF Alloc'!AD208</f>
        <v>0</v>
      </c>
      <c r="I193" s="6">
        <f>'Principal CF Alloc'!AG208</f>
        <v>3313885.2566690766</v>
      </c>
      <c r="K193" s="6">
        <f t="shared" si="3"/>
        <v>14716501.19359489</v>
      </c>
      <c r="L193" s="20">
        <f>K193-'Summary CF'!F192</f>
        <v>-0.10000002384185791</v>
      </c>
    </row>
    <row r="194" spans="1:12">
      <c r="A194" s="26">
        <v>191</v>
      </c>
      <c r="B194" s="6">
        <f>'Principal CF Alloc'!D209</f>
        <v>0</v>
      </c>
      <c r="C194" s="6">
        <f>'Principal CF Alloc'!G209</f>
        <v>0</v>
      </c>
      <c r="D194" s="6">
        <f>'Principal CF Alloc'!J209</f>
        <v>0</v>
      </c>
      <c r="E194" s="6">
        <f>'Principal CF Alloc'!O209</f>
        <v>0</v>
      </c>
      <c r="F194" s="6">
        <f>'Principal CF Alloc'!R209</f>
        <v>0</v>
      </c>
      <c r="G194" s="6">
        <f>'Principal CF Alloc'!W209</f>
        <v>11094772.284013007</v>
      </c>
      <c r="H194" s="6">
        <f>'Principal CF Alloc'!AD209</f>
        <v>0</v>
      </c>
      <c r="I194" s="6">
        <f>'Principal CF Alloc'!AG209</f>
        <v>3224418.1950412923</v>
      </c>
      <c r="K194" s="6">
        <f t="shared" si="3"/>
        <v>14319190.479054298</v>
      </c>
      <c r="L194" s="20">
        <f>K194-'Summary CF'!F193</f>
        <v>-0.10000002384185791</v>
      </c>
    </row>
    <row r="195" spans="1:12">
      <c r="A195" s="26">
        <v>192</v>
      </c>
      <c r="B195" s="6">
        <f>'Principal CF Alloc'!D210</f>
        <v>0</v>
      </c>
      <c r="C195" s="6">
        <f>'Principal CF Alloc'!G210</f>
        <v>0</v>
      </c>
      <c r="D195" s="6">
        <f>'Principal CF Alloc'!J210</f>
        <v>0</v>
      </c>
      <c r="E195" s="6">
        <f>'Principal CF Alloc'!O210</f>
        <v>0</v>
      </c>
      <c r="F195" s="6">
        <f>'Principal CF Alloc'!R210</f>
        <v>0</v>
      </c>
      <c r="G195" s="6">
        <f>'Principal CF Alloc'!W210</f>
        <v>10790071.510166449</v>
      </c>
      <c r="H195" s="6">
        <f>'Principal CF Alloc'!AD210</f>
        <v>0</v>
      </c>
      <c r="I195" s="6">
        <f>'Principal CF Alloc'!AG210</f>
        <v>3135864.5326421368</v>
      </c>
      <c r="K195" s="6">
        <f t="shared" si="3"/>
        <v>13925936.042808587</v>
      </c>
      <c r="L195" s="20">
        <f>K195-'Summary CF'!F194</f>
        <v>-0.10000002570450306</v>
      </c>
    </row>
    <row r="196" spans="1:12">
      <c r="A196" s="26">
        <v>193</v>
      </c>
      <c r="B196" s="6">
        <f>'Principal CF Alloc'!D211</f>
        <v>0</v>
      </c>
      <c r="C196" s="6">
        <f>'Principal CF Alloc'!G211</f>
        <v>0</v>
      </c>
      <c r="D196" s="6">
        <f>'Principal CF Alloc'!J211</f>
        <v>0</v>
      </c>
      <c r="E196" s="6">
        <f>'Principal CF Alloc'!O211</f>
        <v>0</v>
      </c>
      <c r="F196" s="6">
        <f>'Principal CF Alloc'!R211</f>
        <v>0</v>
      </c>
      <c r="G196" s="6">
        <f>'Principal CF Alloc'!W211</f>
        <v>10488486.553838147</v>
      </c>
      <c r="H196" s="6">
        <f>'Principal CF Alloc'!AD211</f>
        <v>0</v>
      </c>
      <c r="I196" s="6">
        <f>'Principal CF Alloc'!AG211</f>
        <v>3048216.4047092241</v>
      </c>
      <c r="K196" s="6">
        <f t="shared" si="3"/>
        <v>13536702.958547371</v>
      </c>
      <c r="L196" s="20">
        <f>K196-'Summary CF'!F195</f>
        <v>-0.10000002570450306</v>
      </c>
    </row>
    <row r="197" spans="1:12">
      <c r="A197" s="26">
        <v>194</v>
      </c>
      <c r="B197" s="6">
        <f>'Principal CF Alloc'!D212</f>
        <v>0</v>
      </c>
      <c r="C197" s="6">
        <f>'Principal CF Alloc'!G212</f>
        <v>0</v>
      </c>
      <c r="D197" s="6">
        <f>'Principal CF Alloc'!J212</f>
        <v>0</v>
      </c>
      <c r="E197" s="6">
        <f>'Principal CF Alloc'!O212</f>
        <v>0</v>
      </c>
      <c r="F197" s="6">
        <f>'Principal CF Alloc'!R212</f>
        <v>0</v>
      </c>
      <c r="G197" s="6">
        <f>'Principal CF Alloc'!W212</f>
        <v>10189990.573570851</v>
      </c>
      <c r="H197" s="6">
        <f>'Principal CF Alloc'!AD212</f>
        <v>0</v>
      </c>
      <c r="I197" s="6">
        <f>'Principal CF Alloc'!AG212</f>
        <v>2961466.0104440413</v>
      </c>
      <c r="K197" s="6">
        <f t="shared" si="3"/>
        <v>13151456.584014893</v>
      </c>
      <c r="L197" s="20">
        <f>K197-'Summary CF'!F196</f>
        <v>-0.10000002756714821</v>
      </c>
    </row>
    <row r="198" spans="1:12">
      <c r="A198" s="26">
        <v>195</v>
      </c>
      <c r="B198" s="6">
        <f>'Principal CF Alloc'!D213</f>
        <v>0</v>
      </c>
      <c r="C198" s="6">
        <f>'Principal CF Alloc'!G213</f>
        <v>0</v>
      </c>
      <c r="D198" s="6">
        <f>'Principal CF Alloc'!J213</f>
        <v>0</v>
      </c>
      <c r="E198" s="6">
        <f>'Principal CF Alloc'!O213</f>
        <v>0</v>
      </c>
      <c r="F198" s="6">
        <f>'Principal CF Alloc'!R213</f>
        <v>0</v>
      </c>
      <c r="G198" s="6">
        <f>'Principal CF Alloc'!W213</f>
        <v>9894556.9462474585</v>
      </c>
      <c r="H198" s="6">
        <f>'Principal CF Alloc'!AD213</f>
        <v>0</v>
      </c>
      <c r="I198" s="6">
        <f>'Principal CF Alloc'!AG213</f>
        <v>2875605.6125031803</v>
      </c>
      <c r="K198" s="6">
        <f t="shared" si="3"/>
        <v>12770162.558750639</v>
      </c>
      <c r="L198" s="20">
        <f>K198-'Summary CF'!F197</f>
        <v>-0.10000002570450306</v>
      </c>
    </row>
    <row r="199" spans="1:12">
      <c r="A199" s="26">
        <v>196</v>
      </c>
      <c r="B199" s="6">
        <f>'Principal CF Alloc'!D214</f>
        <v>0</v>
      </c>
      <c r="C199" s="6">
        <f>'Principal CF Alloc'!G214</f>
        <v>0</v>
      </c>
      <c r="D199" s="6">
        <f>'Principal CF Alloc'!J214</f>
        <v>0</v>
      </c>
      <c r="E199" s="6">
        <f>'Principal CF Alloc'!O214</f>
        <v>0</v>
      </c>
      <c r="F199" s="6">
        <f>'Principal CF Alloc'!R214</f>
        <v>0</v>
      </c>
      <c r="G199" s="6">
        <f>'Principal CF Alloc'!W214</f>
        <v>9602159.2653542086</v>
      </c>
      <c r="H199" s="6">
        <f>'Principal CF Alloc'!AD214</f>
        <v>0</v>
      </c>
      <c r="I199" s="6">
        <f>'Principal CF Alloc'!AG214</f>
        <v>2790627.5364935794</v>
      </c>
      <c r="K199" s="6">
        <f t="shared" si="3"/>
        <v>12392786.801847788</v>
      </c>
      <c r="L199" s="20">
        <f>K199-'Summary CF'!F198</f>
        <v>-0.10000002570450306</v>
      </c>
    </row>
    <row r="200" spans="1:12">
      <c r="A200" s="26">
        <v>197</v>
      </c>
      <c r="B200" s="6">
        <f>'Principal CF Alloc'!D215</f>
        <v>0</v>
      </c>
      <c r="C200" s="6">
        <f>'Principal CF Alloc'!G215</f>
        <v>0</v>
      </c>
      <c r="D200" s="6">
        <f>'Principal CF Alloc'!J215</f>
        <v>0</v>
      </c>
      <c r="E200" s="6">
        <f>'Principal CF Alloc'!O215</f>
        <v>0</v>
      </c>
      <c r="F200" s="6">
        <f>'Principal CF Alloc'!R215</f>
        <v>0</v>
      </c>
      <c r="G200" s="6">
        <f>'Principal CF Alloc'!W215</f>
        <v>9312771.33925757</v>
      </c>
      <c r="H200" s="6">
        <f>'Principal CF Alloc'!AD215</f>
        <v>0</v>
      </c>
      <c r="I200" s="6">
        <f>'Principal CF Alloc'!AG215</f>
        <v>2706524.1704717437</v>
      </c>
      <c r="K200" s="6">
        <f t="shared" si="3"/>
        <v>12019295.509729315</v>
      </c>
      <c r="L200" s="20">
        <f>K200-'Summary CF'!F199</f>
        <v>-0.10000002384185791</v>
      </c>
    </row>
    <row r="201" spans="1:12">
      <c r="A201" s="26">
        <v>198</v>
      </c>
      <c r="B201" s="6">
        <f>'Principal CF Alloc'!D216</f>
        <v>0</v>
      </c>
      <c r="C201" s="6">
        <f>'Principal CF Alloc'!G216</f>
        <v>0</v>
      </c>
      <c r="D201" s="6">
        <f>'Principal CF Alloc'!J216</f>
        <v>0</v>
      </c>
      <c r="E201" s="6">
        <f>'Principal CF Alloc'!O216</f>
        <v>0</v>
      </c>
      <c r="F201" s="6">
        <f>'Principal CF Alloc'!R216</f>
        <v>0</v>
      </c>
      <c r="G201" s="6">
        <f>'Principal CF Alloc'!W216</f>
        <v>9026367.1894947086</v>
      </c>
      <c r="H201" s="6">
        <f>'Principal CF Alloc'!AD216</f>
        <v>0</v>
      </c>
      <c r="I201" s="6">
        <f>'Principal CF Alloc'!AG216</f>
        <v>2623287.9644469121</v>
      </c>
      <c r="K201" s="6">
        <f t="shared" si="3"/>
        <v>11649655.15394162</v>
      </c>
      <c r="L201" s="20">
        <f>K201-'Summary CF'!F200</f>
        <v>-0.10000002756714821</v>
      </c>
    </row>
    <row r="202" spans="1:12">
      <c r="A202" s="26">
        <v>199</v>
      </c>
      <c r="B202" s="6">
        <f>'Principal CF Alloc'!D217</f>
        <v>0</v>
      </c>
      <c r="C202" s="6">
        <f>'Principal CF Alloc'!G217</f>
        <v>0</v>
      </c>
      <c r="D202" s="6">
        <f>'Principal CF Alloc'!J217</f>
        <v>0</v>
      </c>
      <c r="E202" s="6">
        <f>'Principal CF Alloc'!O217</f>
        <v>0</v>
      </c>
      <c r="F202" s="6">
        <f>'Principal CF Alloc'!R217</f>
        <v>0</v>
      </c>
      <c r="G202" s="6">
        <f>'Principal CF Alloc'!W217</f>
        <v>8742921.0490774326</v>
      </c>
      <c r="H202" s="6">
        <f>'Principal CF Alloc'!AD217</f>
        <v>0</v>
      </c>
      <c r="I202" s="6">
        <f>'Principal CF Alloc'!AG217</f>
        <v>2540911.4298881413</v>
      </c>
      <c r="K202" s="6">
        <f t="shared" si="3"/>
        <v>11283832.478965573</v>
      </c>
      <c r="L202" s="20">
        <f>K202-'Summary CF'!F201</f>
        <v>-0.10000002756714821</v>
      </c>
    </row>
    <row r="203" spans="1:12">
      <c r="A203" s="26">
        <v>200</v>
      </c>
      <c r="B203" s="6">
        <f>'Principal CF Alloc'!D218</f>
        <v>0</v>
      </c>
      <c r="C203" s="6">
        <f>'Principal CF Alloc'!G218</f>
        <v>0</v>
      </c>
      <c r="D203" s="6">
        <f>'Principal CF Alloc'!J218</f>
        <v>0</v>
      </c>
      <c r="E203" s="6">
        <f>'Principal CF Alloc'!O218</f>
        <v>0</v>
      </c>
      <c r="F203" s="6">
        <f>'Principal CF Alloc'!R218</f>
        <v>0</v>
      </c>
      <c r="G203" s="6">
        <f>'Principal CF Alloc'!W218</f>
        <v>8462407.3608095031</v>
      </c>
      <c r="H203" s="6">
        <f>'Principal CF Alloc'!AD218</f>
        <v>0</v>
      </c>
      <c r="I203" s="6">
        <f>'Principal CF Alloc'!AG218</f>
        <v>2459387.1392352739</v>
      </c>
      <c r="K203" s="6">
        <f t="shared" ref="K203:K243" si="4">SUM(B203:J203)</f>
        <v>10921794.500044778</v>
      </c>
      <c r="L203" s="20">
        <f>K203-'Summary CF'!F202</f>
        <v>-0.10000002570450306</v>
      </c>
    </row>
    <row r="204" spans="1:12">
      <c r="A204" s="26">
        <v>201</v>
      </c>
      <c r="B204" s="6">
        <f>'Principal CF Alloc'!D219</f>
        <v>0</v>
      </c>
      <c r="C204" s="6">
        <f>'Principal CF Alloc'!G219</f>
        <v>0</v>
      </c>
      <c r="D204" s="6">
        <f>'Principal CF Alloc'!J219</f>
        <v>0</v>
      </c>
      <c r="E204" s="6">
        <f>'Principal CF Alloc'!O219</f>
        <v>0</v>
      </c>
      <c r="F204" s="6">
        <f>'Principal CF Alloc'!R219</f>
        <v>0</v>
      </c>
      <c r="G204" s="6">
        <f>'Principal CF Alloc'!W219</f>
        <v>8184800.7756172046</v>
      </c>
      <c r="H204" s="6">
        <f>'Principal CF Alloc'!AD219</f>
        <v>0</v>
      </c>
      <c r="I204" s="6">
        <f>'Principal CF Alloc'!AG219</f>
        <v>2378707.7254137625</v>
      </c>
      <c r="K204" s="6">
        <f t="shared" si="4"/>
        <v>10563508.501030967</v>
      </c>
      <c r="L204" s="20">
        <f>K204-'Summary CF'!F203</f>
        <v>-0.10000002756714821</v>
      </c>
    </row>
    <row r="205" spans="1:12">
      <c r="A205" s="26">
        <v>202</v>
      </c>
      <c r="B205" s="6">
        <f>'Principal CF Alloc'!D220</f>
        <v>0</v>
      </c>
      <c r="C205" s="6">
        <f>'Principal CF Alloc'!G220</f>
        <v>0</v>
      </c>
      <c r="D205" s="6">
        <f>'Principal CF Alloc'!J220</f>
        <v>0</v>
      </c>
      <c r="E205" s="6">
        <f>'Principal CF Alloc'!O220</f>
        <v>0</v>
      </c>
      <c r="F205" s="6">
        <f>'Principal CF Alloc'!R220</f>
        <v>0</v>
      </c>
      <c r="G205" s="6">
        <f>'Principal CF Alloc'!W220</f>
        <v>7910076.1508930884</v>
      </c>
      <c r="H205" s="6">
        <f>'Principal CF Alloc'!AD220</f>
        <v>0</v>
      </c>
      <c r="I205" s="6">
        <f>'Principal CF Alloc'!AG220</f>
        <v>2298865.8813533159</v>
      </c>
      <c r="K205" s="6">
        <f t="shared" si="4"/>
        <v>10208942.032246403</v>
      </c>
      <c r="L205" s="20">
        <f>K205-'Summary CF'!F204</f>
        <v>-0.10000002756714821</v>
      </c>
    </row>
    <row r="206" spans="1:12">
      <c r="A206" s="26">
        <v>203</v>
      </c>
      <c r="B206" s="6">
        <f>'Principal CF Alloc'!D221</f>
        <v>0</v>
      </c>
      <c r="C206" s="6">
        <f>'Principal CF Alloc'!G221</f>
        <v>0</v>
      </c>
      <c r="D206" s="6">
        <f>'Principal CF Alloc'!J221</f>
        <v>0</v>
      </c>
      <c r="E206" s="6">
        <f>'Principal CF Alloc'!O221</f>
        <v>0</v>
      </c>
      <c r="F206" s="6">
        <f>'Principal CF Alloc'!R221</f>
        <v>0</v>
      </c>
      <c r="G206" s="6">
        <f>'Principal CF Alloc'!W221</f>
        <v>7638208.5488527576</v>
      </c>
      <c r="H206" s="6">
        <f>'Principal CF Alloc'!AD221</f>
        <v>0</v>
      </c>
      <c r="I206" s="6">
        <f>'Principal CF Alloc'!AG221</f>
        <v>2219854.3595103449</v>
      </c>
      <c r="K206" s="6">
        <f t="shared" si="4"/>
        <v>9858062.908363102</v>
      </c>
      <c r="L206" s="20">
        <f>K206-'Summary CF'!F205</f>
        <v>-0.10000002570450306</v>
      </c>
    </row>
    <row r="207" spans="1:12">
      <c r="A207" s="26">
        <v>204</v>
      </c>
      <c r="B207" s="6">
        <f>'Principal CF Alloc'!D222</f>
        <v>0</v>
      </c>
      <c r="C207" s="6">
        <f>'Principal CF Alloc'!G222</f>
        <v>0</v>
      </c>
      <c r="D207" s="6">
        <f>'Principal CF Alloc'!J222</f>
        <v>0</v>
      </c>
      <c r="E207" s="6">
        <f>'Principal CF Alloc'!O222</f>
        <v>0</v>
      </c>
      <c r="F207" s="6">
        <f>'Principal CF Alloc'!R222</f>
        <v>0</v>
      </c>
      <c r="G207" s="6">
        <f>'Principal CF Alloc'!W222</f>
        <v>7369173.2349046161</v>
      </c>
      <c r="H207" s="6">
        <f>'Principal CF Alloc'!AD222</f>
        <v>0</v>
      </c>
      <c r="I207" s="6">
        <f>'Principal CF Alloc'!AG222</f>
        <v>2141665.9713941664</v>
      </c>
      <c r="K207" s="6">
        <f t="shared" si="4"/>
        <v>9510839.2062987834</v>
      </c>
      <c r="L207" s="20">
        <f>K207-'Summary CF'!F206</f>
        <v>-0.10000002384185791</v>
      </c>
    </row>
    <row r="208" spans="1:12">
      <c r="A208" s="26">
        <v>205</v>
      </c>
      <c r="B208" s="6">
        <f>'Principal CF Alloc'!D223</f>
        <v>0</v>
      </c>
      <c r="C208" s="6">
        <f>'Principal CF Alloc'!G223</f>
        <v>0</v>
      </c>
      <c r="D208" s="6">
        <f>'Principal CF Alloc'!J223</f>
        <v>0</v>
      </c>
      <c r="E208" s="6">
        <f>'Principal CF Alloc'!O223</f>
        <v>0</v>
      </c>
      <c r="F208" s="6">
        <f>'Principal CF Alloc'!R223</f>
        <v>0</v>
      </c>
      <c r="G208" s="6">
        <f>'Principal CF Alloc'!W223</f>
        <v>7102945.6760324659</v>
      </c>
      <c r="H208" s="6">
        <f>'Principal CF Alloc'!AD223</f>
        <v>0</v>
      </c>
      <c r="I208" s="6">
        <f>'Principal CF Alloc'!AG223</f>
        <v>2064293.5870969477</v>
      </c>
      <c r="K208" s="6">
        <f t="shared" si="4"/>
        <v>9167239.2631294131</v>
      </c>
      <c r="L208" s="20">
        <f>K208-'Summary CF'!F207</f>
        <v>-0.10000002570450306</v>
      </c>
    </row>
    <row r="209" spans="1:12">
      <c r="A209" s="26">
        <v>206</v>
      </c>
      <c r="B209" s="6">
        <f>'Principal CF Alloc'!D224</f>
        <v>0</v>
      </c>
      <c r="C209" s="6">
        <f>'Principal CF Alloc'!G224</f>
        <v>0</v>
      </c>
      <c r="D209" s="6">
        <f>'Principal CF Alloc'!J224</f>
        <v>0</v>
      </c>
      <c r="E209" s="6">
        <f>'Principal CF Alloc'!O224</f>
        <v>0</v>
      </c>
      <c r="F209" s="6">
        <f>'Principal CF Alloc'!R224</f>
        <v>0</v>
      </c>
      <c r="G209" s="6">
        <f>'Principal CF Alloc'!W224</f>
        <v>6839501.5391908558</v>
      </c>
      <c r="H209" s="6">
        <f>'Principal CF Alloc'!AD224</f>
        <v>0</v>
      </c>
      <c r="I209" s="6">
        <f>'Principal CF Alloc'!AG224</f>
        <v>1987730.1348273549</v>
      </c>
      <c r="K209" s="6">
        <f t="shared" si="4"/>
        <v>8827231.6740182117</v>
      </c>
      <c r="L209" s="20">
        <f>K209-'Summary CF'!F208</f>
        <v>-0.10000002570450306</v>
      </c>
    </row>
    <row r="210" spans="1:12">
      <c r="A210" s="26">
        <v>207</v>
      </c>
      <c r="B210" s="6">
        <f>'Principal CF Alloc'!D225</f>
        <v>0</v>
      </c>
      <c r="C210" s="6">
        <f>'Principal CF Alloc'!G225</f>
        <v>0</v>
      </c>
      <c r="D210" s="6">
        <f>'Principal CF Alloc'!J225</f>
        <v>0</v>
      </c>
      <c r="E210" s="6">
        <f>'Principal CF Alloc'!O225</f>
        <v>0</v>
      </c>
      <c r="F210" s="6">
        <f>'Principal CF Alloc'!R225</f>
        <v>0</v>
      </c>
      <c r="G210" s="6">
        <f>'Principal CF Alloc'!W225</f>
        <v>6578816.6897130832</v>
      </c>
      <c r="H210" s="6">
        <f>'Principal CF Alloc'!AD225</f>
        <v>0</v>
      </c>
      <c r="I210" s="6">
        <f>'Principal CF Alloc'!AG225</f>
        <v>1911968.6004478773</v>
      </c>
      <c r="K210" s="6">
        <f t="shared" si="4"/>
        <v>8490785.2901609614</v>
      </c>
      <c r="L210" s="20">
        <f>K210-'Summary CF'!F209</f>
        <v>-0.10000002570450306</v>
      </c>
    </row>
    <row r="211" spans="1:12">
      <c r="A211" s="26">
        <v>208</v>
      </c>
      <c r="B211" s="6">
        <f>'Principal CF Alloc'!D226</f>
        <v>0</v>
      </c>
      <c r="C211" s="6">
        <f>'Principal CF Alloc'!G226</f>
        <v>0</v>
      </c>
      <c r="D211" s="6">
        <f>'Principal CF Alloc'!J226</f>
        <v>0</v>
      </c>
      <c r="E211" s="6">
        <f>'Principal CF Alloc'!O226</f>
        <v>0</v>
      </c>
      <c r="F211" s="6">
        <f>'Principal CF Alloc'!R226</f>
        <v>0</v>
      </c>
      <c r="G211" s="6">
        <f>'Principal CF Alloc'!W226</f>
        <v>6320867.1897317432</v>
      </c>
      <c r="H211" s="6">
        <f>'Principal CF Alloc'!AD226</f>
        <v>0</v>
      </c>
      <c r="I211" s="6">
        <f>'Principal CF Alloc'!AG226</f>
        <v>1837002.0270158004</v>
      </c>
      <c r="K211" s="6">
        <f t="shared" si="4"/>
        <v>8157869.2167475438</v>
      </c>
      <c r="L211" s="20">
        <f>K211-'Summary CF'!F210</f>
        <v>-0.10000002663582563</v>
      </c>
    </row>
    <row r="212" spans="1:12">
      <c r="A212" s="26">
        <v>209</v>
      </c>
      <c r="B212" s="6">
        <f>'Principal CF Alloc'!D227</f>
        <v>0</v>
      </c>
      <c r="C212" s="6">
        <f>'Principal CF Alloc'!G227</f>
        <v>0</v>
      </c>
      <c r="D212" s="6">
        <f>'Principal CF Alloc'!J227</f>
        <v>0</v>
      </c>
      <c r="E212" s="6">
        <f>'Principal CF Alloc'!O227</f>
        <v>0</v>
      </c>
      <c r="F212" s="6">
        <f>'Principal CF Alloc'!R227</f>
        <v>0</v>
      </c>
      <c r="G212" s="6">
        <f>'Principal CF Alloc'!W227</f>
        <v>6065629.2966117375</v>
      </c>
      <c r="H212" s="6">
        <f>'Principal CF Alloc'!AD227</f>
        <v>0</v>
      </c>
      <c r="I212" s="6">
        <f>'Principal CF Alloc'!AG227</f>
        <v>1762823.5143277987</v>
      </c>
      <c r="K212" s="6">
        <f t="shared" si="4"/>
        <v>7828452.8109395364</v>
      </c>
      <c r="L212" s="20">
        <f>K212-'Summary CF'!F211</f>
        <v>-0.10000002663582563</v>
      </c>
    </row>
    <row r="213" spans="1:12">
      <c r="A213" s="26">
        <v>210</v>
      </c>
      <c r="B213" s="6">
        <f>'Principal CF Alloc'!D228</f>
        <v>0</v>
      </c>
      <c r="C213" s="6">
        <f>'Principal CF Alloc'!G228</f>
        <v>0</v>
      </c>
      <c r="D213" s="6">
        <f>'Principal CF Alloc'!J228</f>
        <v>0</v>
      </c>
      <c r="E213" s="6">
        <f>'Principal CF Alloc'!O228</f>
        <v>0</v>
      </c>
      <c r="F213" s="6">
        <f>'Principal CF Alloc'!R228</f>
        <v>0</v>
      </c>
      <c r="G213" s="6">
        <f>'Principal CF Alloc'!W228</f>
        <v>5813079.4613956343</v>
      </c>
      <c r="H213" s="6">
        <f>'Principal CF Alloc'!AD228</f>
        <v>0</v>
      </c>
      <c r="I213" s="6">
        <f>'Principal CF Alloc'!AG228</f>
        <v>1689426.2184681187</v>
      </c>
      <c r="K213" s="6">
        <f t="shared" si="4"/>
        <v>7502505.6798637528</v>
      </c>
      <c r="L213" s="20">
        <f>K213-'Summary CF'!F212</f>
        <v>-0.10000002570450306</v>
      </c>
    </row>
    <row r="214" spans="1:12">
      <c r="A214" s="26">
        <v>211</v>
      </c>
      <c r="B214" s="6">
        <f>'Principal CF Alloc'!D229</f>
        <v>0</v>
      </c>
      <c r="C214" s="6">
        <f>'Principal CF Alloc'!G229</f>
        <v>0</v>
      </c>
      <c r="D214" s="6">
        <f>'Principal CF Alloc'!J229</f>
        <v>0</v>
      </c>
      <c r="E214" s="6">
        <f>'Principal CF Alloc'!O229</f>
        <v>0</v>
      </c>
      <c r="F214" s="6">
        <f>'Principal CF Alloc'!R229</f>
        <v>0</v>
      </c>
      <c r="G214" s="6">
        <f>'Principal CF Alloc'!W229</f>
        <v>5563194.3272612859</v>
      </c>
      <c r="H214" s="6">
        <f>'Principal CF Alloc'!AD229</f>
        <v>0</v>
      </c>
      <c r="I214" s="6">
        <f>'Principal CF Alloc'!AG229</f>
        <v>1616803.3513603236</v>
      </c>
      <c r="K214" s="6">
        <f t="shared" si="4"/>
        <v>7179997.6786216097</v>
      </c>
      <c r="L214" s="20">
        <f>K214-'Summary CF'!F213</f>
        <v>-0.10000002663582563</v>
      </c>
    </row>
    <row r="215" spans="1:12">
      <c r="A215" s="26">
        <v>212</v>
      </c>
      <c r="B215" s="6">
        <f>'Principal CF Alloc'!D230</f>
        <v>0</v>
      </c>
      <c r="C215" s="6">
        <f>'Principal CF Alloc'!G230</f>
        <v>0</v>
      </c>
      <c r="D215" s="6">
        <f>'Principal CF Alloc'!J230</f>
        <v>0</v>
      </c>
      <c r="E215" s="6">
        <f>'Principal CF Alloc'!O230</f>
        <v>0</v>
      </c>
      <c r="F215" s="6">
        <f>'Principal CF Alloc'!R230</f>
        <v>0</v>
      </c>
      <c r="G215" s="6">
        <f>'Principal CF Alloc'!W230</f>
        <v>5315950.7279916136</v>
      </c>
      <c r="H215" s="6">
        <f>'Principal CF Alloc'!AD230</f>
        <v>0</v>
      </c>
      <c r="I215" s="6">
        <f>'Principal CF Alloc'!AG230</f>
        <v>1544948.1803225752</v>
      </c>
      <c r="K215" s="6">
        <f t="shared" si="4"/>
        <v>6860898.9083141889</v>
      </c>
      <c r="L215" s="20">
        <f>K215-'Summary CF'!F214</f>
        <v>-0.10000002756714821</v>
      </c>
    </row>
    <row r="216" spans="1:12">
      <c r="A216" s="26">
        <v>213</v>
      </c>
      <c r="B216" s="6">
        <f>'Principal CF Alloc'!D231</f>
        <v>0</v>
      </c>
      <c r="C216" s="6">
        <f>'Principal CF Alloc'!G231</f>
        <v>0</v>
      </c>
      <c r="D216" s="6">
        <f>'Principal CF Alloc'!J231</f>
        <v>0</v>
      </c>
      <c r="E216" s="6">
        <f>'Principal CF Alloc'!O231</f>
        <v>0</v>
      </c>
      <c r="F216" s="6">
        <f>'Principal CF Alloc'!R231</f>
        <v>0</v>
      </c>
      <c r="G216" s="6">
        <f>'Principal CF Alloc'!W231</f>
        <v>5071325.686456454</v>
      </c>
      <c r="H216" s="6">
        <f>'Principal CF Alloc'!AD231</f>
        <v>0</v>
      </c>
      <c r="I216" s="6">
        <f>'Principal CF Alloc'!AG231</f>
        <v>1473854.0276264194</v>
      </c>
      <c r="K216" s="6">
        <f t="shared" si="4"/>
        <v>6545179.7140828734</v>
      </c>
      <c r="L216" s="20">
        <f>K216-'Summary CF'!F215</f>
        <v>-0.10000002849847078</v>
      </c>
    </row>
    <row r="217" spans="1:12">
      <c r="A217" s="26">
        <v>214</v>
      </c>
      <c r="B217" s="6">
        <f>'Principal CF Alloc'!D232</f>
        <v>0</v>
      </c>
      <c r="C217" s="6">
        <f>'Principal CF Alloc'!G232</f>
        <v>0</v>
      </c>
      <c r="D217" s="6">
        <f>'Principal CF Alloc'!J232</f>
        <v>0</v>
      </c>
      <c r="E217" s="6">
        <f>'Principal CF Alloc'!O232</f>
        <v>0</v>
      </c>
      <c r="F217" s="6">
        <f>'Principal CF Alloc'!R232</f>
        <v>0</v>
      </c>
      <c r="G217" s="6">
        <f>'Principal CF Alloc'!W232</f>
        <v>4829296.413106381</v>
      </c>
      <c r="H217" s="6">
        <f>'Principal CF Alloc'!AD232</f>
        <v>0</v>
      </c>
      <c r="I217" s="6">
        <f>'Principal CF Alloc'!AG232</f>
        <v>1403514.2700590545</v>
      </c>
      <c r="K217" s="6">
        <f t="shared" si="4"/>
        <v>6232810.6831654357</v>
      </c>
      <c r="L217" s="20">
        <f>K217-'Summary CF'!F216</f>
        <v>-0.10000002849847078</v>
      </c>
    </row>
    <row r="218" spans="1:12">
      <c r="A218" s="26">
        <v>215</v>
      </c>
      <c r="B218" s="6">
        <f>'Principal CF Alloc'!D233</f>
        <v>0</v>
      </c>
      <c r="C218" s="6">
        <f>'Principal CF Alloc'!G233</f>
        <v>0</v>
      </c>
      <c r="D218" s="6">
        <f>'Principal CF Alloc'!J233</f>
        <v>0</v>
      </c>
      <c r="E218" s="6">
        <f>'Principal CF Alloc'!O233</f>
        <v>0</v>
      </c>
      <c r="F218" s="6">
        <f>'Principal CF Alloc'!R233</f>
        <v>0</v>
      </c>
      <c r="G218" s="6">
        <f>'Principal CF Alloc'!W233</f>
        <v>4589840.3044784022</v>
      </c>
      <c r="H218" s="6">
        <f>'Principal CF Alloc'!AD233</f>
        <v>0</v>
      </c>
      <c r="I218" s="6">
        <f>'Principal CF Alloc'!AG233</f>
        <v>1333922.3384890482</v>
      </c>
      <c r="K218" s="6">
        <f t="shared" si="4"/>
        <v>5923762.6429674504</v>
      </c>
      <c r="L218" s="20">
        <f>K218-'Summary CF'!F217</f>
        <v>-0.10000002849847078</v>
      </c>
    </row>
    <row r="219" spans="1:12">
      <c r="A219" s="26">
        <v>216</v>
      </c>
      <c r="B219" s="6">
        <f>'Principal CF Alloc'!D234</f>
        <v>0</v>
      </c>
      <c r="C219" s="6">
        <f>'Principal CF Alloc'!G234</f>
        <v>0</v>
      </c>
      <c r="D219" s="6">
        <f>'Principal CF Alloc'!J234</f>
        <v>0</v>
      </c>
      <c r="E219" s="6">
        <f>'Principal CF Alloc'!O234</f>
        <v>0</v>
      </c>
      <c r="F219" s="6">
        <f>'Principal CF Alloc'!R234</f>
        <v>0</v>
      </c>
      <c r="G219" s="6">
        <f>'Principal CF Alloc'!W234</f>
        <v>4352934.941713444</v>
      </c>
      <c r="H219" s="6">
        <f>'Principal CF Alloc'!AD234</f>
        <v>0</v>
      </c>
      <c r="I219" s="6">
        <f>'Principal CF Alloc'!AG234</f>
        <v>1265071.7174354822</v>
      </c>
      <c r="K219" s="6">
        <f t="shared" si="4"/>
        <v>5618006.6591489259</v>
      </c>
      <c r="L219" s="20">
        <f>K219-'Summary CF'!F218</f>
        <v>-0.10000002942979336</v>
      </c>
    </row>
    <row r="220" spans="1:12">
      <c r="A220" s="26">
        <v>217</v>
      </c>
      <c r="B220" s="6">
        <f>'Principal CF Alloc'!D235</f>
        <v>0</v>
      </c>
      <c r="C220" s="6">
        <f>'Principal CF Alloc'!G235</f>
        <v>0</v>
      </c>
      <c r="D220" s="6">
        <f>'Principal CF Alloc'!J235</f>
        <v>0</v>
      </c>
      <c r="E220" s="6">
        <f>'Principal CF Alloc'!O235</f>
        <v>0</v>
      </c>
      <c r="F220" s="6">
        <f>'Principal CF Alloc'!R235</f>
        <v>0</v>
      </c>
      <c r="G220" s="6">
        <f>'Principal CF Alloc'!W235</f>
        <v>4118558.0890855249</v>
      </c>
      <c r="H220" s="6">
        <f>'Principal CF Alloc'!AD235</f>
        <v>0</v>
      </c>
      <c r="I220" s="6">
        <f>'Principal CF Alloc'!AG235</f>
        <v>1196955.9446404933</v>
      </c>
      <c r="K220" s="6">
        <f t="shared" si="4"/>
        <v>5315514.0337260179</v>
      </c>
      <c r="L220" s="20">
        <f>K220-'Summary CF'!F219</f>
        <v>-0.10000002942979336</v>
      </c>
    </row>
    <row r="221" spans="1:12">
      <c r="A221" s="26">
        <v>218</v>
      </c>
      <c r="B221" s="6">
        <f>'Principal CF Alloc'!D236</f>
        <v>0</v>
      </c>
      <c r="C221" s="6">
        <f>'Principal CF Alloc'!G236</f>
        <v>0</v>
      </c>
      <c r="D221" s="6">
        <f>'Principal CF Alloc'!J236</f>
        <v>0</v>
      </c>
      <c r="E221" s="6">
        <f>'Principal CF Alloc'!O236</f>
        <v>0</v>
      </c>
      <c r="F221" s="6">
        <f>'Principal CF Alloc'!R236</f>
        <v>0</v>
      </c>
      <c r="G221" s="6">
        <f>'Principal CF Alloc'!W236</f>
        <v>3886687.6925425325</v>
      </c>
      <c r="H221" s="6">
        <f>'Principal CF Alloc'!AD236</f>
        <v>0</v>
      </c>
      <c r="I221" s="6">
        <f>'Principal CF Alloc'!AG236</f>
        <v>1129568.6106451862</v>
      </c>
      <c r="K221" s="6">
        <f t="shared" si="4"/>
        <v>5016256.3031877186</v>
      </c>
      <c r="L221" s="20">
        <f>K221-'Summary CF'!F220</f>
        <v>-0.10000002942979336</v>
      </c>
    </row>
    <row r="222" spans="1:12">
      <c r="A222" s="26">
        <v>219</v>
      </c>
      <c r="B222" s="6">
        <f>'Principal CF Alloc'!D237</f>
        <v>0</v>
      </c>
      <c r="C222" s="6">
        <f>'Principal CF Alloc'!G237</f>
        <v>0</v>
      </c>
      <c r="D222" s="6">
        <f>'Principal CF Alloc'!J237</f>
        <v>0</v>
      </c>
      <c r="E222" s="6">
        <f>'Principal CF Alloc'!O237</f>
        <v>0</v>
      </c>
      <c r="F222" s="6">
        <f>'Principal CF Alloc'!R237</f>
        <v>0</v>
      </c>
      <c r="G222" s="6">
        <f>'Principal CF Alloc'!W237</f>
        <v>3657301.8782585077</v>
      </c>
      <c r="H222" s="6">
        <f>'Principal CF Alloc'!AD237</f>
        <v>0</v>
      </c>
      <c r="I222" s="6">
        <f>'Principal CF Alloc'!AG237</f>
        <v>1062903.3583688915</v>
      </c>
      <c r="K222" s="6">
        <f t="shared" si="4"/>
        <v>4720205.236627399</v>
      </c>
      <c r="L222" s="20">
        <f>K222-'Summary CF'!F221</f>
        <v>-0.10000002942979336</v>
      </c>
    </row>
    <row r="223" spans="1:12">
      <c r="A223" s="26">
        <v>220</v>
      </c>
      <c r="B223" s="6">
        <f>'Principal CF Alloc'!D238</f>
        <v>0</v>
      </c>
      <c r="C223" s="6">
        <f>'Principal CF Alloc'!G238</f>
        <v>0</v>
      </c>
      <c r="D223" s="6">
        <f>'Principal CF Alloc'!J238</f>
        <v>0</v>
      </c>
      <c r="E223" s="6">
        <f>'Principal CF Alloc'!O238</f>
        <v>0</v>
      </c>
      <c r="F223" s="6">
        <f>'Principal CF Alloc'!R238</f>
        <v>0</v>
      </c>
      <c r="G223" s="6">
        <f>'Principal CF Alloc'!W238</f>
        <v>3430378.9511973476</v>
      </c>
      <c r="H223" s="6">
        <f>'Principal CF Alloc'!AD238</f>
        <v>0</v>
      </c>
      <c r="I223" s="6">
        <f>'Principal CF Alloc'!AG238</f>
        <v>996953.88269174192</v>
      </c>
      <c r="K223" s="6">
        <f t="shared" si="4"/>
        <v>4427332.8338890895</v>
      </c>
      <c r="L223" s="20">
        <f>K223-'Summary CF'!F222</f>
        <v>-0.10000002942979336</v>
      </c>
    </row>
    <row r="224" spans="1:12">
      <c r="A224" s="26">
        <v>221</v>
      </c>
      <c r="B224" s="6">
        <f>'Principal CF Alloc'!D239</f>
        <v>0</v>
      </c>
      <c r="C224" s="6">
        <f>'Principal CF Alloc'!G239</f>
        <v>0</v>
      </c>
      <c r="D224" s="6">
        <f>'Principal CF Alloc'!J239</f>
        <v>0</v>
      </c>
      <c r="E224" s="6">
        <f>'Principal CF Alloc'!O239</f>
        <v>0</v>
      </c>
      <c r="F224" s="6">
        <f>'Principal CF Alloc'!R239</f>
        <v>0</v>
      </c>
      <c r="G224" s="6">
        <f>'Principal CF Alloc'!W239</f>
        <v>3205897.3936878392</v>
      </c>
      <c r="H224" s="6">
        <f>'Principal CF Alloc'!AD239</f>
        <v>0</v>
      </c>
      <c r="I224" s="6">
        <f>'Principal CF Alloc'!AG239</f>
        <v>931713.9300405411</v>
      </c>
      <c r="K224" s="6">
        <f t="shared" si="4"/>
        <v>4137611.3237283803</v>
      </c>
      <c r="L224" s="20">
        <f>K224-'Summary CF'!F223</f>
        <v>-0.10000002896413207</v>
      </c>
    </row>
    <row r="225" spans="1:12">
      <c r="A225" s="26">
        <v>222</v>
      </c>
      <c r="B225" s="6">
        <f>'Principal CF Alloc'!D240</f>
        <v>0</v>
      </c>
      <c r="C225" s="6">
        <f>'Principal CF Alloc'!G240</f>
        <v>0</v>
      </c>
      <c r="D225" s="6">
        <f>'Principal CF Alloc'!J240</f>
        <v>0</v>
      </c>
      <c r="E225" s="6">
        <f>'Principal CF Alloc'!O240</f>
        <v>0</v>
      </c>
      <c r="F225" s="6">
        <f>'Principal CF Alloc'!R240</f>
        <v>0</v>
      </c>
      <c r="G225" s="6">
        <f>'Principal CF Alloc'!W240</f>
        <v>2983835.8640099317</v>
      </c>
      <c r="H225" s="6">
        <f>'Principal CF Alloc'!AD240</f>
        <v>0</v>
      </c>
      <c r="I225" s="6">
        <f>'Principal CF Alloc'!AG240</f>
        <v>867177.2979778992</v>
      </c>
      <c r="K225" s="6">
        <f t="shared" si="4"/>
        <v>3851013.1619878309</v>
      </c>
      <c r="L225" s="20">
        <f>K225-'Summary CF'!F224</f>
        <v>-0.10000002896413207</v>
      </c>
    </row>
    <row r="226" spans="1:12">
      <c r="A226" s="26">
        <v>223</v>
      </c>
      <c r="B226" s="6">
        <f>'Principal CF Alloc'!D241</f>
        <v>0</v>
      </c>
      <c r="C226" s="6">
        <f>'Principal CF Alloc'!G241</f>
        <v>0</v>
      </c>
      <c r="D226" s="6">
        <f>'Principal CF Alloc'!J241</f>
        <v>0</v>
      </c>
      <c r="E226" s="6">
        <f>'Principal CF Alloc'!O241</f>
        <v>0</v>
      </c>
      <c r="F226" s="6">
        <f>'Principal CF Alloc'!R241</f>
        <v>0</v>
      </c>
      <c r="G226" s="6">
        <f>'Principal CF Alloc'!W241</f>
        <v>2764173.1949921609</v>
      </c>
      <c r="H226" s="6">
        <f>'Principal CF Alloc'!AD241</f>
        <v>0</v>
      </c>
      <c r="I226" s="6">
        <f>'Principal CF Alloc'!AG241</f>
        <v>803337.83479460946</v>
      </c>
      <c r="K226" s="6">
        <f t="shared" si="4"/>
        <v>3567511.0297867702</v>
      </c>
      <c r="L226" s="20">
        <f>K226-'Summary CF'!F225</f>
        <v>-0.10000002849847078</v>
      </c>
    </row>
    <row r="227" spans="1:12">
      <c r="A227" s="26">
        <v>224</v>
      </c>
      <c r="B227" s="6">
        <f>'Principal CF Alloc'!D242</f>
        <v>0</v>
      </c>
      <c r="C227" s="6">
        <f>'Principal CF Alloc'!G242</f>
        <v>0</v>
      </c>
      <c r="D227" s="6">
        <f>'Principal CF Alloc'!J242</f>
        <v>0</v>
      </c>
      <c r="E227" s="6">
        <f>'Principal CF Alloc'!O242</f>
        <v>0</v>
      </c>
      <c r="F227" s="6">
        <f>'Principal CF Alloc'!R242</f>
        <v>0</v>
      </c>
      <c r="G227" s="6">
        <f>'Principal CF Alloc'!W242</f>
        <v>2546888.3926201384</v>
      </c>
      <c r="H227" s="6">
        <f>'Principal CF Alloc'!AD242</f>
        <v>0</v>
      </c>
      <c r="I227" s="6">
        <f>'Principal CF Alloc'!AG242</f>
        <v>740189.4391052404</v>
      </c>
      <c r="K227" s="6">
        <f t="shared" si="4"/>
        <v>3287077.8317253785</v>
      </c>
      <c r="L227" s="20">
        <f>K227-'Summary CF'!F226</f>
        <v>-0.10000002849847078</v>
      </c>
    </row>
    <row r="228" spans="1:12">
      <c r="A228" s="26">
        <v>225</v>
      </c>
      <c r="B228" s="6">
        <f>'Principal CF Alloc'!D243</f>
        <v>0</v>
      </c>
      <c r="C228" s="6">
        <f>'Principal CF Alloc'!G243</f>
        <v>0</v>
      </c>
      <c r="D228" s="6">
        <f>'Principal CF Alloc'!J243</f>
        <v>0</v>
      </c>
      <c r="E228" s="6">
        <f>'Principal CF Alloc'!O243</f>
        <v>0</v>
      </c>
      <c r="F228" s="6">
        <f>'Principal CF Alloc'!R243</f>
        <v>0</v>
      </c>
      <c r="G228" s="6">
        <f>'Principal CF Alloc'!W243</f>
        <v>2331960.6346560186</v>
      </c>
      <c r="H228" s="6">
        <f>'Principal CF Alloc'!AD243</f>
        <v>0</v>
      </c>
      <c r="I228" s="6">
        <f>'Principal CF Alloc'!AG243</f>
        <v>677726.05944691808</v>
      </c>
      <c r="K228" s="6">
        <f t="shared" si="4"/>
        <v>3009686.6941029364</v>
      </c>
      <c r="L228" s="20">
        <f>K228-'Summary CF'!F227</f>
        <v>-0.10000002849847078</v>
      </c>
    </row>
    <row r="229" spans="1:12">
      <c r="A229" s="26">
        <v>226</v>
      </c>
      <c r="B229" s="6">
        <f>'Principal CF Alloc'!D244</f>
        <v>0</v>
      </c>
      <c r="C229" s="6">
        <f>'Principal CF Alloc'!G244</f>
        <v>0</v>
      </c>
      <c r="D229" s="6">
        <f>'Principal CF Alloc'!J244</f>
        <v>0</v>
      </c>
      <c r="E229" s="6">
        <f>'Principal CF Alloc'!O244</f>
        <v>0</v>
      </c>
      <c r="F229" s="6">
        <f>'Principal CF Alloc'!R244</f>
        <v>0</v>
      </c>
      <c r="G229" s="6">
        <f>'Principal CF Alloc'!W244</f>
        <v>2119369.2692688555</v>
      </c>
      <c r="H229" s="6">
        <f>'Principal CF Alloc'!AD244</f>
        <v>0</v>
      </c>
      <c r="I229" s="6">
        <f>'Principal CF Alloc'!AG244</f>
        <v>615941.69388127374</v>
      </c>
      <c r="K229" s="6">
        <f t="shared" si="4"/>
        <v>2735310.9631501292</v>
      </c>
      <c r="L229" s="20">
        <f>K229-'Summary CF'!F228</f>
        <v>-0.10000002849847078</v>
      </c>
    </row>
    <row r="230" spans="1:12">
      <c r="A230" s="26">
        <v>227</v>
      </c>
      <c r="B230" s="6">
        <f>'Principal CF Alloc'!D245</f>
        <v>0</v>
      </c>
      <c r="C230" s="6">
        <f>'Principal CF Alloc'!G245</f>
        <v>0</v>
      </c>
      <c r="D230" s="6">
        <f>'Principal CF Alloc'!J245</f>
        <v>0</v>
      </c>
      <c r="E230" s="6">
        <f>'Principal CF Alloc'!O245</f>
        <v>0</v>
      </c>
      <c r="F230" s="6">
        <f>'Principal CF Alloc'!R245</f>
        <v>0</v>
      </c>
      <c r="G230" s="6">
        <f>'Principal CF Alloc'!W245</f>
        <v>1909093.8136757663</v>
      </c>
      <c r="H230" s="6">
        <f>'Principal CF Alloc'!AD245</f>
        <v>0</v>
      </c>
      <c r="I230" s="6">
        <f>'Principal CF Alloc'!AG245</f>
        <v>554830.38959953224</v>
      </c>
      <c r="K230" s="6">
        <f t="shared" si="4"/>
        <v>2463924.2032752987</v>
      </c>
      <c r="L230" s="20">
        <f>K230-'Summary CF'!F229</f>
        <v>-0.10000002849847078</v>
      </c>
    </row>
    <row r="231" spans="1:12">
      <c r="A231" s="26">
        <v>228</v>
      </c>
      <c r="B231" s="6">
        <f>'Principal CF Alloc'!D246</f>
        <v>0</v>
      </c>
      <c r="C231" s="6">
        <f>'Principal CF Alloc'!G246</f>
        <v>0</v>
      </c>
      <c r="D231" s="6">
        <f>'Principal CF Alloc'!J246</f>
        <v>0</v>
      </c>
      <c r="E231" s="6">
        <f>'Principal CF Alloc'!O246</f>
        <v>0</v>
      </c>
      <c r="F231" s="6">
        <f>'Principal CF Alloc'!R246</f>
        <v>0</v>
      </c>
      <c r="G231" s="6">
        <f>'Principal CF Alloc'!W246</f>
        <v>1701113.9527938161</v>
      </c>
      <c r="H231" s="6">
        <f>'Principal CF Alloc'!AD246</f>
        <v>0</v>
      </c>
      <c r="I231" s="6">
        <f>'Principal CF Alloc'!AG246</f>
        <v>494386.24253071542</v>
      </c>
      <c r="K231" s="6">
        <f t="shared" si="4"/>
        <v>2195500.1953245318</v>
      </c>
      <c r="L231" s="20">
        <f>K231-'Summary CF'!F230</f>
        <v>-0.10000002849847078</v>
      </c>
    </row>
    <row r="232" spans="1:12">
      <c r="A232" s="26">
        <v>229</v>
      </c>
      <c r="B232" s="6">
        <f>'Principal CF Alloc'!D247</f>
        <v>0</v>
      </c>
      <c r="C232" s="6">
        <f>'Principal CF Alloc'!G247</f>
        <v>0</v>
      </c>
      <c r="D232" s="6">
        <f>'Principal CF Alloc'!J247</f>
        <v>0</v>
      </c>
      <c r="E232" s="6">
        <f>'Principal CF Alloc'!O247</f>
        <v>0</v>
      </c>
      <c r="F232" s="6">
        <f>'Principal CF Alloc'!R247</f>
        <v>0</v>
      </c>
      <c r="G232" s="6">
        <f>'Principal CF Alloc'!W247</f>
        <v>1495409.537902537</v>
      </c>
      <c r="H232" s="6">
        <f>'Principal CF Alloc'!AD247</f>
        <v>0</v>
      </c>
      <c r="I232" s="6">
        <f>'Principal CF Alloc'!AG247</f>
        <v>434603.39695293742</v>
      </c>
      <c r="K232" s="6">
        <f t="shared" si="4"/>
        <v>1930012.9348554744</v>
      </c>
      <c r="L232" s="20">
        <f>K232-'Summary CF'!F231</f>
        <v>-0.10000002873130143</v>
      </c>
    </row>
    <row r="233" spans="1:12">
      <c r="A233" s="26">
        <v>230</v>
      </c>
      <c r="B233" s="6">
        <f>'Principal CF Alloc'!D248</f>
        <v>0</v>
      </c>
      <c r="C233" s="6">
        <f>'Principal CF Alloc'!G248</f>
        <v>0</v>
      </c>
      <c r="D233" s="6">
        <f>'Principal CF Alloc'!J248</f>
        <v>0</v>
      </c>
      <c r="E233" s="6">
        <f>'Principal CF Alloc'!O248</f>
        <v>0</v>
      </c>
      <c r="F233" s="6">
        <f>'Principal CF Alloc'!R248</f>
        <v>0</v>
      </c>
      <c r="G233" s="6">
        <f>'Principal CF Alloc'!W248</f>
        <v>1291960.5853170028</v>
      </c>
      <c r="H233" s="6">
        <f>'Principal CF Alloc'!AD248</f>
        <v>0</v>
      </c>
      <c r="I233" s="6">
        <f>'Principal CF Alloc'!AG248</f>
        <v>375476.04510776658</v>
      </c>
      <c r="K233" s="6">
        <f t="shared" si="4"/>
        <v>1667436.6304247694</v>
      </c>
      <c r="L233" s="20">
        <f>K233-'Summary CF'!F232</f>
        <v>-0.10000002873130143</v>
      </c>
    </row>
    <row r="234" spans="1:12">
      <c r="A234" s="26">
        <v>231</v>
      </c>
      <c r="B234" s="6">
        <f>'Principal CF Alloc'!D249</f>
        <v>0</v>
      </c>
      <c r="C234" s="6">
        <f>'Principal CF Alloc'!G249</f>
        <v>0</v>
      </c>
      <c r="D234" s="6">
        <f>'Principal CF Alloc'!J249</f>
        <v>0</v>
      </c>
      <c r="E234" s="6">
        <f>'Principal CF Alloc'!O249</f>
        <v>0</v>
      </c>
      <c r="F234" s="6">
        <f>'Principal CF Alloc'!R249</f>
        <v>0</v>
      </c>
      <c r="G234" s="6">
        <f>'Principal CF Alloc'!W249</f>
        <v>1090747.2750713727</v>
      </c>
      <c r="H234" s="6">
        <f>'Principal CF Alloc'!AD249</f>
        <v>0</v>
      </c>
      <c r="I234" s="6">
        <f>'Principal CF Alloc'!AG249</f>
        <v>316998.4268176303</v>
      </c>
      <c r="K234" s="6">
        <f t="shared" si="4"/>
        <v>1407745.7018890032</v>
      </c>
      <c r="L234" s="20">
        <f>K234-'Summary CF'!F233</f>
        <v>-0.10000002849847078</v>
      </c>
    </row>
    <row r="235" spans="1:12">
      <c r="A235" s="26">
        <v>232</v>
      </c>
      <c r="B235" s="6">
        <f>'Principal CF Alloc'!D250</f>
        <v>0</v>
      </c>
      <c r="C235" s="6">
        <f>'Principal CF Alloc'!G250</f>
        <v>0</v>
      </c>
      <c r="D235" s="6">
        <f>'Principal CF Alloc'!J250</f>
        <v>0</v>
      </c>
      <c r="E235" s="6">
        <f>'Principal CF Alloc'!O250</f>
        <v>0</v>
      </c>
      <c r="F235" s="6">
        <f>'Principal CF Alloc'!R250</f>
        <v>0</v>
      </c>
      <c r="G235" s="6">
        <f>'Principal CF Alloc'!W250</f>
        <v>891749.94961282227</v>
      </c>
      <c r="H235" s="6">
        <f>'Principal CF Alloc'!AD250</f>
        <v>0</v>
      </c>
      <c r="I235" s="6">
        <f>'Principal CF Alloc'!AG250</f>
        <v>259164.82910623908</v>
      </c>
      <c r="K235" s="6">
        <f t="shared" si="4"/>
        <v>1150914.7787190613</v>
      </c>
      <c r="L235" s="20">
        <f>K235-'Summary CF'!F234</f>
        <v>-0.10000002873130143</v>
      </c>
    </row>
    <row r="236" spans="1:12">
      <c r="A236" s="26">
        <v>233</v>
      </c>
      <c r="B236" s="6">
        <f>'Principal CF Alloc'!D251</f>
        <v>0</v>
      </c>
      <c r="C236" s="6">
        <f>'Principal CF Alloc'!G251</f>
        <v>0</v>
      </c>
      <c r="D236" s="6">
        <f>'Principal CF Alloc'!J251</f>
        <v>0</v>
      </c>
      <c r="E236" s="6">
        <f>'Principal CF Alloc'!O251</f>
        <v>0</v>
      </c>
      <c r="F236" s="6">
        <f>'Principal CF Alloc'!R251</f>
        <v>0</v>
      </c>
      <c r="G236" s="6">
        <f>'Principal CF Alloc'!W251</f>
        <v>694949.11250578216</v>
      </c>
      <c r="H236" s="6">
        <f>'Principal CF Alloc'!AD251</f>
        <v>0</v>
      </c>
      <c r="I236" s="6">
        <f>'Principal CF Alloc'!AG251</f>
        <v>201969.58582200555</v>
      </c>
      <c r="K236" s="6">
        <f t="shared" si="4"/>
        <v>896918.69832778769</v>
      </c>
      <c r="L236" s="20">
        <f>K236-'Summary CF'!F235</f>
        <v>-0.10000002861488611</v>
      </c>
    </row>
    <row r="237" spans="1:12">
      <c r="A237" s="26">
        <v>234</v>
      </c>
      <c r="B237" s="6">
        <f>'Principal CF Alloc'!D252</f>
        <v>0</v>
      </c>
      <c r="C237" s="6">
        <f>'Principal CF Alloc'!G252</f>
        <v>0</v>
      </c>
      <c r="D237" s="6">
        <f>'Principal CF Alloc'!J252</f>
        <v>0</v>
      </c>
      <c r="E237" s="6">
        <f>'Principal CF Alloc'!O252</f>
        <v>0</v>
      </c>
      <c r="F237" s="6">
        <f>'Principal CF Alloc'!R252</f>
        <v>0</v>
      </c>
      <c r="G237" s="6">
        <f>'Principal CF Alloc'!W252</f>
        <v>500325.42714640091</v>
      </c>
      <c r="H237" s="6">
        <f>'Principal CF Alloc'!AD252</f>
        <v>0</v>
      </c>
      <c r="I237" s="6">
        <f>'Principal CF Alloc'!AG252</f>
        <v>145407.07726443536</v>
      </c>
      <c r="K237" s="6">
        <f t="shared" si="4"/>
        <v>645732.50441083626</v>
      </c>
      <c r="L237" s="20">
        <f>K237-'Summary CF'!F236</f>
        <v>-0.10000002861488611</v>
      </c>
    </row>
    <row r="238" spans="1:12">
      <c r="A238" s="26">
        <v>235</v>
      </c>
      <c r="B238" s="6">
        <f>'Principal CF Alloc'!D253</f>
        <v>0</v>
      </c>
      <c r="C238" s="6">
        <f>'Principal CF Alloc'!G253</f>
        <v>0</v>
      </c>
      <c r="D238" s="6">
        <f>'Principal CF Alloc'!J253</f>
        <v>0</v>
      </c>
      <c r="E238" s="6">
        <f>'Principal CF Alloc'!O253</f>
        <v>0</v>
      </c>
      <c r="F238" s="6">
        <f>'Principal CF Alloc'!R253</f>
        <v>0</v>
      </c>
      <c r="G238" s="6">
        <f>'Principal CF Alloc'!W253</f>
        <v>307859.71548715333</v>
      </c>
      <c r="H238" s="6">
        <f>'Principal CF Alloc'!AD253</f>
        <v>0</v>
      </c>
      <c r="I238" s="6">
        <f>'Principal CF Alloc'!AG253</f>
        <v>89471.729813466518</v>
      </c>
      <c r="K238" s="6">
        <f t="shared" si="4"/>
        <v>397331.44530061982</v>
      </c>
      <c r="L238" s="20">
        <f>K238-'Summary CF'!F237</f>
        <v>-0.10000002867309377</v>
      </c>
    </row>
    <row r="239" spans="1:12">
      <c r="A239" s="26">
        <v>236</v>
      </c>
      <c r="B239" s="6">
        <f>'Principal CF Alloc'!D254</f>
        <v>0</v>
      </c>
      <c r="C239" s="6">
        <f>'Principal CF Alloc'!G254</f>
        <v>0</v>
      </c>
      <c r="D239" s="6">
        <f>'Principal CF Alloc'!J254</f>
        <v>0</v>
      </c>
      <c r="E239" s="6">
        <f>'Principal CF Alloc'!O254</f>
        <v>0</v>
      </c>
      <c r="F239" s="6">
        <f>'Principal CF Alloc'!R254</f>
        <v>0</v>
      </c>
      <c r="G239" s="6">
        <f>'Principal CF Alloc'!W254</f>
        <v>117532.9567715142</v>
      </c>
      <c r="H239" s="6">
        <f>'Principal CF Alloc'!AD254</f>
        <v>0</v>
      </c>
      <c r="I239" s="6">
        <f>'Principal CF Alloc'!AG254</f>
        <v>34158.015561733897</v>
      </c>
      <c r="K239" s="6">
        <f t="shared" si="4"/>
        <v>151690.97233324809</v>
      </c>
      <c r="L239" s="20">
        <f>K239-'Summary CF'!F238</f>
        <v>-0.10000002864398994</v>
      </c>
    </row>
    <row r="240" spans="1:12">
      <c r="A240" s="26">
        <v>237</v>
      </c>
      <c r="B240" s="6">
        <f>'Principal CF Alloc'!D255</f>
        <v>0</v>
      </c>
      <c r="C240" s="6">
        <f>'Principal CF Alloc'!G255</f>
        <v>0</v>
      </c>
      <c r="D240" s="6">
        <f>'Principal CF Alloc'!J255</f>
        <v>0</v>
      </c>
      <c r="E240" s="6">
        <f>'Principal CF Alloc'!O255</f>
        <v>0</v>
      </c>
      <c r="F240" s="6">
        <f>'Principal CF Alloc'!R255</f>
        <v>0</v>
      </c>
      <c r="G240" s="6">
        <f>'Principal CF Alloc'!W255</f>
        <v>0</v>
      </c>
      <c r="H240" s="6">
        <f>'Principal CF Alloc'!AD255</f>
        <v>0</v>
      </c>
      <c r="I240" s="6">
        <f>'Principal CF Alloc'!AG255</f>
        <v>0</v>
      </c>
      <c r="K240" s="6">
        <f t="shared" si="4"/>
        <v>0</v>
      </c>
      <c r="L240" s="20">
        <f>K240-'Summary CF'!F239</f>
        <v>0</v>
      </c>
    </row>
    <row r="241" spans="1:12">
      <c r="A241" s="26">
        <v>238</v>
      </c>
      <c r="B241" s="6">
        <f>'Principal CF Alloc'!D256</f>
        <v>0</v>
      </c>
      <c r="C241" s="6">
        <f>'Principal CF Alloc'!G256</f>
        <v>0</v>
      </c>
      <c r="D241" s="6">
        <f>'Principal CF Alloc'!J256</f>
        <v>0</v>
      </c>
      <c r="E241" s="6">
        <f>'Principal CF Alloc'!O256</f>
        <v>0</v>
      </c>
      <c r="F241" s="6">
        <f>'Principal CF Alloc'!R256</f>
        <v>0</v>
      </c>
      <c r="G241" s="6">
        <f>'Principal CF Alloc'!W256</f>
        <v>0</v>
      </c>
      <c r="H241" s="6">
        <f>'Principal CF Alloc'!AD256</f>
        <v>0</v>
      </c>
      <c r="I241" s="6">
        <f>'Principal CF Alloc'!AG256</f>
        <v>0</v>
      </c>
      <c r="K241" s="6">
        <f t="shared" si="4"/>
        <v>0</v>
      </c>
      <c r="L241" s="20">
        <f>K241-'Summary CF'!F240</f>
        <v>0</v>
      </c>
    </row>
    <row r="242" spans="1:12">
      <c r="A242" s="26">
        <v>239</v>
      </c>
      <c r="B242" s="6">
        <f>'Principal CF Alloc'!D257</f>
        <v>0</v>
      </c>
      <c r="C242" s="6">
        <f>'Principal CF Alloc'!G257</f>
        <v>0</v>
      </c>
      <c r="D242" s="6">
        <f>'Principal CF Alloc'!J257</f>
        <v>0</v>
      </c>
      <c r="E242" s="6">
        <f>'Principal CF Alloc'!O257</f>
        <v>0</v>
      </c>
      <c r="F242" s="6">
        <f>'Principal CF Alloc'!R257</f>
        <v>0</v>
      </c>
      <c r="G242" s="6">
        <f>'Principal CF Alloc'!W257</f>
        <v>0</v>
      </c>
      <c r="H242" s="6">
        <f>'Principal CF Alloc'!AD257</f>
        <v>0</v>
      </c>
      <c r="I242" s="6">
        <f>'Principal CF Alloc'!AG257</f>
        <v>0</v>
      </c>
      <c r="K242" s="6">
        <f t="shared" si="4"/>
        <v>0</v>
      </c>
      <c r="L242" s="20">
        <f>K242-'Summary CF'!F241</f>
        <v>0</v>
      </c>
    </row>
    <row r="243" spans="1:12">
      <c r="A243" s="26">
        <v>240</v>
      </c>
      <c r="B243" s="6">
        <f>'Principal CF Alloc'!D258</f>
        <v>0</v>
      </c>
      <c r="C243" s="6">
        <f>'Principal CF Alloc'!G258</f>
        <v>0</v>
      </c>
      <c r="D243" s="6">
        <f>'Principal CF Alloc'!J258</f>
        <v>0</v>
      </c>
      <c r="E243" s="6">
        <f>'Principal CF Alloc'!O258</f>
        <v>0</v>
      </c>
      <c r="F243" s="6">
        <f>'Principal CF Alloc'!R258</f>
        <v>0</v>
      </c>
      <c r="G243" s="6">
        <f>'Principal CF Alloc'!W258</f>
        <v>0</v>
      </c>
      <c r="H243" s="6">
        <f>'Principal CF Alloc'!AD258</f>
        <v>0</v>
      </c>
      <c r="I243" s="6">
        <f>'Principal CF Alloc'!AG258</f>
        <v>0</v>
      </c>
      <c r="K243" s="6">
        <f t="shared" si="4"/>
        <v>0</v>
      </c>
      <c r="L243" s="20">
        <f>K243-'Summary CF'!F242</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L243"/>
  <sheetViews>
    <sheetView zoomScale="85" workbookViewId="0">
      <pane xSplit="1" ySplit="3" topLeftCell="B13" activePane="bottomRight" state="frozen"/>
      <selection pane="topRight" activeCell="B1" sqref="B1"/>
      <selection pane="bottomLeft" activeCell="A4" sqref="A4"/>
      <selection pane="bottomRight" activeCell="E42" sqref="E42"/>
    </sheetView>
  </sheetViews>
  <sheetFormatPr baseColWidth="10" defaultColWidth="8.83203125" defaultRowHeight="12" x14ac:dyDescent="0"/>
  <cols>
    <col min="1" max="1" width="8.6640625" customWidth="1"/>
    <col min="2" max="2" width="9.6640625" style="6" bestFit="1" customWidth="1"/>
    <col min="3" max="9" width="9.1640625" style="6" customWidth="1"/>
    <col min="10" max="10" width="4.6640625" style="6" customWidth="1"/>
    <col min="11" max="12" width="9.1640625" style="6" customWidth="1"/>
  </cols>
  <sheetData>
    <row r="1" spans="1:12">
      <c r="A1" s="5" t="s">
        <v>53</v>
      </c>
      <c r="B1" s="37">
        <f>0.05/12</f>
        <v>4.1666666666666666E-3</v>
      </c>
    </row>
    <row r="3" spans="1:12">
      <c r="A3">
        <v>0</v>
      </c>
      <c r="B3" s="24" t="s">
        <v>1</v>
      </c>
      <c r="C3" s="24" t="s">
        <v>7</v>
      </c>
      <c r="D3" s="24" t="s">
        <v>2</v>
      </c>
      <c r="E3" s="24" t="s">
        <v>5</v>
      </c>
      <c r="F3" s="24" t="s">
        <v>6</v>
      </c>
      <c r="G3" s="24" t="s">
        <v>4</v>
      </c>
      <c r="H3" s="24" t="s">
        <v>0</v>
      </c>
      <c r="I3" s="24" t="s">
        <v>3</v>
      </c>
      <c r="K3" s="25" t="s">
        <v>47</v>
      </c>
      <c r="L3" s="25" t="s">
        <v>48</v>
      </c>
    </row>
    <row r="4" spans="1:12">
      <c r="A4">
        <v>1</v>
      </c>
      <c r="B4" s="6">
        <f>$B$1*Balance!B3</f>
        <v>311666.66666666669</v>
      </c>
      <c r="C4" s="6">
        <f>$B$1*Balance!C3</f>
        <v>21666.666666666668</v>
      </c>
      <c r="D4" s="6">
        <f>$B$1*Balance!D3</f>
        <v>58333.333333333336</v>
      </c>
      <c r="E4" s="6">
        <f>'Principal CF Alloc'!L19-'Principal CF Alloc'!M19</f>
        <v>0</v>
      </c>
      <c r="F4" s="6">
        <f>$B$1*Balance!F3</f>
        <v>83333.333333333328</v>
      </c>
      <c r="G4" s="6">
        <f>'Principal CF Alloc'!T19-'Principal CF Alloc'!U19</f>
        <v>0</v>
      </c>
      <c r="H4" s="6">
        <f>$B$1*Balance!H3</f>
        <v>135625</v>
      </c>
      <c r="I4" s="6">
        <f>$B$1*Balance!I3</f>
        <v>58125</v>
      </c>
      <c r="K4" s="6">
        <f>SUM(B4:J4)</f>
        <v>668750</v>
      </c>
      <c r="L4" s="6">
        <f>'Summary CF'!H3-Interest!K4</f>
        <v>191666.66708333336</v>
      </c>
    </row>
    <row r="5" spans="1:12">
      <c r="A5">
        <v>2</v>
      </c>
      <c r="B5" s="6">
        <f>$B$1*Balance!B4</f>
        <v>308999.02402800292</v>
      </c>
      <c r="C5" s="6">
        <f>$B$1*Balance!C4</f>
        <v>21284.722222222219</v>
      </c>
      <c r="D5" s="6">
        <f>$B$1*Balance!D4</f>
        <v>58333.333333333336</v>
      </c>
      <c r="E5" s="6">
        <f>'Principal CF Alloc'!L20-'Principal CF Alloc'!M20</f>
        <v>0</v>
      </c>
      <c r="F5" s="6">
        <f>$B$1*Balance!F4</f>
        <v>83333.333333333328</v>
      </c>
      <c r="G5" s="6">
        <f>'Principal CF Alloc'!T20-'Principal CF Alloc'!U20</f>
        <v>0</v>
      </c>
      <c r="H5" s="6">
        <f>$B$1*Balance!H4</f>
        <v>134970.81010813836</v>
      </c>
      <c r="I5" s="6">
        <f>$B$1*Balance!I4</f>
        <v>58125</v>
      </c>
      <c r="K5" s="6">
        <f t="shared" ref="K5:K68" si="0">SUM(B5:J5)</f>
        <v>665046.22302503011</v>
      </c>
      <c r="L5" s="6">
        <f>'Summary CF'!H4-Interest!K5</f>
        <v>192465.27819444449</v>
      </c>
    </row>
    <row r="6" spans="1:12">
      <c r="A6">
        <v>3</v>
      </c>
      <c r="B6" s="6">
        <f>$B$1*Balance!B5</f>
        <v>306158.59134346002</v>
      </c>
      <c r="C6" s="6">
        <f>$B$1*Balance!C5</f>
        <v>20901.186342592591</v>
      </c>
      <c r="D6" s="6">
        <f>$B$1*Balance!D5</f>
        <v>58333.333333333336</v>
      </c>
      <c r="E6" s="6">
        <f>'Principal CF Alloc'!L21-'Principal CF Alloc'!M21</f>
        <v>0</v>
      </c>
      <c r="F6" s="6">
        <f>$B$1*Balance!F5</f>
        <v>83333.333333333328</v>
      </c>
      <c r="G6" s="6">
        <f>'Principal CF Alloc'!T21-'Principal CF Alloc'!U21</f>
        <v>0</v>
      </c>
      <c r="H6" s="6">
        <f>$B$1*Balance!H5</f>
        <v>134266.90766648477</v>
      </c>
      <c r="I6" s="6">
        <f>$B$1*Balance!I5</f>
        <v>58125</v>
      </c>
      <c r="K6" s="6">
        <f t="shared" si="0"/>
        <v>661118.35201920406</v>
      </c>
      <c r="L6" s="6">
        <f>'Summary CF'!H5-Interest!K6</f>
        <v>193267.21685185179</v>
      </c>
    </row>
    <row r="7" spans="1:12">
      <c r="A7">
        <v>4</v>
      </c>
      <c r="B7" s="6">
        <f>$B$1*Balance!B6</f>
        <v>303146.67876960489</v>
      </c>
      <c r="C7" s="6">
        <f>$B$1*Balance!C6</f>
        <v>20516.052396797837</v>
      </c>
      <c r="D7" s="6">
        <f>$B$1*Balance!D6</f>
        <v>58333.333333333336</v>
      </c>
      <c r="E7" s="6">
        <f>'Principal CF Alloc'!L22-'Principal CF Alloc'!M22</f>
        <v>0</v>
      </c>
      <c r="F7" s="6">
        <f>$B$1*Balance!F6</f>
        <v>83333.333333333328</v>
      </c>
      <c r="G7" s="6">
        <f>'Principal CF Alloc'!T22-'Principal CF Alloc'!U22</f>
        <v>0</v>
      </c>
      <c r="H7" s="6">
        <f>$B$1*Balance!H6</f>
        <v>133513.67554161348</v>
      </c>
      <c r="I7" s="6">
        <f>$B$1*Balance!I6</f>
        <v>58125</v>
      </c>
      <c r="K7" s="6">
        <f t="shared" si="0"/>
        <v>656968.0733746828</v>
      </c>
      <c r="L7" s="6">
        <f>'Summary CF'!H6-Interest!K7</f>
        <v>194072.49692033196</v>
      </c>
    </row>
    <row r="8" spans="1:12">
      <c r="A8">
        <v>5</v>
      </c>
      <c r="B8" s="6">
        <f>$B$1*Balance!B7</f>
        <v>299964.73158768879</v>
      </c>
      <c r="C8" s="6">
        <f>$B$1*Balance!C7</f>
        <v>20129.313726228942</v>
      </c>
      <c r="D8" s="6">
        <f>$B$1*Balance!D7</f>
        <v>58333.333333333336</v>
      </c>
      <c r="E8" s="6">
        <f>'Principal CF Alloc'!L23-'Principal CF Alloc'!M23</f>
        <v>0</v>
      </c>
      <c r="F8" s="6">
        <f>$B$1*Balance!F7</f>
        <v>83333.333333333328</v>
      </c>
      <c r="G8" s="6">
        <f>'Principal CF Alloc'!T23-'Principal CF Alloc'!U23</f>
        <v>0</v>
      </c>
      <c r="H8" s="6">
        <f>$B$1*Balance!H7</f>
        <v>132711.53587946994</v>
      </c>
      <c r="I8" s="6">
        <f>$B$1*Balance!I7</f>
        <v>58125</v>
      </c>
      <c r="K8" s="6">
        <f t="shared" si="0"/>
        <v>652597.24786005425</v>
      </c>
      <c r="L8" s="6">
        <f>'Summary CF'!H7-Interest!K8</f>
        <v>194881.13232243049</v>
      </c>
    </row>
    <row r="9" spans="1:12">
      <c r="A9">
        <v>6</v>
      </c>
      <c r="B9" s="6">
        <f>$B$1*Balance!B8</f>
        <v>296614.32906428381</v>
      </c>
      <c r="C9" s="6">
        <f>$B$1*Balance!C8</f>
        <v>19740.963644532672</v>
      </c>
      <c r="D9" s="6">
        <f>$B$1*Balance!D8</f>
        <v>58333.333333333336</v>
      </c>
      <c r="E9" s="6">
        <f>'Principal CF Alloc'!L24-'Principal CF Alloc'!M24</f>
        <v>0</v>
      </c>
      <c r="F9" s="6">
        <f>$B$1*Balance!F8</f>
        <v>83333.333333333328</v>
      </c>
      <c r="G9" s="6">
        <f>'Principal CF Alloc'!T24-'Principal CF Alloc'!U24</f>
        <v>0</v>
      </c>
      <c r="H9" s="6">
        <f>$B$1*Balance!H8</f>
        <v>131860.94977427955</v>
      </c>
      <c r="I9" s="6">
        <f>$B$1*Balance!I8</f>
        <v>58125</v>
      </c>
      <c r="K9" s="6">
        <f t="shared" si="0"/>
        <v>648007.90914976271</v>
      </c>
      <c r="L9" s="6">
        <f>'Summary CF'!H8-Interest!K9</f>
        <v>195693.13703870459</v>
      </c>
    </row>
    <row r="10" spans="1:12">
      <c r="A10">
        <v>7</v>
      </c>
      <c r="B10" s="6">
        <f>$B$1*Balance!B9</f>
        <v>293097.18313229771</v>
      </c>
      <c r="C10" s="6">
        <f>$B$1*Balance!C9</f>
        <v>19350.995437496003</v>
      </c>
      <c r="D10" s="6">
        <f>$B$1*Balance!D9</f>
        <v>58333.333333333336</v>
      </c>
      <c r="E10" s="6">
        <f>'Principal CF Alloc'!L25-'Principal CF Alloc'!M25</f>
        <v>0</v>
      </c>
      <c r="F10" s="6">
        <f>$B$1*Balance!F9</f>
        <v>83333.333333333328</v>
      </c>
      <c r="G10" s="6">
        <f>'Principal CF Alloc'!T25-'Principal CF Alloc'!U25</f>
        <v>0</v>
      </c>
      <c r="H10" s="6">
        <f>$B$1*Balance!H9</f>
        <v>130962.41688525429</v>
      </c>
      <c r="I10" s="6">
        <f>$B$1*Balance!I9</f>
        <v>58125</v>
      </c>
      <c r="K10" s="6">
        <f t="shared" si="0"/>
        <v>643202.26212171465</v>
      </c>
      <c r="L10" s="6">
        <f>'Summary CF'!H9-Interest!K10</f>
        <v>196508.52510796301</v>
      </c>
    </row>
    <row r="11" spans="1:12">
      <c r="A11">
        <v>8</v>
      </c>
      <c r="B11" s="6">
        <f>$B$1*Balance!B10</f>
        <v>289415.13689338055</v>
      </c>
      <c r="C11" s="6">
        <f>$B$1*Balance!C10</f>
        <v>18959.402362930014</v>
      </c>
      <c r="D11" s="6">
        <f>$B$1*Balance!D10</f>
        <v>58333.333333333336</v>
      </c>
      <c r="E11" s="6">
        <f>'Principal CF Alloc'!L26-'Principal CF Alloc'!M26</f>
        <v>0</v>
      </c>
      <c r="F11" s="6">
        <f>$B$1*Balance!F10</f>
        <v>83333.333333333328</v>
      </c>
      <c r="G11" s="6">
        <f>'Principal CF Alloc'!T26-'Principal CF Alloc'!U26</f>
        <v>0</v>
      </c>
      <c r="H11" s="6">
        <f>$B$1*Balance!H10</f>
        <v>130016.47500139161</v>
      </c>
      <c r="I11" s="6">
        <f>$B$1*Balance!I10</f>
        <v>58125</v>
      </c>
      <c r="K11" s="6">
        <f t="shared" si="0"/>
        <v>638182.68092436879</v>
      </c>
      <c r="L11" s="6">
        <f>'Summary CF'!H10-Interest!K11</f>
        <v>197327.31062751007</v>
      </c>
    </row>
    <row r="12" spans="1:12">
      <c r="A12">
        <v>9</v>
      </c>
      <c r="B12" s="6">
        <f>$B$1*Balance!B11</f>
        <v>285570.16294306336</v>
      </c>
      <c r="C12" s="6">
        <f>$B$1*Balance!C11</f>
        <v>18566.177650553334</v>
      </c>
      <c r="D12" s="6">
        <f>$B$1*Balance!D11</f>
        <v>58333.333333333336</v>
      </c>
      <c r="E12" s="6">
        <f>'Principal CF Alloc'!L27-'Principal CF Alloc'!M27</f>
        <v>0</v>
      </c>
      <c r="F12" s="6">
        <f>$B$1*Balance!F11</f>
        <v>83333.333333333328</v>
      </c>
      <c r="G12" s="6">
        <f>'Principal CF Alloc'!T27-'Principal CF Alloc'!U27</f>
        <v>0</v>
      </c>
      <c r="H12" s="6">
        <f>$B$1*Balance!H11</f>
        <v>129023.69955475465</v>
      </c>
      <c r="I12" s="6">
        <f>$B$1*Balance!I11</f>
        <v>58125</v>
      </c>
      <c r="K12" s="6">
        <f t="shared" si="0"/>
        <v>632951.70681503799</v>
      </c>
      <c r="L12" s="6">
        <f>'Summary CF'!H11-Interest!K12</f>
        <v>198149.50775338849</v>
      </c>
    </row>
    <row r="13" spans="1:12">
      <c r="A13">
        <v>10</v>
      </c>
      <c r="B13" s="6">
        <f>$B$1*Balance!B12</f>
        <v>281564.3615203044</v>
      </c>
      <c r="C13" s="6">
        <f>$B$1*Balance!C12</f>
        <v>18171.314501875084</v>
      </c>
      <c r="D13" s="6">
        <f>$B$1*Balance!D12</f>
        <v>58333.333333333336</v>
      </c>
      <c r="E13" s="6">
        <f>'Principal CF Alloc'!L28-'Principal CF Alloc'!M28</f>
        <v>0</v>
      </c>
      <c r="F13" s="6">
        <f>$B$1*Balance!F12</f>
        <v>83333.333333333328</v>
      </c>
      <c r="G13" s="6">
        <f>'Principal CF Alloc'!T28-'Principal CF Alloc'!U28</f>
        <v>0</v>
      </c>
      <c r="H13" s="6">
        <f>$B$1*Balance!H12</f>
        <v>127984.70308272129</v>
      </c>
      <c r="I13" s="6">
        <f>$B$1*Balance!I12</f>
        <v>58125</v>
      </c>
      <c r="K13" s="6">
        <f t="shared" si="0"/>
        <v>627512.04577156738</v>
      </c>
      <c r="L13" s="6">
        <f>'Summary CF'!H12-Interest!K13</f>
        <v>198975.1307006249</v>
      </c>
    </row>
    <row r="14" spans="1:12">
      <c r="A14">
        <v>11</v>
      </c>
      <c r="B14" s="6">
        <f>$B$1*Balance!B13</f>
        <v>277399.95848344738</v>
      </c>
      <c r="C14" s="6">
        <f>$B$1*Balance!C13</f>
        <v>17774.806090077342</v>
      </c>
      <c r="D14" s="6">
        <f>$B$1*Balance!D13</f>
        <v>58333.333333333336</v>
      </c>
      <c r="E14" s="6">
        <f>'Principal CF Alloc'!L29-'Principal CF Alloc'!M29</f>
        <v>0</v>
      </c>
      <c r="F14" s="6">
        <f>$B$1*Balance!F13</f>
        <v>83333.333333333328</v>
      </c>
      <c r="G14" s="6">
        <f>'Principal CF Alloc'!T29-'Principal CF Alloc'!U29</f>
        <v>0</v>
      </c>
      <c r="H14" s="6">
        <f>$B$1*Balance!H13</f>
        <v>126900.13463978423</v>
      </c>
      <c r="I14" s="6">
        <f>$B$1*Balance!I13</f>
        <v>58125</v>
      </c>
      <c r="K14" s="6">
        <f t="shared" si="0"/>
        <v>621866.56587997556</v>
      </c>
      <c r="L14" s="6">
        <f>'Summary CF'!H13-Interest!K14</f>
        <v>199804.19374347478</v>
      </c>
    </row>
    <row r="15" spans="1:12">
      <c r="A15">
        <v>12</v>
      </c>
      <c r="B15" s="6">
        <f>$B$1*Balance!B14</f>
        <v>273079.30311492685</v>
      </c>
      <c r="C15" s="6">
        <f>$B$1*Balance!C14</f>
        <v>17376.645559897108</v>
      </c>
      <c r="D15" s="6">
        <f>$B$1*Balance!D14</f>
        <v>58333.333333333336</v>
      </c>
      <c r="E15" s="6">
        <f>'Principal CF Alloc'!L30-'Principal CF Alloc'!M30</f>
        <v>0</v>
      </c>
      <c r="F15" s="6">
        <f>$B$1*Balance!F14</f>
        <v>83333.333333333328</v>
      </c>
      <c r="G15" s="6">
        <f>'Principal CF Alloc'!T30-'Principal CF Alloc'!U30</f>
        <v>0</v>
      </c>
      <c r="H15" s="6">
        <f>$B$1*Balance!H14</f>
        <v>125770.67915958101</v>
      </c>
      <c r="I15" s="6">
        <f>$B$1*Balance!I14</f>
        <v>58125</v>
      </c>
      <c r="K15" s="6">
        <f t="shared" si="0"/>
        <v>616018.29450107156</v>
      </c>
      <c r="L15" s="6">
        <f>'Summary CF'!H14-Interest!K15</f>
        <v>200636.71121566987</v>
      </c>
    </row>
    <row r="16" spans="1:12">
      <c r="A16">
        <v>13</v>
      </c>
      <c r="B16" s="6">
        <f>$B$1*Balance!B15</f>
        <v>268604.86575738416</v>
      </c>
      <c r="C16" s="6">
        <f>$B$1*Balance!C15</f>
        <v>16976.826027507792</v>
      </c>
      <c r="D16" s="6">
        <f>$B$1*Balance!D15</f>
        <v>58333.333333333336</v>
      </c>
      <c r="E16" s="6">
        <f>'Principal CF Alloc'!L31-'Principal CF Alloc'!M31</f>
        <v>0</v>
      </c>
      <c r="F16" s="6">
        <f>$B$1*Balance!F15</f>
        <v>83333.333333333328</v>
      </c>
      <c r="G16" s="6">
        <f>'Principal CF Alloc'!T31-'Principal CF Alloc'!U31</f>
        <v>0</v>
      </c>
      <c r="H16" s="6">
        <f>$B$1*Balance!H15</f>
        <v>124597.05676792769</v>
      </c>
      <c r="I16" s="6">
        <f>$B$1*Balance!I15</f>
        <v>58125</v>
      </c>
      <c r="K16" s="6">
        <f t="shared" si="0"/>
        <v>609970.41521948623</v>
      </c>
      <c r="L16" s="6">
        <f>'Summary CF'!H15-Interest!K16</f>
        <v>201472.69751066563</v>
      </c>
    </row>
    <row r="17" spans="1:12">
      <c r="A17">
        <v>14</v>
      </c>
      <c r="B17" s="6">
        <f>$B$1*Balance!B16</f>
        <v>263979.23528417991</v>
      </c>
      <c r="C17" s="6">
        <f>$B$1*Balance!C16</f>
        <v>16575.340580400185</v>
      </c>
      <c r="D17" s="6">
        <f>$B$1*Balance!D16</f>
        <v>58333.333333333336</v>
      </c>
      <c r="E17" s="6">
        <f>'Principal CF Alloc'!L32-'Principal CF Alloc'!M32</f>
        <v>0</v>
      </c>
      <c r="F17" s="6">
        <f>$B$1*Balance!F16</f>
        <v>83333.333333333328</v>
      </c>
      <c r="G17" s="6">
        <f>'Principal CF Alloc'!T32-'Principal CF Alloc'!U32</f>
        <v>0</v>
      </c>
      <c r="H17" s="6">
        <f>$B$1*Balance!H16</f>
        <v>123380.02204772431</v>
      </c>
      <c r="I17" s="6">
        <f>$B$1*Balance!I16</f>
        <v>58125</v>
      </c>
      <c r="K17" s="6">
        <f t="shared" si="0"/>
        <v>603726.26457897108</v>
      </c>
      <c r="L17" s="6">
        <f>'Summary CF'!H16-Interest!K17</f>
        <v>202312.16708189051</v>
      </c>
    </row>
    <row r="18" spans="1:12">
      <c r="A18">
        <v>15</v>
      </c>
      <c r="B18" s="6">
        <f>$B$1*Balance!B17</f>
        <v>259205.11640761312</v>
      </c>
      <c r="C18" s="6">
        <f>$B$1*Balance!C17</f>
        <v>16172.182277262964</v>
      </c>
      <c r="D18" s="6">
        <f>$B$1*Balance!D17</f>
        <v>58333.333333333336</v>
      </c>
      <c r="E18" s="6">
        <f>'Principal CF Alloc'!L33-'Principal CF Alloc'!M33</f>
        <v>0</v>
      </c>
      <c r="F18" s="6">
        <f>$B$1*Balance!F17</f>
        <v>83333.333333333328</v>
      </c>
      <c r="G18" s="6">
        <f>'Principal CF Alloc'!T33-'Principal CF Alloc'!U33</f>
        <v>0</v>
      </c>
      <c r="H18" s="6">
        <f>$B$1*Balance!H17</f>
        <v>122120.36325669401</v>
      </c>
      <c r="I18" s="6">
        <f>$B$1*Balance!I17</f>
        <v>58125</v>
      </c>
      <c r="K18" s="6">
        <f t="shared" si="0"/>
        <v>597289.32860823674</v>
      </c>
      <c r="L18" s="6">
        <f>'Summary CF'!H17-Interest!K18</f>
        <v>203155.13444299577</v>
      </c>
    </row>
    <row r="19" spans="1:12">
      <c r="A19">
        <v>16</v>
      </c>
      <c r="B19" s="6">
        <f>$B$1*Balance!B18</f>
        <v>254285.32682846984</v>
      </c>
      <c r="C19" s="6">
        <f>$B$1*Balance!C18</f>
        <v>15767.34414786267</v>
      </c>
      <c r="D19" s="6">
        <f>$B$1*Balance!D18</f>
        <v>58333.333333333336</v>
      </c>
      <c r="E19" s="6">
        <f>'Principal CF Alloc'!L34-'Principal CF Alloc'!M34</f>
        <v>0</v>
      </c>
      <c r="F19" s="6">
        <f>$B$1*Balance!F18</f>
        <v>83333.333333333328</v>
      </c>
      <c r="G19" s="6">
        <f>'Principal CF Alloc'!T34-'Principal CF Alloc'!U34</f>
        <v>0</v>
      </c>
      <c r="H19" s="6">
        <f>$B$1*Balance!H18</f>
        <v>120818.90149900853</v>
      </c>
      <c r="I19" s="6">
        <f>$B$1*Balance!I18</f>
        <v>58125</v>
      </c>
      <c r="K19" s="6">
        <f t="shared" si="0"/>
        <v>590663.23914200766</v>
      </c>
      <c r="L19" s="6">
        <f>'Summary CF'!H18-Interest!K19</f>
        <v>204001.6141681053</v>
      </c>
    </row>
    <row r="20" spans="1:12">
      <c r="A20">
        <v>17</v>
      </c>
      <c r="B20" s="6">
        <f>$B$1*Balance!B19</f>
        <v>249222.79423083778</v>
      </c>
      <c r="C20" s="6">
        <f>$B$1*Balance!C19</f>
        <v>15360.819192923209</v>
      </c>
      <c r="D20" s="6">
        <f>$B$1*Balance!D19</f>
        <v>58333.333333333336</v>
      </c>
      <c r="E20" s="6">
        <f>'Principal CF Alloc'!L35-'Principal CF Alloc'!M35</f>
        <v>0</v>
      </c>
      <c r="F20" s="6">
        <f>$B$1*Balance!F19</f>
        <v>83333.333333333328</v>
      </c>
      <c r="G20" s="6">
        <f>'Principal CF Alloc'!T35-'Principal CF Alloc'!U35</f>
        <v>0</v>
      </c>
      <c r="H20" s="6">
        <f>$B$1*Balance!H19</f>
        <v>119476.48985194456</v>
      </c>
      <c r="I20" s="6">
        <f>$B$1*Balance!I19</f>
        <v>58125</v>
      </c>
      <c r="K20" s="6">
        <f t="shared" si="0"/>
        <v>583851.76994237211</v>
      </c>
      <c r="L20" s="6">
        <f>'Summary CF'!H19-Interest!K20</f>
        <v>204851.62089206977</v>
      </c>
    </row>
    <row r="21" spans="1:12">
      <c r="A21">
        <v>18</v>
      </c>
      <c r="B21" s="6">
        <f>$B$1*Balance!B20</f>
        <v>244020.55312642737</v>
      </c>
      <c r="C21" s="6">
        <f>$B$1*Balance!C20</f>
        <v>14952.600384004832</v>
      </c>
      <c r="D21" s="6">
        <f>$B$1*Balance!D20</f>
        <v>58333.333333333336</v>
      </c>
      <c r="E21" s="6">
        <f>'Principal CF Alloc'!L36-'Principal CF Alloc'!M36</f>
        <v>0</v>
      </c>
      <c r="F21" s="6">
        <f>$B$1*Balance!F20</f>
        <v>83333.333333333328</v>
      </c>
      <c r="G21" s="6">
        <f>'Principal CF Alloc'!T36-'Principal CF Alloc'!U36</f>
        <v>0</v>
      </c>
      <c r="H21" s="6">
        <f>$B$1*Balance!H20</f>
        <v>118094.01244880281</v>
      </c>
      <c r="I21" s="6">
        <f>$B$1*Balance!I20</f>
        <v>58125</v>
      </c>
      <c r="K21" s="6">
        <f t="shared" si="0"/>
        <v>576858.83262590168</v>
      </c>
      <c r="L21" s="6">
        <f>'Summary CF'!H20-Interest!K21</f>
        <v>205705.16931071714</v>
      </c>
    </row>
    <row r="22" spans="1:12">
      <c r="A22">
        <v>19</v>
      </c>
      <c r="B22" s="6">
        <f>$B$1*Balance!B21</f>
        <v>238681.74155293775</v>
      </c>
      <c r="C22" s="6">
        <f>$B$1*Balance!C21</f>
        <v>14542.680663382631</v>
      </c>
      <c r="D22" s="6">
        <f>$B$1*Balance!D21</f>
        <v>58333.333333333336</v>
      </c>
      <c r="E22" s="6">
        <f>'Principal CF Alloc'!L37-'Principal CF Alloc'!M37</f>
        <v>0</v>
      </c>
      <c r="F22" s="6">
        <f>$B$1*Balance!F21</f>
        <v>83333.333333333328</v>
      </c>
      <c r="G22" s="6">
        <f>'Principal CF Alloc'!T37-'Principal CF Alloc'!U37</f>
        <v>0</v>
      </c>
      <c r="H22" s="6">
        <f>$B$1*Balance!H21</f>
        <v>116672.3835194092</v>
      </c>
      <c r="I22" s="6">
        <f>$B$1*Balance!I21</f>
        <v>58125</v>
      </c>
      <c r="K22" s="6">
        <f t="shared" si="0"/>
        <v>569688.47240239626</v>
      </c>
      <c r="L22" s="6">
        <f>'Summary CF'!H21-Interest!K22</f>
        <v>206562.27418110892</v>
      </c>
    </row>
    <row r="23" spans="1:12">
      <c r="A23">
        <v>20</v>
      </c>
      <c r="B23" s="6">
        <f>$B$1*Balance!B22</f>
        <v>233209.59763129655</v>
      </c>
      <c r="C23" s="6">
        <f>$B$1*Balance!C22</f>
        <v>14131.052943924504</v>
      </c>
      <c r="D23" s="6">
        <f>$B$1*Balance!D22</f>
        <v>58333.333333333336</v>
      </c>
      <c r="E23" s="6">
        <f>'Principal CF Alloc'!L38-'Principal CF Alloc'!M38</f>
        <v>0</v>
      </c>
      <c r="F23" s="6">
        <f>$B$1*Balance!F22</f>
        <v>83333.333333333328</v>
      </c>
      <c r="G23" s="6">
        <f>'Principal CF Alloc'!T38-'Principal CF Alloc'!U38</f>
        <v>0</v>
      </c>
      <c r="H23" s="6">
        <f>$B$1*Balance!H22</f>
        <v>115212.54638960132</v>
      </c>
      <c r="I23" s="6">
        <f>$B$1*Balance!I22</f>
        <v>58125</v>
      </c>
      <c r="K23" s="6">
        <f t="shared" si="0"/>
        <v>562344.86363148899</v>
      </c>
      <c r="L23" s="6">
        <f>'Summary CF'!H22-Interest!K23</f>
        <v>207422.95032179437</v>
      </c>
    </row>
    <row r="24" spans="1:12">
      <c r="A24">
        <v>21</v>
      </c>
      <c r="B24" s="6">
        <f>$B$1*Balance!B23</f>
        <v>227607.45598688498</v>
      </c>
      <c r="C24" s="6">
        <f>$B$1*Balance!C23</f>
        <v>13717.710108968635</v>
      </c>
      <c r="D24" s="6">
        <f>$B$1*Balance!D23</f>
        <v>58333.333333333336</v>
      </c>
      <c r="E24" s="6">
        <f>'Principal CF Alloc'!L39-'Principal CF Alloc'!M39</f>
        <v>0</v>
      </c>
      <c r="F24" s="6">
        <f>$B$1*Balance!F23</f>
        <v>83333.333333333328</v>
      </c>
      <c r="G24" s="6">
        <f>'Principal CF Alloc'!T39-'Principal CF Alloc'!U39</f>
        <v>0</v>
      </c>
      <c r="H24" s="6">
        <f>$B$1*Balance!H23</f>
        <v>113715.47244118592</v>
      </c>
      <c r="I24" s="6">
        <f>$B$1*Balance!I23</f>
        <v>58125</v>
      </c>
      <c r="K24" s="6">
        <f t="shared" si="0"/>
        <v>554832.30520370614</v>
      </c>
      <c r="L24" s="6">
        <f>'Summary CF'!H23-Interest!K24</f>
        <v>208287.21261306573</v>
      </c>
    </row>
    <row r="25" spans="1:12">
      <c r="A25">
        <v>22</v>
      </c>
      <c r="B25" s="6">
        <f>$B$1*Balance!B24</f>
        <v>221878.74404013189</v>
      </c>
      <c r="C25" s="6">
        <f>$B$1*Balance!C24</f>
        <v>13302.645012200448</v>
      </c>
      <c r="D25" s="6">
        <f>$B$1*Balance!D24</f>
        <v>58333.333333333336</v>
      </c>
      <c r="E25" s="6">
        <f>'Principal CF Alloc'!L40-'Principal CF Alloc'!M40</f>
        <v>0</v>
      </c>
      <c r="F25" s="6">
        <f>$B$1*Balance!F24</f>
        <v>83333.333333333328</v>
      </c>
      <c r="G25" s="6">
        <f>'Principal CF Alloc'!T40-'Principal CF Alloc'!U40</f>
        <v>0</v>
      </c>
      <c r="H25" s="6">
        <f>$B$1*Balance!H24</f>
        <v>112182.16003393162</v>
      </c>
      <c r="I25" s="6">
        <f>$B$1*Balance!I24</f>
        <v>58125</v>
      </c>
      <c r="K25" s="6">
        <f t="shared" si="0"/>
        <v>547155.21575293061</v>
      </c>
      <c r="L25" s="6">
        <f>'Summary CF'!H24-Interest!K25</f>
        <v>209155.07599721733</v>
      </c>
    </row>
    <row r="26" spans="1:12">
      <c r="A26">
        <v>23</v>
      </c>
      <c r="B26" s="6">
        <f>$B$1*Balance!B25</f>
        <v>216026.97817212436</v>
      </c>
      <c r="C26" s="6">
        <f>$B$1*Balance!C25</f>
        <v>12885.85047752906</v>
      </c>
      <c r="D26" s="6">
        <f>$B$1*Balance!D25</f>
        <v>58333.333333333336</v>
      </c>
      <c r="E26" s="6">
        <f>'Principal CF Alloc'!L41-'Principal CF Alloc'!M41</f>
        <v>0</v>
      </c>
      <c r="F26" s="6">
        <f>$B$1*Balance!F25</f>
        <v>83333.333333333328</v>
      </c>
      <c r="G26" s="6">
        <f>'Principal CF Alloc'!T41-'Principal CF Alloc'!U41</f>
        <v>0</v>
      </c>
      <c r="H26" s="6">
        <f>$B$1*Balance!H25</f>
        <v>110613.63339123888</v>
      </c>
      <c r="I26" s="6">
        <f>$B$1*Balance!I25</f>
        <v>58125</v>
      </c>
      <c r="K26" s="6">
        <f t="shared" si="0"/>
        <v>539318.12870755885</v>
      </c>
      <c r="L26" s="6">
        <f>'Summary CF'!H25-Interest!K26</f>
        <v>210026.555478803</v>
      </c>
    </row>
    <row r="27" spans="1:12">
      <c r="A27">
        <v>24</v>
      </c>
      <c r="B27" s="6">
        <f>$B$1*Balance!B26</f>
        <v>210055.75977113444</v>
      </c>
      <c r="C27" s="6">
        <f>$B$1*Balance!C26</f>
        <v>12467.31929896321</v>
      </c>
      <c r="D27" s="6">
        <f>$B$1*Balance!D26</f>
        <v>58333.333333333336</v>
      </c>
      <c r="E27" s="6">
        <f>'Principal CF Alloc'!L42-'Principal CF Alloc'!M42</f>
        <v>0</v>
      </c>
      <c r="F27" s="6">
        <f>$B$1*Balance!F26</f>
        <v>83333.333333333328</v>
      </c>
      <c r="G27" s="6">
        <f>'Principal CF Alloc'!T42-'Principal CF Alloc'!U42</f>
        <v>0</v>
      </c>
      <c r="H27" s="6">
        <f>$B$1*Balance!H26</f>
        <v>109010.94145120106</v>
      </c>
      <c r="I27" s="6">
        <f>$B$1*Balance!I26</f>
        <v>58125</v>
      </c>
      <c r="K27" s="6">
        <f t="shared" si="0"/>
        <v>531325.68718796526</v>
      </c>
      <c r="L27" s="6">
        <f>'Summary CF'!H26-Interest!K27</f>
        <v>210901.66612489533</v>
      </c>
    </row>
    <row r="28" spans="1:12">
      <c r="A28">
        <v>25</v>
      </c>
      <c r="B28" s="6">
        <f>$B$1*Balance!B27</f>
        <v>203968.77116620366</v>
      </c>
      <c r="C28" s="6">
        <f>$B$1*Balance!C27</f>
        <v>12047.044240486668</v>
      </c>
      <c r="D28" s="6">
        <f>$B$1*Balance!D27</f>
        <v>58333.333333333336</v>
      </c>
      <c r="E28" s="6">
        <f>'Principal CF Alloc'!L43-'Principal CF Alloc'!M43</f>
        <v>0</v>
      </c>
      <c r="F28" s="6">
        <f>$B$1*Balance!F27</f>
        <v>83333.333333333328</v>
      </c>
      <c r="G28" s="6">
        <f>'Principal CF Alloc'!T43-'Principal CF Alloc'!U43</f>
        <v>0</v>
      </c>
      <c r="H28" s="6">
        <f>$B$1*Balance!H27</f>
        <v>107375.15668484186</v>
      </c>
      <c r="I28" s="6">
        <f>$B$1*Balance!I27</f>
        <v>58125</v>
      </c>
      <c r="K28" s="6">
        <f t="shared" si="0"/>
        <v>523182.63875819882</v>
      </c>
      <c r="L28" s="6">
        <f>'Summary CF'!H27-Interest!K28</f>
        <v>211780.42306534608</v>
      </c>
    </row>
    <row r="29" spans="1:12">
      <c r="A29">
        <v>26</v>
      </c>
      <c r="B29" s="6">
        <f>$B$1*Balance!B28</f>
        <v>197769.77145415585</v>
      </c>
      <c r="C29" s="6">
        <f>$B$1*Balance!C28</f>
        <v>11625.018035933141</v>
      </c>
      <c r="D29" s="6">
        <f>$B$1*Balance!D28</f>
        <v>58333.333333333336</v>
      </c>
      <c r="E29" s="6">
        <f>'Principal CF Alloc'!L44-'Principal CF Alloc'!M44</f>
        <v>0</v>
      </c>
      <c r="F29" s="6">
        <f>$B$1*Balance!F28</f>
        <v>83333.333333333328</v>
      </c>
      <c r="G29" s="6">
        <f>'Principal CF Alloc'!T44-'Principal CF Alloc'!U44</f>
        <v>0</v>
      </c>
      <c r="H29" s="6">
        <f>$B$1*Balance!H28</f>
        <v>105707.37388338073</v>
      </c>
      <c r="I29" s="6">
        <f>$B$1*Balance!I28</f>
        <v>58125</v>
      </c>
      <c r="K29" s="6">
        <f t="shared" si="0"/>
        <v>514893.83004013635</v>
      </c>
      <c r="L29" s="6">
        <f>'Summary CF'!H28-Interest!K29</f>
        <v>212662.84149304905</v>
      </c>
    </row>
    <row r="30" spans="1:12">
      <c r="A30">
        <v>27</v>
      </c>
      <c r="B30" s="6">
        <f>$B$1*Balance!B29</f>
        <v>191462.59222662722</v>
      </c>
      <c r="C30" s="6">
        <f>$B$1*Balance!C29</f>
        <v>11201.233388860641</v>
      </c>
      <c r="D30" s="6">
        <f>$B$1*Balance!D29</f>
        <v>58333.333333333336</v>
      </c>
      <c r="E30" s="6">
        <f>'Principal CF Alloc'!L45-'Principal CF Alloc'!M45</f>
        <v>0</v>
      </c>
      <c r="F30" s="6">
        <f>$B$1*Balance!F29</f>
        <v>83333.333333333328</v>
      </c>
      <c r="G30" s="6">
        <f>'Principal CF Alloc'!T45-'Principal CF Alloc'!U45</f>
        <v>0</v>
      </c>
      <c r="H30" s="6">
        <f>$B$1*Balance!H29</f>
        <v>104008.70891644069</v>
      </c>
      <c r="I30" s="6">
        <f>$B$1*Balance!I29</f>
        <v>58125</v>
      </c>
      <c r="K30" s="6">
        <f t="shared" si="0"/>
        <v>506464.20119859523</v>
      </c>
      <c r="L30" s="6">
        <f>'Summary CF'!H29-Interest!K30</f>
        <v>213548.93666420062</v>
      </c>
    </row>
    <row r="31" spans="1:12">
      <c r="A31">
        <v>28</v>
      </c>
      <c r="B31" s="6">
        <f>$B$1*Balance!B30</f>
        <v>185051.13320390554</v>
      </c>
      <c r="C31" s="6">
        <f>$B$1*Balance!C30</f>
        <v>10775.682972425337</v>
      </c>
      <c r="D31" s="6">
        <f>$B$1*Balance!D30</f>
        <v>58333.333333333336</v>
      </c>
      <c r="E31" s="6">
        <f>'Principal CF Alloc'!L46-'Principal CF Alloc'!M46</f>
        <v>0</v>
      </c>
      <c r="F31" s="6">
        <f>$B$1*Balance!F30</f>
        <v>83333.333333333328</v>
      </c>
      <c r="G31" s="6">
        <f>'Principal CF Alloc'!T46-'Principal CF Alloc'!U46</f>
        <v>0</v>
      </c>
      <c r="H31" s="6">
        <f>$B$1*Balance!H30</f>
        <v>102280.29746317296</v>
      </c>
      <c r="I31" s="6">
        <f>$B$1*Balance!I30</f>
        <v>58125</v>
      </c>
      <c r="K31" s="6">
        <f t="shared" si="0"/>
        <v>497898.78030617046</v>
      </c>
      <c r="L31" s="6">
        <f>'Summary CF'!H30-Interest!K31</f>
        <v>214438.72389856528</v>
      </c>
    </row>
    <row r="32" spans="1:12">
      <c r="A32">
        <v>29</v>
      </c>
      <c r="B32" s="6">
        <f>$B$1*Balance!B31</f>
        <v>178689.59504553798</v>
      </c>
      <c r="C32" s="6">
        <f>$B$1*Balance!C31</f>
        <v>10348.359429254888</v>
      </c>
      <c r="D32" s="6">
        <f>$B$1*Balance!D31</f>
        <v>58333.333333333336</v>
      </c>
      <c r="E32" s="6">
        <f>'Principal CF Alloc'!L47-'Principal CF Alloc'!M47</f>
        <v>0</v>
      </c>
      <c r="F32" s="6">
        <f>$B$1*Balance!F31</f>
        <v>83333.333333333328</v>
      </c>
      <c r="G32" s="6">
        <f>'Principal CF Alloc'!T47-'Principal CF Alloc'!U47</f>
        <v>0</v>
      </c>
      <c r="H32" s="6">
        <f>$B$1*Balance!H31</f>
        <v>100566.95642287983</v>
      </c>
      <c r="I32" s="6">
        <f>$B$1*Balance!I31</f>
        <v>58125</v>
      </c>
      <c r="K32" s="6">
        <f t="shared" si="0"/>
        <v>489396.57756433939</v>
      </c>
      <c r="L32" s="6">
        <f>'Summary CF'!H31-Interest!K32</f>
        <v>215332.21857973991</v>
      </c>
    </row>
    <row r="33" spans="1:12">
      <c r="A33">
        <v>30</v>
      </c>
      <c r="B33" s="6">
        <f>$B$1*Balance!B32</f>
        <v>172377.54598264387</v>
      </c>
      <c r="C33" s="6">
        <f>$B$1*Balance!C32</f>
        <v>9919.2553713212274</v>
      </c>
      <c r="D33" s="6">
        <f>$B$1*Balance!D32</f>
        <v>58333.333333333336</v>
      </c>
      <c r="E33" s="6">
        <f>'Principal CF Alloc'!L48-'Principal CF Alloc'!M48</f>
        <v>0</v>
      </c>
      <c r="F33" s="6">
        <f>$B$1*Balance!F32</f>
        <v>83333.333333333328</v>
      </c>
      <c r="G33" s="6">
        <f>'Principal CF Alloc'!T48-'Principal CF Alloc'!U48</f>
        <v>0</v>
      </c>
      <c r="H33" s="6">
        <f>$B$1*Balance!H32</f>
        <v>98868.562655071102</v>
      </c>
      <c r="I33" s="6">
        <f>$B$1*Balance!I32</f>
        <v>58125</v>
      </c>
      <c r="K33" s="6">
        <f t="shared" si="0"/>
        <v>480957.03067570284</v>
      </c>
      <c r="L33" s="6">
        <f>'Summary CF'!H32-Interest!K33</f>
        <v>216229.43615541933</v>
      </c>
    </row>
    <row r="34" spans="1:12">
      <c r="A34">
        <v>31</v>
      </c>
      <c r="B34" s="6">
        <f>$B$1*Balance!B33</f>
        <v>166114.55758930559</v>
      </c>
      <c r="C34" s="6">
        <f>$B$1*Balance!C33</f>
        <v>9488.363379812843</v>
      </c>
      <c r="D34" s="6">
        <f>$B$1*Balance!D33</f>
        <v>58333.333333333336</v>
      </c>
      <c r="E34" s="6">
        <f>'Principal CF Alloc'!L49-'Principal CF Alloc'!M49</f>
        <v>0</v>
      </c>
      <c r="F34" s="6">
        <f>$B$1*Balance!F33</f>
        <v>83333.333333333328</v>
      </c>
      <c r="G34" s="6">
        <f>'Principal CF Alloc'!T49-'Principal CF Alloc'!U49</f>
        <v>0</v>
      </c>
      <c r="H34" s="6">
        <f>$B$1*Balance!H33</f>
        <v>97184.994000564955</v>
      </c>
      <c r="I34" s="6">
        <f>$B$1*Balance!I33</f>
        <v>58125</v>
      </c>
      <c r="K34" s="6">
        <f t="shared" si="0"/>
        <v>472579.58163635008</v>
      </c>
      <c r="L34" s="6">
        <f>'Summary CF'!H33-Interest!K34</f>
        <v>217130.39213766408</v>
      </c>
    </row>
    <row r="35" spans="1:12">
      <c r="A35">
        <v>32</v>
      </c>
      <c r="B35" s="6">
        <f>$B$1*Balance!B34</f>
        <v>159900.20475579583</v>
      </c>
      <c r="C35" s="6">
        <f>$B$1*Balance!C34</f>
        <v>9055.6760050065077</v>
      </c>
      <c r="D35" s="6">
        <f>$B$1*Balance!D34</f>
        <v>58333.333333333336</v>
      </c>
      <c r="E35" s="6">
        <f>'Principal CF Alloc'!L50-'Principal CF Alloc'!M50</f>
        <v>0</v>
      </c>
      <c r="F35" s="6">
        <f>$B$1*Balance!F34</f>
        <v>83333.333333333328</v>
      </c>
      <c r="G35" s="6">
        <f>'Principal CF Alloc'!T50-'Principal CF Alloc'!U50</f>
        <v>0</v>
      </c>
      <c r="H35" s="6">
        <f>$B$1*Balance!H34</f>
        <v>95516.129273747734</v>
      </c>
      <c r="I35" s="6">
        <f>$B$1*Balance!I34</f>
        <v>58125</v>
      </c>
      <c r="K35" s="6">
        <f t="shared" si="0"/>
        <v>464263.67670121673</v>
      </c>
      <c r="L35" s="6">
        <f>'Summary CF'!H34-Interest!K35</f>
        <v>218035.10210316849</v>
      </c>
    </row>
    <row r="36" spans="1:12">
      <c r="A36">
        <v>33</v>
      </c>
      <c r="B36" s="6">
        <f>$B$1*Balance!B35</f>
        <v>153734.06566201348</v>
      </c>
      <c r="C36" s="6">
        <f>$B$1*Balance!C35</f>
        <v>8621.1857661384802</v>
      </c>
      <c r="D36" s="6">
        <f>$B$1*Balance!D35</f>
        <v>58333.333333333336</v>
      </c>
      <c r="E36" s="6">
        <f>'Principal CF Alloc'!L51-'Principal CF Alloc'!M51</f>
        <v>0</v>
      </c>
      <c r="F36" s="6">
        <f>$B$1*Balance!F35</f>
        <v>83333.333333333328</v>
      </c>
      <c r="G36" s="6">
        <f>'Principal CF Alloc'!T51-'Principal CF Alloc'!U51</f>
        <v>0</v>
      </c>
      <c r="H36" s="6">
        <f>$B$1*Balance!H35</f>
        <v>93861.848254894707</v>
      </c>
      <c r="I36" s="6">
        <f>$B$1*Balance!I35</f>
        <v>58125</v>
      </c>
      <c r="K36" s="6">
        <f t="shared" si="0"/>
        <v>456008.76634971338</v>
      </c>
      <c r="L36" s="6">
        <f>'Summary CF'!H35-Interest!K36</f>
        <v>218943.58169352874</v>
      </c>
    </row>
    <row r="37" spans="1:12">
      <c r="A37">
        <v>34</v>
      </c>
      <c r="B37" s="6">
        <f>$B$1*Balance!B36</f>
        <v>147615.72175112649</v>
      </c>
      <c r="C37" s="6">
        <f>$B$1*Balance!C36</f>
        <v>8184.885151275168</v>
      </c>
      <c r="D37" s="6">
        <f>$B$1*Balance!D36</f>
        <v>58333.333333333336</v>
      </c>
      <c r="E37" s="6">
        <f>'Principal CF Alloc'!L52-'Principal CF Alloc'!M52</f>
        <v>0</v>
      </c>
      <c r="F37" s="6">
        <f>$B$1*Balance!F36</f>
        <v>83333.333333333328</v>
      </c>
      <c r="G37" s="6">
        <f>'Principal CF Alloc'!T52-'Principal CF Alloc'!U52</f>
        <v>0</v>
      </c>
      <c r="H37" s="6">
        <f>$B$1*Balance!H36</f>
        <v>92222.031682550965</v>
      </c>
      <c r="I37" s="6">
        <f>$B$1*Balance!I36</f>
        <v>58125</v>
      </c>
      <c r="K37" s="6">
        <f t="shared" si="0"/>
        <v>447814.30525161931</v>
      </c>
      <c r="L37" s="6">
        <f>'Summary CF'!H36-Interest!K37</f>
        <v>219855.84661551577</v>
      </c>
    </row>
    <row r="38" spans="1:12">
      <c r="A38">
        <v>35</v>
      </c>
      <c r="B38" s="6">
        <f>$B$1*Balance!B37</f>
        <v>141544.75770341986</v>
      </c>
      <c r="C38" s="6">
        <f>$B$1*Balance!C37</f>
        <v>7746.7666171832589</v>
      </c>
      <c r="D38" s="6">
        <f>$B$1*Balance!D37</f>
        <v>58333.333333333336</v>
      </c>
      <c r="E38" s="6">
        <f>'Principal CF Alloc'!L53-'Principal CF Alloc'!M53</f>
        <v>0</v>
      </c>
      <c r="F38" s="6">
        <f>$B$1*Balance!F37</f>
        <v>83333.333333333328</v>
      </c>
      <c r="G38" s="6">
        <f>'Principal CF Alloc'!T53-'Principal CF Alloc'!U53</f>
        <v>0</v>
      </c>
      <c r="H38" s="6">
        <f>$B$1*Balance!H37</f>
        <v>90596.561245972203</v>
      </c>
      <c r="I38" s="6">
        <f>$B$1*Balance!I37</f>
        <v>58125</v>
      </c>
      <c r="K38" s="6">
        <f t="shared" si="0"/>
        <v>439679.75223324203</v>
      </c>
      <c r="L38" s="6">
        <f>'Summary CF'!H37-Interest!K38</f>
        <v>220771.91264134424</v>
      </c>
    </row>
    <row r="39" spans="1:12">
      <c r="A39">
        <v>36</v>
      </c>
      <c r="B39" s="6">
        <f>$B$1*Balance!B38</f>
        <v>135520.76141034765</v>
      </c>
      <c r="C39" s="6">
        <f>$B$1*Balance!C38</f>
        <v>7306.8225891992997</v>
      </c>
      <c r="D39" s="6">
        <f>$B$1*Balance!D38</f>
        <v>58333.333333333336</v>
      </c>
      <c r="E39" s="6">
        <f>'Principal CF Alloc'!L54-'Principal CF Alloc'!M54</f>
        <v>0</v>
      </c>
      <c r="F39" s="6">
        <f>$B$1*Balance!F38</f>
        <v>83333.333333333328</v>
      </c>
      <c r="G39" s="6">
        <f>'Principal CF Alloc'!T54-'Principal CF Alloc'!U54</f>
        <v>0</v>
      </c>
      <c r="H39" s="6">
        <f>$B$1*Balance!H38</f>
        <v>88985.319577624818</v>
      </c>
      <c r="I39" s="6">
        <f>$B$1*Balance!I38</f>
        <v>58125</v>
      </c>
      <c r="K39" s="6">
        <f t="shared" si="0"/>
        <v>431604.57024383848</v>
      </c>
      <c r="L39" s="6">
        <f>'Summary CF'!H38-Interest!K39</f>
        <v>221691.79560894705</v>
      </c>
    </row>
    <row r="40" spans="1:12">
      <c r="A40">
        <v>37</v>
      </c>
      <c r="B40" s="6">
        <f>$B$1*Balance!B39</f>
        <v>129543.32394878678</v>
      </c>
      <c r="C40" s="6">
        <f>$B$1*Balance!C39</f>
        <v>6865.0454610987417</v>
      </c>
      <c r="D40" s="6">
        <f>$B$1*Balance!D39</f>
        <v>58333.333333333336</v>
      </c>
      <c r="E40" s="6">
        <f>'Principal CF Alloc'!L55-'Principal CF Alloc'!M55</f>
        <v>0</v>
      </c>
      <c r="F40" s="6">
        <f>$B$1*Balance!F39</f>
        <v>83333.333333333328</v>
      </c>
      <c r="G40" s="6">
        <f>'Principal CF Alloc'!T55-'Principal CF Alloc'!U55</f>
        <v>0</v>
      </c>
      <c r="H40" s="6">
        <f>$B$1*Balance!H39</f>
        <v>87388.190245745107</v>
      </c>
      <c r="I40" s="6">
        <f>$B$1*Balance!I39</f>
        <v>58125</v>
      </c>
      <c r="K40" s="6">
        <f t="shared" si="0"/>
        <v>423588.2263222973</v>
      </c>
      <c r="L40" s="6">
        <f>'Summary CF'!H39-Interest!K40</f>
        <v>222615.51142224815</v>
      </c>
    </row>
    <row r="41" spans="1:12">
      <c r="A41">
        <v>38</v>
      </c>
      <c r="B41" s="6">
        <f>$B$1*Balance!B40</f>
        <v>123612.0395554914</v>
      </c>
      <c r="C41" s="6">
        <f>$B$1*Balance!C40</f>
        <v>6421.4275949644316</v>
      </c>
      <c r="D41" s="6">
        <f>$B$1*Balance!D40</f>
        <v>58333.333333333336</v>
      </c>
      <c r="E41" s="6">
        <f>'Principal CF Alloc'!L56-'Principal CF Alloc'!M56</f>
        <v>0</v>
      </c>
      <c r="F41" s="6">
        <f>$B$1*Balance!F40</f>
        <v>83333.333333333328</v>
      </c>
      <c r="G41" s="6">
        <f>'Principal CF Alloc'!T56-'Principal CF Alloc'!U56</f>
        <v>0</v>
      </c>
      <c r="H41" s="6">
        <f>$B$1*Balance!H40</f>
        <v>85805.057746956678</v>
      </c>
      <c r="I41" s="6">
        <f>$B$1*Balance!I40</f>
        <v>58125</v>
      </c>
      <c r="K41" s="6">
        <f t="shared" si="0"/>
        <v>415630.19156407914</v>
      </c>
      <c r="L41" s="6">
        <f>'Summary CF'!H40-Interest!K41</f>
        <v>223543.07605143823</v>
      </c>
    </row>
    <row r="42" spans="1:12">
      <c r="A42">
        <v>39</v>
      </c>
      <c r="B42" s="6">
        <f>$B$1*Balance!B41</f>
        <v>117726.50560174629</v>
      </c>
      <c r="C42" s="6">
        <f>$B$1*Balance!C41</f>
        <v>5975.9613210545613</v>
      </c>
      <c r="D42" s="6">
        <f>$B$1*Balance!D41</f>
        <v>58333.333333333336</v>
      </c>
      <c r="E42" s="6">
        <f>'Principal CF Alloc'!L57-'Principal CF Alloc'!M57</f>
        <v>0</v>
      </c>
      <c r="F42" s="6">
        <f>$B$1*Balance!F41</f>
        <v>83333.333333333328</v>
      </c>
      <c r="G42" s="6">
        <f>'Principal CF Alloc'!T57-'Principal CF Alloc'!U57</f>
        <v>0</v>
      </c>
      <c r="H42" s="6">
        <f>$B$1*Balance!H41</f>
        <v>84235.807498945927</v>
      </c>
      <c r="I42" s="6">
        <f>$B$1*Balance!I41</f>
        <v>58125</v>
      </c>
      <c r="K42" s="6">
        <f t="shared" si="0"/>
        <v>407729.94108841341</v>
      </c>
      <c r="L42" s="6">
        <f>'Summary CF'!H41-Interest!K42</f>
        <v>224474.50553324976</v>
      </c>
    </row>
    <row r="43" spans="1:12">
      <c r="A43">
        <v>40</v>
      </c>
      <c r="B43" s="6">
        <f>$B$1*Balance!B42</f>
        <v>111886.32256821751</v>
      </c>
      <c r="C43" s="6">
        <f>$B$1*Balance!C42</f>
        <v>5528.6389376700663</v>
      </c>
      <c r="D43" s="6">
        <f>$B$1*Balance!D42</f>
        <v>58333.333333333336</v>
      </c>
      <c r="E43" s="6">
        <f>'Principal CF Alloc'!L58-'Principal CF Alloc'!M58</f>
        <v>0</v>
      </c>
      <c r="F43" s="6">
        <f>$B$1*Balance!F42</f>
        <v>83333.333333333328</v>
      </c>
      <c r="G43" s="6">
        <f>'Principal CF Alloc'!T58-'Principal CF Alloc'!U58</f>
        <v>0</v>
      </c>
      <c r="H43" s="6">
        <f>$B$1*Balance!H42</f>
        <v>82680.325833195122</v>
      </c>
      <c r="I43" s="6">
        <f>$B$1*Balance!I42</f>
        <v>58125</v>
      </c>
      <c r="K43" s="6">
        <f t="shared" si="0"/>
        <v>399886.95400574937</v>
      </c>
      <c r="L43" s="6">
        <f>'Summary CF'!H42-Interest!K43</f>
        <v>225409.81597123534</v>
      </c>
    </row>
    <row r="44" spans="1:12">
      <c r="A44">
        <v>41</v>
      </c>
      <c r="B44" s="6">
        <f>$B$1*Balance!B43</f>
        <v>106091.09401999883</v>
      </c>
      <c r="C44" s="6">
        <f>$B$1*Balance!C43</f>
        <v>5079.4527110214694</v>
      </c>
      <c r="D44" s="6">
        <f>$B$1*Balance!D43</f>
        <v>58333.333333333336</v>
      </c>
      <c r="E44" s="6">
        <f>'Principal CF Alloc'!L59-'Principal CF Alloc'!M59</f>
        <v>0</v>
      </c>
      <c r="F44" s="6">
        <f>$B$1*Balance!F43</f>
        <v>83333.333333333328</v>
      </c>
      <c r="G44" s="6">
        <f>'Principal CF Alloc'!T59-'Principal CF Alloc'!U59</f>
        <v>0</v>
      </c>
      <c r="H44" s="6">
        <f>$B$1*Balance!H43</f>
        <v>81138.499987772433</v>
      </c>
      <c r="I44" s="6">
        <f>$B$1*Balance!I43</f>
        <v>58125</v>
      </c>
      <c r="K44" s="6">
        <f t="shared" si="0"/>
        <v>392100.71338545938</v>
      </c>
      <c r="L44" s="6">
        <f>'Summary CF'!H43-Interest!K44</f>
        <v>226349.02353604615</v>
      </c>
    </row>
    <row r="45" spans="1:12">
      <c r="A45">
        <v>42</v>
      </c>
      <c r="B45" s="6">
        <f>$B$1*Balance!B44</f>
        <v>100340.42658185246</v>
      </c>
      <c r="C45" s="6">
        <f>$B$1*Balance!C44</f>
        <v>4628.3948750951695</v>
      </c>
      <c r="D45" s="6">
        <f>$B$1*Balance!D44</f>
        <v>58333.333333333336</v>
      </c>
      <c r="E45" s="6">
        <f>'Principal CF Alloc'!L60-'Principal CF Alloc'!M60</f>
        <v>0</v>
      </c>
      <c r="F45" s="6">
        <f>$B$1*Balance!F44</f>
        <v>83333.333333333328</v>
      </c>
      <c r="G45" s="6">
        <f>'Principal CF Alloc'!T60-'Principal CF Alloc'!U60</f>
        <v>0</v>
      </c>
      <c r="H45" s="6">
        <f>$B$1*Balance!H44</f>
        <v>79610.218100178696</v>
      </c>
      <c r="I45" s="6">
        <f>$B$1*Balance!I44</f>
        <v>58125</v>
      </c>
      <c r="K45" s="6">
        <f t="shared" si="0"/>
        <v>384370.70622379298</v>
      </c>
      <c r="L45" s="6">
        <f>'Summary CF'!H44-Interest!K45</f>
        <v>227292.14446571027</v>
      </c>
    </row>
    <row r="46" spans="1:12">
      <c r="A46">
        <v>43</v>
      </c>
      <c r="B46" s="6">
        <f>$B$1*Balance!B45</f>
        <v>94633.929913642554</v>
      </c>
      <c r="C46" s="6">
        <f>$B$1*Balance!C45</f>
        <v>4175.4576315191771</v>
      </c>
      <c r="D46" s="6">
        <f>$B$1*Balance!D45</f>
        <v>58333.333333333336</v>
      </c>
      <c r="E46" s="6">
        <f>'Principal CF Alloc'!L61-'Principal CF Alloc'!M61</f>
        <v>0</v>
      </c>
      <c r="F46" s="6">
        <f>$B$1*Balance!F45</f>
        <v>83333.333333333328</v>
      </c>
      <c r="G46" s="6">
        <f>'Principal CF Alloc'!T61-'Principal CF Alloc'!U61</f>
        <v>0</v>
      </c>
      <c r="H46" s="6">
        <f>$B$1*Balance!H45</f>
        <v>78095.369200250308</v>
      </c>
      <c r="I46" s="6">
        <f>$B$1*Balance!I45</f>
        <v>58125</v>
      </c>
      <c r="K46" s="6">
        <f t="shared" si="0"/>
        <v>376696.4234120787</v>
      </c>
      <c r="L46" s="6">
        <f>'Summary CF'!H45-Interest!K46</f>
        <v>228239.1950659146</v>
      </c>
    </row>
    <row r="47" spans="1:12">
      <c r="A47">
        <v>44</v>
      </c>
      <c r="B47" s="6">
        <f>$B$1*Balance!B46</f>
        <v>88971.216685959793</v>
      </c>
      <c r="C47" s="6">
        <f>$B$1*Balance!C46</f>
        <v>3720.6331494282845</v>
      </c>
      <c r="D47" s="6">
        <f>$B$1*Balance!D46</f>
        <v>58333.333333333336</v>
      </c>
      <c r="E47" s="6">
        <f>'Principal CF Alloc'!L62-'Principal CF Alloc'!M62</f>
        <v>0</v>
      </c>
      <c r="F47" s="6">
        <f>$B$1*Balance!F46</f>
        <v>83333.333333333328</v>
      </c>
      <c r="G47" s="6">
        <f>'Principal CF Alloc'!T62-'Principal CF Alloc'!U62</f>
        <v>0</v>
      </c>
      <c r="H47" s="6">
        <f>$B$1*Balance!H46</f>
        <v>76593.843203117911</v>
      </c>
      <c r="I47" s="6">
        <f>$B$1*Balance!I46</f>
        <v>58125</v>
      </c>
      <c r="K47" s="6">
        <f t="shared" si="0"/>
        <v>369077.35970517265</v>
      </c>
      <c r="L47" s="6">
        <f>'Summary CF'!H46-Interest!K47</f>
        <v>229190.19171028648</v>
      </c>
    </row>
    <row r="48" spans="1:12">
      <c r="A48">
        <v>45</v>
      </c>
      <c r="B48" s="6">
        <f>$B$1*Balance!B47</f>
        <v>83351.902555935754</v>
      </c>
      <c r="C48" s="6">
        <f>$B$1*Balance!C47</f>
        <v>3263.9135653286794</v>
      </c>
      <c r="D48" s="6">
        <f>$B$1*Balance!D47</f>
        <v>58333.333333333336</v>
      </c>
      <c r="E48" s="6">
        <f>'Principal CF Alloc'!L63-'Principal CF Alloc'!M63</f>
        <v>0</v>
      </c>
      <c r="F48" s="6">
        <f>$B$1*Balance!F47</f>
        <v>83333.333333333328</v>
      </c>
      <c r="G48" s="6">
        <f>'Principal CF Alloc'!T63-'Principal CF Alloc'!U63</f>
        <v>0</v>
      </c>
      <c r="H48" s="6">
        <f>$B$1*Balance!H47</f>
        <v>75105.530902220358</v>
      </c>
      <c r="I48" s="6">
        <f>$B$1*Balance!I47</f>
        <v>58125</v>
      </c>
      <c r="K48" s="6">
        <f t="shared" si="0"/>
        <v>361513.01369015145</v>
      </c>
      <c r="L48" s="6">
        <f>'Summary CF'!H47-Interest!K48</f>
        <v>230145.15084067645</v>
      </c>
    </row>
    <row r="49" spans="1:12">
      <c r="A49">
        <v>46</v>
      </c>
      <c r="B49" s="6">
        <f>$B$1*Balance!B48</f>
        <v>77775.606143245488</v>
      </c>
      <c r="C49" s="6">
        <f>$B$1*Balance!C48</f>
        <v>2805.290982961993</v>
      </c>
      <c r="D49" s="6">
        <f>$B$1*Balance!D48</f>
        <v>58333.333333333336</v>
      </c>
      <c r="E49" s="6">
        <f>'Principal CF Alloc'!L64-'Principal CF Alloc'!M64</f>
        <v>0</v>
      </c>
      <c r="F49" s="6">
        <f>$B$1*Balance!F48</f>
        <v>83333.333333333328</v>
      </c>
      <c r="G49" s="6">
        <f>'Principal CF Alloc'!T64-'Principal CF Alloc'!U64</f>
        <v>0</v>
      </c>
      <c r="H49" s="6">
        <f>$B$1*Balance!H48</f>
        <v>73630.323962373499</v>
      </c>
      <c r="I49" s="6">
        <f>$B$1*Balance!I48</f>
        <v>58125</v>
      </c>
      <c r="K49" s="6">
        <f t="shared" si="0"/>
        <v>354002.88775524765</v>
      </c>
      <c r="L49" s="6">
        <f>'Summary CF'!H48-Interest!K49</f>
        <v>231104.08896744309</v>
      </c>
    </row>
    <row r="50" spans="1:12">
      <c r="A50">
        <v>47</v>
      </c>
      <c r="B50" s="6">
        <f>$B$1*Balance!B49</f>
        <v>72241.949006296767</v>
      </c>
      <c r="C50" s="6">
        <f>$B$1*Balance!C49</f>
        <v>2344.7574731687791</v>
      </c>
      <c r="D50" s="6">
        <f>$B$1*Balance!D49</f>
        <v>58333.333333333336</v>
      </c>
      <c r="E50" s="6">
        <f>'Principal CF Alloc'!L65-'Principal CF Alloc'!M65</f>
        <v>0</v>
      </c>
      <c r="F50" s="6">
        <f>$B$1*Balance!F49</f>
        <v>83333.333333333328</v>
      </c>
      <c r="G50" s="6">
        <f>'Principal CF Alloc'!T65-'Principal CF Alloc'!U65</f>
        <v>0</v>
      </c>
      <c r="H50" s="6">
        <f>$B$1*Balance!H49</f>
        <v>72168.114912893594</v>
      </c>
      <c r="I50" s="6">
        <f>$B$1*Balance!I49</f>
        <v>58125</v>
      </c>
      <c r="K50" s="6">
        <f t="shared" si="0"/>
        <v>346546.48805902584</v>
      </c>
      <c r="L50" s="6">
        <f>'Summary CF'!H49-Interest!K50</f>
        <v>232067.02266973793</v>
      </c>
    </row>
    <row r="51" spans="1:12">
      <c r="A51">
        <v>48</v>
      </c>
      <c r="B51" s="6">
        <f>$B$1*Balance!B50</f>
        <v>66750.555618604645</v>
      </c>
      <c r="C51" s="6">
        <f>$B$1*Balance!C50</f>
        <v>1882.3050737514268</v>
      </c>
      <c r="D51" s="6">
        <f>$B$1*Balance!D50</f>
        <v>58333.333333333336</v>
      </c>
      <c r="E51" s="6">
        <f>'Principal CF Alloc'!L66-'Principal CF Alloc'!M66</f>
        <v>0</v>
      </c>
      <c r="F51" s="6">
        <f>$B$1*Balance!F50</f>
        <v>83333.333333333328</v>
      </c>
      <c r="G51" s="6">
        <f>'Principal CF Alloc'!T66-'Principal CF Alloc'!U66</f>
        <v>0</v>
      </c>
      <c r="H51" s="6">
        <f>$B$1*Balance!H50</f>
        <v>70718.797140774492</v>
      </c>
      <c r="I51" s="6">
        <f>$B$1*Balance!I50</f>
        <v>58125</v>
      </c>
      <c r="K51" s="6">
        <f t="shared" si="0"/>
        <v>339143.32449979725</v>
      </c>
      <c r="L51" s="6">
        <f>'Summary CF'!H50-Interest!K51</f>
        <v>233033.96859579248</v>
      </c>
    </row>
    <row r="52" spans="1:12">
      <c r="A52">
        <v>49</v>
      </c>
      <c r="B52" s="6">
        <f>$B$1*Balance!B51</f>
        <v>61301.05334534977</v>
      </c>
      <c r="C52" s="6">
        <f>$B$1*Balance!C51</f>
        <v>1417.9257893365022</v>
      </c>
      <c r="D52" s="6">
        <f>$B$1*Balance!D51</f>
        <v>58333.333333333336</v>
      </c>
      <c r="E52" s="6">
        <f>'Principal CF Alloc'!L67-'Principal CF Alloc'!M67</f>
        <v>0</v>
      </c>
      <c r="F52" s="6">
        <f>$B$1*Balance!F51</f>
        <v>83333.333333333328</v>
      </c>
      <c r="G52" s="6">
        <f>'Principal CF Alloc'!T67-'Principal CF Alloc'!U67</f>
        <v>0</v>
      </c>
      <c r="H52" s="6">
        <f>$B$1*Balance!H51</f>
        <v>69282.264883918615</v>
      </c>
      <c r="I52" s="6">
        <f>$B$1*Balance!I51</f>
        <v>58125</v>
      </c>
      <c r="K52" s="6">
        <f t="shared" si="0"/>
        <v>331792.91068527155</v>
      </c>
      <c r="L52" s="6">
        <f>'Summary CF'!H51-Interest!K52</f>
        <v>234004.94346320542</v>
      </c>
    </row>
    <row r="53" spans="1:12">
      <c r="A53">
        <v>50</v>
      </c>
      <c r="B53" s="6">
        <f>$B$1*Balance!B52</f>
        <v>55893.072420119002</v>
      </c>
      <c r="C53" s="6">
        <f>$B$1*Balance!C52</f>
        <v>951.61159123651544</v>
      </c>
      <c r="D53" s="6">
        <f>$B$1*Balance!D52</f>
        <v>58333.333333333336</v>
      </c>
      <c r="E53" s="6">
        <f>'Principal CF Alloc'!L68-'Principal CF Alloc'!M68</f>
        <v>0</v>
      </c>
      <c r="F53" s="6">
        <f>$B$1*Balance!F52</f>
        <v>83333.333333333328</v>
      </c>
      <c r="G53" s="6">
        <f>'Principal CF Alloc'!T68-'Principal CF Alloc'!U68</f>
        <v>0</v>
      </c>
      <c r="H53" s="6">
        <f>$B$1*Balance!H52</f>
        <v>67858.413224421034</v>
      </c>
      <c r="I53" s="6">
        <f>$B$1*Balance!I52</f>
        <v>58125</v>
      </c>
      <c r="K53" s="6">
        <f t="shared" si="0"/>
        <v>324494.76390244323</v>
      </c>
      <c r="L53" s="6">
        <f>'Summary CF'!H52-Interest!K53</f>
        <v>234979.96405923262</v>
      </c>
    </row>
    <row r="54" spans="1:12">
      <c r="A54">
        <v>51</v>
      </c>
      <c r="B54" s="6">
        <f>$B$1*Balance!B53</f>
        <v>50526.245921827052</v>
      </c>
      <c r="C54" s="6">
        <f>$B$1*Balance!C53</f>
        <v>483.35441731111206</v>
      </c>
      <c r="D54" s="6">
        <f>$B$1*Balance!D53</f>
        <v>58333.333333333336</v>
      </c>
      <c r="E54" s="6">
        <f>'Principal CF Alloc'!L69-'Principal CF Alloc'!M69</f>
        <v>0</v>
      </c>
      <c r="F54" s="6">
        <f>$B$1*Balance!F53</f>
        <v>83333.333333333328</v>
      </c>
      <c r="G54" s="6">
        <f>'Principal CF Alloc'!T69-'Principal CF Alloc'!U69</f>
        <v>0</v>
      </c>
      <c r="H54" s="6">
        <f>$B$1*Balance!H53</f>
        <v>66447.138081906276</v>
      </c>
      <c r="I54" s="6">
        <f>$B$1*Balance!I53</f>
        <v>58125</v>
      </c>
      <c r="K54" s="6">
        <f t="shared" si="0"/>
        <v>317248.40508771106</v>
      </c>
      <c r="L54" s="6">
        <f>'Summary CF'!H53-Interest!K54</f>
        <v>235959.04724107683</v>
      </c>
    </row>
    <row r="55" spans="1:12">
      <c r="A55">
        <v>52</v>
      </c>
      <c r="B55" s="6">
        <f>$B$1*Balance!B54</f>
        <v>45200.209751817478</v>
      </c>
      <c r="C55" s="6">
        <f>$B$1*Balance!C54</f>
        <v>13.146171827686096</v>
      </c>
      <c r="D55" s="6">
        <f>$B$1*Balance!D54</f>
        <v>58333.333333333336</v>
      </c>
      <c r="E55" s="6">
        <f>'Principal CF Alloc'!L70-'Principal CF Alloc'!M70</f>
        <v>0</v>
      </c>
      <c r="F55" s="6">
        <f>$B$1*Balance!F54</f>
        <v>83333.333333333328</v>
      </c>
      <c r="G55" s="6">
        <f>'Principal CF Alloc'!T70-'Principal CF Alloc'!U70</f>
        <v>0</v>
      </c>
      <c r="H55" s="6">
        <f>$B$1*Balance!H54</f>
        <v>65048.336206917556</v>
      </c>
      <c r="I55" s="6">
        <f>$B$1*Balance!I54</f>
        <v>58125</v>
      </c>
      <c r="K55" s="6">
        <f t="shared" si="0"/>
        <v>310053.35879722936</v>
      </c>
      <c r="L55" s="6">
        <f>'Summary CF'!H54-Interest!K55</f>
        <v>236942.20993617852</v>
      </c>
    </row>
    <row r="56" spans="1:12">
      <c r="A56">
        <v>53</v>
      </c>
      <c r="B56" s="6">
        <f>$B$1*Balance!B55</f>
        <v>39914.602611141803</v>
      </c>
      <c r="C56" s="6">
        <f>$B$1*Balance!C55</f>
        <v>0</v>
      </c>
      <c r="D56" s="6">
        <f>$B$1*Balance!D55</f>
        <v>57874.312058654745</v>
      </c>
      <c r="E56" s="6">
        <f>'Principal CF Alloc'!L71-'Principal CF Alloc'!M71</f>
        <v>0</v>
      </c>
      <c r="F56" s="6">
        <f>$B$1*Balance!F55</f>
        <v>83333.333333333328</v>
      </c>
      <c r="G56" s="6">
        <f>'Principal CF Alloc'!T71-'Principal CF Alloc'!U71</f>
        <v>0</v>
      </c>
      <c r="H56" s="6">
        <f>$B$1*Balance!H55</f>
        <v>63661.905174357838</v>
      </c>
      <c r="I56" s="6">
        <f>$B$1*Balance!I55</f>
        <v>58125</v>
      </c>
      <c r="K56" s="6">
        <f t="shared" si="0"/>
        <v>302909.15317748772</v>
      </c>
      <c r="L56" s="6">
        <f>'Summary CF'!H55-Interest!K56</f>
        <v>237929.4691425098</v>
      </c>
    </row>
    <row r="57" spans="1:12">
      <c r="A57">
        <v>54</v>
      </c>
      <c r="B57" s="6">
        <f>$B$1*Balance!B56</f>
        <v>34669.065978015351</v>
      </c>
      <c r="C57" s="6">
        <f>$B$1*Balance!C56</f>
        <v>0</v>
      </c>
      <c r="D57" s="6">
        <f>$B$1*Balance!D56</f>
        <v>57400.177247788029</v>
      </c>
      <c r="E57" s="6">
        <f>'Principal CF Alloc'!L72-'Principal CF Alloc'!M72</f>
        <v>0</v>
      </c>
      <c r="F57" s="6">
        <f>$B$1*Balance!F56</f>
        <v>83333.333333333328</v>
      </c>
      <c r="G57" s="6">
        <f>'Principal CF Alloc'!T72-'Principal CF Alloc'!U72</f>
        <v>0</v>
      </c>
      <c r="H57" s="6">
        <f>$B$1*Balance!H56</f>
        <v>62287.743376982522</v>
      </c>
      <c r="I57" s="6">
        <f>$B$1*Balance!I56</f>
        <v>58125</v>
      </c>
      <c r="K57" s="6">
        <f t="shared" si="0"/>
        <v>295815.31993611925</v>
      </c>
      <c r="L57" s="6">
        <f>'Summary CF'!H56-Interest!K57</f>
        <v>238920.84192886739</v>
      </c>
    </row>
    <row r="58" spans="1:12">
      <c r="A58">
        <v>55</v>
      </c>
      <c r="B58" s="6">
        <f>$B$1*Balance!B57</f>
        <v>29463.244085448187</v>
      </c>
      <c r="C58" s="6">
        <f>$B$1*Balance!C57</f>
        <v>0</v>
      </c>
      <c r="D58" s="6">
        <f>$B$1*Balance!D57</f>
        <v>56924.066875209362</v>
      </c>
      <c r="E58" s="6">
        <f>'Principal CF Alloc'!L73-'Principal CF Alloc'!M73</f>
        <v>0</v>
      </c>
      <c r="F58" s="6">
        <f>$B$1*Balance!F57</f>
        <v>83333.333333333328</v>
      </c>
      <c r="G58" s="6">
        <f>'Principal CF Alloc'!T73-'Principal CF Alloc'!U73</f>
        <v>0</v>
      </c>
      <c r="H58" s="6">
        <f>$B$1*Balance!H57</f>
        <v>60925.750018943203</v>
      </c>
      <c r="I58" s="6">
        <f>$B$1*Balance!I57</f>
        <v>58125</v>
      </c>
      <c r="K58" s="6">
        <f t="shared" si="0"/>
        <v>288771.39431293408</v>
      </c>
      <c r="L58" s="6">
        <f>'Summary CF'!H57-Interest!K58</f>
        <v>239916.34543516819</v>
      </c>
    </row>
    <row r="59" spans="1:12">
      <c r="A59">
        <v>56</v>
      </c>
      <c r="B59" s="6">
        <f>$B$1*Balance!B58</f>
        <v>24296.783899050137</v>
      </c>
      <c r="C59" s="6">
        <f>$B$1*Balance!C58</f>
        <v>0</v>
      </c>
      <c r="D59" s="6">
        <f>$B$1*Balance!D58</f>
        <v>56445.972709411624</v>
      </c>
      <c r="E59" s="6">
        <f>'Principal CF Alloc'!L74-'Principal CF Alloc'!M74</f>
        <v>0</v>
      </c>
      <c r="F59" s="6">
        <f>$B$1*Balance!F58</f>
        <v>83333.333333333328</v>
      </c>
      <c r="G59" s="6">
        <f>'Principal CF Alloc'!T74-'Principal CF Alloc'!U74</f>
        <v>0</v>
      </c>
      <c r="H59" s="6">
        <f>$B$1*Balance!H58</f>
        <v>59575.825109382145</v>
      </c>
      <c r="I59" s="6">
        <f>$B$1*Balance!I58</f>
        <v>58125</v>
      </c>
      <c r="K59" s="6">
        <f t="shared" si="0"/>
        <v>281776.91505117726</v>
      </c>
      <c r="L59" s="6">
        <f>'Summary CF'!H58-Interest!K59</f>
        <v>240915.99687274534</v>
      </c>
    </row>
    <row r="60" spans="1:12">
      <c r="A60">
        <v>57</v>
      </c>
      <c r="B60" s="6">
        <f>$B$1*Balance!B59</f>
        <v>19169.335095008173</v>
      </c>
      <c r="C60" s="6">
        <f>$B$1*Balance!C59</f>
        <v>0</v>
      </c>
      <c r="D60" s="6">
        <f>$B$1*Balance!D59</f>
        <v>55965.886484589726</v>
      </c>
      <c r="E60" s="6">
        <f>'Principal CF Alloc'!L75-'Principal CF Alloc'!M75</f>
        <v>0</v>
      </c>
      <c r="F60" s="6">
        <f>$B$1*Balance!F59</f>
        <v>83333.333333333328</v>
      </c>
      <c r="G60" s="6">
        <f>'Principal CF Alloc'!T75-'Principal CF Alloc'!U75</f>
        <v>0</v>
      </c>
      <c r="H60" s="6">
        <f>$B$1*Balance!H59</f>
        <v>58237.869456077118</v>
      </c>
      <c r="I60" s="6">
        <f>$B$1*Balance!I59</f>
        <v>58125</v>
      </c>
      <c r="K60" s="6">
        <f t="shared" si="0"/>
        <v>274831.42436900834</v>
      </c>
      <c r="L60" s="6">
        <f>'Summary CF'!H59-Interest!K60</f>
        <v>241919.81352464569</v>
      </c>
    </row>
    <row r="61" spans="1:12">
      <c r="A61">
        <v>58</v>
      </c>
      <c r="B61" s="6">
        <f>$B$1*Balance!B60</f>
        <v>14080.550038235049</v>
      </c>
      <c r="C61" s="6">
        <f>$B$1*Balance!C60</f>
        <v>0</v>
      </c>
      <c r="D61" s="6">
        <f>$B$1*Balance!D60</f>
        <v>55483.799900497746</v>
      </c>
      <c r="E61" s="6">
        <f>'Principal CF Alloc'!L76-'Principal CF Alloc'!M76</f>
        <v>0</v>
      </c>
      <c r="F61" s="6">
        <f>$B$1*Balance!F60</f>
        <v>83333.333333333328</v>
      </c>
      <c r="G61" s="6">
        <f>'Principal CF Alloc'!T76-'Principal CF Alloc'!U76</f>
        <v>0</v>
      </c>
      <c r="H61" s="6">
        <f>$B$1*Balance!H60</f>
        <v>56911.784659136138</v>
      </c>
      <c r="I61" s="6">
        <f>$B$1*Balance!I60</f>
        <v>58125</v>
      </c>
      <c r="K61" s="6">
        <f t="shared" si="0"/>
        <v>267934.46793120226</v>
      </c>
      <c r="L61" s="6">
        <f>'Summary CF'!H60-Interest!K61</f>
        <v>242927.81274592906</v>
      </c>
    </row>
    <row r="62" spans="1:12">
      <c r="A62">
        <v>59</v>
      </c>
      <c r="B62" s="6">
        <f>$B$1*Balance!B61</f>
        <v>9030.0837606876976</v>
      </c>
      <c r="C62" s="6">
        <f>$B$1*Balance!C61</f>
        <v>0</v>
      </c>
      <c r="D62" s="6">
        <f>$B$1*Balance!D61</f>
        <v>54999.704622305369</v>
      </c>
      <c r="E62" s="6">
        <f>'Principal CF Alloc'!L77-'Principal CF Alloc'!M77</f>
        <v>0</v>
      </c>
      <c r="F62" s="6">
        <f>$B$1*Balance!F61</f>
        <v>83333.333333333328</v>
      </c>
      <c r="G62" s="6">
        <f>'Principal CF Alloc'!T77-'Principal CF Alloc'!U77</f>
        <v>0</v>
      </c>
      <c r="H62" s="6">
        <f>$B$1*Balance!H61</f>
        <v>55597.473104741752</v>
      </c>
      <c r="I62" s="6">
        <f>$B$1*Balance!I61</f>
        <v>58125</v>
      </c>
      <c r="K62" s="6">
        <f t="shared" si="0"/>
        <v>261085.59482106814</v>
      </c>
      <c r="L62" s="6">
        <f>'Summary CF'!H61-Interest!K62</f>
        <v>243940.01196396761</v>
      </c>
    </row>
    <row r="63" spans="1:12">
      <c r="A63">
        <v>60</v>
      </c>
      <c r="B63" s="6">
        <f>$B$1*Balance!B62</f>
        <v>4017.5939398541</v>
      </c>
      <c r="C63" s="6">
        <f>$B$1*Balance!C62</f>
        <v>0</v>
      </c>
      <c r="D63" s="6">
        <f>$B$1*Balance!D62</f>
        <v>54513.592280453864</v>
      </c>
      <c r="E63" s="6">
        <f>'Principal CF Alloc'!L78-'Principal CF Alloc'!M78</f>
        <v>0</v>
      </c>
      <c r="F63" s="6">
        <f>$B$1*Balance!F62</f>
        <v>83333.333333333328</v>
      </c>
      <c r="G63" s="6">
        <f>'Principal CF Alloc'!T78-'Principal CF Alloc'!U78</f>
        <v>0</v>
      </c>
      <c r="H63" s="6">
        <f>$B$1*Balance!H62</f>
        <v>54294.837958944445</v>
      </c>
      <c r="I63" s="6">
        <f>$B$1*Balance!I62</f>
        <v>58125</v>
      </c>
      <c r="K63" s="6">
        <f t="shared" si="0"/>
        <v>254284.35751258573</v>
      </c>
      <c r="L63" s="6">
        <f>'Summary CF'!H62-Interest!K63</f>
        <v>244956.42867874799</v>
      </c>
    </row>
    <row r="64" spans="1:12">
      <c r="A64">
        <v>61</v>
      </c>
      <c r="B64" s="6">
        <f>$B$1*Balance!B63</f>
        <v>0</v>
      </c>
      <c r="C64" s="6">
        <f>$B$1*Balance!C63</f>
        <v>0</v>
      </c>
      <c r="D64" s="6">
        <f>$B$1*Balance!D63</f>
        <v>53068.195347918605</v>
      </c>
      <c r="E64" s="6">
        <f>'Principal CF Alloc'!L79-'Principal CF Alloc'!M79</f>
        <v>0</v>
      </c>
      <c r="F64" s="6">
        <f>$B$1*Balance!F63</f>
        <v>83333.333333333328</v>
      </c>
      <c r="G64" s="6">
        <f>'Principal CF Alloc'!T79-'Principal CF Alloc'!U79</f>
        <v>0</v>
      </c>
      <c r="H64" s="6">
        <f>$B$1*Balance!H63</f>
        <v>53003.783161504907</v>
      </c>
      <c r="I64" s="6">
        <f>$B$1*Balance!I63</f>
        <v>58125</v>
      </c>
      <c r="K64" s="6">
        <f t="shared" si="0"/>
        <v>247530.31184275681</v>
      </c>
      <c r="L64" s="6">
        <f>'Summary CF'!H63-Interest!K64</f>
        <v>245977.08046317333</v>
      </c>
    </row>
    <row r="65" spans="1:12">
      <c r="A65">
        <v>62</v>
      </c>
      <c r="B65" s="6">
        <f>$B$1*Balance!B64</f>
        <v>0</v>
      </c>
      <c r="C65" s="6">
        <f>$B$1*Balance!C64</f>
        <v>0</v>
      </c>
      <c r="D65" s="6">
        <f>$B$1*Balance!D64</f>
        <v>47640.470231052561</v>
      </c>
      <c r="E65" s="6">
        <f>'Principal CF Alloc'!L80-'Principal CF Alloc'!M80</f>
        <v>0</v>
      </c>
      <c r="F65" s="6">
        <f>$B$1*Balance!F64</f>
        <v>83333.333333333328</v>
      </c>
      <c r="G65" s="6">
        <f>'Principal CF Alloc'!T80-'Principal CF Alloc'!U80</f>
        <v>0</v>
      </c>
      <c r="H65" s="6">
        <f>$B$1*Balance!H64</f>
        <v>51724.21341978453</v>
      </c>
      <c r="I65" s="6">
        <f>$B$1*Balance!I64</f>
        <v>58125</v>
      </c>
      <c r="K65" s="6">
        <f t="shared" si="0"/>
        <v>240823.01698417042</v>
      </c>
      <c r="L65" s="6">
        <f>'Summary CF'!H64-Interest!K65</f>
        <v>247001.98496336711</v>
      </c>
    </row>
    <row r="66" spans="1:12">
      <c r="A66">
        <v>63</v>
      </c>
      <c r="B66" s="6">
        <f>$B$1*Balance!B65</f>
        <v>0</v>
      </c>
      <c r="C66" s="6">
        <f>$B$1*Balance!C65</f>
        <v>0</v>
      </c>
      <c r="D66" s="6">
        <f>$B$1*Balance!D65</f>
        <v>42247.667881762231</v>
      </c>
      <c r="E66" s="6">
        <f>'Principal CF Alloc'!L81-'Principal CF Alloc'!M81</f>
        <v>0</v>
      </c>
      <c r="F66" s="6">
        <f>$B$1*Balance!F65</f>
        <v>83333.333333333328</v>
      </c>
      <c r="G66" s="6">
        <f>'Principal CF Alloc'!T81-'Principal CF Alloc'!U81</f>
        <v>0</v>
      </c>
      <c r="H66" s="6">
        <f>$B$1*Balance!H65</f>
        <v>50456.034202684044</v>
      </c>
      <c r="I66" s="6">
        <f>$B$1*Balance!I65</f>
        <v>58125</v>
      </c>
      <c r="K66" s="6">
        <f t="shared" si="0"/>
        <v>234162.03541777961</v>
      </c>
      <c r="L66" s="6">
        <f>'Summary CF'!H65-Interest!K66</f>
        <v>248031.1598989784</v>
      </c>
    </row>
    <row r="67" spans="1:12">
      <c r="A67">
        <v>64</v>
      </c>
      <c r="B67" s="6">
        <f>$B$1*Balance!B66</f>
        <v>0</v>
      </c>
      <c r="C67" s="6">
        <f>$B$1*Balance!C66</f>
        <v>0</v>
      </c>
      <c r="D67" s="6">
        <f>$B$1*Balance!D66</f>
        <v>36889.447837925938</v>
      </c>
      <c r="E67" s="6">
        <f>'Principal CF Alloc'!L82-'Principal CF Alloc'!M82</f>
        <v>0</v>
      </c>
      <c r="F67" s="6">
        <f>$B$1*Balance!F66</f>
        <v>83333.333333333328</v>
      </c>
      <c r="G67" s="6">
        <f>'Principal CF Alloc'!T82-'Principal CF Alloc'!U82</f>
        <v>0</v>
      </c>
      <c r="H67" s="6">
        <f>$B$1*Balance!H66</f>
        <v>49199.151734629733</v>
      </c>
      <c r="I67" s="6">
        <f>$B$1*Balance!I66</f>
        <v>58125</v>
      </c>
      <c r="K67" s="6">
        <f t="shared" si="0"/>
        <v>227546.932905889</v>
      </c>
      <c r="L67" s="6">
        <f>'Summary CF'!H66-Interest!K67</f>
        <v>249064.62306348805</v>
      </c>
    </row>
    <row r="68" spans="1:12">
      <c r="A68">
        <v>65</v>
      </c>
      <c r="B68" s="6">
        <f>$B$1*Balance!B67</f>
        <v>0</v>
      </c>
      <c r="C68" s="6">
        <f>$B$1*Balance!C67</f>
        <v>0</v>
      </c>
      <c r="D68" s="6">
        <f>$B$1*Balance!D67</f>
        <v>31565.472142410232</v>
      </c>
      <c r="E68" s="6">
        <f>'Principal CF Alloc'!L83-'Principal CF Alloc'!M83</f>
        <v>0</v>
      </c>
      <c r="F68" s="6">
        <f>$B$1*Balance!F67</f>
        <v>83333.333333333328</v>
      </c>
      <c r="G68" s="6">
        <f>'Principal CF Alloc'!T83-'Principal CF Alloc'!U83</f>
        <v>0</v>
      </c>
      <c r="H68" s="6">
        <f>$B$1*Balance!H67</f>
        <v>47953.472989606867</v>
      </c>
      <c r="I68" s="6">
        <f>$B$1*Balance!I67</f>
        <v>58125</v>
      </c>
      <c r="K68" s="6">
        <f t="shared" si="0"/>
        <v>220977.27846535042</v>
      </c>
      <c r="L68" s="6">
        <f>'Summary CF'!H67-Interest!K68</f>
        <v>250102.39232451646</v>
      </c>
    </row>
    <row r="69" spans="1:12">
      <c r="A69">
        <v>66</v>
      </c>
      <c r="B69" s="6">
        <f>$B$1*Balance!B68</f>
        <v>0</v>
      </c>
      <c r="C69" s="6">
        <f>$B$1*Balance!C68</f>
        <v>0</v>
      </c>
      <c r="D69" s="6">
        <f>$B$1*Balance!D68</f>
        <v>26275.405322392315</v>
      </c>
      <c r="E69" s="6">
        <f>'Principal CF Alloc'!L84-'Principal CF Alloc'!M84</f>
        <v>0</v>
      </c>
      <c r="F69" s="6">
        <f>$B$1*Balance!F68</f>
        <v>83333.333333333328</v>
      </c>
      <c r="G69" s="6">
        <f>'Principal CF Alloc'!T84-'Principal CF Alloc'!U84</f>
        <v>0</v>
      </c>
      <c r="H69" s="6">
        <f>$B$1*Balance!H68</f>
        <v>46718.905685240068</v>
      </c>
      <c r="I69" s="6">
        <f>$B$1*Balance!I68</f>
        <v>58125</v>
      </c>
      <c r="K69" s="6">
        <f t="shared" ref="K69:K132" si="1">SUM(B69:J69)</f>
        <v>214452.64434096572</v>
      </c>
      <c r="L69" s="6">
        <f>'Summary CF'!H68-Interest!K69</f>
        <v>251144.48562413256</v>
      </c>
    </row>
    <row r="70" spans="1:12">
      <c r="A70">
        <v>67</v>
      </c>
      <c r="B70" s="6">
        <f>$B$1*Balance!B69</f>
        <v>0</v>
      </c>
      <c r="C70" s="6">
        <f>$B$1*Balance!C69</f>
        <v>0</v>
      </c>
      <c r="D70" s="6">
        <f>$B$1*Balance!D69</f>
        <v>21018.914368841179</v>
      </c>
      <c r="E70" s="6">
        <f>'Principal CF Alloc'!L85-'Principal CF Alloc'!M85</f>
        <v>0</v>
      </c>
      <c r="F70" s="6">
        <f>$B$1*Balance!F69</f>
        <v>83333.333333333328</v>
      </c>
      <c r="G70" s="6">
        <f>'Principal CF Alloc'!T85-'Principal CF Alloc'!U85</f>
        <v>0</v>
      </c>
      <c r="H70" s="6">
        <f>$B$1*Balance!H69</f>
        <v>45495.358276920182</v>
      </c>
      <c r="I70" s="6">
        <f>$B$1*Balance!I69</f>
        <v>58125</v>
      </c>
      <c r="K70" s="6">
        <f t="shared" si="1"/>
        <v>207972.60597909469</v>
      </c>
      <c r="L70" s="6">
        <f>'Summary CF'!H69-Interest!K70</f>
        <v>252190.92097916367</v>
      </c>
    </row>
    <row r="71" spans="1:12">
      <c r="A71">
        <v>68</v>
      </c>
      <c r="B71" s="6">
        <f>$B$1*Balance!B70</f>
        <v>0</v>
      </c>
      <c r="C71" s="6">
        <f>$B$1*Balance!C70</f>
        <v>0</v>
      </c>
      <c r="D71" s="6">
        <f>$B$1*Balance!D70</f>
        <v>15795.668716156268</v>
      </c>
      <c r="E71" s="6">
        <f>'Principal CF Alloc'!L86-'Principal CF Alloc'!M86</f>
        <v>0</v>
      </c>
      <c r="F71" s="6">
        <f>$B$1*Balance!F70</f>
        <v>83333.333333333328</v>
      </c>
      <c r="G71" s="6">
        <f>'Principal CF Alloc'!T86-'Principal CF Alloc'!U86</f>
        <v>0</v>
      </c>
      <c r="H71" s="6">
        <f>$B$1*Balance!H70</f>
        <v>44282.739951977281</v>
      </c>
      <c r="I71" s="6">
        <f>$B$1*Balance!I70</f>
        <v>58125</v>
      </c>
      <c r="K71" s="6">
        <f t="shared" si="1"/>
        <v>201536.74200146689</v>
      </c>
      <c r="L71" s="6">
        <f>'Summary CF'!H70-Interest!K71</f>
        <v>253241.71648150732</v>
      </c>
    </row>
    <row r="72" spans="1:12">
      <c r="A72">
        <v>69</v>
      </c>
      <c r="B72" s="6">
        <f>$B$1*Balance!B71</f>
        <v>0</v>
      </c>
      <c r="C72" s="6">
        <f>$B$1*Balance!C71</f>
        <v>0</v>
      </c>
      <c r="D72" s="6">
        <f>$B$1*Balance!D71</f>
        <v>10605.340221962375</v>
      </c>
      <c r="E72" s="6">
        <f>'Principal CF Alloc'!L87-'Principal CF Alloc'!M87</f>
        <v>0</v>
      </c>
      <c r="F72" s="6">
        <f>$B$1*Balance!F71</f>
        <v>83333.333333333328</v>
      </c>
      <c r="G72" s="6">
        <f>'Principal CF Alloc'!T87-'Principal CF Alloc'!U87</f>
        <v>0</v>
      </c>
      <c r="H72" s="6">
        <f>$B$1*Balance!H71</f>
        <v>43080.960623899453</v>
      </c>
      <c r="I72" s="6">
        <f>$B$1*Balance!I71</f>
        <v>58125</v>
      </c>
      <c r="K72" s="6">
        <f t="shared" si="1"/>
        <v>195144.63417919516</v>
      </c>
      <c r="L72" s="6">
        <f>'Summary CF'!H71-Interest!K72</f>
        <v>254296.89029844414</v>
      </c>
    </row>
    <row r="73" spans="1:12">
      <c r="A73">
        <v>70</v>
      </c>
      <c r="B73" s="6">
        <f>$B$1*Balance!B72</f>
        <v>0</v>
      </c>
      <c r="C73" s="6">
        <f>$B$1*Balance!C72</f>
        <v>0</v>
      </c>
      <c r="D73" s="6">
        <f>$B$1*Balance!D72</f>
        <v>5447.603147059599</v>
      </c>
      <c r="E73" s="6">
        <f>'Principal CF Alloc'!L88-'Principal CF Alloc'!M88</f>
        <v>0</v>
      </c>
      <c r="F73" s="6">
        <f>$B$1*Balance!F72</f>
        <v>83333.333333333328</v>
      </c>
      <c r="G73" s="6">
        <f>'Principal CF Alloc'!T88-'Principal CF Alloc'!U88</f>
        <v>0</v>
      </c>
      <c r="H73" s="6">
        <f>$B$1*Balance!H72</f>
        <v>41889.930926597051</v>
      </c>
      <c r="I73" s="6">
        <f>$B$1*Balance!I72</f>
        <v>58125</v>
      </c>
      <c r="K73" s="6">
        <f t="shared" si="1"/>
        <v>188795.86740698997</v>
      </c>
      <c r="L73" s="6">
        <f>'Summary CF'!H72-Interest!K73</f>
        <v>255356.46067295154</v>
      </c>
    </row>
    <row r="74" spans="1:12">
      <c r="A74">
        <v>71</v>
      </c>
      <c r="B74" s="6">
        <f>$B$1*Balance!B73</f>
        <v>0</v>
      </c>
      <c r="C74" s="6">
        <f>$B$1*Balance!C73</f>
        <v>0</v>
      </c>
      <c r="D74" s="6">
        <f>$B$1*Balance!D73</f>
        <v>322.13413552702792</v>
      </c>
      <c r="E74" s="6">
        <f>'Principal CF Alloc'!L89-'Principal CF Alloc'!M89</f>
        <v>45323.672716160305</v>
      </c>
      <c r="F74" s="6">
        <f>$B$1*Balance!F73</f>
        <v>83333.333333333328</v>
      </c>
      <c r="G74" s="6">
        <f>'Principal CF Alloc'!T89-'Principal CF Alloc'!U89</f>
        <v>0</v>
      </c>
      <c r="H74" s="6">
        <f>$B$1*Balance!H73</f>
        <v>40709.562208711992</v>
      </c>
      <c r="I74" s="6">
        <f>$B$1*Balance!I73</f>
        <v>58125</v>
      </c>
      <c r="K74" s="6">
        <f t="shared" si="1"/>
        <v>227813.70239373264</v>
      </c>
      <c r="L74" s="6">
        <f>'Summary CF'!H73-Interest!K74</f>
        <v>211096.77320785917</v>
      </c>
    </row>
    <row r="75" spans="1:12">
      <c r="A75">
        <v>72</v>
      </c>
      <c r="B75" s="6">
        <f>$B$1*Balance!B74</f>
        <v>0</v>
      </c>
      <c r="C75" s="6">
        <f>$B$1*Balance!C74</f>
        <v>0</v>
      </c>
      <c r="D75" s="6">
        <f>$B$1*Balance!D74</f>
        <v>0</v>
      </c>
      <c r="E75" s="6">
        <f>'Principal CF Alloc'!L90-'Principal CF Alloc'!M90</f>
        <v>118375.46020947037</v>
      </c>
      <c r="F75" s="6">
        <f>$B$1*Balance!F74</f>
        <v>83333.333333333328</v>
      </c>
      <c r="G75" s="6">
        <f>'Principal CF Alloc'!T90-'Principal CF Alloc'!U90</f>
        <v>0</v>
      </c>
      <c r="H75" s="6">
        <f>$B$1*Balance!H74</f>
        <v>39539.766527971791</v>
      </c>
      <c r="I75" s="6">
        <f>$B$1*Balance!I74</f>
        <v>58125</v>
      </c>
      <c r="K75" s="6">
        <f t="shared" si="1"/>
        <v>299373.56007077551</v>
      </c>
      <c r="L75" s="6">
        <f>'Summary CF'!H74-Interest!K75</f>
        <v>134342.01643247524</v>
      </c>
    </row>
    <row r="76" spans="1:12">
      <c r="A76">
        <v>73</v>
      </c>
      <c r="B76" s="6">
        <f>$B$1*Balance!B75</f>
        <v>0</v>
      </c>
      <c r="C76" s="6">
        <f>$B$1*Balance!C75</f>
        <v>0</v>
      </c>
      <c r="D76" s="6">
        <f>$B$1*Balance!D75</f>
        <v>0</v>
      </c>
      <c r="E76" s="6">
        <f>'Principal CF Alloc'!L91-'Principal CF Alloc'!M91</f>
        <v>113826.67855819123</v>
      </c>
      <c r="F76" s="6">
        <f>$B$1*Balance!F75</f>
        <v>83333.333333333328</v>
      </c>
      <c r="G76" s="6">
        <f>'Principal CF Alloc'!T91-'Principal CF Alloc'!U91</f>
        <v>0</v>
      </c>
      <c r="H76" s="6">
        <f>$B$1*Balance!H75</f>
        <v>38380.456645587925</v>
      </c>
      <c r="I76" s="6">
        <f>$B$1*Balance!I75</f>
        <v>58125</v>
      </c>
      <c r="K76" s="6">
        <f t="shared" si="1"/>
        <v>293665.46853711247</v>
      </c>
      <c r="L76" s="6">
        <f>'Summary CF'!H75-Interest!K76</f>
        <v>134901.7748325413</v>
      </c>
    </row>
    <row r="77" spans="1:12">
      <c r="A77">
        <v>74</v>
      </c>
      <c r="B77" s="6">
        <f>$B$1*Balance!B76</f>
        <v>0</v>
      </c>
      <c r="C77" s="6">
        <f>$B$1*Balance!C76</f>
        <v>0</v>
      </c>
      <c r="D77" s="6">
        <f>$B$1*Balance!D76</f>
        <v>0</v>
      </c>
      <c r="E77" s="6">
        <f>'Principal CF Alloc'!L92-'Principal CF Alloc'!M92</f>
        <v>109311.34697162312</v>
      </c>
      <c r="F77" s="6">
        <f>$B$1*Balance!F76</f>
        <v>83333.333333333328</v>
      </c>
      <c r="G77" s="6">
        <f>'Principal CF Alloc'!T92-'Principal CF Alloc'!U92</f>
        <v>0</v>
      </c>
      <c r="H77" s="6">
        <f>$B$1*Balance!H76</f>
        <v>37231.54602069829</v>
      </c>
      <c r="I77" s="6">
        <f>$B$1*Balance!I76</f>
        <v>58125</v>
      </c>
      <c r="K77" s="6">
        <f t="shared" si="1"/>
        <v>288001.22632565477</v>
      </c>
      <c r="L77" s="6">
        <f>'Summary CF'!H76-Interest!K77</f>
        <v>135463.86555927398</v>
      </c>
    </row>
    <row r="78" spans="1:12">
      <c r="A78">
        <v>75</v>
      </c>
      <c r="B78" s="6">
        <f>$B$1*Balance!B77</f>
        <v>0</v>
      </c>
      <c r="C78" s="6">
        <f>$B$1*Balance!C77</f>
        <v>0</v>
      </c>
      <c r="D78" s="6">
        <f>$B$1*Balance!D77</f>
        <v>0</v>
      </c>
      <c r="E78" s="6">
        <f>'Principal CF Alloc'!L93-'Principal CF Alloc'!M93</f>
        <v>104829.16033922347</v>
      </c>
      <c r="F78" s="6">
        <f>$B$1*Balance!F77</f>
        <v>83333.333333333328</v>
      </c>
      <c r="G78" s="6">
        <f>'Principal CF Alloc'!T93-'Principal CF Alloc'!U93</f>
        <v>0</v>
      </c>
      <c r="H78" s="6">
        <f>$B$1*Balance!H77</f>
        <v>36092.948804853266</v>
      </c>
      <c r="I78" s="6">
        <f>$B$1*Balance!I77</f>
        <v>58125</v>
      </c>
      <c r="K78" s="6">
        <f t="shared" si="1"/>
        <v>282380.44247741008</v>
      </c>
      <c r="L78" s="6">
        <f>'Summary CF'!H77-Interest!K78</f>
        <v>136028.29833070148</v>
      </c>
    </row>
    <row r="79" spans="1:12">
      <c r="A79">
        <v>76</v>
      </c>
      <c r="B79" s="6">
        <f>$B$1*Balance!B78</f>
        <v>0</v>
      </c>
      <c r="C79" s="6">
        <f>$B$1*Balance!C78</f>
        <v>0</v>
      </c>
      <c r="D79" s="6">
        <f>$B$1*Balance!D78</f>
        <v>0</v>
      </c>
      <c r="E79" s="6">
        <f>'Principal CF Alloc'!L94-'Principal CF Alloc'!M94</f>
        <v>100379.81587362898</v>
      </c>
      <c r="F79" s="6">
        <f>$B$1*Balance!F78</f>
        <v>83333.333333333328</v>
      </c>
      <c r="G79" s="6">
        <f>'Principal CF Alloc'!T94-'Principal CF Alloc'!U94</f>
        <v>0</v>
      </c>
      <c r="H79" s="6">
        <f>$B$1*Balance!H78</f>
        <v>34964.579836545148</v>
      </c>
      <c r="I79" s="6">
        <f>$B$1*Balance!I78</f>
        <v>58125</v>
      </c>
      <c r="K79" s="6">
        <f t="shared" si="1"/>
        <v>276802.72904350748</v>
      </c>
      <c r="L79" s="6">
        <f>'Summary CF'!H78-Interest!K79</f>
        <v>136595.08290534327</v>
      </c>
    </row>
    <row r="80" spans="1:12">
      <c r="A80">
        <v>77</v>
      </c>
      <c r="B80" s="6">
        <f>$B$1*Balance!B79</f>
        <v>0</v>
      </c>
      <c r="C80" s="6">
        <f>$B$1*Balance!C79</f>
        <v>0</v>
      </c>
      <c r="D80" s="6">
        <f>$B$1*Balance!D79</f>
        <v>0</v>
      </c>
      <c r="E80" s="6">
        <f>'Principal CF Alloc'!L95-'Principal CF Alloc'!M95</f>
        <v>95963.01309181143</v>
      </c>
      <c r="F80" s="6">
        <f>$B$1*Balance!F79</f>
        <v>83333.333333333328</v>
      </c>
      <c r="G80" s="6">
        <f>'Principal CF Alloc'!T95-'Principal CF Alloc'!U95</f>
        <v>0</v>
      </c>
      <c r="H80" s="6">
        <f>$B$1*Balance!H79</f>
        <v>33846.354635780554</v>
      </c>
      <c r="I80" s="6">
        <f>$B$1*Balance!I79</f>
        <v>58125</v>
      </c>
      <c r="K80" s="6">
        <f t="shared" si="1"/>
        <v>271267.70106092532</v>
      </c>
      <c r="L80" s="6">
        <f>'Summary CF'!H79-Interest!K80</f>
        <v>137164.22908237949</v>
      </c>
    </row>
    <row r="81" spans="1:12">
      <c r="A81">
        <v>78</v>
      </c>
      <c r="B81" s="6">
        <f>$B$1*Balance!B80</f>
        <v>0</v>
      </c>
      <c r="C81" s="6">
        <f>$B$1*Balance!C80</f>
        <v>0</v>
      </c>
      <c r="D81" s="6">
        <f>$B$1*Balance!D80</f>
        <v>0</v>
      </c>
      <c r="E81" s="6">
        <f>'Principal CF Alloc'!L96-'Principal CF Alloc'!M96</f>
        <v>91578.453796379457</v>
      </c>
      <c r="F81" s="6">
        <f>$B$1*Balance!F80</f>
        <v>83333.333333333328</v>
      </c>
      <c r="G81" s="6">
        <f>'Principal CF Alloc'!T96-'Principal CF Alloc'!U96</f>
        <v>0</v>
      </c>
      <c r="H81" s="6">
        <f>$B$1*Balance!H80</f>
        <v>32738.189398695522</v>
      </c>
      <c r="I81" s="6">
        <f>$B$1*Balance!I80</f>
        <v>58125</v>
      </c>
      <c r="K81" s="6">
        <f t="shared" si="1"/>
        <v>265774.9765284083</v>
      </c>
      <c r="L81" s="6">
        <f>'Summary CF'!H80-Interest!K81</f>
        <v>137735.74670181994</v>
      </c>
    </row>
    <row r="82" spans="1:12">
      <c r="A82">
        <v>79</v>
      </c>
      <c r="B82" s="6">
        <f>$B$1*Balance!B81</f>
        <v>0</v>
      </c>
      <c r="C82" s="6">
        <f>$B$1*Balance!C81</f>
        <v>0</v>
      </c>
      <c r="D82" s="6">
        <f>$B$1*Balance!D81</f>
        <v>0</v>
      </c>
      <c r="E82" s="6">
        <f>'Principal CF Alloc'!L97-'Principal CF Alloc'!M97</f>
        <v>87225.842057025278</v>
      </c>
      <c r="F82" s="6">
        <f>$B$1*Balance!F81</f>
        <v>83333.333333333328</v>
      </c>
      <c r="G82" s="6">
        <f>'Principal CF Alloc'!T97-'Principal CF Alloc'!U97</f>
        <v>0</v>
      </c>
      <c r="H82" s="6">
        <f>$B$1*Balance!H81</f>
        <v>31640.000992212896</v>
      </c>
      <c r="I82" s="6">
        <f>$B$1*Balance!I81</f>
        <v>58125</v>
      </c>
      <c r="K82" s="6">
        <f t="shared" si="1"/>
        <v>260324.17638257152</v>
      </c>
      <c r="L82" s="6">
        <f>'Summary CF'!H81-Interest!K82</f>
        <v>138309.64564467478</v>
      </c>
    </row>
    <row r="83" spans="1:12">
      <c r="A83">
        <v>80</v>
      </c>
      <c r="B83" s="6">
        <f>$B$1*Balance!B82</f>
        <v>0</v>
      </c>
      <c r="C83" s="6">
        <f>$B$1*Balance!C82</f>
        <v>0</v>
      </c>
      <c r="D83" s="6">
        <f>$B$1*Balance!D82</f>
        <v>0</v>
      </c>
      <c r="E83" s="6">
        <f>'Principal CF Alloc'!L98-'Principal CF Alloc'!M98</f>
        <v>82904.884192115249</v>
      </c>
      <c r="F83" s="6">
        <f>$B$1*Balance!F82</f>
        <v>83333.333333333328</v>
      </c>
      <c r="G83" s="6">
        <f>'Principal CF Alloc'!T98-'Principal CF Alloc'!U98</f>
        <v>0</v>
      </c>
      <c r="H83" s="6">
        <f>$B$1*Balance!H82</f>
        <v>30551.706948741707</v>
      </c>
      <c r="I83" s="6">
        <f>$B$1*Balance!I82</f>
        <v>58125</v>
      </c>
      <c r="K83" s="6">
        <f t="shared" si="1"/>
        <v>254914.92447419031</v>
      </c>
      <c r="L83" s="6">
        <f>'Summary CF'!H82-Interest!K83</f>
        <v>138885.93583312482</v>
      </c>
    </row>
    <row r="84" spans="1:12">
      <c r="A84">
        <v>81</v>
      </c>
      <c r="B84" s="6">
        <f>$B$1*Balance!B83</f>
        <v>0</v>
      </c>
      <c r="C84" s="6">
        <f>$B$1*Balance!C83</f>
        <v>0</v>
      </c>
      <c r="D84" s="6">
        <f>$B$1*Balance!D83</f>
        <v>0</v>
      </c>
      <c r="E84" s="6">
        <f>'Principal CF Alloc'!L99-'Principal CF Alloc'!M99</f>
        <v>78615.288750422929</v>
      </c>
      <c r="F84" s="6">
        <f>$B$1*Balance!F83</f>
        <v>83333.333333333328</v>
      </c>
      <c r="G84" s="6">
        <f>'Principal CF Alloc'!T99-'Principal CF Alloc'!U99</f>
        <v>0</v>
      </c>
      <c r="H84" s="6">
        <f>$B$1*Balance!H83</f>
        <v>29473.225460918246</v>
      </c>
      <c r="I84" s="6">
        <f>$B$1*Balance!I83</f>
        <v>58125</v>
      </c>
      <c r="K84" s="6">
        <f t="shared" si="1"/>
        <v>249546.8475446745</v>
      </c>
      <c r="L84" s="6">
        <f>'Summary CF'!H83-Interest!K84</f>
        <v>139464.62723069344</v>
      </c>
    </row>
    <row r="85" spans="1:12">
      <c r="A85">
        <v>82</v>
      </c>
      <c r="B85" s="6">
        <f>$B$1*Balance!B84</f>
        <v>0</v>
      </c>
      <c r="C85" s="6">
        <f>$B$1*Balance!C84</f>
        <v>0</v>
      </c>
      <c r="D85" s="6">
        <f>$B$1*Balance!D84</f>
        <v>0</v>
      </c>
      <c r="E85" s="6">
        <f>'Principal CF Alloc'!L100-'Principal CF Alloc'!M100</f>
        <v>74356.766493003801</v>
      </c>
      <c r="F85" s="6">
        <f>$B$1*Balance!F84</f>
        <v>83333.333333333328</v>
      </c>
      <c r="G85" s="6">
        <f>'Principal CF Alloc'!T100-'Principal CF Alloc'!U100</f>
        <v>0</v>
      </c>
      <c r="H85" s="6">
        <f>$B$1*Balance!H84</f>
        <v>28404.475376388422</v>
      </c>
      <c r="I85" s="6">
        <f>$B$1*Balance!I84</f>
        <v>58125</v>
      </c>
      <c r="K85" s="6">
        <f t="shared" si="1"/>
        <v>244219.57520272554</v>
      </c>
      <c r="L85" s="6">
        <f>'Summary CF'!H84-Interest!K85</f>
        <v>140045.72984241857</v>
      </c>
    </row>
    <row r="86" spans="1:12">
      <c r="A86">
        <v>83</v>
      </c>
      <c r="B86" s="6">
        <f>$B$1*Balance!B85</f>
        <v>0</v>
      </c>
      <c r="C86" s="6">
        <f>$B$1*Balance!C85</f>
        <v>0</v>
      </c>
      <c r="D86" s="6">
        <f>$B$1*Balance!D85</f>
        <v>0</v>
      </c>
      <c r="E86" s="6">
        <f>'Principal CF Alloc'!L101-'Principal CF Alloc'!M101</f>
        <v>70129.030375210248</v>
      </c>
      <c r="F86" s="6">
        <f>$B$1*Balance!F85</f>
        <v>83333.333333333328</v>
      </c>
      <c r="G86" s="6">
        <f>'Principal CF Alloc'!T101-'Principal CF Alloc'!U101</f>
        <v>0</v>
      </c>
      <c r="H86" s="6">
        <f>$B$1*Balance!H85</f>
        <v>27345.376192631167</v>
      </c>
      <c r="I86" s="6">
        <f>$B$1*Balance!I85</f>
        <v>58125</v>
      </c>
      <c r="K86" s="6">
        <f t="shared" si="1"/>
        <v>238932.73990117476</v>
      </c>
      <c r="L86" s="6">
        <f>'Summary CF'!H85-Interest!K86</f>
        <v>140629.25371502581</v>
      </c>
    </row>
    <row r="87" spans="1:12">
      <c r="A87">
        <v>84</v>
      </c>
      <c r="B87" s="6">
        <f>$B$1*Balance!B86</f>
        <v>0</v>
      </c>
      <c r="C87" s="6">
        <f>$B$1*Balance!C86</f>
        <v>0</v>
      </c>
      <c r="D87" s="6">
        <f>$B$1*Balance!D86</f>
        <v>0</v>
      </c>
      <c r="E87" s="6">
        <f>'Principal CF Alloc'!L102-'Principal CF Alloc'!M102</f>
        <v>65931.795528845949</v>
      </c>
      <c r="F87" s="6">
        <f>$B$1*Balance!F86</f>
        <v>83333.333333333328</v>
      </c>
      <c r="G87" s="6">
        <f>'Principal CF Alloc'!T102-'Principal CF Alloc'!U102</f>
        <v>0</v>
      </c>
      <c r="H87" s="6">
        <f>$B$1*Balance!H86</f>
        <v>26295.848051822526</v>
      </c>
      <c r="I87" s="6">
        <f>$B$1*Balance!I86</f>
        <v>58125</v>
      </c>
      <c r="K87" s="6">
        <f t="shared" si="1"/>
        <v>233685.9769140018</v>
      </c>
      <c r="L87" s="6">
        <f>'Summary CF'!H86-Interest!K87</f>
        <v>141215.20893710235</v>
      </c>
    </row>
    <row r="88" spans="1:12">
      <c r="A88">
        <v>85</v>
      </c>
      <c r="B88" s="6">
        <f>$B$1*Balance!B87</f>
        <v>0</v>
      </c>
      <c r="C88" s="6">
        <f>$B$1*Balance!C87</f>
        <v>0</v>
      </c>
      <c r="D88" s="6">
        <f>$B$1*Balance!D87</f>
        <v>0</v>
      </c>
      <c r="E88" s="6">
        <f>'Principal CF Alloc'!L103-'Principal CF Alloc'!M103</f>
        <v>61764.779244458347</v>
      </c>
      <c r="F88" s="6">
        <f>$B$1*Balance!F87</f>
        <v>83333.333333333328</v>
      </c>
      <c r="G88" s="6">
        <f>'Principal CF Alloc'!T103-'Principal CF Alloc'!U103</f>
        <v>0</v>
      </c>
      <c r="H88" s="6">
        <f>$B$1*Balance!H87</f>
        <v>25255.811735740095</v>
      </c>
      <c r="I88" s="6">
        <f>$B$1*Balance!I87</f>
        <v>58125</v>
      </c>
      <c r="K88" s="6">
        <f t="shared" si="1"/>
        <v>228478.92431353178</v>
      </c>
      <c r="L88" s="6">
        <f>'Summary CF'!H87-Interest!K88</f>
        <v>141803.60563927086</v>
      </c>
    </row>
    <row r="89" spans="1:12">
      <c r="A89">
        <v>86</v>
      </c>
      <c r="B89" s="6">
        <f>$B$1*Balance!B88</f>
        <v>0</v>
      </c>
      <c r="C89" s="6">
        <f>$B$1*Balance!C88</f>
        <v>0</v>
      </c>
      <c r="D89" s="6">
        <f>$B$1*Balance!D88</f>
        <v>0</v>
      </c>
      <c r="E89" s="6">
        <f>'Principal CF Alloc'!L104-'Principal CF Alloc'!M104</f>
        <v>57627.700953768268</v>
      </c>
      <c r="F89" s="6">
        <f>$B$1*Balance!F88</f>
        <v>83333.333333333328</v>
      </c>
      <c r="G89" s="6">
        <f>'Principal CF Alloc'!T104-'Principal CF Alloc'!U104</f>
        <v>0</v>
      </c>
      <c r="H89" s="6">
        <f>$B$1*Balance!H88</f>
        <v>24225.188660707539</v>
      </c>
      <c r="I89" s="6">
        <f>$B$1*Balance!I88</f>
        <v>58125</v>
      </c>
      <c r="K89" s="6">
        <f t="shared" si="1"/>
        <v>223311.22294780912</v>
      </c>
      <c r="L89" s="6">
        <f>'Summary CF'!H88-Interest!K89</f>
        <v>142394.45399436503</v>
      </c>
    </row>
    <row r="90" spans="1:12">
      <c r="A90">
        <v>87</v>
      </c>
      <c r="B90" s="6">
        <f>$B$1*Balance!B89</f>
        <v>0</v>
      </c>
      <c r="C90" s="6">
        <f>$B$1*Balance!C89</f>
        <v>0</v>
      </c>
      <c r="D90" s="6">
        <f>$B$1*Balance!D89</f>
        <v>0</v>
      </c>
      <c r="E90" s="6">
        <f>'Principal CF Alloc'!L105-'Principal CF Alloc'!M105</f>
        <v>53520.282212235528</v>
      </c>
      <c r="F90" s="6">
        <f>$B$1*Balance!F89</f>
        <v>83333.333333333328</v>
      </c>
      <c r="G90" s="6">
        <f>'Principal CF Alloc'!T105-'Principal CF Alloc'!U105</f>
        <v>0</v>
      </c>
      <c r="H90" s="6">
        <f>$B$1*Balance!H89</f>
        <v>23203.90087257883</v>
      </c>
      <c r="I90" s="6">
        <f>$B$1*Balance!I89</f>
        <v>58125</v>
      </c>
      <c r="K90" s="6">
        <f t="shared" si="1"/>
        <v>218182.51641814772</v>
      </c>
      <c r="L90" s="6">
        <f>'Summary CF'!H89-Interest!K90</f>
        <v>142987.76421760541</v>
      </c>
    </row>
    <row r="91" spans="1:12">
      <c r="A91">
        <v>88</v>
      </c>
      <c r="B91" s="6">
        <f>$B$1*Balance!B90</f>
        <v>0</v>
      </c>
      <c r="C91" s="6">
        <f>$B$1*Balance!C90</f>
        <v>0</v>
      </c>
      <c r="D91" s="6">
        <f>$B$1*Balance!D90</f>
        <v>0</v>
      </c>
      <c r="E91" s="6">
        <f>'Principal CF Alloc'!L106-'Principal CF Alloc'!M106</f>
        <v>49442.246681759454</v>
      </c>
      <c r="F91" s="6">
        <f>$B$1*Balance!F90</f>
        <v>83333.333333333328</v>
      </c>
      <c r="G91" s="6">
        <f>'Principal CF Alloc'!T106-'Principal CF Alloc'!U106</f>
        <v>0</v>
      </c>
      <c r="H91" s="6">
        <f>$B$1*Balance!H90</f>
        <v>22191.871041761915</v>
      </c>
      <c r="I91" s="6">
        <f>$B$1*Balance!I90</f>
        <v>58125</v>
      </c>
      <c r="K91" s="6">
        <f t="shared" si="1"/>
        <v>213092.45105685471</v>
      </c>
      <c r="L91" s="6">
        <f>'Summary CF'!H90-Interest!K91</f>
        <v>143583.54656677603</v>
      </c>
    </row>
    <row r="92" spans="1:12">
      <c r="A92">
        <v>89</v>
      </c>
      <c r="B92" s="6">
        <f>$B$1*Balance!B91</f>
        <v>0</v>
      </c>
      <c r="C92" s="6">
        <f>$B$1*Balance!C91</f>
        <v>0</v>
      </c>
      <c r="D92" s="6">
        <f>$B$1*Balance!D91</f>
        <v>0</v>
      </c>
      <c r="E92" s="6">
        <f>'Principal CF Alloc'!L107-'Principal CF Alloc'!M107</f>
        <v>45393.320113513284</v>
      </c>
      <c r="F92" s="6">
        <f>$B$1*Balance!F91</f>
        <v>83333.333333333328</v>
      </c>
      <c r="G92" s="6">
        <f>'Principal CF Alloc'!T107-'Principal CF Alloc'!U107</f>
        <v>0</v>
      </c>
      <c r="H92" s="6">
        <f>$B$1*Balance!H91</f>
        <v>21189.022458281524</v>
      </c>
      <c r="I92" s="6">
        <f>$B$1*Balance!I91</f>
        <v>58125</v>
      </c>
      <c r="K92" s="6">
        <f t="shared" si="1"/>
        <v>208040.67590512813</v>
      </c>
      <c r="L92" s="6">
        <f>'Summary CF'!H91-Interest!K92</f>
        <v>144181.81134240155</v>
      </c>
    </row>
    <row r="93" spans="1:12">
      <c r="A93">
        <v>90</v>
      </c>
      <c r="B93" s="6">
        <f>$B$1*Balance!B92</f>
        <v>0</v>
      </c>
      <c r="C93" s="6">
        <f>$B$1*Balance!C92</f>
        <v>0</v>
      </c>
      <c r="D93" s="6">
        <f>$B$1*Balance!D92</f>
        <v>0</v>
      </c>
      <c r="E93" s="6">
        <f>'Principal CF Alloc'!L108-'Principal CF Alloc'!M108</f>
        <v>41373.230330911429</v>
      </c>
      <c r="F93" s="6">
        <f>$B$1*Balance!F92</f>
        <v>83333.333333333328</v>
      </c>
      <c r="G93" s="6">
        <f>'Principal CF Alloc'!T108-'Principal CF Alloc'!U108</f>
        <v>0</v>
      </c>
      <c r="H93" s="6">
        <f>$B$1*Balance!H92</f>
        <v>20195.27902688074</v>
      </c>
      <c r="I93" s="6">
        <f>$B$1*Balance!I92</f>
        <v>58125</v>
      </c>
      <c r="K93" s="6">
        <f t="shared" si="1"/>
        <v>203026.84269112549</v>
      </c>
      <c r="L93" s="6">
        <f>'Summary CF'!H92-Interest!K93</f>
        <v>144782.56888792539</v>
      </c>
    </row>
    <row r="94" spans="1:12">
      <c r="A94">
        <v>91</v>
      </c>
      <c r="B94" s="6">
        <f>$B$1*Balance!B93</f>
        <v>0</v>
      </c>
      <c r="C94" s="6">
        <f>$B$1*Balance!C93</f>
        <v>0</v>
      </c>
      <c r="D94" s="6">
        <f>$B$1*Balance!D93</f>
        <v>0</v>
      </c>
      <c r="E94" s="6">
        <f>'Principal CF Alloc'!L109-'Principal CF Alloc'!M109</f>
        <v>37381.707212708352</v>
      </c>
      <c r="F94" s="6">
        <f>$B$1*Balance!F93</f>
        <v>83333.333333333328</v>
      </c>
      <c r="G94" s="6">
        <f>'Principal CF Alloc'!T109-'Principal CF Alloc'!U109</f>
        <v>0</v>
      </c>
      <c r="H94" s="6">
        <f>$B$1*Balance!H93</f>
        <v>19210.565262161137</v>
      </c>
      <c r="I94" s="6">
        <f>$B$1*Balance!I93</f>
        <v>58125</v>
      </c>
      <c r="K94" s="6">
        <f t="shared" si="1"/>
        <v>198050.60580820282</v>
      </c>
      <c r="L94" s="6">
        <f>'Summary CF'!H93-Interest!K94</f>
        <v>145385.82958988892</v>
      </c>
    </row>
    <row r="95" spans="1:12">
      <c r="A95">
        <v>92</v>
      </c>
      <c r="B95" s="6">
        <f>$B$1*Balance!B94</f>
        <v>0</v>
      </c>
      <c r="C95" s="6">
        <f>$B$1*Balance!C94</f>
        <v>0</v>
      </c>
      <c r="D95" s="6">
        <f>$B$1*Balance!D94</f>
        <v>0</v>
      </c>
      <c r="E95" s="6">
        <f>'Principal CF Alloc'!L110-'Principal CF Alloc'!M110</f>
        <v>33418.482676228319</v>
      </c>
      <c r="F95" s="6">
        <f>$B$1*Balance!F94</f>
        <v>83333.333333333328</v>
      </c>
      <c r="G95" s="6">
        <f>'Principal CF Alloc'!T110-'Principal CF Alloc'!U110</f>
        <v>0</v>
      </c>
      <c r="H95" s="6">
        <f>$B$1*Balance!H94</f>
        <v>18234.806283761074</v>
      </c>
      <c r="I95" s="6">
        <f>$B$1*Balance!I94</f>
        <v>58125</v>
      </c>
      <c r="K95" s="6">
        <f t="shared" si="1"/>
        <v>193111.62229332273</v>
      </c>
      <c r="L95" s="6">
        <f>'Summary CF'!H94-Interest!K95</f>
        <v>145991.60387811073</v>
      </c>
    </row>
    <row r="96" spans="1:12">
      <c r="A96">
        <v>93</v>
      </c>
      <c r="B96" s="6">
        <f>$B$1*Balance!B95</f>
        <v>0</v>
      </c>
      <c r="C96" s="6">
        <f>$B$1*Balance!C95</f>
        <v>0</v>
      </c>
      <c r="D96" s="6">
        <f>$B$1*Balance!D95</f>
        <v>0</v>
      </c>
      <c r="E96" s="6">
        <f>'Principal CF Alloc'!L111-'Principal CF Alloc'!M111</f>
        <v>29483.290660724702</v>
      </c>
      <c r="F96" s="6">
        <f>$B$1*Balance!F95</f>
        <v>83333.333333333328</v>
      </c>
      <c r="G96" s="6">
        <f>'Principal CF Alloc'!T111-'Principal CF Alloc'!U111</f>
        <v>0</v>
      </c>
      <c r="H96" s="6">
        <f>$B$1*Balance!H95</f>
        <v>17267.927811571928</v>
      </c>
      <c r="I96" s="6">
        <f>$B$1*Balance!I95</f>
        <v>58125</v>
      </c>
      <c r="K96" s="6">
        <f t="shared" si="1"/>
        <v>188209.55180562995</v>
      </c>
      <c r="L96" s="6">
        <f>'Summary CF'!H95-Interest!K96</f>
        <v>146599.90222586683</v>
      </c>
    </row>
    <row r="97" spans="1:12">
      <c r="A97">
        <v>94</v>
      </c>
      <c r="B97" s="6">
        <f>$B$1*Balance!B96</f>
        <v>0</v>
      </c>
      <c r="C97" s="6">
        <f>$B$1*Balance!C96</f>
        <v>0</v>
      </c>
      <c r="D97" s="6">
        <f>$B$1*Balance!D96</f>
        <v>0</v>
      </c>
      <c r="E97" s="6">
        <f>'Principal CF Alloc'!L112-'Principal CF Alloc'!M112</f>
        <v>25575.867110868003</v>
      </c>
      <c r="F97" s="6">
        <f>$B$1*Balance!F96</f>
        <v>83333.333333333328</v>
      </c>
      <c r="G97" s="6">
        <f>'Principal CF Alloc'!T112-'Principal CF Alloc'!U112</f>
        <v>0</v>
      </c>
      <c r="H97" s="6">
        <f>$B$1*Balance!H96</f>
        <v>16309.856160991905</v>
      </c>
      <c r="I97" s="6">
        <f>$B$1*Balance!I96</f>
        <v>58125</v>
      </c>
      <c r="K97" s="6">
        <f t="shared" si="1"/>
        <v>183344.05660519324</v>
      </c>
      <c r="L97" s="6">
        <f>'Summary CF'!H96-Interest!K97</f>
        <v>147210.73515007179</v>
      </c>
    </row>
    <row r="98" spans="1:12">
      <c r="A98">
        <v>95</v>
      </c>
      <c r="B98" s="6">
        <f>$B$1*Balance!B97</f>
        <v>0</v>
      </c>
      <c r="C98" s="6">
        <f>$B$1*Balance!C97</f>
        <v>0</v>
      </c>
      <c r="D98" s="6">
        <f>$B$1*Balance!D97</f>
        <v>0</v>
      </c>
      <c r="E98" s="6">
        <f>'Principal CF Alloc'!L113-'Principal CF Alloc'!M113</f>
        <v>21695.949960361504</v>
      </c>
      <c r="F98" s="6">
        <f>$B$1*Balance!F97</f>
        <v>83333.333333333328</v>
      </c>
      <c r="G98" s="6">
        <f>'Principal CF Alloc'!T113-'Principal CF Alloc'!U113</f>
        <v>0</v>
      </c>
      <c r="H98" s="6">
        <f>$B$1*Balance!H97</f>
        <v>15360.518238217186</v>
      </c>
      <c r="I98" s="6">
        <f>$B$1*Balance!I97</f>
        <v>58125</v>
      </c>
      <c r="K98" s="6">
        <f t="shared" si="1"/>
        <v>178514.80153191203</v>
      </c>
      <c r="L98" s="6">
        <f>'Summary CF'!H97-Interest!K98</f>
        <v>147824.11321146096</v>
      </c>
    </row>
    <row r="99" spans="1:12">
      <c r="A99">
        <v>96</v>
      </c>
      <c r="B99" s="6">
        <f>$B$1*Balance!B98</f>
        <v>0</v>
      </c>
      <c r="C99" s="6">
        <f>$B$1*Balance!C98</f>
        <v>0</v>
      </c>
      <c r="D99" s="6">
        <f>$B$1*Balance!D98</f>
        <v>0</v>
      </c>
      <c r="E99" s="6">
        <f>'Principal CF Alloc'!L114-'Principal CF Alloc'!M114</f>
        <v>17843.279115683516</v>
      </c>
      <c r="F99" s="6">
        <f>$B$1*Balance!F98</f>
        <v>83333.333333333328</v>
      </c>
      <c r="G99" s="6">
        <f>'Principal CF Alloc'!T114-'Principal CF Alloc'!U114</f>
        <v>0</v>
      </c>
      <c r="H99" s="6">
        <f>$B$1*Balance!H98</f>
        <v>14419.841535570093</v>
      </c>
      <c r="I99" s="6">
        <f>$B$1*Balance!I98</f>
        <v>58125</v>
      </c>
      <c r="K99" s="6">
        <f t="shared" si="1"/>
        <v>173721.45398458693</v>
      </c>
      <c r="L99" s="6">
        <f>'Summary CF'!H98-Interest!K99</f>
        <v>148440.04701477266</v>
      </c>
    </row>
    <row r="100" spans="1:12">
      <c r="A100">
        <v>97</v>
      </c>
      <c r="B100" s="6">
        <f>$B$1*Balance!B99</f>
        <v>0</v>
      </c>
      <c r="C100" s="6">
        <f>$B$1*Balance!C99</f>
        <v>0</v>
      </c>
      <c r="D100" s="6">
        <f>$B$1*Balance!D99</f>
        <v>0</v>
      </c>
      <c r="E100" s="6">
        <f>'Principal CF Alloc'!L115-'Principal CF Alloc'!M115</f>
        <v>14017.596439955283</v>
      </c>
      <c r="F100" s="6">
        <f>$B$1*Balance!F99</f>
        <v>83333.333333333328</v>
      </c>
      <c r="G100" s="6">
        <f>'Principal CF Alloc'!T115-'Principal CF Alloc'!U115</f>
        <v>0</v>
      </c>
      <c r="H100" s="6">
        <f>$B$1*Balance!H99</f>
        <v>13487.754126863967</v>
      </c>
      <c r="I100" s="6">
        <f>$B$1*Balance!I99</f>
        <v>58125</v>
      </c>
      <c r="K100" s="6">
        <f t="shared" si="1"/>
        <v>168963.68390015257</v>
      </c>
      <c r="L100" s="6">
        <f>'Summary CF'!H99-Interest!K100</f>
        <v>149058.54720893136</v>
      </c>
    </row>
    <row r="101" spans="1:12">
      <c r="A101">
        <v>98</v>
      </c>
      <c r="B101" s="6">
        <f>$B$1*Balance!B100</f>
        <v>0</v>
      </c>
      <c r="C101" s="6">
        <f>$B$1*Balance!C100</f>
        <v>0</v>
      </c>
      <c r="D101" s="6">
        <f>$B$1*Balance!D100</f>
        <v>0</v>
      </c>
      <c r="E101" s="6">
        <f>'Principal CF Alloc'!L116-'Principal CF Alloc'!M116</f>
        <v>10218.645736933488</v>
      </c>
      <c r="F101" s="6">
        <f>$B$1*Balance!F100</f>
        <v>83333.333333333328</v>
      </c>
      <c r="G101" s="6">
        <f>'Principal CF Alloc'!T116-'Principal CF Alloc'!U116</f>
        <v>0</v>
      </c>
      <c r="H101" s="6">
        <f>$B$1*Balance!H100</f>
        <v>12564.184662804515</v>
      </c>
      <c r="I101" s="6">
        <f>$B$1*Balance!I100</f>
        <v>58125</v>
      </c>
      <c r="K101" s="6">
        <f t="shared" si="1"/>
        <v>164241.16373307133</v>
      </c>
      <c r="L101" s="6">
        <f>'Summary CF'!H100-Interest!K101</f>
        <v>149679.6244872325</v>
      </c>
    </row>
    <row r="102" spans="1:12">
      <c r="A102">
        <v>99</v>
      </c>
      <c r="B102" s="6">
        <f>$B$1*Balance!B101</f>
        <v>0</v>
      </c>
      <c r="C102" s="6">
        <f>$B$1*Balance!C101</f>
        <v>0</v>
      </c>
      <c r="D102" s="6">
        <f>$B$1*Balance!D101</f>
        <v>0</v>
      </c>
      <c r="E102" s="6">
        <f>'Principal CF Alloc'!L117-'Principal CF Alloc'!M117</f>
        <v>6446.1727351264171</v>
      </c>
      <c r="F102" s="6">
        <f>$B$1*Balance!F101</f>
        <v>83333.333333333328</v>
      </c>
      <c r="G102" s="6">
        <f>'Principal CF Alloc'!T117-'Principal CF Alloc'!U117</f>
        <v>0</v>
      </c>
      <c r="H102" s="6">
        <f>$B$1*Balance!H101</f>
        <v>11649.062366427286</v>
      </c>
      <c r="I102" s="6">
        <f>$B$1*Balance!I101</f>
        <v>58125</v>
      </c>
      <c r="K102" s="6">
        <f t="shared" si="1"/>
        <v>159553.56843488704</v>
      </c>
      <c r="L102" s="6">
        <f>'Summary CF'!H101-Interest!K102</f>
        <v>150303.28958752647</v>
      </c>
    </row>
    <row r="103" spans="1:12">
      <c r="A103">
        <v>100</v>
      </c>
      <c r="B103" s="6">
        <f>$B$1*Balance!B102</f>
        <v>0</v>
      </c>
      <c r="C103" s="6">
        <f>$B$1*Balance!C102</f>
        <v>0</v>
      </c>
      <c r="D103" s="6">
        <f>$B$1*Balance!D102</f>
        <v>0</v>
      </c>
      <c r="E103" s="6">
        <f>'Principal CF Alloc'!L118-'Principal CF Alloc'!M118</f>
        <v>2699.92507203278</v>
      </c>
      <c r="F103" s="6">
        <f>$B$1*Balance!F102</f>
        <v>83333.333333333328</v>
      </c>
      <c r="G103" s="6">
        <f>'Principal CF Alloc'!T118-'Principal CF Alloc'!U118</f>
        <v>0</v>
      </c>
      <c r="H103" s="6">
        <f>$B$1*Balance!H102</f>
        <v>10742.317028571037</v>
      </c>
      <c r="I103" s="6">
        <f>$B$1*Balance!I102</f>
        <v>58125</v>
      </c>
      <c r="K103" s="6">
        <f t="shared" si="1"/>
        <v>154900.57543393713</v>
      </c>
      <c r="L103" s="6">
        <f>'Summary CF'!H102-Interest!K103</f>
        <v>150929.55329240515</v>
      </c>
    </row>
    <row r="104" spans="1:12">
      <c r="A104">
        <v>101</v>
      </c>
      <c r="B104" s="6">
        <f>$B$1*Balance!B103</f>
        <v>0</v>
      </c>
      <c r="C104" s="6">
        <f>$B$1*Balance!C103</f>
        <v>0</v>
      </c>
      <c r="D104" s="6">
        <f>$B$1*Balance!D103</f>
        <v>0</v>
      </c>
      <c r="E104" s="6">
        <f>'Principal CF Alloc'!L119-'Principal CF Alloc'!M119</f>
        <v>0</v>
      </c>
      <c r="F104" s="6">
        <f>$B$1*Balance!F103</f>
        <v>82312.985611835553</v>
      </c>
      <c r="G104" s="6">
        <f>'Principal CF Alloc'!T119-'Principal CF Alloc'!U119</f>
        <v>0</v>
      </c>
      <c r="H104" s="6">
        <f>$B$1*Balance!H103</f>
        <v>9843.8790033866826</v>
      </c>
      <c r="I104" s="6">
        <f>$B$1*Balance!I103</f>
        <v>58125</v>
      </c>
      <c r="K104" s="6">
        <f t="shared" si="1"/>
        <v>150281.86461522224</v>
      </c>
      <c r="L104" s="6">
        <f>'Summary CF'!H103-Interest!K104</f>
        <v>151558.42642938739</v>
      </c>
    </row>
    <row r="105" spans="1:12">
      <c r="A105">
        <v>102</v>
      </c>
      <c r="B105" s="6">
        <f>$B$1*Balance!B104</f>
        <v>0</v>
      </c>
      <c r="C105" s="6">
        <f>$B$1*Balance!C104</f>
        <v>0</v>
      </c>
      <c r="D105" s="6">
        <f>$B$1*Balance!D104</f>
        <v>0</v>
      </c>
      <c r="E105" s="6">
        <f>'Principal CF Alloc'!L120-'Principal CF Alloc'!M120</f>
        <v>0</v>
      </c>
      <c r="F105" s="6">
        <f>$B$1*Balance!F104</f>
        <v>78618.439096549904</v>
      </c>
      <c r="G105" s="6">
        <f>'Principal CF Alloc'!T120-'Principal CF Alloc'!U120</f>
        <v>0</v>
      </c>
      <c r="H105" s="6">
        <f>$B$1*Balance!H104</f>
        <v>8953.6792038815656</v>
      </c>
      <c r="I105" s="6">
        <f>$B$1*Balance!I104</f>
        <v>58125</v>
      </c>
      <c r="K105" s="6">
        <f t="shared" si="1"/>
        <v>145697.11830043147</v>
      </c>
      <c r="L105" s="6">
        <f>'Summary CF'!H104-Interest!K105</f>
        <v>152189.91987110698</v>
      </c>
    </row>
    <row r="106" spans="1:12">
      <c r="A106">
        <v>103</v>
      </c>
      <c r="B106" s="6">
        <f>$B$1*Balance!B105</f>
        <v>0</v>
      </c>
      <c r="C106" s="6">
        <f>$B$1*Balance!C105</f>
        <v>0</v>
      </c>
      <c r="D106" s="6">
        <f>$B$1*Balance!D105</f>
        <v>0</v>
      </c>
      <c r="E106" s="6">
        <f>'Principal CF Alloc'!L121-'Principal CF Alloc'!M121</f>
        <v>0</v>
      </c>
      <c r="F106" s="6">
        <f>$B$1*Balance!F105</f>
        <v>74949.37213062412</v>
      </c>
      <c r="G106" s="6">
        <f>'Principal CF Alloc'!T121-'Principal CF Alloc'!U121</f>
        <v>0</v>
      </c>
      <c r="H106" s="6">
        <f>$B$1*Balance!H105</f>
        <v>8071.6490974987519</v>
      </c>
      <c r="I106" s="6">
        <f>$B$1*Balance!I105</f>
        <v>58125</v>
      </c>
      <c r="K106" s="6">
        <f t="shared" si="1"/>
        <v>141146.02122812287</v>
      </c>
      <c r="L106" s="6">
        <f>'Summary CF'!H105-Interest!K106</f>
        <v>152824.04453550052</v>
      </c>
    </row>
    <row r="107" spans="1:12">
      <c r="A107">
        <v>104</v>
      </c>
      <c r="B107" s="6">
        <f>$B$1*Balance!B106</f>
        <v>0</v>
      </c>
      <c r="C107" s="6">
        <f>$B$1*Balance!C106</f>
        <v>0</v>
      </c>
      <c r="D107" s="6">
        <f>$B$1*Balance!D106</f>
        <v>0</v>
      </c>
      <c r="E107" s="6">
        <f>'Principal CF Alloc'!L122-'Principal CF Alloc'!M122</f>
        <v>0</v>
      </c>
      <c r="F107" s="6">
        <f>$B$1*Balance!F106</f>
        <v>71305.539832326293</v>
      </c>
      <c r="G107" s="6">
        <f>'Principal CF Alloc'!T122-'Principal CF Alloc'!U122</f>
        <v>0</v>
      </c>
      <c r="H107" s="6">
        <f>$B$1*Balance!H106</f>
        <v>7197.720701731092</v>
      </c>
      <c r="I107" s="6">
        <f>$B$1*Balance!I106</f>
        <v>58125</v>
      </c>
      <c r="K107" s="6">
        <f t="shared" si="1"/>
        <v>136628.26053405739</v>
      </c>
      <c r="L107" s="6">
        <f>'Summary CF'!H106-Interest!K107</f>
        <v>153460.81138599565</v>
      </c>
    </row>
    <row r="108" spans="1:12">
      <c r="A108">
        <v>105</v>
      </c>
      <c r="B108" s="6">
        <f>$B$1*Balance!B107</f>
        <v>0</v>
      </c>
      <c r="C108" s="6">
        <f>$B$1*Balance!C107</f>
        <v>0</v>
      </c>
      <c r="D108" s="6">
        <f>$B$1*Balance!D107</f>
        <v>0</v>
      </c>
      <c r="E108" s="6">
        <f>'Principal CF Alloc'!L123-'Principal CF Alloc'!M123</f>
        <v>0</v>
      </c>
      <c r="F108" s="6">
        <f>$B$1*Balance!F107</f>
        <v>67686.699151915134</v>
      </c>
      <c r="G108" s="6">
        <f>'Principal CF Alloc'!T123-'Principal CF Alloc'!U123</f>
        <v>0</v>
      </c>
      <c r="H108" s="6">
        <f>$B$1*Balance!H107</f>
        <v>6331.8265797697723</v>
      </c>
      <c r="I108" s="6">
        <f>$B$1*Balance!I107</f>
        <v>58125</v>
      </c>
      <c r="K108" s="6">
        <f t="shared" si="1"/>
        <v>132143.5257316849</v>
      </c>
      <c r="L108" s="6">
        <f>'Summary CF'!H107-Interest!K108</f>
        <v>154100.23143170125</v>
      </c>
    </row>
    <row r="109" spans="1:12">
      <c r="A109">
        <v>106</v>
      </c>
      <c r="B109" s="6">
        <f>$B$1*Balance!B108</f>
        <v>0</v>
      </c>
      <c r="C109" s="6">
        <f>$B$1*Balance!C108</f>
        <v>0</v>
      </c>
      <c r="D109" s="6">
        <f>$B$1*Balance!D108</f>
        <v>0</v>
      </c>
      <c r="E109" s="6">
        <f>'Principal CF Alloc'!L124-'Principal CF Alloc'!M124</f>
        <v>0</v>
      </c>
      <c r="F109" s="6">
        <f>$B$1*Balance!F108</f>
        <v>64092.608856594823</v>
      </c>
      <c r="G109" s="6">
        <f>'Principal CF Alloc'!T124-'Principal CF Alloc'!U124</f>
        <v>0</v>
      </c>
      <c r="H109" s="6">
        <f>$B$1*Balance!H108</f>
        <v>5473.8998361870772</v>
      </c>
      <c r="I109" s="6">
        <f>$B$1*Balance!I108</f>
        <v>58125</v>
      </c>
      <c r="K109" s="6">
        <f t="shared" si="1"/>
        <v>127691.50869278191</v>
      </c>
      <c r="L109" s="6">
        <f>'Summary CF'!H108-Interest!K109</f>
        <v>154742.31572759722</v>
      </c>
    </row>
    <row r="110" spans="1:12">
      <c r="A110">
        <v>107</v>
      </c>
      <c r="B110" s="6">
        <f>$B$1*Balance!B109</f>
        <v>0</v>
      </c>
      <c r="C110" s="6">
        <f>$B$1*Balance!C109</f>
        <v>0</v>
      </c>
      <c r="D110" s="6">
        <f>$B$1*Balance!D109</f>
        <v>0</v>
      </c>
      <c r="E110" s="6">
        <f>'Principal CF Alloc'!L125-'Principal CF Alloc'!M125</f>
        <v>0</v>
      </c>
      <c r="F110" s="6">
        <f>$B$1*Balance!F109</f>
        <v>60523.029515585607</v>
      </c>
      <c r="G110" s="6">
        <f>'Principal CF Alloc'!T125-'Principal CF Alloc'!U125</f>
        <v>0</v>
      </c>
      <c r="H110" s="6">
        <f>$B$1*Balance!H109</f>
        <v>4623.8741126531022</v>
      </c>
      <c r="I110" s="6">
        <f>$B$1*Balance!I109</f>
        <v>58125</v>
      </c>
      <c r="K110" s="6">
        <f t="shared" si="1"/>
        <v>123271.90362823871</v>
      </c>
      <c r="L110" s="6">
        <f>'Summary CF'!H109-Interest!K110</f>
        <v>155387.07537472615</v>
      </c>
    </row>
    <row r="111" spans="1:12">
      <c r="A111">
        <v>108</v>
      </c>
      <c r="B111" s="6">
        <f>$B$1*Balance!B110</f>
        <v>0</v>
      </c>
      <c r="C111" s="6">
        <f>$B$1*Balance!C110</f>
        <v>0</v>
      </c>
      <c r="D111" s="6">
        <f>$B$1*Balance!D110</f>
        <v>0</v>
      </c>
      <c r="E111" s="6">
        <f>'Principal CF Alloc'!L126-'Principal CF Alloc'!M126</f>
        <v>0</v>
      </c>
      <c r="F111" s="6">
        <f>$B$1*Balance!F110</f>
        <v>56977.72348530958</v>
      </c>
      <c r="G111" s="6">
        <f>'Principal CF Alloc'!T126-'Principal CF Alloc'!U126</f>
        <v>0</v>
      </c>
      <c r="H111" s="6">
        <f>$B$1*Balance!H110</f>
        <v>3781.6835836861574</v>
      </c>
      <c r="I111" s="6">
        <f>$B$1*Balance!I110</f>
        <v>58125</v>
      </c>
      <c r="K111" s="6">
        <f t="shared" si="1"/>
        <v>118884.40706899573</v>
      </c>
      <c r="L111" s="6">
        <f>'Summary CF'!H110-Interest!K111</f>
        <v>156034.52152038467</v>
      </c>
    </row>
    <row r="112" spans="1:12">
      <c r="A112">
        <v>109</v>
      </c>
      <c r="B112" s="6">
        <f>$B$1*Balance!B111</f>
        <v>0</v>
      </c>
      <c r="C112" s="6">
        <f>$B$1*Balance!C111</f>
        <v>0</v>
      </c>
      <c r="D112" s="6">
        <f>$B$1*Balance!D111</f>
        <v>0</v>
      </c>
      <c r="E112" s="6">
        <f>'Principal CF Alloc'!L127-'Principal CF Alloc'!M127</f>
        <v>0</v>
      </c>
      <c r="F112" s="6">
        <f>$B$1*Balance!F111</f>
        <v>53456.454894690694</v>
      </c>
      <c r="G112" s="6">
        <f>'Principal CF Alloc'!T127-'Principal CF Alloc'!U127</f>
        <v>0</v>
      </c>
      <c r="H112" s="6">
        <f>$B$1*Balance!H111</f>
        <v>2947.2629524365766</v>
      </c>
      <c r="I112" s="6">
        <f>$B$1*Balance!I111</f>
        <v>58125</v>
      </c>
      <c r="K112" s="6">
        <f t="shared" si="1"/>
        <v>114528.71784712726</v>
      </c>
      <c r="L112" s="6">
        <f>'Summary CF'!H111-Interest!K112</f>
        <v>156684.66535831688</v>
      </c>
    </row>
    <row r="113" spans="1:12">
      <c r="A113">
        <v>110</v>
      </c>
      <c r="B113" s="6">
        <f>$B$1*Balance!B112</f>
        <v>0</v>
      </c>
      <c r="C113" s="6">
        <f>$B$1*Balance!C112</f>
        <v>0</v>
      </c>
      <c r="D113" s="6">
        <f>$B$1*Balance!D112</f>
        <v>0</v>
      </c>
      <c r="E113" s="6">
        <f>'Principal CF Alloc'!L128-'Principal CF Alloc'!M128</f>
        <v>0</v>
      </c>
      <c r="F113" s="6">
        <f>$B$1*Balance!F112</f>
        <v>49958.989630567987</v>
      </c>
      <c r="G113" s="6">
        <f>'Principal CF Alloc'!T128-'Principal CF Alloc'!U128</f>
        <v>0</v>
      </c>
      <c r="H113" s="6">
        <f>$B$1*Balance!H112</f>
        <v>2120.5474465036946</v>
      </c>
      <c r="I113" s="6">
        <f>$B$1*Balance!I112</f>
        <v>58125</v>
      </c>
      <c r="K113" s="6">
        <f t="shared" si="1"/>
        <v>110204.53707707168</v>
      </c>
      <c r="L113" s="6">
        <f>'Summary CF'!H112-Interest!K113</f>
        <v>157337.51812890708</v>
      </c>
    </row>
    <row r="114" spans="1:12">
      <c r="A114">
        <v>111</v>
      </c>
      <c r="B114" s="6">
        <f>$B$1*Balance!B113</f>
        <v>0</v>
      </c>
      <c r="C114" s="6">
        <f>$B$1*Balance!C113</f>
        <v>0</v>
      </c>
      <c r="D114" s="6">
        <f>$B$1*Balance!D113</f>
        <v>0</v>
      </c>
      <c r="E114" s="6">
        <f>'Principal CF Alloc'!L129-'Principal CF Alloc'!M129</f>
        <v>0</v>
      </c>
      <c r="F114" s="6">
        <f>$B$1*Balance!F113</f>
        <v>46485.095323221234</v>
      </c>
      <c r="G114" s="6">
        <f>'Principal CF Alloc'!T129-'Principal CF Alloc'!U129</f>
        <v>0</v>
      </c>
      <c r="H114" s="6">
        <f>$B$1*Balance!H113</f>
        <v>1301.4728137857117</v>
      </c>
      <c r="I114" s="6">
        <f>$B$1*Balance!I113</f>
        <v>58125</v>
      </c>
      <c r="K114" s="6">
        <f t="shared" si="1"/>
        <v>105911.56813700695</v>
      </c>
      <c r="L114" s="6">
        <f>'Summary CF'!H113-Interest!K114</f>
        <v>157993.09111937473</v>
      </c>
    </row>
    <row r="115" spans="1:12">
      <c r="A115">
        <v>112</v>
      </c>
      <c r="B115" s="6">
        <f>$B$1*Balance!B114</f>
        <v>0</v>
      </c>
      <c r="C115" s="6">
        <f>$B$1*Balance!C114</f>
        <v>0</v>
      </c>
      <c r="D115" s="6">
        <f>$B$1*Balance!D114</f>
        <v>0</v>
      </c>
      <c r="E115" s="6">
        <f>'Principal CF Alloc'!L130-'Principal CF Alloc'!M130</f>
        <v>0</v>
      </c>
      <c r="F115" s="6">
        <f>$B$1*Balance!F114</f>
        <v>43034.541332008099</v>
      </c>
      <c r="G115" s="6">
        <f>'Principal CF Alloc'!T130-'Principal CF Alloc'!U130</f>
        <v>0</v>
      </c>
      <c r="H115" s="6">
        <f>$B$1*Balance!H114</f>
        <v>489.9753183622031</v>
      </c>
      <c r="I115" s="6">
        <f>$B$1*Balance!I114</f>
        <v>58125</v>
      </c>
      <c r="K115" s="6">
        <f t="shared" si="1"/>
        <v>101649.51665037029</v>
      </c>
      <c r="L115" s="6">
        <f>'Summary CF'!H114-Interest!K115</f>
        <v>158651.39566396939</v>
      </c>
    </row>
    <row r="116" spans="1:12">
      <c r="A116">
        <v>113</v>
      </c>
      <c r="B116" s="6">
        <f>$B$1*Balance!B115</f>
        <v>0</v>
      </c>
      <c r="C116" s="6">
        <f>$B$1*Balance!C115</f>
        <v>0</v>
      </c>
      <c r="D116" s="6">
        <f>$B$1*Balance!D115</f>
        <v>0</v>
      </c>
      <c r="E116" s="6">
        <f>'Principal CF Alloc'!L131-'Principal CF Alloc'!M131</f>
        <v>0</v>
      </c>
      <c r="F116" s="6">
        <f>$B$1*Balance!F115</f>
        <v>39607.098731111837</v>
      </c>
      <c r="G116" s="6">
        <f>'Principal CF Alloc'!T131-'Principal CF Alloc'!U131</f>
        <v>0</v>
      </c>
      <c r="H116" s="6">
        <f>$B$1*Balance!H115</f>
        <v>0</v>
      </c>
      <c r="I116" s="6">
        <f>$B$1*Balance!I115</f>
        <v>57810.991736409007</v>
      </c>
      <c r="K116" s="6">
        <f t="shared" si="1"/>
        <v>97418.090467520844</v>
      </c>
      <c r="L116" s="6">
        <f>'Summary CF'!H115-Interest!K116</f>
        <v>159312.44314416643</v>
      </c>
    </row>
    <row r="117" spans="1:12">
      <c r="A117">
        <v>114</v>
      </c>
      <c r="B117" s="6">
        <f>$B$1*Balance!B116</f>
        <v>0</v>
      </c>
      <c r="C117" s="6">
        <f>$B$1*Balance!C116</f>
        <v>0</v>
      </c>
      <c r="D117" s="6">
        <f>$B$1*Balance!D116</f>
        <v>0</v>
      </c>
      <c r="E117" s="6">
        <f>'Principal CF Alloc'!L132-'Principal CF Alloc'!M132</f>
        <v>0</v>
      </c>
      <c r="F117" s="6">
        <f>$B$1*Balance!F116</f>
        <v>36202.540295398809</v>
      </c>
      <c r="G117" s="6">
        <f>'Principal CF Alloc'!T132-'Principal CF Alloc'!U132</f>
        <v>0</v>
      </c>
      <c r="H117" s="6">
        <f>$B$1*Balance!H116</f>
        <v>0</v>
      </c>
      <c r="I117" s="6">
        <f>$B$1*Balance!I116</f>
        <v>57014.459352145233</v>
      </c>
      <c r="K117" s="6">
        <f t="shared" si="1"/>
        <v>93216.999647544042</v>
      </c>
      <c r="L117" s="6">
        <f>'Summary CF'!H116-Interest!K117</f>
        <v>159976.24498886435</v>
      </c>
    </row>
    <row r="118" spans="1:12">
      <c r="A118">
        <v>115</v>
      </c>
      <c r="B118" s="6">
        <f>$B$1*Balance!B117</f>
        <v>0</v>
      </c>
      <c r="C118" s="6">
        <f>$B$1*Balance!C117</f>
        <v>0</v>
      </c>
      <c r="D118" s="6">
        <f>$B$1*Balance!D117</f>
        <v>0</v>
      </c>
      <c r="E118" s="6">
        <f>'Principal CF Alloc'!L133-'Principal CF Alloc'!M133</f>
        <v>0</v>
      </c>
      <c r="F118" s="6">
        <f>$B$1*Balance!F117</f>
        <v>32820.640486384822</v>
      </c>
      <c r="G118" s="6">
        <f>'Principal CF Alloc'!T133-'Principal CF Alloc'!U133</f>
        <v>0</v>
      </c>
      <c r="H118" s="6">
        <f>$B$1*Balance!H117</f>
        <v>0</v>
      </c>
      <c r="I118" s="6">
        <f>$B$1*Balance!I117</f>
        <v>56225.315953812191</v>
      </c>
      <c r="K118" s="6">
        <f t="shared" si="1"/>
        <v>89045.956440197013</v>
      </c>
      <c r="L118" s="6">
        <f>'Summary CF'!H117-Interest!K118</f>
        <v>160642.81267458183</v>
      </c>
    </row>
    <row r="119" spans="1:12">
      <c r="A119">
        <v>116</v>
      </c>
      <c r="B119" s="6">
        <f>$B$1*Balance!B118</f>
        <v>0</v>
      </c>
      <c r="C119" s="6">
        <f>$B$1*Balance!C118</f>
        <v>0</v>
      </c>
      <c r="D119" s="6">
        <f>$B$1*Balance!D118</f>
        <v>0</v>
      </c>
      <c r="E119" s="6">
        <f>'Principal CF Alloc'!L134-'Principal CF Alloc'!M134</f>
        <v>0</v>
      </c>
      <c r="F119" s="6">
        <f>$B$1*Balance!F118</f>
        <v>29461.175438309434</v>
      </c>
      <c r="G119" s="6">
        <f>'Principal CF Alloc'!T134-'Principal CF Alloc'!U134</f>
        <v>0</v>
      </c>
      <c r="H119" s="6">
        <f>$B$1*Balance!H118</f>
        <v>0</v>
      </c>
      <c r="I119" s="6">
        <f>$B$1*Balance!I118</f>
        <v>55443.499829683846</v>
      </c>
      <c r="K119" s="6">
        <f t="shared" si="1"/>
        <v>84904.675267993283</v>
      </c>
      <c r="L119" s="6">
        <f>'Summary CF'!H118-Interest!K119</f>
        <v>161312.15772565646</v>
      </c>
    </row>
    <row r="120" spans="1:12">
      <c r="A120">
        <v>117</v>
      </c>
      <c r="B120" s="6">
        <f>$B$1*Balance!B119</f>
        <v>0</v>
      </c>
      <c r="C120" s="6">
        <f>$B$1*Balance!C119</f>
        <v>0</v>
      </c>
      <c r="D120" s="6">
        <f>$B$1*Balance!D119</f>
        <v>0</v>
      </c>
      <c r="E120" s="6">
        <f>'Principal CF Alloc'!L135-'Principal CF Alloc'!M135</f>
        <v>0</v>
      </c>
      <c r="F120" s="6">
        <f>$B$1*Balance!F119</f>
        <v>26123.922944317474</v>
      </c>
      <c r="G120" s="6">
        <f>'Principal CF Alloc'!T135-'Principal CF Alloc'!U135</f>
        <v>0</v>
      </c>
      <c r="H120" s="6">
        <f>$B$1*Balance!H119</f>
        <v>0</v>
      </c>
      <c r="I120" s="6">
        <f>$B$1*Balance!I119</f>
        <v>54668.949764108787</v>
      </c>
      <c r="K120" s="6">
        <f t="shared" si="1"/>
        <v>80792.872708426265</v>
      </c>
      <c r="L120" s="6">
        <f>'Summary CF'!H119-Interest!K120</f>
        <v>161984.29171444391</v>
      </c>
    </row>
    <row r="121" spans="1:12">
      <c r="A121">
        <v>118</v>
      </c>
      <c r="B121" s="6">
        <f>$B$1*Balance!B120</f>
        <v>0</v>
      </c>
      <c r="C121" s="6">
        <f>$B$1*Balance!C120</f>
        <v>0</v>
      </c>
      <c r="D121" s="6">
        <f>$B$1*Balance!D120</f>
        <v>0</v>
      </c>
      <c r="E121" s="6">
        <f>'Principal CF Alloc'!L136-'Principal CF Alloc'!M136</f>
        <v>0</v>
      </c>
      <c r="F121" s="6">
        <f>$B$1*Balance!F120</f>
        <v>22808.662442746787</v>
      </c>
      <c r="G121" s="6">
        <f>'Principal CF Alloc'!T136-'Principal CF Alloc'!U136</f>
        <v>0</v>
      </c>
      <c r="H121" s="6">
        <f>$B$1*Balance!H120</f>
        <v>0</v>
      </c>
      <c r="I121" s="6">
        <f>$B$1*Balance!I120</f>
        <v>53901.605033583211</v>
      </c>
      <c r="K121" s="6">
        <f t="shared" si="1"/>
        <v>76710.267476330002</v>
      </c>
      <c r="L121" s="6">
        <f>'Summary CF'!H120-Interest!K121</f>
        <v>162659.22626151802</v>
      </c>
    </row>
    <row r="122" spans="1:12">
      <c r="A122">
        <v>119</v>
      </c>
      <c r="B122" s="6">
        <f>$B$1*Balance!B121</f>
        <v>0</v>
      </c>
      <c r="C122" s="6">
        <f>$B$1*Balance!C121</f>
        <v>0</v>
      </c>
      <c r="D122" s="6">
        <f>$B$1*Balance!D121</f>
        <v>0</v>
      </c>
      <c r="E122" s="6">
        <f>'Principal CF Alloc'!L137-'Principal CF Alloc'!M137</f>
        <v>0</v>
      </c>
      <c r="F122" s="6">
        <f>$B$1*Balance!F121</f>
        <v>19515.175003521443</v>
      </c>
      <c r="G122" s="6">
        <f>'Principal CF Alloc'!T137-'Principal CF Alloc'!U137</f>
        <v>0</v>
      </c>
      <c r="H122" s="6">
        <f>$B$1*Balance!H121</f>
        <v>0</v>
      </c>
      <c r="I122" s="6">
        <f>$B$1*Balance!I121</f>
        <v>53141.405402854842</v>
      </c>
      <c r="K122" s="6">
        <f t="shared" si="1"/>
        <v>72656.580406376277</v>
      </c>
      <c r="L122" s="6">
        <f>'Summary CF'!H121-Interest!K122</f>
        <v>163336.97303587155</v>
      </c>
    </row>
    <row r="123" spans="1:12">
      <c r="A123">
        <v>120</v>
      </c>
      <c r="B123" s="6">
        <f>$B$1*Balance!B122</f>
        <v>0</v>
      </c>
      <c r="C123" s="6">
        <f>$B$1*Balance!C122</f>
        <v>0</v>
      </c>
      <c r="D123" s="6">
        <f>$B$1*Balance!D122</f>
        <v>0</v>
      </c>
      <c r="E123" s="6">
        <f>'Principal CF Alloc'!L138-'Principal CF Alloc'!M138</f>
        <v>0</v>
      </c>
      <c r="F123" s="6">
        <f>$B$1*Balance!F122</f>
        <v>16243.243314649595</v>
      </c>
      <c r="G123" s="6">
        <f>'Principal CF Alloc'!T138-'Principal CF Alloc'!U138</f>
        <v>0</v>
      </c>
      <c r="H123" s="6">
        <f>$B$1*Balance!H122</f>
        <v>0</v>
      </c>
      <c r="I123" s="6">
        <f>$B$1*Balance!I122</f>
        <v>52388.291121057526</v>
      </c>
      <c r="K123" s="6">
        <f t="shared" si="1"/>
        <v>68631.534435707115</v>
      </c>
      <c r="L123" s="6">
        <f>'Summary CF'!H122-Interest!K123</f>
        <v>164017.54375511827</v>
      </c>
    </row>
    <row r="124" spans="1:12">
      <c r="A124">
        <v>121</v>
      </c>
      <c r="B124" s="6">
        <f>$B$1*Balance!B123</f>
        <v>0</v>
      </c>
      <c r="C124" s="6">
        <f>$B$1*Balance!C123</f>
        <v>0</v>
      </c>
      <c r="D124" s="6">
        <f>$B$1*Balance!D123</f>
        <v>0</v>
      </c>
      <c r="E124" s="6">
        <f>'Principal CF Alloc'!L139-'Principal CF Alloc'!M139</f>
        <v>0</v>
      </c>
      <c r="F124" s="6">
        <f>$B$1*Balance!F123</f>
        <v>12992.65166882505</v>
      </c>
      <c r="G124" s="6">
        <f>'Principal CF Alloc'!T139-'Principal CF Alloc'!U139</f>
        <v>0</v>
      </c>
      <c r="H124" s="6">
        <f>$B$1*Balance!H123</f>
        <v>0</v>
      </c>
      <c r="I124" s="6">
        <f>$B$1*Balance!I123</f>
        <v>51642.20291787618</v>
      </c>
      <c r="K124" s="6">
        <f t="shared" si="1"/>
        <v>64634.854586701229</v>
      </c>
      <c r="L124" s="6">
        <f>'Summary CF'!H123-Interest!K124</f>
        <v>164700.95018569511</v>
      </c>
    </row>
    <row r="125" spans="1:12">
      <c r="A125">
        <v>122</v>
      </c>
      <c r="B125" s="6">
        <f>$B$1*Balance!B124</f>
        <v>0</v>
      </c>
      <c r="C125" s="6">
        <f>$B$1*Balance!C124</f>
        <v>0</v>
      </c>
      <c r="D125" s="6">
        <f>$B$1*Balance!D124</f>
        <v>0</v>
      </c>
      <c r="E125" s="6">
        <f>'Principal CF Alloc'!L140-'Principal CF Alloc'!M140</f>
        <v>0</v>
      </c>
      <c r="F125" s="6">
        <f>$B$1*Balance!F124</f>
        <v>9763.1859501318504</v>
      </c>
      <c r="G125" s="6">
        <f>'Principal CF Alloc'!T140-'Principal CF Alloc'!U140</f>
        <v>0</v>
      </c>
      <c r="H125" s="6">
        <f>$B$1*Balance!H124</f>
        <v>0</v>
      </c>
      <c r="I125" s="6">
        <f>$B$1*Balance!I124</f>
        <v>50903.081999741895</v>
      </c>
      <c r="K125" s="6">
        <f t="shared" si="1"/>
        <v>60666.267949873742</v>
      </c>
      <c r="L125" s="6">
        <f>'Summary CF'!H124-Interest!K125</f>
        <v>165387.20414306608</v>
      </c>
    </row>
    <row r="126" spans="1:12">
      <c r="A126">
        <v>123</v>
      </c>
      <c r="B126" s="6">
        <f>$B$1*Balance!B125</f>
        <v>0</v>
      </c>
      <c r="C126" s="6">
        <f>$B$1*Balance!C125</f>
        <v>0</v>
      </c>
      <c r="D126" s="6">
        <f>$B$1*Balance!D125</f>
        <v>0</v>
      </c>
      <c r="E126" s="6">
        <f>'Principal CF Alloc'!L141-'Principal CF Alloc'!M141</f>
        <v>0</v>
      </c>
      <c r="F126" s="6">
        <f>$B$1*Balance!F125</f>
        <v>6554.6336208509629</v>
      </c>
      <c r="G126" s="6">
        <f>'Principal CF Alloc'!T141-'Principal CF Alloc'!U141</f>
        <v>0</v>
      </c>
      <c r="H126" s="6">
        <f>$B$1*Balance!H125</f>
        <v>0</v>
      </c>
      <c r="I126" s="6">
        <f>$B$1*Balance!I125</f>
        <v>50170.870046057076</v>
      </c>
      <c r="K126" s="6">
        <f t="shared" si="1"/>
        <v>56725.503666908036</v>
      </c>
      <c r="L126" s="6">
        <f>'Summary CF'!H125-Interest!K126</f>
        <v>166076.31749192608</v>
      </c>
    </row>
    <row r="127" spans="1:12">
      <c r="A127">
        <v>124</v>
      </c>
      <c r="B127" s="6">
        <f>$B$1*Balance!B126</f>
        <v>0</v>
      </c>
      <c r="C127" s="6">
        <f>$B$1*Balance!C126</f>
        <v>0</v>
      </c>
      <c r="D127" s="6">
        <f>$B$1*Balance!D126</f>
        <v>0</v>
      </c>
      <c r="E127" s="6">
        <f>'Principal CF Alloc'!L142-'Principal CF Alloc'!M142</f>
        <v>0</v>
      </c>
      <c r="F127" s="6">
        <f>$B$1*Balance!F126</f>
        <v>3366.7837083683085</v>
      </c>
      <c r="G127" s="6">
        <f>'Principal CF Alloc'!T142-'Principal CF Alloc'!U142</f>
        <v>0</v>
      </c>
      <c r="H127" s="6">
        <f>$B$1*Balance!H126</f>
        <v>0</v>
      </c>
      <c r="I127" s="6">
        <f>$B$1*Balance!I126</f>
        <v>49445.509205450122</v>
      </c>
      <c r="K127" s="6">
        <f t="shared" si="1"/>
        <v>52812.292913818434</v>
      </c>
      <c r="L127" s="6">
        <f>'Summary CF'!H126-Interest!K127</f>
        <v>166768.30214640632</v>
      </c>
    </row>
    <row r="128" spans="1:12">
      <c r="A128">
        <v>125</v>
      </c>
      <c r="B128" s="6">
        <f>$B$1*Balance!B127</f>
        <v>0</v>
      </c>
      <c r="C128" s="6">
        <f>$B$1*Balance!C127</f>
        <v>0</v>
      </c>
      <c r="D128" s="6">
        <f>$B$1*Balance!D127</f>
        <v>0</v>
      </c>
      <c r="E128" s="6">
        <f>'Principal CF Alloc'!L143-'Principal CF Alloc'!M143</f>
        <v>0</v>
      </c>
      <c r="F128" s="6">
        <f>$B$1*Balance!F127</f>
        <v>199.42679218329917</v>
      </c>
      <c r="G128" s="6">
        <f>'Principal CF Alloc'!T143-'Principal CF Alloc'!U143</f>
        <v>119600.73952962161</v>
      </c>
      <c r="H128" s="6">
        <f>$B$1*Balance!H127</f>
        <v>0</v>
      </c>
      <c r="I128" s="6">
        <f>$B$1*Balance!I127</f>
        <v>48726.942092059719</v>
      </c>
      <c r="K128" s="6">
        <f t="shared" si="1"/>
        <v>168527.10841386463</v>
      </c>
      <c r="L128" s="6">
        <f>'Summary CF'!H127-Interest!K128</f>
        <v>47862.430540658621</v>
      </c>
    </row>
    <row r="129" spans="1:12">
      <c r="A129">
        <v>126</v>
      </c>
      <c r="B129" s="6">
        <f>$B$1*Balance!B128</f>
        <v>0</v>
      </c>
      <c r="C129" s="6">
        <f>$B$1*Balance!C128</f>
        <v>0</v>
      </c>
      <c r="D129" s="6">
        <f>$B$1*Balance!D128</f>
        <v>0</v>
      </c>
      <c r="E129" s="6">
        <f>'Principal CF Alloc'!L144-'Principal CF Alloc'!M144</f>
        <v>0</v>
      </c>
      <c r="F129" s="6">
        <f>$B$1*Balance!F128</f>
        <v>0</v>
      </c>
      <c r="G129" s="6">
        <f>'Principal CF Alloc'!T144-'Principal CF Alloc'!U144</f>
        <v>165213.28785152055</v>
      </c>
      <c r="H129" s="6">
        <f>$B$1*Balance!H128</f>
        <v>0</v>
      </c>
      <c r="I129" s="6">
        <f>$B$1*Balance!I128</f>
        <v>48015.111781848216</v>
      </c>
      <c r="K129" s="6">
        <f t="shared" si="1"/>
        <v>213228.39963336877</v>
      </c>
      <c r="L129" s="6">
        <f>'Summary CF'!H128-Interest!K129</f>
        <v>4.1666682227514684E-4</v>
      </c>
    </row>
    <row r="130" spans="1:12">
      <c r="A130">
        <v>127</v>
      </c>
      <c r="B130" s="6">
        <f>$B$1*Balance!B129</f>
        <v>0</v>
      </c>
      <c r="C130" s="6">
        <f>$B$1*Balance!C129</f>
        <v>0</v>
      </c>
      <c r="D130" s="6">
        <f>$B$1*Balance!D129</f>
        <v>0</v>
      </c>
      <c r="E130" s="6">
        <f>'Principal CF Alloc'!L145-'Principal CF Alloc'!M145</f>
        <v>0</v>
      </c>
      <c r="F130" s="6">
        <f>$B$1*Balance!F129</f>
        <v>0</v>
      </c>
      <c r="G130" s="6">
        <f>'Principal CF Alloc'!T145-'Principal CF Alloc'!U145</f>
        <v>162786.96536410876</v>
      </c>
      <c r="H130" s="6">
        <f>$B$1*Balance!H129</f>
        <v>0</v>
      </c>
      <c r="I130" s="6">
        <f>$B$1*Balance!I129</f>
        <v>47309.961808944157</v>
      </c>
      <c r="K130" s="6">
        <f t="shared" si="1"/>
        <v>210096.92717305291</v>
      </c>
      <c r="L130" s="6">
        <f>'Summary CF'!H129-Interest!K130</f>
        <v>4.166668513789773E-4</v>
      </c>
    </row>
    <row r="131" spans="1:12">
      <c r="A131">
        <v>128</v>
      </c>
      <c r="B131" s="6">
        <f>$B$1*Balance!B130</f>
        <v>0</v>
      </c>
      <c r="C131" s="6">
        <f>$B$1*Balance!C130</f>
        <v>0</v>
      </c>
      <c r="D131" s="6">
        <f>$B$1*Balance!D130</f>
        <v>0</v>
      </c>
      <c r="E131" s="6">
        <f>'Principal CF Alloc'!L146-'Principal CF Alloc'!M146</f>
        <v>0</v>
      </c>
      <c r="F131" s="6">
        <f>$B$1*Balance!F130</f>
        <v>0</v>
      </c>
      <c r="G131" s="6">
        <f>'Principal CF Alloc'!T146-'Principal CF Alloc'!U146</f>
        <v>160383.43625639024</v>
      </c>
      <c r="H131" s="6">
        <f>$B$1*Balance!H130</f>
        <v>0</v>
      </c>
      <c r="I131" s="6">
        <f>$B$1*Balance!I130</f>
        <v>46611.436162013466</v>
      </c>
      <c r="K131" s="6">
        <f t="shared" si="1"/>
        <v>206994.87241840371</v>
      </c>
      <c r="L131" s="6">
        <f>'Summary CF'!H130-Interest!K131</f>
        <v>4.166668513789773E-4</v>
      </c>
    </row>
    <row r="132" spans="1:12">
      <c r="A132">
        <v>129</v>
      </c>
      <c r="B132" s="6">
        <f>$B$1*Balance!B131</f>
        <v>0</v>
      </c>
      <c r="C132" s="6">
        <f>$B$1*Balance!C131</f>
        <v>0</v>
      </c>
      <c r="D132" s="6">
        <f>$B$1*Balance!D131</f>
        <v>0</v>
      </c>
      <c r="E132" s="6">
        <f>'Principal CF Alloc'!L147-'Principal CF Alloc'!M147</f>
        <v>0</v>
      </c>
      <c r="F132" s="6">
        <f>$B$1*Balance!F131</f>
        <v>0</v>
      </c>
      <c r="G132" s="6">
        <f>'Principal CF Alloc'!T147-'Principal CF Alloc'!U147</f>
        <v>158002.50935280579</v>
      </c>
      <c r="H132" s="6">
        <f>$B$1*Balance!H131</f>
        <v>0</v>
      </c>
      <c r="I132" s="6">
        <f>$B$1*Balance!I131</f>
        <v>45919.479280659238</v>
      </c>
      <c r="K132" s="6">
        <f t="shared" si="1"/>
        <v>203921.98863346502</v>
      </c>
      <c r="L132" s="6">
        <f>'Summary CF'!H131-Interest!K132</f>
        <v>4.166668513789773E-4</v>
      </c>
    </row>
    <row r="133" spans="1:12">
      <c r="A133">
        <v>130</v>
      </c>
      <c r="B133" s="6">
        <f>$B$1*Balance!B132</f>
        <v>0</v>
      </c>
      <c r="C133" s="6">
        <f>$B$1*Balance!C132</f>
        <v>0</v>
      </c>
      <c r="D133" s="6">
        <f>$B$1*Balance!D132</f>
        <v>0</v>
      </c>
      <c r="E133" s="6">
        <f>'Principal CF Alloc'!L148-'Principal CF Alloc'!M148</f>
        <v>0</v>
      </c>
      <c r="F133" s="6">
        <f>$B$1*Balance!F132</f>
        <v>0</v>
      </c>
      <c r="G133" s="6">
        <f>'Principal CF Alloc'!T148-'Principal CF Alloc'!U148</f>
        <v>155643.99501711753</v>
      </c>
      <c r="H133" s="6">
        <f>$B$1*Balance!H132</f>
        <v>0</v>
      </c>
      <c r="I133" s="6">
        <f>$B$1*Balance!I132</f>
        <v>45234.036051849842</v>
      </c>
      <c r="K133" s="6">
        <f t="shared" ref="K133:K196" si="2">SUM(B133:J133)</f>
        <v>200878.03106896736</v>
      </c>
      <c r="L133" s="6">
        <f>'Summary CF'!H132-Interest!K133</f>
        <v>4.1666688048280776E-4</v>
      </c>
    </row>
    <row r="134" spans="1:12">
      <c r="A134">
        <v>131</v>
      </c>
      <c r="B134" s="6">
        <f>$B$1*Balance!B133</f>
        <v>0</v>
      </c>
      <c r="C134" s="6">
        <f>$B$1*Balance!C133</f>
        <v>0</v>
      </c>
      <c r="D134" s="6">
        <f>$B$1*Balance!D133</f>
        <v>0</v>
      </c>
      <c r="E134" s="6">
        <f>'Principal CF Alloc'!L149-'Principal CF Alloc'!M149</f>
        <v>0</v>
      </c>
      <c r="F134" s="6">
        <f>$B$1*Balance!F133</f>
        <v>0</v>
      </c>
      <c r="G134" s="6">
        <f>'Principal CF Alloc'!T149-'Principal CF Alloc'!U149</f>
        <v>153307.70514021526</v>
      </c>
      <c r="H134" s="6">
        <f>$B$1*Balance!H133</f>
        <v>0</v>
      </c>
      <c r="I134" s="6">
        <f>$B$1*Balance!I133</f>
        <v>44555.051806375115</v>
      </c>
      <c r="K134" s="6">
        <f t="shared" si="2"/>
        <v>197862.75694659038</v>
      </c>
      <c r="L134" s="6">
        <f>'Summary CF'!H133-Interest!K134</f>
        <v>4.1666682227514684E-4</v>
      </c>
    </row>
    <row r="135" spans="1:12">
      <c r="A135">
        <v>132</v>
      </c>
      <c r="B135" s="6">
        <f>$B$1*Balance!B134</f>
        <v>0</v>
      </c>
      <c r="C135" s="6">
        <f>$B$1*Balance!C134</f>
        <v>0</v>
      </c>
      <c r="D135" s="6">
        <f>$B$1*Balance!D134</f>
        <v>0</v>
      </c>
      <c r="E135" s="6">
        <f>'Principal CF Alloc'!L150-'Principal CF Alloc'!M150</f>
        <v>0</v>
      </c>
      <c r="F135" s="6">
        <f>$B$1*Balance!F134</f>
        <v>0</v>
      </c>
      <c r="G135" s="6">
        <f>'Principal CF Alloc'!T150-'Principal CF Alloc'!U150</f>
        <v>150993.45312801859</v>
      </c>
      <c r="H135" s="6">
        <f>$B$1*Balance!H134</f>
        <v>0</v>
      </c>
      <c r="I135" s="6">
        <f>$B$1*Balance!I134</f>
        <v>43882.472315330451</v>
      </c>
      <c r="K135" s="6">
        <f t="shared" si="2"/>
        <v>194875.92544334906</v>
      </c>
      <c r="L135" s="6">
        <f>'Summary CF'!H134-Interest!K135</f>
        <v>4.1666682227514684E-4</v>
      </c>
    </row>
    <row r="136" spans="1:12">
      <c r="A136">
        <v>133</v>
      </c>
      <c r="B136" s="6">
        <f>$B$1*Balance!B135</f>
        <v>0</v>
      </c>
      <c r="C136" s="6">
        <f>$B$1*Balance!C135</f>
        <v>0</v>
      </c>
      <c r="D136" s="6">
        <f>$B$1*Balance!D135</f>
        <v>0</v>
      </c>
      <c r="E136" s="6">
        <f>'Principal CF Alloc'!L151-'Principal CF Alloc'!M151</f>
        <v>0</v>
      </c>
      <c r="F136" s="6">
        <f>$B$1*Balance!F135</f>
        <v>0</v>
      </c>
      <c r="G136" s="6">
        <f>'Principal CF Alloc'!T151-'Principal CF Alloc'!U151</f>
        <v>148701.05388947457</v>
      </c>
      <c r="H136" s="6">
        <f>$B$1*Balance!H135</f>
        <v>0</v>
      </c>
      <c r="I136" s="6">
        <f>$B$1*Balance!I135</f>
        <v>43216.243786628591</v>
      </c>
      <c r="K136" s="6">
        <f t="shared" si="2"/>
        <v>191917.29767610316</v>
      </c>
      <c r="L136" s="6">
        <f>'Summary CF'!H135-Interest!K136</f>
        <v>4.166668513789773E-4</v>
      </c>
    </row>
    <row r="137" spans="1:12">
      <c r="A137">
        <v>134</v>
      </c>
      <c r="B137" s="6">
        <f>$B$1*Balance!B136</f>
        <v>0</v>
      </c>
      <c r="C137" s="6">
        <f>$B$1*Balance!C136</f>
        <v>0</v>
      </c>
      <c r="D137" s="6">
        <f>$B$1*Balance!D136</f>
        <v>0</v>
      </c>
      <c r="E137" s="6">
        <f>'Principal CF Alloc'!L152-'Principal CF Alloc'!M152</f>
        <v>0</v>
      </c>
      <c r="F137" s="6">
        <f>$B$1*Balance!F136</f>
        <v>0</v>
      </c>
      <c r="G137" s="6">
        <f>'Principal CF Alloc'!T152-'Principal CF Alloc'!U152</f>
        <v>146430.32382464933</v>
      </c>
      <c r="H137" s="6">
        <f>$B$1*Balance!H136</f>
        <v>0</v>
      </c>
      <c r="I137" s="6">
        <f>$B$1*Balance!I136</f>
        <v>42556.312861538754</v>
      </c>
      <c r="K137" s="6">
        <f t="shared" si="2"/>
        <v>188986.63668618808</v>
      </c>
      <c r="L137" s="6">
        <f>'Summary CF'!H136-Interest!K137</f>
        <v>4.1666682227514684E-4</v>
      </c>
    </row>
    <row r="138" spans="1:12">
      <c r="A138">
        <v>135</v>
      </c>
      <c r="B138" s="6">
        <f>$B$1*Balance!B137</f>
        <v>0</v>
      </c>
      <c r="C138" s="6">
        <f>$B$1*Balance!C137</f>
        <v>0</v>
      </c>
      <c r="D138" s="6">
        <f>$B$1*Balance!D137</f>
        <v>0</v>
      </c>
      <c r="E138" s="6">
        <f>'Principal CF Alloc'!L153-'Principal CF Alloc'!M153</f>
        <v>0</v>
      </c>
      <c r="F138" s="6">
        <f>$B$1*Balance!F137</f>
        <v>0</v>
      </c>
      <c r="G138" s="6">
        <f>'Principal CF Alloc'!T153-'Principal CF Alloc'!U153</f>
        <v>144181.0808129138</v>
      </c>
      <c r="H138" s="6">
        <f>$B$1*Balance!H137</f>
        <v>0</v>
      </c>
      <c r="I138" s="6">
        <f>$B$1*Balance!I137</f>
        <v>41902.626611253116</v>
      </c>
      <c r="K138" s="6">
        <f t="shared" si="2"/>
        <v>186083.7074241669</v>
      </c>
      <c r="L138" s="6">
        <f>'Summary CF'!H137-Interest!K138</f>
        <v>4.1666682227514684E-4</v>
      </c>
    </row>
    <row r="139" spans="1:12">
      <c r="A139">
        <v>136</v>
      </c>
      <c r="B139" s="6">
        <f>$B$1*Balance!B138</f>
        <v>0</v>
      </c>
      <c r="C139" s="6">
        <f>$B$1*Balance!C138</f>
        <v>0</v>
      </c>
      <c r="D139" s="6">
        <f>$B$1*Balance!D138</f>
        <v>0</v>
      </c>
      <c r="E139" s="6">
        <f>'Principal CF Alloc'!L154-'Principal CF Alloc'!M154</f>
        <v>0</v>
      </c>
      <c r="F139" s="6">
        <f>$B$1*Balance!F138</f>
        <v>0</v>
      </c>
      <c r="G139" s="6">
        <f>'Principal CF Alloc'!T154-'Principal CF Alloc'!U154</f>
        <v>141953.14420122208</v>
      </c>
      <c r="H139" s="6">
        <f>$B$1*Balance!H138</f>
        <v>0</v>
      </c>
      <c r="I139" s="6">
        <f>$B$1*Balance!I138</f>
        <v>41255.13253348021</v>
      </c>
      <c r="K139" s="6">
        <f t="shared" si="2"/>
        <v>183208.27673470229</v>
      </c>
      <c r="L139" s="6">
        <f>'Summary CF'!H138-Interest!K139</f>
        <v>4.166668513789773E-4</v>
      </c>
    </row>
    <row r="140" spans="1:12">
      <c r="A140">
        <v>137</v>
      </c>
      <c r="B140" s="6">
        <f>$B$1*Balance!B139</f>
        <v>0</v>
      </c>
      <c r="C140" s="6">
        <f>$B$1*Balance!C139</f>
        <v>0</v>
      </c>
      <c r="D140" s="6">
        <f>$B$1*Balance!D139</f>
        <v>0</v>
      </c>
      <c r="E140" s="6">
        <f>'Principal CF Alloc'!L155-'Principal CF Alloc'!M155</f>
        <v>0</v>
      </c>
      <c r="F140" s="6">
        <f>$B$1*Balance!F139</f>
        <v>0</v>
      </c>
      <c r="G140" s="6">
        <f>'Principal CF Alloc'!T155-'Principal CF Alloc'!U155</f>
        <v>139746.33479248238</v>
      </c>
      <c r="H140" s="6">
        <f>$B$1*Balance!H139</f>
        <v>0</v>
      </c>
      <c r="I140" s="6">
        <f>$B$1*Balance!I139</f>
        <v>40613.778549065231</v>
      </c>
      <c r="K140" s="6">
        <f t="shared" si="2"/>
        <v>180360.11334154761</v>
      </c>
      <c r="L140" s="6">
        <f>'Summary CF'!H139-Interest!K140</f>
        <v>4.1666679317131639E-4</v>
      </c>
    </row>
    <row r="141" spans="1:12">
      <c r="A141">
        <v>138</v>
      </c>
      <c r="B141" s="6">
        <f>$B$1*Balance!B140</f>
        <v>0</v>
      </c>
      <c r="C141" s="6">
        <f>$B$1*Balance!C140</f>
        <v>0</v>
      </c>
      <c r="D141" s="6">
        <f>$B$1*Balance!D140</f>
        <v>0</v>
      </c>
      <c r="E141" s="6">
        <f>'Principal CF Alloc'!L156-'Principal CF Alloc'!M156</f>
        <v>0</v>
      </c>
      <c r="F141" s="6">
        <f>$B$1*Balance!F140</f>
        <v>0</v>
      </c>
      <c r="G141" s="6">
        <f>'Principal CF Alloc'!T156-'Principal CF Alloc'!U156</f>
        <v>137560.47483401903</v>
      </c>
      <c r="H141" s="6">
        <f>$B$1*Balance!H140</f>
        <v>0</v>
      </c>
      <c r="I141" s="6">
        <f>$B$1*Balance!I140</f>
        <v>39978.512998636827</v>
      </c>
      <c r="K141" s="6">
        <f t="shared" si="2"/>
        <v>177538.98783265584</v>
      </c>
      <c r="L141" s="6">
        <f>'Summary CF'!H140-Interest!K141</f>
        <v>4.1666682227514684E-4</v>
      </c>
    </row>
    <row r="142" spans="1:12">
      <c r="A142">
        <v>139</v>
      </c>
      <c r="B142" s="6">
        <f>$B$1*Balance!B141</f>
        <v>0</v>
      </c>
      <c r="C142" s="6">
        <f>$B$1*Balance!C141</f>
        <v>0</v>
      </c>
      <c r="D142" s="6">
        <f>$B$1*Balance!D141</f>
        <v>0</v>
      </c>
      <c r="E142" s="6">
        <f>'Principal CF Alloc'!L157-'Principal CF Alloc'!M157</f>
        <v>0</v>
      </c>
      <c r="F142" s="6">
        <f>$B$1*Balance!F141</f>
        <v>0</v>
      </c>
      <c r="G142" s="6">
        <f>'Principal CF Alloc'!T157-'Principal CF Alloc'!U157</f>
        <v>135395.38800612581</v>
      </c>
      <c r="H142" s="6">
        <f>$B$1*Balance!H141</f>
        <v>0</v>
      </c>
      <c r="I142" s="6">
        <f>$B$1*Balance!I141</f>
        <v>39349.284639280369</v>
      </c>
      <c r="K142" s="6">
        <f t="shared" si="2"/>
        <v>174744.67264540619</v>
      </c>
      <c r="L142" s="6">
        <f>'Summary CF'!H141-Interest!K142</f>
        <v>4.1666682227514684E-4</v>
      </c>
    </row>
    <row r="143" spans="1:12">
      <c r="A143">
        <v>140</v>
      </c>
      <c r="B143" s="6">
        <f>$B$1*Balance!B142</f>
        <v>0</v>
      </c>
      <c r="C143" s="6">
        <f>$B$1*Balance!C142</f>
        <v>0</v>
      </c>
      <c r="D143" s="6">
        <f>$B$1*Balance!D142</f>
        <v>0</v>
      </c>
      <c r="E143" s="6">
        <f>'Principal CF Alloc'!L158-'Principal CF Alloc'!M158</f>
        <v>0</v>
      </c>
      <c r="F143" s="6">
        <f>$B$1*Balance!F142</f>
        <v>0</v>
      </c>
      <c r="G143" s="6">
        <f>'Principal CF Alloc'!T158-'Principal CF Alloc'!U158</f>
        <v>133250.89941070889</v>
      </c>
      <c r="H143" s="6">
        <f>$B$1*Balance!H142</f>
        <v>0</v>
      </c>
      <c r="I143" s="6">
        <f>$B$1*Balance!I142</f>
        <v>38726.04264123732</v>
      </c>
      <c r="K143" s="6">
        <f t="shared" si="2"/>
        <v>171976.94205194621</v>
      </c>
      <c r="L143" s="6">
        <f>'Summary CF'!H142-Interest!K143</f>
        <v>4.1666679317131639E-4</v>
      </c>
    </row>
    <row r="144" spans="1:12">
      <c r="A144">
        <v>141</v>
      </c>
      <c r="B144" s="6">
        <f>$B$1*Balance!B143</f>
        <v>0</v>
      </c>
      <c r="C144" s="6">
        <f>$B$1*Balance!C143</f>
        <v>0</v>
      </c>
      <c r="D144" s="6">
        <f>$B$1*Balance!D143</f>
        <v>0</v>
      </c>
      <c r="E144" s="6">
        <f>'Principal CF Alloc'!L159-'Principal CF Alloc'!M159</f>
        <v>0</v>
      </c>
      <c r="F144" s="6">
        <f>$B$1*Balance!F143</f>
        <v>0</v>
      </c>
      <c r="G144" s="6">
        <f>'Principal CF Alloc'!T159-'Principal CF Alloc'!U159</f>
        <v>131126.83556001936</v>
      </c>
      <c r="H144" s="6">
        <f>$B$1*Balance!H143</f>
        <v>0</v>
      </c>
      <c r="I144" s="6">
        <f>$B$1*Balance!I143</f>
        <v>38108.736584630678</v>
      </c>
      <c r="K144" s="6">
        <f t="shared" si="2"/>
        <v>169235.57214465004</v>
      </c>
      <c r="L144" s="6">
        <f>'Summary CF'!H143-Interest!K144</f>
        <v>4.1666682227514684E-4</v>
      </c>
    </row>
    <row r="145" spans="1:12">
      <c r="A145">
        <v>142</v>
      </c>
      <c r="B145" s="6">
        <f>$B$1*Balance!B144</f>
        <v>0</v>
      </c>
      <c r="C145" s="6">
        <f>$B$1*Balance!C144</f>
        <v>0</v>
      </c>
      <c r="D145" s="6">
        <f>$B$1*Balance!D144</f>
        <v>0</v>
      </c>
      <c r="E145" s="6">
        <f>'Principal CF Alloc'!L160-'Principal CF Alloc'!M160</f>
        <v>0</v>
      </c>
      <c r="F145" s="6">
        <f>$B$1*Balance!F144</f>
        <v>0</v>
      </c>
      <c r="G145" s="6">
        <f>'Principal CF Alloc'!T160-'Principal CF Alloc'!U160</f>
        <v>129023.02436547446</v>
      </c>
      <c r="H145" s="6">
        <f>$B$1*Balance!H144</f>
        <v>0</v>
      </c>
      <c r="I145" s="6">
        <f>$B$1*Balance!I144</f>
        <v>37497.316456216067</v>
      </c>
      <c r="K145" s="6">
        <f t="shared" si="2"/>
        <v>166520.34082169051</v>
      </c>
      <c r="L145" s="6">
        <f>'Summary CF'!H144-Interest!K145</f>
        <v>4.166668513789773E-4</v>
      </c>
    </row>
    <row r="146" spans="1:12">
      <c r="A146">
        <v>143</v>
      </c>
      <c r="B146" s="6">
        <f>$B$1*Balance!B145</f>
        <v>0</v>
      </c>
      <c r="C146" s="6">
        <f>$B$1*Balance!C145</f>
        <v>0</v>
      </c>
      <c r="D146" s="6">
        <f>$B$1*Balance!D145</f>
        <v>0</v>
      </c>
      <c r="E146" s="6">
        <f>'Principal CF Alloc'!L161-'Principal CF Alloc'!M161</f>
        <v>0</v>
      </c>
      <c r="F146" s="6">
        <f>$B$1*Balance!F145</f>
        <v>0</v>
      </c>
      <c r="G146" s="6">
        <f>'Principal CF Alloc'!T161-'Principal CF Alloc'!U161</f>
        <v>126939.29512656669</v>
      </c>
      <c r="H146" s="6">
        <f>$B$1*Balance!H145</f>
        <v>0</v>
      </c>
      <c r="I146" s="6">
        <f>$B$1*Balance!I145</f>
        <v>36891.732646158503</v>
      </c>
      <c r="K146" s="6">
        <f t="shared" si="2"/>
        <v>163831.02777272521</v>
      </c>
      <c r="L146" s="6">
        <f>'Summary CF'!H145-Interest!K146</f>
        <v>4.1666682227514684E-4</v>
      </c>
    </row>
    <row r="147" spans="1:12">
      <c r="A147">
        <v>144</v>
      </c>
      <c r="B147" s="6">
        <f>$B$1*Balance!B146</f>
        <v>0</v>
      </c>
      <c r="C147" s="6">
        <f>$B$1*Balance!C146</f>
        <v>0</v>
      </c>
      <c r="D147" s="6">
        <f>$B$1*Balance!D146</f>
        <v>0</v>
      </c>
      <c r="E147" s="6">
        <f>'Principal CF Alloc'!L162-'Principal CF Alloc'!M162</f>
        <v>0</v>
      </c>
      <c r="F147" s="6">
        <f>$B$1*Balance!F146</f>
        <v>0</v>
      </c>
      <c r="G147" s="6">
        <f>'Principal CF Alloc'!T162-'Principal CF Alloc'!U162</f>
        <v>124875.47851986029</v>
      </c>
      <c r="H147" s="6">
        <f>$B$1*Balance!H146</f>
        <v>0</v>
      </c>
      <c r="I147" s="6">
        <f>$B$1*Balance!I146</f>
        <v>36291.935944834455</v>
      </c>
      <c r="K147" s="6">
        <f t="shared" si="2"/>
        <v>161167.41446469474</v>
      </c>
      <c r="L147" s="6">
        <f>'Summary CF'!H146-Interest!K147</f>
        <v>4.1666682227514684E-4</v>
      </c>
    </row>
    <row r="148" spans="1:12">
      <c r="A148">
        <v>145</v>
      </c>
      <c r="B148" s="6">
        <f>$B$1*Balance!B147</f>
        <v>0</v>
      </c>
      <c r="C148" s="6">
        <f>$B$1*Balance!C147</f>
        <v>0</v>
      </c>
      <c r="D148" s="6">
        <f>$B$1*Balance!D147</f>
        <v>0</v>
      </c>
      <c r="E148" s="6">
        <f>'Principal CF Alloc'!L163-'Principal CF Alloc'!M163</f>
        <v>0</v>
      </c>
      <c r="F148" s="6">
        <f>$B$1*Balance!F147</f>
        <v>0</v>
      </c>
      <c r="G148" s="6">
        <f>'Principal CF Alloc'!T163-'Principal CF Alloc'!U163</f>
        <v>122831.40658807423</v>
      </c>
      <c r="H148" s="6">
        <f>$B$1*Balance!H147</f>
        <v>0</v>
      </c>
      <c r="I148" s="6">
        <f>$B$1*Balance!I147</f>
        <v>35697.877539659123</v>
      </c>
      <c r="K148" s="6">
        <f t="shared" si="2"/>
        <v>158529.28412773335</v>
      </c>
      <c r="L148" s="6">
        <f>'Summary CF'!H147-Interest!K148</f>
        <v>4.1666679317131639E-4</v>
      </c>
    </row>
    <row r="149" spans="1:12">
      <c r="A149">
        <v>146</v>
      </c>
      <c r="B149" s="6">
        <f>$B$1*Balance!B148</f>
        <v>0</v>
      </c>
      <c r="C149" s="6">
        <f>$B$1*Balance!C148</f>
        <v>0</v>
      </c>
      <c r="D149" s="6">
        <f>$B$1*Balance!D148</f>
        <v>0</v>
      </c>
      <c r="E149" s="6">
        <f>'Principal CF Alloc'!L164-'Principal CF Alloc'!M164</f>
        <v>0</v>
      </c>
      <c r="F149" s="6">
        <f>$B$1*Balance!F148</f>
        <v>0</v>
      </c>
      <c r="G149" s="6">
        <f>'Principal CF Alloc'!T164-'Principal CF Alloc'!U164</f>
        <v>120806.91272925114</v>
      </c>
      <c r="H149" s="6">
        <f>$B$1*Balance!H148</f>
        <v>0</v>
      </c>
      <c r="I149" s="6">
        <f>$B$1*Balance!I148</f>
        <v>35109.509011938659</v>
      </c>
      <c r="K149" s="6">
        <f t="shared" si="2"/>
        <v>155916.42174118978</v>
      </c>
      <c r="L149" s="6">
        <f>'Summary CF'!H148-Interest!K149</f>
        <v>4.1666679317131639E-4</v>
      </c>
    </row>
    <row r="150" spans="1:12">
      <c r="A150">
        <v>147</v>
      </c>
      <c r="B150" s="6">
        <f>$B$1*Balance!B149</f>
        <v>0</v>
      </c>
      <c r="C150" s="6">
        <f>$B$1*Balance!C149</f>
        <v>0</v>
      </c>
      <c r="D150" s="6">
        <f>$B$1*Balance!D149</f>
        <v>0</v>
      </c>
      <c r="E150" s="6">
        <f>'Principal CF Alloc'!L165-'Principal CF Alloc'!M165</f>
        <v>0</v>
      </c>
      <c r="F150" s="6">
        <f>$B$1*Balance!F149</f>
        <v>0</v>
      </c>
      <c r="G150" s="6">
        <f>'Principal CF Alloc'!T165-'Principal CF Alloc'!U165</f>
        <v>118801.83168601159</v>
      </c>
      <c r="H150" s="6">
        <f>$B$1*Balance!H149</f>
        <v>0</v>
      </c>
      <c r="I150" s="6">
        <f>$B$1*Balance!I149</f>
        <v>34526.782333747164</v>
      </c>
      <c r="K150" s="6">
        <f t="shared" si="2"/>
        <v>153328.61401975877</v>
      </c>
      <c r="L150" s="6">
        <f>'Summary CF'!H149-Interest!K150</f>
        <v>4.1666682227514684E-4</v>
      </c>
    </row>
    <row r="151" spans="1:12">
      <c r="A151">
        <v>148</v>
      </c>
      <c r="B151" s="6">
        <f>$B$1*Balance!B150</f>
        <v>0</v>
      </c>
      <c r="C151" s="6">
        <f>$B$1*Balance!C150</f>
        <v>0</v>
      </c>
      <c r="D151" s="6">
        <f>$B$1*Balance!D150</f>
        <v>0</v>
      </c>
      <c r="E151" s="6">
        <f>'Principal CF Alloc'!L166-'Principal CF Alloc'!M166</f>
        <v>0</v>
      </c>
      <c r="F151" s="6">
        <f>$B$1*Balance!F150</f>
        <v>0</v>
      </c>
      <c r="G151" s="6">
        <f>'Principal CF Alloc'!T166-'Principal CF Alloc'!U166</f>
        <v>116815.99953489286</v>
      </c>
      <c r="H151" s="6">
        <f>$B$1*Balance!H150</f>
        <v>0</v>
      </c>
      <c r="I151" s="6">
        <f>$B$1*Balance!I150</f>
        <v>33949.649864828287</v>
      </c>
      <c r="K151" s="6">
        <f t="shared" si="2"/>
        <v>150765.64939972115</v>
      </c>
      <c r="L151" s="6">
        <f>'Summary CF'!H150-Interest!K151</f>
        <v>4.1666679317131639E-4</v>
      </c>
    </row>
    <row r="152" spans="1:12">
      <c r="A152">
        <v>149</v>
      </c>
      <c r="B152" s="6">
        <f>$B$1*Balance!B151</f>
        <v>0</v>
      </c>
      <c r="C152" s="6">
        <f>$B$1*Balance!C151</f>
        <v>0</v>
      </c>
      <c r="D152" s="6">
        <f>$B$1*Balance!D151</f>
        <v>0</v>
      </c>
      <c r="E152" s="6">
        <f>'Principal CF Alloc'!L167-'Principal CF Alloc'!M167</f>
        <v>0</v>
      </c>
      <c r="F152" s="6">
        <f>$B$1*Balance!F151</f>
        <v>0</v>
      </c>
      <c r="G152" s="6">
        <f>'Principal CF Alloc'!T167-'Principal CF Alloc'!U167</f>
        <v>114849.25367577159</v>
      </c>
      <c r="H152" s="6">
        <f>$B$1*Balance!H151</f>
        <v>0</v>
      </c>
      <c r="I152" s="6">
        <f>$B$1*Balance!I151</f>
        <v>33378.064349521163</v>
      </c>
      <c r="K152" s="6">
        <f t="shared" si="2"/>
        <v>148227.31802529274</v>
      </c>
      <c r="L152" s="6">
        <f>'Summary CF'!H151-Interest!K152</f>
        <v>4.1666682227514684E-4</v>
      </c>
    </row>
    <row r="153" spans="1:12">
      <c r="A153">
        <v>150</v>
      </c>
      <c r="B153" s="6">
        <f>$B$1*Balance!B152</f>
        <v>0</v>
      </c>
      <c r="C153" s="6">
        <f>$B$1*Balance!C152</f>
        <v>0</v>
      </c>
      <c r="D153" s="6">
        <f>$B$1*Balance!D152</f>
        <v>0</v>
      </c>
      <c r="E153" s="6">
        <f>'Principal CF Alloc'!L168-'Principal CF Alloc'!M168</f>
        <v>0</v>
      </c>
      <c r="F153" s="6">
        <f>$B$1*Balance!F152</f>
        <v>0</v>
      </c>
      <c r="G153" s="6">
        <f>'Principal CF Alloc'!T168-'Principal CF Alloc'!U168</f>
        <v>112901.43282136972</v>
      </c>
      <c r="H153" s="6">
        <f>$B$1*Balance!H152</f>
        <v>0</v>
      </c>
      <c r="I153" s="6">
        <f>$B$1*Balance!I152</f>
        <v>32811.97891371062</v>
      </c>
      <c r="K153" s="6">
        <f t="shared" si="2"/>
        <v>145713.41173508033</v>
      </c>
      <c r="L153" s="6">
        <f>'Summary CF'!H152-Interest!K153</f>
        <v>4.1666682227514684E-4</v>
      </c>
    </row>
    <row r="154" spans="1:12">
      <c r="A154">
        <v>151</v>
      </c>
      <c r="B154" s="6">
        <f>$B$1*Balance!B153</f>
        <v>0</v>
      </c>
      <c r="C154" s="6">
        <f>$B$1*Balance!C153</f>
        <v>0</v>
      </c>
      <c r="D154" s="6">
        <f>$B$1*Balance!D153</f>
        <v>0</v>
      </c>
      <c r="E154" s="6">
        <f>'Principal CF Alloc'!L169-'Principal CF Alloc'!M169</f>
        <v>0</v>
      </c>
      <c r="F154" s="6">
        <f>$B$1*Balance!F153</f>
        <v>0</v>
      </c>
      <c r="G154" s="6">
        <f>'Principal CF Alloc'!T169-'Principal CF Alloc'!U169</f>
        <v>110972.37698684313</v>
      </c>
      <c r="H154" s="6">
        <f>$B$1*Balance!H153</f>
        <v>0</v>
      </c>
      <c r="I154" s="6">
        <f>$B$1*Balance!I153</f>
        <v>32251.347061801327</v>
      </c>
      <c r="K154" s="6">
        <f t="shared" si="2"/>
        <v>143223.72404864445</v>
      </c>
      <c r="L154" s="6">
        <f>'Summary CF'!H153-Interest!K154</f>
        <v>4.166668513789773E-4</v>
      </c>
    </row>
    <row r="155" spans="1:12">
      <c r="A155">
        <v>152</v>
      </c>
      <c r="B155" s="6">
        <f>$B$1*Balance!B154</f>
        <v>0</v>
      </c>
      <c r="C155" s="6">
        <f>$B$1*Balance!C154</f>
        <v>0</v>
      </c>
      <c r="D155" s="6">
        <f>$B$1*Balance!D154</f>
        <v>0</v>
      </c>
      <c r="E155" s="6">
        <f>'Principal CF Alloc'!L170-'Principal CF Alloc'!M170</f>
        <v>0</v>
      </c>
      <c r="F155" s="6">
        <f>$B$1*Balance!F154</f>
        <v>0</v>
      </c>
      <c r="G155" s="6">
        <f>'Principal CF Alloc'!T170-'Principal CF Alloc'!U170</f>
        <v>109061.92747945206</v>
      </c>
      <c r="H155" s="6">
        <f>$B$1*Balance!H154</f>
        <v>0</v>
      </c>
      <c r="I155" s="6">
        <f>$B$1*Balance!I154</f>
        <v>31696.122673715803</v>
      </c>
      <c r="K155" s="6">
        <f t="shared" si="2"/>
        <v>140758.05015316786</v>
      </c>
      <c r="L155" s="6">
        <f>'Summary CF'!H154-Interest!K155</f>
        <v>4.1666682227514684E-4</v>
      </c>
    </row>
    <row r="156" spans="1:12">
      <c r="A156">
        <v>153</v>
      </c>
      <c r="B156" s="6">
        <f>$B$1*Balance!B155</f>
        <v>0</v>
      </c>
      <c r="C156" s="6">
        <f>$B$1*Balance!C155</f>
        <v>0</v>
      </c>
      <c r="D156" s="6">
        <f>$B$1*Balance!D155</f>
        <v>0</v>
      </c>
      <c r="E156" s="6">
        <f>'Principal CF Alloc'!L171-'Principal CF Alloc'!M171</f>
        <v>0</v>
      </c>
      <c r="F156" s="6">
        <f>$B$1*Balance!F155</f>
        <v>0</v>
      </c>
      <c r="G156" s="6">
        <f>'Principal CF Alloc'!T171-'Principal CF Alloc'!U171</f>
        <v>107169.92688831298</v>
      </c>
      <c r="H156" s="6">
        <f>$B$1*Balance!H155</f>
        <v>0</v>
      </c>
      <c r="I156" s="6">
        <f>$B$1*Balance!I155</f>
        <v>31146.260001916013</v>
      </c>
      <c r="K156" s="6">
        <f t="shared" si="2"/>
        <v>138316.186890229</v>
      </c>
      <c r="L156" s="6">
        <f>'Summary CF'!H155-Interest!K156</f>
        <v>4.1666682227514684E-4</v>
      </c>
    </row>
    <row r="157" spans="1:12">
      <c r="A157">
        <v>154</v>
      </c>
      <c r="B157" s="6">
        <f>$B$1*Balance!B156</f>
        <v>0</v>
      </c>
      <c r="C157" s="6">
        <f>$B$1*Balance!C156</f>
        <v>0</v>
      </c>
      <c r="D157" s="6">
        <f>$B$1*Balance!D156</f>
        <v>0</v>
      </c>
      <c r="E157" s="6">
        <f>'Principal CF Alloc'!L172-'Principal CF Alloc'!M172</f>
        <v>0</v>
      </c>
      <c r="F157" s="6">
        <f>$B$1*Balance!F156</f>
        <v>0</v>
      </c>
      <c r="G157" s="6">
        <f>'Principal CF Alloc'!T172-'Principal CF Alloc'!U172</f>
        <v>105296.21907423108</v>
      </c>
      <c r="H157" s="6">
        <f>$B$1*Balance!H156</f>
        <v>0</v>
      </c>
      <c r="I157" s="6">
        <f>$B$1*Balance!I156</f>
        <v>30601.713668448454</v>
      </c>
      <c r="K157" s="6">
        <f t="shared" si="2"/>
        <v>135897.93274267952</v>
      </c>
      <c r="L157" s="6">
        <f>'Summary CF'!H156-Interest!K157</f>
        <v>4.1666682227514684E-4</v>
      </c>
    </row>
    <row r="158" spans="1:12">
      <c r="A158">
        <v>155</v>
      </c>
      <c r="B158" s="6">
        <f>$B$1*Balance!B157</f>
        <v>0</v>
      </c>
      <c r="C158" s="6">
        <f>$B$1*Balance!C157</f>
        <v>0</v>
      </c>
      <c r="D158" s="6">
        <f>$B$1*Balance!D157</f>
        <v>0</v>
      </c>
      <c r="E158" s="6">
        <f>'Principal CF Alloc'!L173-'Principal CF Alloc'!M173</f>
        <v>0</v>
      </c>
      <c r="F158" s="6">
        <f>$B$1*Balance!F157</f>
        <v>0</v>
      </c>
      <c r="G158" s="6">
        <f>'Principal CF Alloc'!T173-'Principal CF Alloc'!U173</f>
        <v>103440.64915961275</v>
      </c>
      <c r="H158" s="6">
        <f>$B$1*Balance!H157</f>
        <v>0</v>
      </c>
      <c r="I158" s="6">
        <f>$B$1*Balance!I157</f>
        <v>30062.438662012501</v>
      </c>
      <c r="K158" s="6">
        <f t="shared" si="2"/>
        <v>133503.08782162523</v>
      </c>
      <c r="L158" s="6">
        <f>'Summary CF'!H157-Interest!K158</f>
        <v>4.1666682227514684E-4</v>
      </c>
    </row>
    <row r="159" spans="1:12">
      <c r="A159">
        <v>156</v>
      </c>
      <c r="B159" s="6">
        <f>$B$1*Balance!B158</f>
        <v>0</v>
      </c>
      <c r="C159" s="6">
        <f>$B$1*Balance!C158</f>
        <v>0</v>
      </c>
      <c r="D159" s="6">
        <f>$B$1*Balance!D158</f>
        <v>0</v>
      </c>
      <c r="E159" s="6">
        <f>'Principal CF Alloc'!L174-'Principal CF Alloc'!M174</f>
        <v>0</v>
      </c>
      <c r="F159" s="6">
        <f>$B$1*Balance!F158</f>
        <v>0</v>
      </c>
      <c r="G159" s="6">
        <f>'Principal CF Alloc'!T174-'Principal CF Alloc'!U174</f>
        <v>101603.06351845757</v>
      </c>
      <c r="H159" s="6">
        <f>$B$1*Balance!H158</f>
        <v>0</v>
      </c>
      <c r="I159" s="6">
        <f>$B$1*Balance!I158</f>
        <v>29528.390335051776</v>
      </c>
      <c r="K159" s="6">
        <f t="shared" si="2"/>
        <v>131131.45385350933</v>
      </c>
      <c r="L159" s="6">
        <f>'Summary CF'!H158-Interest!K159</f>
        <v>4.166668513789773E-4</v>
      </c>
    </row>
    <row r="160" spans="1:12">
      <c r="A160">
        <v>157</v>
      </c>
      <c r="B160" s="6">
        <f>$B$1*Balance!B159</f>
        <v>0</v>
      </c>
      <c r="C160" s="6">
        <f>$B$1*Balance!C159</f>
        <v>0</v>
      </c>
      <c r="D160" s="6">
        <f>$B$1*Balance!D159</f>
        <v>0</v>
      </c>
      <c r="E160" s="6">
        <f>'Principal CF Alloc'!L175-'Principal CF Alloc'!M175</f>
        <v>0</v>
      </c>
      <c r="F160" s="6">
        <f>$B$1*Balance!F159</f>
        <v>0</v>
      </c>
      <c r="G160" s="6">
        <f>'Principal CF Alloc'!T175-'Principal CF Alloc'!U175</f>
        <v>99783.309766429069</v>
      </c>
      <c r="H160" s="6">
        <f>$B$1*Balance!H159</f>
        <v>0</v>
      </c>
      <c r="I160" s="6">
        <f>$B$1*Balance!I159</f>
        <v>28999.5244008685</v>
      </c>
      <c r="K160" s="6">
        <f t="shared" si="2"/>
        <v>128782.83416729757</v>
      </c>
      <c r="L160" s="6">
        <f>'Summary CF'!H159-Interest!K160</f>
        <v>4.1666686593089253E-4</v>
      </c>
    </row>
    <row r="161" spans="1:12">
      <c r="A161">
        <v>158</v>
      </c>
      <c r="B161" s="6">
        <f>$B$1*Balance!B160</f>
        <v>0</v>
      </c>
      <c r="C161" s="6">
        <f>$B$1*Balance!C160</f>
        <v>0</v>
      </c>
      <c r="D161" s="6">
        <f>$B$1*Balance!D160</f>
        <v>0</v>
      </c>
      <c r="E161" s="6">
        <f>'Principal CF Alloc'!L176-'Principal CF Alloc'!M176</f>
        <v>0</v>
      </c>
      <c r="F161" s="6">
        <f>$B$1*Balance!F160</f>
        <v>0</v>
      </c>
      <c r="G161" s="6">
        <f>'Principal CF Alloc'!T176-'Principal CF Alloc'!U176</f>
        <v>97981.236751003598</v>
      </c>
      <c r="H161" s="6">
        <f>$B$1*Balance!H160</f>
        <v>0</v>
      </c>
      <c r="I161" s="6">
        <f>$B$1*Balance!I160</f>
        <v>28475.796930760469</v>
      </c>
      <c r="K161" s="6">
        <f t="shared" si="2"/>
        <v>126457.03368176406</v>
      </c>
      <c r="L161" s="6">
        <f>'Summary CF'!H160-Interest!K161</f>
        <v>4.1666686593089253E-4</v>
      </c>
    </row>
    <row r="162" spans="1:12">
      <c r="A162">
        <v>159</v>
      </c>
      <c r="B162" s="6">
        <f>$B$1*Balance!B161</f>
        <v>0</v>
      </c>
      <c r="C162" s="6">
        <f>$B$1*Balance!C161</f>
        <v>0</v>
      </c>
      <c r="D162" s="6">
        <f>$B$1*Balance!D161</f>
        <v>0</v>
      </c>
      <c r="E162" s="6">
        <f>'Principal CF Alloc'!L177-'Principal CF Alloc'!M177</f>
        <v>0</v>
      </c>
      <c r="F162" s="6">
        <f>$B$1*Balance!F161</f>
        <v>0</v>
      </c>
      <c r="G162" s="6">
        <f>'Principal CF Alloc'!T177-'Principal CF Alloc'!U177</f>
        <v>96196.69454169675</v>
      </c>
      <c r="H162" s="6">
        <f>$B$1*Balance!H161</f>
        <v>0</v>
      </c>
      <c r="I162" s="6">
        <f>$B$1*Balance!I161</f>
        <v>27957.164351180669</v>
      </c>
      <c r="K162" s="6">
        <f t="shared" si="2"/>
        <v>124153.85889287741</v>
      </c>
      <c r="L162" s="6">
        <f>'Summary CF'!H161-Interest!K162</f>
        <v>4.1666686593089253E-4</v>
      </c>
    </row>
    <row r="163" spans="1:12">
      <c r="A163">
        <v>160</v>
      </c>
      <c r="B163" s="6">
        <f>$B$1*Balance!B162</f>
        <v>0</v>
      </c>
      <c r="C163" s="6">
        <f>$B$1*Balance!C162</f>
        <v>0</v>
      </c>
      <c r="D163" s="6">
        <f>$B$1*Balance!D162</f>
        <v>0</v>
      </c>
      <c r="E163" s="6">
        <f>'Principal CF Alloc'!L178-'Principal CF Alloc'!M178</f>
        <v>0</v>
      </c>
      <c r="F163" s="6">
        <f>$B$1*Balance!F162</f>
        <v>0</v>
      </c>
      <c r="G163" s="6">
        <f>'Principal CF Alloc'!T178-'Principal CF Alloc'!U178</f>
        <v>94429.534420366865</v>
      </c>
      <c r="H163" s="6">
        <f>$B$1*Balance!H162</f>
        <v>0</v>
      </c>
      <c r="I163" s="6">
        <f>$B$1*Balance!I162</f>
        <v>27443.58344091917</v>
      </c>
      <c r="K163" s="6">
        <f t="shared" si="2"/>
        <v>121873.11786128604</v>
      </c>
      <c r="L163" s="6">
        <f>'Summary CF'!H162-Interest!K163</f>
        <v>4.166668513789773E-4</v>
      </c>
    </row>
    <row r="164" spans="1:12">
      <c r="A164">
        <v>161</v>
      </c>
      <c r="B164" s="6">
        <f>$B$1*Balance!B163</f>
        <v>0</v>
      </c>
      <c r="C164" s="6">
        <f>$B$1*Balance!C163</f>
        <v>0</v>
      </c>
      <c r="D164" s="6">
        <f>$B$1*Balance!D163</f>
        <v>0</v>
      </c>
      <c r="E164" s="6">
        <f>'Principal CF Alloc'!L179-'Principal CF Alloc'!M179</f>
        <v>0</v>
      </c>
      <c r="F164" s="6">
        <f>$B$1*Balance!F163</f>
        <v>0</v>
      </c>
      <c r="G164" s="6">
        <f>'Principal CF Alloc'!T179-'Principal CF Alloc'!U179</f>
        <v>92679.608871594683</v>
      </c>
      <c r="H164" s="6">
        <f>$B$1*Balance!H163</f>
        <v>0</v>
      </c>
      <c r="I164" s="6">
        <f>$B$1*Balance!I163</f>
        <v>26935.011328307253</v>
      </c>
      <c r="K164" s="6">
        <f t="shared" si="2"/>
        <v>119614.62019990194</v>
      </c>
      <c r="L164" s="6">
        <f>'Summary CF'!H163-Interest!K164</f>
        <v>4.1666682227514684E-4</v>
      </c>
    </row>
    <row r="165" spans="1:12">
      <c r="A165">
        <v>162</v>
      </c>
      <c r="B165" s="6">
        <f>$B$1*Balance!B164</f>
        <v>0</v>
      </c>
      <c r="C165" s="6">
        <f>$B$1*Balance!C164</f>
        <v>0</v>
      </c>
      <c r="D165" s="6">
        <f>$B$1*Balance!D164</f>
        <v>0</v>
      </c>
      <c r="E165" s="6">
        <f>'Principal CF Alloc'!L180-'Principal CF Alloc'!M180</f>
        <v>0</v>
      </c>
      <c r="F165" s="6">
        <f>$B$1*Balance!F164</f>
        <v>0</v>
      </c>
      <c r="G165" s="6">
        <f>'Principal CF Alloc'!T180-'Principal CF Alloc'!U180</f>
        <v>90946.771573138903</v>
      </c>
      <c r="H165" s="6">
        <f>$B$1*Balance!H164</f>
        <v>0</v>
      </c>
      <c r="I165" s="6">
        <f>$B$1*Balance!I164</f>
        <v>26431.405488443543</v>
      </c>
      <c r="K165" s="6">
        <f t="shared" si="2"/>
        <v>117378.17706158245</v>
      </c>
      <c r="L165" s="6">
        <f>'Summary CF'!H164-Interest!K165</f>
        <v>4.1666683682706207E-4</v>
      </c>
    </row>
    <row r="166" spans="1:12">
      <c r="A166">
        <v>163</v>
      </c>
      <c r="B166" s="6">
        <f>$B$1*Balance!B165</f>
        <v>0</v>
      </c>
      <c r="C166" s="6">
        <f>$B$1*Balance!C165</f>
        <v>0</v>
      </c>
      <c r="D166" s="6">
        <f>$B$1*Balance!D165</f>
        <v>0</v>
      </c>
      <c r="E166" s="6">
        <f>'Principal CF Alloc'!L181-'Principal CF Alloc'!M181</f>
        <v>0</v>
      </c>
      <c r="F166" s="6">
        <f>$B$1*Balance!F165</f>
        <v>0</v>
      </c>
      <c r="G166" s="6">
        <f>'Principal CF Alloc'!T181-'Principal CF Alloc'!U181</f>
        <v>89230.877386466862</v>
      </c>
      <c r="H166" s="6">
        <f>$B$1*Balance!H165</f>
        <v>0</v>
      </c>
      <c r="I166" s="6">
        <f>$B$1*Balance!I165</f>
        <v>25932.723740441976</v>
      </c>
      <c r="K166" s="6">
        <f t="shared" si="2"/>
        <v>115163.60112690883</v>
      </c>
      <c r="L166" s="6">
        <f>'Summary CF'!H165-Interest!K166</f>
        <v>4.166668513789773E-4</v>
      </c>
    </row>
    <row r="167" spans="1:12">
      <c r="A167">
        <v>164</v>
      </c>
      <c r="B167" s="6">
        <f>$B$1*Balance!B166</f>
        <v>0</v>
      </c>
      <c r="C167" s="6">
        <f>$B$1*Balance!C166</f>
        <v>0</v>
      </c>
      <c r="D167" s="6">
        <f>$B$1*Balance!D166</f>
        <v>0</v>
      </c>
      <c r="E167" s="6">
        <f>'Principal CF Alloc'!L182-'Principal CF Alloc'!M182</f>
        <v>0</v>
      </c>
      <c r="F167" s="6">
        <f>$B$1*Balance!F166</f>
        <v>0</v>
      </c>
      <c r="G167" s="6">
        <f>'Principal CF Alloc'!T182-'Principal CF Alloc'!U182</f>
        <v>87531.782347359665</v>
      </c>
      <c r="H167" s="6">
        <f>$B$1*Balance!H166</f>
        <v>0</v>
      </c>
      <c r="I167" s="6">
        <f>$B$1*Balance!I166</f>
        <v>25438.924244701448</v>
      </c>
      <c r="K167" s="6">
        <f t="shared" si="2"/>
        <v>112970.70659206112</v>
      </c>
      <c r="L167" s="6">
        <f>'Summary CF'!H166-Interest!K167</f>
        <v>4.1666683682706207E-4</v>
      </c>
    </row>
    <row r="168" spans="1:12">
      <c r="A168">
        <v>165</v>
      </c>
      <c r="B168" s="6">
        <f>$B$1*Balance!B167</f>
        <v>0</v>
      </c>
      <c r="C168" s="6">
        <f>$B$1*Balance!C167</f>
        <v>0</v>
      </c>
      <c r="D168" s="6">
        <f>$B$1*Balance!D167</f>
        <v>0</v>
      </c>
      <c r="E168" s="6">
        <f>'Principal CF Alloc'!L183-'Principal CF Alloc'!M183</f>
        <v>0</v>
      </c>
      <c r="F168" s="6">
        <f>$B$1*Balance!F167</f>
        <v>0</v>
      </c>
      <c r="G168" s="6">
        <f>'Principal CF Alloc'!T183-'Principal CF Alloc'!U183</f>
        <v>85849.343656591445</v>
      </c>
      <c r="H168" s="6">
        <f>$B$1*Balance!H167</f>
        <v>0</v>
      </c>
      <c r="I168" s="6">
        <f>$B$1*Balance!I167</f>
        <v>24949.965500196933</v>
      </c>
      <c r="K168" s="6">
        <f t="shared" si="2"/>
        <v>110799.30915678838</v>
      </c>
      <c r="L168" s="6">
        <f>'Summary CF'!H167-Interest!K168</f>
        <v>4.166668513789773E-4</v>
      </c>
    </row>
    <row r="169" spans="1:12">
      <c r="A169">
        <v>166</v>
      </c>
      <c r="B169" s="6">
        <f>$B$1*Balance!B168</f>
        <v>0</v>
      </c>
      <c r="C169" s="6">
        <f>$B$1*Balance!C168</f>
        <v>0</v>
      </c>
      <c r="D169" s="6">
        <f>$B$1*Balance!D168</f>
        <v>0</v>
      </c>
      <c r="E169" s="6">
        <f>'Principal CF Alloc'!L184-'Principal CF Alloc'!M184</f>
        <v>0</v>
      </c>
      <c r="F169" s="6">
        <f>$B$1*Balance!F168</f>
        <v>0</v>
      </c>
      <c r="G169" s="6">
        <f>'Principal CF Alloc'!T184-'Principal CF Alloc'!U184</f>
        <v>84183.419670681935</v>
      </c>
      <c r="H169" s="6">
        <f>$B$1*Balance!H168</f>
        <v>0</v>
      </c>
      <c r="I169" s="6">
        <f>$B$1*Balance!I168</f>
        <v>24465.806341791984</v>
      </c>
      <c r="K169" s="6">
        <f t="shared" si="2"/>
        <v>108649.22601247393</v>
      </c>
      <c r="L169" s="6">
        <f>'Summary CF'!H168-Interest!K169</f>
        <v>4.1666683682706207E-4</v>
      </c>
    </row>
    <row r="170" spans="1:12">
      <c r="A170">
        <v>167</v>
      </c>
      <c r="B170" s="6">
        <f>$B$1*Balance!B169</f>
        <v>0</v>
      </c>
      <c r="C170" s="6">
        <f>$B$1*Balance!C169</f>
        <v>0</v>
      </c>
      <c r="D170" s="6">
        <f>$B$1*Balance!D169</f>
        <v>0</v>
      </c>
      <c r="E170" s="6">
        <f>'Principal CF Alloc'!L185-'Principal CF Alloc'!M185</f>
        <v>0</v>
      </c>
      <c r="F170" s="6">
        <f>$B$1*Balance!F169</f>
        <v>0</v>
      </c>
      <c r="G170" s="6">
        <f>'Principal CF Alloc'!T185-'Principal CF Alloc'!U185</f>
        <v>82533.869892721821</v>
      </c>
      <c r="H170" s="6">
        <f>$B$1*Balance!H169</f>
        <v>0</v>
      </c>
      <c r="I170" s="6">
        <f>$B$1*Balance!I169</f>
        <v>23986.405937572326</v>
      </c>
      <c r="K170" s="6">
        <f t="shared" si="2"/>
        <v>106520.27583029415</v>
      </c>
      <c r="L170" s="6">
        <f>'Summary CF'!H169-Interest!K170</f>
        <v>4.1666683682706207E-4</v>
      </c>
    </row>
    <row r="171" spans="1:12">
      <c r="A171">
        <v>168</v>
      </c>
      <c r="B171" s="6">
        <f>$B$1*Balance!B170</f>
        <v>0</v>
      </c>
      <c r="C171" s="6">
        <f>$B$1*Balance!C170</f>
        <v>0</v>
      </c>
      <c r="D171" s="6">
        <f>$B$1*Balance!D170</f>
        <v>0</v>
      </c>
      <c r="E171" s="6">
        <f>'Principal CF Alloc'!L186-'Principal CF Alloc'!M186</f>
        <v>0</v>
      </c>
      <c r="F171" s="6">
        <f>$B$1*Balance!F170</f>
        <v>0</v>
      </c>
      <c r="G171" s="6">
        <f>'Principal CF Alloc'!T186-'Principal CF Alloc'!U186</f>
        <v>80900.554963270479</v>
      </c>
      <c r="H171" s="6">
        <f>$B$1*Balance!H170</f>
        <v>0</v>
      </c>
      <c r="I171" s="6">
        <f>$B$1*Balance!I170</f>
        <v>23511.723786200531</v>
      </c>
      <c r="K171" s="6">
        <f t="shared" si="2"/>
        <v>104412.27874947101</v>
      </c>
      <c r="L171" s="6">
        <f>'Summary CF'!H170-Interest!K171</f>
        <v>4.166668513789773E-4</v>
      </c>
    </row>
    <row r="172" spans="1:12">
      <c r="A172">
        <v>169</v>
      </c>
      <c r="B172" s="6">
        <f>$B$1*Balance!B171</f>
        <v>0</v>
      </c>
      <c r="C172" s="6">
        <f>$B$1*Balance!C171</f>
        <v>0</v>
      </c>
      <c r="D172" s="6">
        <f>$B$1*Balance!D171</f>
        <v>0</v>
      </c>
      <c r="E172" s="6">
        <f>'Principal CF Alloc'!L187-'Principal CF Alloc'!M187</f>
        <v>0</v>
      </c>
      <c r="F172" s="6">
        <f>$B$1*Balance!F171</f>
        <v>0</v>
      </c>
      <c r="G172" s="6">
        <f>'Principal CF Alloc'!T187-'Principal CF Alloc'!U187</f>
        <v>79283.336651325255</v>
      </c>
      <c r="H172" s="6">
        <f>$B$1*Balance!H171</f>
        <v>0</v>
      </c>
      <c r="I172" s="6">
        <f>$B$1*Balance!I171</f>
        <v>23041.719714291452</v>
      </c>
      <c r="K172" s="6">
        <f t="shared" si="2"/>
        <v>102325.05636561671</v>
      </c>
      <c r="L172" s="6">
        <f>'Summary CF'!H171-Interest!K172</f>
        <v>4.1666683682706207E-4</v>
      </c>
    </row>
    <row r="173" spans="1:12">
      <c r="A173">
        <v>170</v>
      </c>
      <c r="B173" s="6">
        <f>$B$1*Balance!B172</f>
        <v>0</v>
      </c>
      <c r="C173" s="6">
        <f>$B$1*Balance!C172</f>
        <v>0</v>
      </c>
      <c r="D173" s="6">
        <f>$B$1*Balance!D172</f>
        <v>0</v>
      </c>
      <c r="E173" s="6">
        <f>'Principal CF Alloc'!L188-'Principal CF Alloc'!M188</f>
        <v>0</v>
      </c>
      <c r="F173" s="6">
        <f>$B$1*Balance!F172</f>
        <v>0</v>
      </c>
      <c r="G173" s="6">
        <f>'Principal CF Alloc'!T188-'Principal CF Alloc'!U188</f>
        <v>77682.077845361928</v>
      </c>
      <c r="H173" s="6">
        <f>$B$1*Balance!H172</f>
        <v>0</v>
      </c>
      <c r="I173" s="6">
        <f>$B$1*Balance!I172</f>
        <v>22576.353873808355</v>
      </c>
      <c r="K173" s="6">
        <f t="shared" si="2"/>
        <v>100258.43171917029</v>
      </c>
      <c r="L173" s="6">
        <f>'Summary CF'!H172-Interest!K173</f>
        <v>4.1666682227514684E-4</v>
      </c>
    </row>
    <row r="174" spans="1:12">
      <c r="A174">
        <v>171</v>
      </c>
      <c r="B174" s="6">
        <f>$B$1*Balance!B173</f>
        <v>0</v>
      </c>
      <c r="C174" s="6">
        <f>$B$1*Balance!C173</f>
        <v>0</v>
      </c>
      <c r="D174" s="6">
        <f>$B$1*Balance!D173</f>
        <v>0</v>
      </c>
      <c r="E174" s="6">
        <f>'Principal CF Alloc'!L189-'Principal CF Alloc'!M189</f>
        <v>0</v>
      </c>
      <c r="F174" s="6">
        <f>$B$1*Balance!F173</f>
        <v>0</v>
      </c>
      <c r="G174" s="6">
        <f>'Principal CF Alloc'!T189-'Principal CF Alloc'!U189</f>
        <v>76096.642544445684</v>
      </c>
      <c r="H174" s="6">
        <f>$B$1*Balance!H173</f>
        <v>0</v>
      </c>
      <c r="I174" s="6">
        <f>$B$1*Balance!I173</f>
        <v>22115.586739479575</v>
      </c>
      <c r="K174" s="6">
        <f t="shared" si="2"/>
        <v>98212.229283925262</v>
      </c>
      <c r="L174" s="6">
        <f>'Summary CF'!H173-Interest!K174</f>
        <v>4.1666683682706207E-4</v>
      </c>
    </row>
    <row r="175" spans="1:12">
      <c r="A175">
        <v>172</v>
      </c>
      <c r="B175" s="6">
        <f>$B$1*Balance!B174</f>
        <v>0</v>
      </c>
      <c r="C175" s="6">
        <f>$B$1*Balance!C174</f>
        <v>0</v>
      </c>
      <c r="D175" s="6">
        <f>$B$1*Balance!D174</f>
        <v>0</v>
      </c>
      <c r="E175" s="6">
        <f>'Principal CF Alloc'!L190-'Principal CF Alloc'!M190</f>
        <v>0</v>
      </c>
      <c r="F175" s="6">
        <f>$B$1*Balance!F174</f>
        <v>0</v>
      </c>
      <c r="G175" s="6">
        <f>'Principal CF Alloc'!T190-'Principal CF Alloc'!U190</f>
        <v>74526.895849412263</v>
      </c>
      <c r="H175" s="6">
        <f>$B$1*Balance!H174</f>
        <v>0</v>
      </c>
      <c r="I175" s="6">
        <f>$B$1*Balance!I174</f>
        <v>21659.379106235483</v>
      </c>
      <c r="K175" s="6">
        <f t="shared" si="2"/>
        <v>96186.27495564775</v>
      </c>
      <c r="L175" s="6">
        <f>'Summary CF'!H174-Interest!K175</f>
        <v>4.1666680772323161E-4</v>
      </c>
    </row>
    <row r="176" spans="1:12">
      <c r="A176">
        <v>173</v>
      </c>
      <c r="B176" s="6">
        <f>$B$1*Balance!B175</f>
        <v>0</v>
      </c>
      <c r="C176" s="6">
        <f>$B$1*Balance!C175</f>
        <v>0</v>
      </c>
      <c r="D176" s="6">
        <f>$B$1*Balance!D175</f>
        <v>0</v>
      </c>
      <c r="E176" s="6">
        <f>'Principal CF Alloc'!L191-'Principal CF Alloc'!M191</f>
        <v>0</v>
      </c>
      <c r="F176" s="6">
        <f>$B$1*Balance!F175</f>
        <v>0</v>
      </c>
      <c r="G176" s="6">
        <f>'Principal CF Alloc'!T191-'Principal CF Alloc'!U191</f>
        <v>72972.70395411826</v>
      </c>
      <c r="H176" s="6">
        <f>$B$1*Balance!H175</f>
        <v>0</v>
      </c>
      <c r="I176" s="6">
        <f>$B$1*Balance!I175</f>
        <v>21207.692086665666</v>
      </c>
      <c r="K176" s="6">
        <f t="shared" si="2"/>
        <v>94180.396040783933</v>
      </c>
      <c r="L176" s="6">
        <f>'Summary CF'!H175-Interest!K176</f>
        <v>4.1666682227514684E-4</v>
      </c>
    </row>
    <row r="177" spans="1:12">
      <c r="A177">
        <v>174</v>
      </c>
      <c r="B177" s="6">
        <f>$B$1*Balance!B176</f>
        <v>0</v>
      </c>
      <c r="C177" s="6">
        <f>$B$1*Balance!C176</f>
        <v>0</v>
      </c>
      <c r="D177" s="6">
        <f>$B$1*Balance!D176</f>
        <v>0</v>
      </c>
      <c r="E177" s="6">
        <f>'Principal CF Alloc'!L192-'Principal CF Alloc'!M192</f>
        <v>0</v>
      </c>
      <c r="F177" s="6">
        <f>$B$1*Balance!F176</f>
        <v>0</v>
      </c>
      <c r="G177" s="6">
        <f>'Principal CF Alloc'!T192-'Principal CF Alloc'!U192</f>
        <v>71433.934136760668</v>
      </c>
      <c r="H177" s="6">
        <f>$B$1*Balance!H176</f>
        <v>0</v>
      </c>
      <c r="I177" s="6">
        <f>$B$1*Balance!I176</f>
        <v>20760.487108496116</v>
      </c>
      <c r="K177" s="6">
        <f t="shared" si="2"/>
        <v>92194.421245256788</v>
      </c>
      <c r="L177" s="6">
        <f>'Summary CF'!H176-Interest!K177</f>
        <v>4.1666680772323161E-4</v>
      </c>
    </row>
    <row r="178" spans="1:12">
      <c r="A178">
        <v>175</v>
      </c>
      <c r="B178" s="6">
        <f>$B$1*Balance!B177</f>
        <v>0</v>
      </c>
      <c r="C178" s="6">
        <f>$B$1*Balance!C177</f>
        <v>0</v>
      </c>
      <c r="D178" s="6">
        <f>$B$1*Balance!D177</f>
        <v>0</v>
      </c>
      <c r="E178" s="6">
        <f>'Principal CF Alloc'!L193-'Principal CF Alloc'!M193</f>
        <v>0</v>
      </c>
      <c r="F178" s="6">
        <f>$B$1*Balance!F177</f>
        <v>0</v>
      </c>
      <c r="G178" s="6">
        <f>'Principal CF Alloc'!T193-'Principal CF Alloc'!U193</f>
        <v>69910.454751264551</v>
      </c>
      <c r="H178" s="6">
        <f>$B$1*Balance!H177</f>
        <v>0</v>
      </c>
      <c r="I178" s="6">
        <f>$B$1*Balance!I177</f>
        <v>20317.725912086305</v>
      </c>
      <c r="K178" s="6">
        <f t="shared" si="2"/>
        <v>90228.180663350853</v>
      </c>
      <c r="L178" s="6">
        <f>'Summary CF'!H177-Interest!K178</f>
        <v>4.1666683682706207E-4</v>
      </c>
    </row>
    <row r="179" spans="1:12">
      <c r="A179">
        <v>176</v>
      </c>
      <c r="B179" s="6">
        <f>$B$1*Balance!B178</f>
        <v>0</v>
      </c>
      <c r="C179" s="6">
        <f>$B$1*Balance!C178</f>
        <v>0</v>
      </c>
      <c r="D179" s="6">
        <f>$B$1*Balance!D178</f>
        <v>0</v>
      </c>
      <c r="E179" s="6">
        <f>'Principal CF Alloc'!L194-'Principal CF Alloc'!M194</f>
        <v>0</v>
      </c>
      <c r="F179" s="6">
        <f>$B$1*Balance!F178</f>
        <v>0</v>
      </c>
      <c r="G179" s="6">
        <f>'Principal CF Alloc'!T194-'Principal CF Alloc'!U194</f>
        <v>68402.135218738666</v>
      </c>
      <c r="H179" s="6">
        <f>$B$1*Balance!H178</f>
        <v>0</v>
      </c>
      <c r="I179" s="6">
        <f>$B$1*Balance!I178</f>
        <v>19879.370547945971</v>
      </c>
      <c r="K179" s="6">
        <f t="shared" si="2"/>
        <v>88281.505766684641</v>
      </c>
      <c r="L179" s="6">
        <f>'Summary CF'!H178-Interest!K179</f>
        <v>4.1666680772323161E-4</v>
      </c>
    </row>
    <row r="180" spans="1:12">
      <c r="A180">
        <v>177</v>
      </c>
      <c r="B180" s="6">
        <f>$B$1*Balance!B179</f>
        <v>0</v>
      </c>
      <c r="C180" s="6">
        <f>$B$1*Balance!C179</f>
        <v>0</v>
      </c>
      <c r="D180" s="6">
        <f>$B$1*Balance!D179</f>
        <v>0</v>
      </c>
      <c r="E180" s="6">
        <f>'Principal CF Alloc'!L195-'Principal CF Alloc'!M195</f>
        <v>0</v>
      </c>
      <c r="F180" s="6">
        <f>$B$1*Balance!F179</f>
        <v>0</v>
      </c>
      <c r="G180" s="6">
        <f>'Principal CF Alloc'!T195-'Principal CF Alloc'!U195</f>
        <v>66908.846018998374</v>
      </c>
      <c r="H180" s="6">
        <f>$B$1*Balance!H179</f>
        <v>0</v>
      </c>
      <c r="I180" s="6">
        <f>$B$1*Balance!I179</f>
        <v>19445.383374271449</v>
      </c>
      <c r="K180" s="6">
        <f t="shared" si="2"/>
        <v>86354.229393269823</v>
      </c>
      <c r="L180" s="6">
        <f>'Summary CF'!H179-Interest!K180</f>
        <v>4.1666682227514684E-4</v>
      </c>
    </row>
    <row r="181" spans="1:12">
      <c r="A181">
        <v>178</v>
      </c>
      <c r="B181" s="6">
        <f>$B$1*Balance!B180</f>
        <v>0</v>
      </c>
      <c r="C181" s="6">
        <f>$B$1*Balance!C180</f>
        <v>0</v>
      </c>
      <c r="D181" s="6">
        <f>$B$1*Balance!D180</f>
        <v>0</v>
      </c>
      <c r="E181" s="6">
        <f>'Principal CF Alloc'!L196-'Principal CF Alloc'!M196</f>
        <v>0</v>
      </c>
      <c r="F181" s="6">
        <f>$B$1*Balance!F180</f>
        <v>0</v>
      </c>
      <c r="G181" s="6">
        <f>'Principal CF Alloc'!T196-'Principal CF Alloc'!U196</f>
        <v>65430.458682155266</v>
      </c>
      <c r="H181" s="6">
        <f>$B$1*Balance!H180</f>
        <v>0</v>
      </c>
      <c r="I181" s="6">
        <f>$B$1*Balance!I180</f>
        <v>19015.727054501422</v>
      </c>
      <c r="K181" s="6">
        <f t="shared" si="2"/>
        <v>84446.185736656684</v>
      </c>
      <c r="L181" s="6">
        <f>'Summary CF'!H180-Interest!K181</f>
        <v>4.1666680772323161E-4</v>
      </c>
    </row>
    <row r="182" spans="1:12">
      <c r="A182">
        <v>179</v>
      </c>
      <c r="B182" s="6">
        <f>$B$1*Balance!B181</f>
        <v>0</v>
      </c>
      <c r="C182" s="6">
        <f>$B$1*Balance!C181</f>
        <v>0</v>
      </c>
      <c r="D182" s="6">
        <f>$B$1*Balance!D181</f>
        <v>0</v>
      </c>
      <c r="E182" s="6">
        <f>'Principal CF Alloc'!L197-'Principal CF Alloc'!M197</f>
        <v>0</v>
      </c>
      <c r="F182" s="6">
        <f>$B$1*Balance!F181</f>
        <v>0</v>
      </c>
      <c r="G182" s="6">
        <f>'Principal CF Alloc'!T197-'Principal CF Alloc'!U197</f>
        <v>63966.845780273143</v>
      </c>
      <c r="H182" s="6">
        <f>$B$1*Balance!H181</f>
        <v>0</v>
      </c>
      <c r="I182" s="6">
        <f>$B$1*Balance!I181</f>
        <v>18590.36455489193</v>
      </c>
      <c r="K182" s="6">
        <f t="shared" si="2"/>
        <v>82557.210335165073</v>
      </c>
      <c r="L182" s="6">
        <f>'Summary CF'!H181-Interest!K182</f>
        <v>4.1666680772323161E-4</v>
      </c>
    </row>
    <row r="183" spans="1:12">
      <c r="A183">
        <v>180</v>
      </c>
      <c r="B183" s="6">
        <f>$B$1*Balance!B182</f>
        <v>0</v>
      </c>
      <c r="C183" s="6">
        <f>$B$1*Balance!C182</f>
        <v>0</v>
      </c>
      <c r="D183" s="6">
        <f>$B$1*Balance!D182</f>
        <v>0</v>
      </c>
      <c r="E183" s="6">
        <f>'Principal CF Alloc'!L198-'Principal CF Alloc'!M198</f>
        <v>0</v>
      </c>
      <c r="F183" s="6">
        <f>$B$1*Balance!F182</f>
        <v>0</v>
      </c>
      <c r="G183" s="6">
        <f>'Principal CF Alloc'!T198-'Principal CF Alloc'!U198</f>
        <v>62517.880919089628</v>
      </c>
      <c r="H183" s="6">
        <f>$B$1*Balance!H182</f>
        <v>0</v>
      </c>
      <c r="I183" s="6">
        <f>$B$1*Balance!I182</f>
        <v>18169.25914211047</v>
      </c>
      <c r="K183" s="6">
        <f t="shared" si="2"/>
        <v>80687.140061200102</v>
      </c>
      <c r="L183" s="6">
        <f>'Summary CF'!H182-Interest!K183</f>
        <v>4.1666677861940116E-4</v>
      </c>
    </row>
    <row r="184" spans="1:12">
      <c r="A184">
        <v>181</v>
      </c>
      <c r="B184" s="6">
        <f>$B$1*Balance!B183</f>
        <v>0</v>
      </c>
      <c r="C184" s="6">
        <f>$B$1*Balance!C183</f>
        <v>0</v>
      </c>
      <c r="D184" s="6">
        <f>$B$1*Balance!D183</f>
        <v>0</v>
      </c>
      <c r="E184" s="6">
        <f>'Principal CF Alloc'!L199-'Principal CF Alloc'!M199</f>
        <v>0</v>
      </c>
      <c r="F184" s="6">
        <f>$B$1*Balance!F183</f>
        <v>0</v>
      </c>
      <c r="G184" s="6">
        <f>'Principal CF Alloc'!T199-'Principal CF Alloc'!U199</f>
        <v>61083.438729803027</v>
      </c>
      <c r="H184" s="6">
        <f>$B$1*Balance!H183</f>
        <v>0</v>
      </c>
      <c r="I184" s="6">
        <f>$B$1*Balance!I183</f>
        <v>17752.374380849054</v>
      </c>
      <c r="K184" s="6">
        <f t="shared" si="2"/>
        <v>78835.813110652089</v>
      </c>
      <c r="L184" s="6">
        <f>'Summary CF'!H183-Interest!K184</f>
        <v>4.1666677861940116E-4</v>
      </c>
    </row>
    <row r="185" spans="1:12">
      <c r="A185">
        <v>182</v>
      </c>
      <c r="B185" s="6">
        <f>$B$1*Balance!B184</f>
        <v>0</v>
      </c>
      <c r="C185" s="6">
        <f>$B$1*Balance!C184</f>
        <v>0</v>
      </c>
      <c r="D185" s="6">
        <f>$B$1*Balance!D184</f>
        <v>0</v>
      </c>
      <c r="E185" s="6">
        <f>'Principal CF Alloc'!L200-'Principal CF Alloc'!M200</f>
        <v>0</v>
      </c>
      <c r="F185" s="6">
        <f>$B$1*Balance!F184</f>
        <v>0</v>
      </c>
      <c r="G185" s="6">
        <f>'Principal CF Alloc'!T200-'Principal CF Alloc'!U200</f>
        <v>59663.394860923952</v>
      </c>
      <c r="H185" s="6">
        <f>$B$1*Balance!H184</f>
        <v>0</v>
      </c>
      <c r="I185" s="6">
        <f>$B$1*Balance!I184</f>
        <v>17339.674131456071</v>
      </c>
      <c r="K185" s="6">
        <f t="shared" si="2"/>
        <v>77003.068992380024</v>
      </c>
      <c r="L185" s="6">
        <f>'Summary CF'!H184-Interest!K185</f>
        <v>4.1666677861940116E-4</v>
      </c>
    </row>
    <row r="186" spans="1:12">
      <c r="A186">
        <v>183</v>
      </c>
      <c r="B186" s="6">
        <f>$B$1*Balance!B185</f>
        <v>0</v>
      </c>
      <c r="C186" s="6">
        <f>$B$1*Balance!C185</f>
        <v>0</v>
      </c>
      <c r="D186" s="6">
        <f>$B$1*Balance!D185</f>
        <v>0</v>
      </c>
      <c r="E186" s="6">
        <f>'Principal CF Alloc'!L201-'Principal CF Alloc'!M201</f>
        <v>0</v>
      </c>
      <c r="F186" s="6">
        <f>$B$1*Balance!F185</f>
        <v>0</v>
      </c>
      <c r="G186" s="6">
        <f>'Principal CF Alloc'!T201-'Principal CF Alloc'!U201</f>
        <v>58257.62597019098</v>
      </c>
      <c r="H186" s="6">
        <f>$B$1*Balance!H185</f>
        <v>0</v>
      </c>
      <c r="I186" s="6">
        <f>$B$1*Balance!I185</f>
        <v>16931.122547586801</v>
      </c>
      <c r="K186" s="6">
        <f t="shared" si="2"/>
        <v>75188.748517777785</v>
      </c>
      <c r="L186" s="6">
        <f>'Summary CF'!H185-Interest!K186</f>
        <v>4.1666679317131639E-4</v>
      </c>
    </row>
    <row r="187" spans="1:12">
      <c r="A187">
        <v>184</v>
      </c>
      <c r="B187" s="6">
        <f>$B$1*Balance!B186</f>
        <v>0</v>
      </c>
      <c r="C187" s="6">
        <f>$B$1*Balance!C186</f>
        <v>0</v>
      </c>
      <c r="D187" s="6">
        <f>$B$1*Balance!D186</f>
        <v>0</v>
      </c>
      <c r="E187" s="6">
        <f>'Principal CF Alloc'!L202-'Principal CF Alloc'!M202</f>
        <v>0</v>
      </c>
      <c r="F187" s="6">
        <f>$B$1*Balance!F186</f>
        <v>0</v>
      </c>
      <c r="G187" s="6">
        <f>'Principal CF Alloc'!T202-'Principal CF Alloc'!U202</f>
        <v>56866.009716550216</v>
      </c>
      <c r="H187" s="6">
        <f>$B$1*Balance!H186</f>
        <v>0</v>
      </c>
      <c r="I187" s="6">
        <f>$B$1*Balance!I186</f>
        <v>16526.684073872453</v>
      </c>
      <c r="K187" s="6">
        <f t="shared" si="2"/>
        <v>73392.693790422665</v>
      </c>
      <c r="L187" s="6">
        <f>'Summary CF'!H186-Interest!K187</f>
        <v>4.1666677861940116E-4</v>
      </c>
    </row>
    <row r="188" spans="1:12">
      <c r="A188">
        <v>185</v>
      </c>
      <c r="B188" s="6">
        <f>$B$1*Balance!B187</f>
        <v>0</v>
      </c>
      <c r="C188" s="6">
        <f>$B$1*Balance!C187</f>
        <v>0</v>
      </c>
      <c r="D188" s="6">
        <f>$B$1*Balance!D187</f>
        <v>0</v>
      </c>
      <c r="E188" s="6">
        <f>'Principal CF Alloc'!L203-'Principal CF Alloc'!M203</f>
        <v>0</v>
      </c>
      <c r="F188" s="6">
        <f>$B$1*Balance!F187</f>
        <v>0</v>
      </c>
      <c r="G188" s="6">
        <f>'Principal CF Alloc'!T203-'Principal CF Alloc'!U203</f>
        <v>55488.424752197854</v>
      </c>
      <c r="H188" s="6">
        <f>$B$1*Balance!H187</f>
        <v>0</v>
      </c>
      <c r="I188" s="6">
        <f>$B$1*Balance!I187</f>
        <v>16126.323443607551</v>
      </c>
      <c r="K188" s="6">
        <f t="shared" si="2"/>
        <v>71614.748195805412</v>
      </c>
      <c r="L188" s="6">
        <f>'Summary CF'!H187-Interest!K188</f>
        <v>4.1666677861940116E-4</v>
      </c>
    </row>
    <row r="189" spans="1:12">
      <c r="A189">
        <v>186</v>
      </c>
      <c r="B189" s="6">
        <f>$B$1*Balance!B188</f>
        <v>0</v>
      </c>
      <c r="C189" s="6">
        <f>$B$1*Balance!C188</f>
        <v>0</v>
      </c>
      <c r="D189" s="6">
        <f>$B$1*Balance!D188</f>
        <v>0</v>
      </c>
      <c r="E189" s="6">
        <f>'Principal CF Alloc'!L204-'Principal CF Alloc'!M204</f>
        <v>0</v>
      </c>
      <c r="F189" s="6">
        <f>$B$1*Balance!F188</f>
        <v>0</v>
      </c>
      <c r="G189" s="6">
        <f>'Principal CF Alloc'!T204-'Principal CF Alloc'!U204</f>
        <v>54124.750714685557</v>
      </c>
      <c r="H189" s="6">
        <f>$B$1*Balance!H188</f>
        <v>0</v>
      </c>
      <c r="I189" s="6">
        <f>$B$1*Balance!I188</f>
        <v>15730.005676455539</v>
      </c>
      <c r="K189" s="6">
        <f t="shared" si="2"/>
        <v>69854.756391141098</v>
      </c>
      <c r="L189" s="6">
        <f>'Summary CF'!H188-Interest!K189</f>
        <v>4.1666677861940116E-4</v>
      </c>
    </row>
    <row r="190" spans="1:12">
      <c r="A190">
        <v>187</v>
      </c>
      <c r="B190" s="6">
        <f>$B$1*Balance!B189</f>
        <v>0</v>
      </c>
      <c r="C190" s="6">
        <f>$B$1*Balance!C189</f>
        <v>0</v>
      </c>
      <c r="D190" s="6">
        <f>$B$1*Balance!D189</f>
        <v>0</v>
      </c>
      <c r="E190" s="6">
        <f>'Principal CF Alloc'!L205-'Principal CF Alloc'!M205</f>
        <v>0</v>
      </c>
      <c r="F190" s="6">
        <f>$B$1*Balance!F189</f>
        <v>0</v>
      </c>
      <c r="G190" s="6">
        <f>'Principal CF Alloc'!T205-'Principal CF Alloc'!U205</f>
        <v>52774.868219087963</v>
      </c>
      <c r="H190" s="6">
        <f>$B$1*Balance!H189</f>
        <v>0</v>
      </c>
      <c r="I190" s="6">
        <f>$B$1*Balance!I189</f>
        <v>15337.696076172489</v>
      </c>
      <c r="K190" s="6">
        <f t="shared" si="2"/>
        <v>68112.564295260454</v>
      </c>
      <c r="L190" s="6">
        <f>'Summary CF'!H189-Interest!K190</f>
        <v>4.1666677861940116E-4</v>
      </c>
    </row>
    <row r="191" spans="1:12">
      <c r="A191">
        <v>188</v>
      </c>
      <c r="B191" s="6">
        <f>$B$1*Balance!B190</f>
        <v>0</v>
      </c>
      <c r="C191" s="6">
        <f>$B$1*Balance!C190</f>
        <v>0</v>
      </c>
      <c r="D191" s="6">
        <f>$B$1*Balance!D190</f>
        <v>0</v>
      </c>
      <c r="E191" s="6">
        <f>'Principal CF Alloc'!L206-'Principal CF Alloc'!M206</f>
        <v>0</v>
      </c>
      <c r="F191" s="6">
        <f>$B$1*Balance!F190</f>
        <v>0</v>
      </c>
      <c r="G191" s="6">
        <f>'Principal CF Alloc'!T206-'Principal CF Alloc'!U206</f>
        <v>51438.658850231957</v>
      </c>
      <c r="H191" s="6">
        <f>$B$1*Balance!H190</f>
        <v>0</v>
      </c>
      <c r="I191" s="6">
        <f>$B$1*Balance!I190</f>
        <v>14949.360228348713</v>
      </c>
      <c r="K191" s="6">
        <f t="shared" si="2"/>
        <v>66388.019078580663</v>
      </c>
      <c r="L191" s="6">
        <f>'Summary CF'!H190-Interest!K191</f>
        <v>4.1666677861940116E-4</v>
      </c>
    </row>
    <row r="192" spans="1:12">
      <c r="A192">
        <v>189</v>
      </c>
      <c r="B192" s="6">
        <f>$B$1*Balance!B191</f>
        <v>0</v>
      </c>
      <c r="C192" s="6">
        <f>$B$1*Balance!C191</f>
        <v>0</v>
      </c>
      <c r="D192" s="6">
        <f>$B$1*Balance!D191</f>
        <v>0</v>
      </c>
      <c r="E192" s="6">
        <f>'Principal CF Alloc'!L207-'Principal CF Alloc'!M207</f>
        <v>0</v>
      </c>
      <c r="F192" s="6">
        <f>$B$1*Balance!F191</f>
        <v>0</v>
      </c>
      <c r="G192" s="6">
        <f>'Principal CF Alloc'!T207-'Principal CF Alloc'!U207</f>
        <v>50116.005154987171</v>
      </c>
      <c r="H192" s="6">
        <f>$B$1*Balance!H191</f>
        <v>0</v>
      </c>
      <c r="I192" s="6">
        <f>$B$1*Balance!I191</f>
        <v>14564.963998168194</v>
      </c>
      <c r="K192" s="6">
        <f t="shared" si="2"/>
        <v>64680.969153155369</v>
      </c>
      <c r="L192" s="6">
        <f>'Summary CF'!H191-Interest!K192</f>
        <v>4.1666677134344354E-4</v>
      </c>
    </row>
    <row r="193" spans="1:12">
      <c r="A193">
        <v>190</v>
      </c>
      <c r="B193" s="6">
        <f>$B$1*Balance!B192</f>
        <v>0</v>
      </c>
      <c r="C193" s="6">
        <f>$B$1*Balance!C192</f>
        <v>0</v>
      </c>
      <c r="D193" s="6">
        <f>$B$1*Balance!D192</f>
        <v>0</v>
      </c>
      <c r="E193" s="6">
        <f>'Principal CF Alloc'!L208-'Principal CF Alloc'!M208</f>
        <v>0</v>
      </c>
      <c r="F193" s="6">
        <f>$B$1*Balance!F192</f>
        <v>0</v>
      </c>
      <c r="G193" s="6">
        <f>'Principal CF Alloc'!T208-'Principal CF Alloc'!U208</f>
        <v>48806.790634617137</v>
      </c>
      <c r="H193" s="6">
        <f>$B$1*Balance!H192</f>
        <v>0</v>
      </c>
      <c r="I193" s="6">
        <f>$B$1*Balance!I192</f>
        <v>14184.473528185656</v>
      </c>
      <c r="K193" s="6">
        <f t="shared" si="2"/>
        <v>62991.264162802792</v>
      </c>
      <c r="L193" s="6">
        <f>'Summary CF'!H192-Interest!K193</f>
        <v>4.1666677134344354E-4</v>
      </c>
    </row>
    <row r="194" spans="1:12">
      <c r="A194">
        <v>191</v>
      </c>
      <c r="B194" s="6">
        <f>$B$1*Balance!B193</f>
        <v>0</v>
      </c>
      <c r="C194" s="6">
        <f>$B$1*Balance!C193</f>
        <v>0</v>
      </c>
      <c r="D194" s="6">
        <f>$B$1*Balance!D193</f>
        <v>0</v>
      </c>
      <c r="E194" s="6">
        <f>'Principal CF Alloc'!L209-'Principal CF Alloc'!M209</f>
        <v>0</v>
      </c>
      <c r="F194" s="6">
        <f>$B$1*Balance!F193</f>
        <v>0</v>
      </c>
      <c r="G194" s="6">
        <f>'Principal CF Alloc'!T209-'Principal CF Alloc'!U209</f>
        <v>47510.899737190892</v>
      </c>
      <c r="H194" s="6">
        <f>$B$1*Balance!H193</f>
        <v>0</v>
      </c>
      <c r="I194" s="6">
        <f>$B$1*Balance!I193</f>
        <v>13807.855236121153</v>
      </c>
      <c r="K194" s="6">
        <f t="shared" si="2"/>
        <v>61318.754973312047</v>
      </c>
      <c r="L194" s="6">
        <f>'Summary CF'!H193-Interest!K194</f>
        <v>4.1666676406748593E-4</v>
      </c>
    </row>
    <row r="195" spans="1:12">
      <c r="A195">
        <v>192</v>
      </c>
      <c r="B195" s="6">
        <f>$B$1*Balance!B194</f>
        <v>0</v>
      </c>
      <c r="C195" s="6">
        <f>$B$1*Balance!C194</f>
        <v>0</v>
      </c>
      <c r="D195" s="6">
        <f>$B$1*Balance!D194</f>
        <v>0</v>
      </c>
      <c r="E195" s="6">
        <f>'Principal CF Alloc'!L210-'Principal CF Alloc'!M210</f>
        <v>0</v>
      </c>
      <c r="F195" s="6">
        <f>$B$1*Balance!F194</f>
        <v>0</v>
      </c>
      <c r="G195" s="6">
        <f>'Principal CF Alloc'!T210-'Principal CF Alloc'!U210</f>
        <v>46228.217850054192</v>
      </c>
      <c r="H195" s="6">
        <f>$B$1*Balance!H194</f>
        <v>0</v>
      </c>
      <c r="I195" s="6">
        <f>$B$1*Balance!I194</f>
        <v>13435.075812672052</v>
      </c>
      <c r="K195" s="6">
        <f>SUM(B195:J195)</f>
        <v>59663.293662726246</v>
      </c>
      <c r="L195" s="6">
        <f>'Summary CF'!H194-Interest!K195</f>
        <v>4.1666676406748593E-4</v>
      </c>
    </row>
    <row r="196" spans="1:12">
      <c r="A196">
        <v>193</v>
      </c>
      <c r="B196" s="6">
        <f>$B$1*Balance!B195</f>
        <v>0</v>
      </c>
      <c r="C196" s="6">
        <f>$B$1*Balance!C195</f>
        <v>0</v>
      </c>
      <c r="D196" s="6">
        <f>$B$1*Balance!D195</f>
        <v>0</v>
      </c>
      <c r="E196" s="6">
        <f>'Principal CF Alloc'!L211-'Principal CF Alloc'!M211</f>
        <v>0</v>
      </c>
      <c r="F196" s="6">
        <f>$B$1*Balance!F195</f>
        <v>0</v>
      </c>
      <c r="G196" s="6">
        <f>'Principal CF Alloc'!T211-'Principal CF Alloc'!U211</f>
        <v>44958.631292360209</v>
      </c>
      <c r="H196" s="6">
        <f>$B$1*Balance!H195</f>
        <v>0</v>
      </c>
      <c r="I196" s="6">
        <f>$B$1*Balance!I195</f>
        <v>13066.102219342236</v>
      </c>
      <c r="K196" s="6">
        <f t="shared" si="2"/>
        <v>58024.733511702449</v>
      </c>
      <c r="L196" s="6">
        <f>'Summary CF'!H195-Interest!K196</f>
        <v>4.1666677134344354E-4</v>
      </c>
    </row>
    <row r="197" spans="1:12">
      <c r="A197">
        <v>194</v>
      </c>
      <c r="B197" s="6">
        <f>$B$1*Balance!B196</f>
        <v>0</v>
      </c>
      <c r="C197" s="6">
        <f>$B$1*Balance!C196</f>
        <v>0</v>
      </c>
      <c r="D197" s="6">
        <f>$B$1*Balance!D196</f>
        <v>0</v>
      </c>
      <c r="E197" s="6">
        <f>'Principal CF Alloc'!L212-'Principal CF Alloc'!M212</f>
        <v>0</v>
      </c>
      <c r="F197" s="6">
        <f>$B$1*Balance!F196</f>
        <v>0</v>
      </c>
      <c r="G197" s="6">
        <f>'Principal CF Alloc'!T212-'Principal CF Alloc'!U212</f>
        <v>43702.027307658944</v>
      </c>
      <c r="H197" s="6">
        <f>$B$1*Balance!H196</f>
        <v>0</v>
      </c>
      <c r="I197" s="6">
        <f>$B$1*Balance!I196</f>
        <v>12700.901686288435</v>
      </c>
      <c r="K197" s="6">
        <f t="shared" ref="K197:K243" si="3">SUM(B197:J197)</f>
        <v>56402.928993947382</v>
      </c>
      <c r="L197" s="6">
        <f>'Summary CF'!H196-Interest!K197</f>
        <v>4.1666677134344354E-4</v>
      </c>
    </row>
    <row r="198" spans="1:12">
      <c r="A198">
        <v>195</v>
      </c>
      <c r="B198" s="6">
        <f>$B$1*Balance!B197</f>
        <v>0</v>
      </c>
      <c r="C198" s="6">
        <f>$B$1*Balance!C197</f>
        <v>0</v>
      </c>
      <c r="D198" s="6">
        <f>$B$1*Balance!D197</f>
        <v>0</v>
      </c>
      <c r="E198" s="6">
        <f>'Principal CF Alloc'!L213-'Principal CF Alloc'!M213</f>
        <v>0</v>
      </c>
      <c r="F198" s="6">
        <f>$B$1*Balance!F197</f>
        <v>0</v>
      </c>
      <c r="G198" s="6">
        <f>'Principal CF Alloc'!T213-'Principal CF Alloc'!U213</f>
        <v>42458.294056545215</v>
      </c>
      <c r="H198" s="6">
        <f>$B$1*Balance!H197</f>
        <v>0</v>
      </c>
      <c r="I198" s="6">
        <f>$B$1*Balance!I197</f>
        <v>12339.441710183506</v>
      </c>
      <c r="K198" s="6">
        <f t="shared" si="3"/>
        <v>54797.735766728722</v>
      </c>
      <c r="L198" s="6">
        <f>'Summary CF'!H197-Interest!K198</f>
        <v>4.1666677861940116E-4</v>
      </c>
    </row>
    <row r="199" spans="1:12">
      <c r="A199">
        <v>196</v>
      </c>
      <c r="B199" s="6">
        <f>$B$1*Balance!B198</f>
        <v>0</v>
      </c>
      <c r="C199" s="6">
        <f>$B$1*Balance!C198</f>
        <v>0</v>
      </c>
      <c r="D199" s="6">
        <f>$B$1*Balance!D198</f>
        <v>0</v>
      </c>
      <c r="E199" s="6">
        <f>'Principal CF Alloc'!L214-'Principal CF Alloc'!M214</f>
        <v>0</v>
      </c>
      <c r="F199" s="6">
        <f>$B$1*Balance!F198</f>
        <v>0</v>
      </c>
      <c r="G199" s="6">
        <f>'Principal CF Alloc'!T214-'Principal CF Alloc'!U214</f>
        <v>41227.320609364411</v>
      </c>
      <c r="H199" s="6">
        <f>$B$1*Balance!H198</f>
        <v>0</v>
      </c>
      <c r="I199" s="6">
        <f>$B$1*Balance!I198</f>
        <v>11981.690052096585</v>
      </c>
      <c r="K199" s="6">
        <f t="shared" si="3"/>
        <v>53209.010661460998</v>
      </c>
      <c r="L199" s="6">
        <f>'Summary CF'!H198-Interest!K199</f>
        <v>4.1666677861940116E-4</v>
      </c>
    </row>
    <row r="200" spans="1:12">
      <c r="A200">
        <v>197</v>
      </c>
      <c r="B200" s="6">
        <f>$B$1*Balance!B199</f>
        <v>0</v>
      </c>
      <c r="C200" s="6">
        <f>$B$1*Balance!C199</f>
        <v>0</v>
      </c>
      <c r="D200" s="6">
        <f>$B$1*Balance!D199</f>
        <v>0</v>
      </c>
      <c r="E200" s="6">
        <f>'Principal CF Alloc'!L215-'Principal CF Alloc'!M215</f>
        <v>0</v>
      </c>
      <c r="F200" s="6">
        <f>$B$1*Balance!F199</f>
        <v>0</v>
      </c>
      <c r="G200" s="6">
        <f>'Principal CF Alloc'!T215-'Principal CF Alloc'!U215</f>
        <v>40008.99693897587</v>
      </c>
      <c r="H200" s="6">
        <f>$B$1*Balance!H199</f>
        <v>0</v>
      </c>
      <c r="I200" s="6">
        <f>$B$1*Balance!I199</f>
        <v>11627.614735389914</v>
      </c>
      <c r="K200" s="6">
        <f t="shared" si="3"/>
        <v>51636.611674365784</v>
      </c>
      <c r="L200" s="6">
        <f>'Summary CF'!H199-Interest!K200</f>
        <v>4.1666677134344354E-4</v>
      </c>
    </row>
    <row r="201" spans="1:12">
      <c r="A201">
        <v>198</v>
      </c>
      <c r="B201" s="6">
        <f>$B$1*Balance!B200</f>
        <v>0</v>
      </c>
      <c r="C201" s="6">
        <f>$B$1*Balance!C200</f>
        <v>0</v>
      </c>
      <c r="D201" s="6">
        <f>$B$1*Balance!D200</f>
        <v>0</v>
      </c>
      <c r="E201" s="6">
        <f>'Principal CF Alloc'!L216-'Principal CF Alloc'!M216</f>
        <v>0</v>
      </c>
      <c r="F201" s="6">
        <f>$B$1*Balance!F200</f>
        <v>0</v>
      </c>
      <c r="G201" s="6">
        <f>'Principal CF Alloc'!T216-'Principal CF Alloc'!U216</f>
        <v>38803.213913573207</v>
      </c>
      <c r="H201" s="6">
        <f>$B$1*Balance!H200</f>
        <v>0</v>
      </c>
      <c r="I201" s="6">
        <f>$B$1*Balance!I200</f>
        <v>11277.184043632265</v>
      </c>
      <c r="K201" s="6">
        <f t="shared" si="3"/>
        <v>50080.397957205474</v>
      </c>
      <c r="L201" s="6">
        <f>'Summary CF'!H200-Interest!K201</f>
        <v>4.1666677134344354E-4</v>
      </c>
    </row>
    <row r="202" spans="1:12">
      <c r="A202">
        <v>199</v>
      </c>
      <c r="B202" s="6">
        <f>$B$1*Balance!B201</f>
        <v>0</v>
      </c>
      <c r="C202" s="6">
        <f>$B$1*Balance!C201</f>
        <v>0</v>
      </c>
      <c r="D202" s="6">
        <f>$B$1*Balance!D201</f>
        <v>0</v>
      </c>
      <c r="E202" s="6">
        <f>'Principal CF Alloc'!L217-'Principal CF Alloc'!M217</f>
        <v>0</v>
      </c>
      <c r="F202" s="6">
        <f>$B$1*Balance!F201</f>
        <v>0</v>
      </c>
      <c r="G202" s="6">
        <f>'Principal CF Alloc'!T217-'Principal CF Alloc'!U217</f>
        <v>37609.863289561283</v>
      </c>
      <c r="H202" s="6">
        <f>$B$1*Balance!H201</f>
        <v>0</v>
      </c>
      <c r="I202" s="6">
        <f>$B$1*Balance!I201</f>
        <v>10930.366518528801</v>
      </c>
      <c r="K202" s="6">
        <f t="shared" si="3"/>
        <v>48540.22980809008</v>
      </c>
      <c r="L202" s="6">
        <f>'Summary CF'!H201-Interest!K202</f>
        <v>4.1666678589535877E-4</v>
      </c>
    </row>
    <row r="203" spans="1:12">
      <c r="A203">
        <v>200</v>
      </c>
      <c r="B203" s="6">
        <f>$B$1*Balance!B202</f>
        <v>0</v>
      </c>
      <c r="C203" s="6">
        <f>$B$1*Balance!C202</f>
        <v>0</v>
      </c>
      <c r="D203" s="6">
        <f>$B$1*Balance!D202</f>
        <v>0</v>
      </c>
      <c r="E203" s="6">
        <f>'Principal CF Alloc'!L218-'Principal CF Alloc'!M218</f>
        <v>0</v>
      </c>
      <c r="F203" s="6">
        <f>$B$1*Balance!F202</f>
        <v>0</v>
      </c>
      <c r="G203" s="6">
        <f>'Principal CF Alloc'!T218-'Principal CF Alloc'!U218</f>
        <v>36428.837704489299</v>
      </c>
      <c r="H203" s="6">
        <f>$B$1*Balance!H202</f>
        <v>0</v>
      </c>
      <c r="I203" s="6">
        <f>$B$1*Balance!I202</f>
        <v>10587.130957867255</v>
      </c>
      <c r="K203" s="6">
        <f t="shared" si="3"/>
        <v>47015.96866235655</v>
      </c>
      <c r="L203" s="6">
        <f>'Summary CF'!H202-Interest!K203</f>
        <v>4.1666678589535877E-4</v>
      </c>
    </row>
    <row r="204" spans="1:12">
      <c r="A204">
        <v>201</v>
      </c>
      <c r="B204" s="6">
        <f>$B$1*Balance!B203</f>
        <v>0</v>
      </c>
      <c r="C204" s="6">
        <f>$B$1*Balance!C203</f>
        <v>0</v>
      </c>
      <c r="D204" s="6">
        <f>$B$1*Balance!D203</f>
        <v>0</v>
      </c>
      <c r="E204" s="6">
        <f>'Principal CF Alloc'!L219-'Principal CF Alloc'!M219</f>
        <v>0</v>
      </c>
      <c r="F204" s="6">
        <f>$B$1*Balance!F203</f>
        <v>0</v>
      </c>
      <c r="G204" s="6">
        <f>'Principal CF Alloc'!T219-'Principal CF Alloc'!U219</f>
        <v>35260.030670039596</v>
      </c>
      <c r="H204" s="6">
        <f>$B$1*Balance!H203</f>
        <v>0</v>
      </c>
      <c r="I204" s="6">
        <f>$B$1*Balance!I203</f>
        <v>10247.446413480307</v>
      </c>
      <c r="K204" s="6">
        <f t="shared" si="3"/>
        <v>45507.477083519901</v>
      </c>
      <c r="L204" s="6">
        <f>'Summary CF'!H203-Interest!K204</f>
        <v>4.1666677861940116E-4</v>
      </c>
    </row>
    <row r="205" spans="1:12">
      <c r="A205">
        <v>202</v>
      </c>
      <c r="B205" s="6">
        <f>$B$1*Balance!B204</f>
        <v>0</v>
      </c>
      <c r="C205" s="6">
        <f>$B$1*Balance!C204</f>
        <v>0</v>
      </c>
      <c r="D205" s="6">
        <f>$B$1*Balance!D204</f>
        <v>0</v>
      </c>
      <c r="E205" s="6">
        <f>'Principal CF Alloc'!L220-'Principal CF Alloc'!M220</f>
        <v>0</v>
      </c>
      <c r="F205" s="6">
        <f>$B$1*Balance!F204</f>
        <v>0</v>
      </c>
      <c r="G205" s="6">
        <f>'Principal CF Alloc'!T220-'Principal CF Alloc'!U220</f>
        <v>34103.336565071688</v>
      </c>
      <c r="H205" s="6">
        <f>$B$1*Balance!H204</f>
        <v>0</v>
      </c>
      <c r="I205" s="6">
        <f>$B$1*Balance!I204</f>
        <v>9911.2821892240099</v>
      </c>
      <c r="K205" s="6">
        <f t="shared" si="3"/>
        <v>44014.618754295698</v>
      </c>
      <c r="L205" s="6">
        <f>'Summary CF'!H204-Interest!K205</f>
        <v>4.1666677861940116E-4</v>
      </c>
    </row>
    <row r="206" spans="1:12">
      <c r="A206">
        <v>203</v>
      </c>
      <c r="B206" s="6">
        <f>$B$1*Balance!B205</f>
        <v>0</v>
      </c>
      <c r="C206" s="6">
        <f>$B$1*Balance!C205</f>
        <v>0</v>
      </c>
      <c r="D206" s="6">
        <f>$B$1*Balance!D205</f>
        <v>0</v>
      </c>
      <c r="E206" s="6">
        <f>'Principal CF Alloc'!L221-'Principal CF Alloc'!M221</f>
        <v>0</v>
      </c>
      <c r="F206" s="6">
        <f>$B$1*Balance!F205</f>
        <v>0</v>
      </c>
      <c r="G206" s="6">
        <f>'Principal CF Alloc'!T221-'Principal CF Alloc'!U221</f>
        <v>32958.650628721203</v>
      </c>
      <c r="H206" s="6">
        <f>$B$1*Balance!H205</f>
        <v>0</v>
      </c>
      <c r="I206" s="6">
        <f>$B$1*Balance!I205</f>
        <v>9578.6078389721497</v>
      </c>
      <c r="K206" s="6">
        <f t="shared" si="3"/>
        <v>42537.258467693355</v>
      </c>
      <c r="L206" s="6">
        <f>'Summary CF'!H205-Interest!K206</f>
        <v>4.1666677861940116E-4</v>
      </c>
    </row>
    <row r="207" spans="1:12">
      <c r="A207">
        <v>204</v>
      </c>
      <c r="B207" s="6">
        <f>$B$1*Balance!B206</f>
        <v>0</v>
      </c>
      <c r="C207" s="6">
        <f>$B$1*Balance!C206</f>
        <v>0</v>
      </c>
      <c r="D207" s="6">
        <f>$B$1*Balance!D206</f>
        <v>0</v>
      </c>
      <c r="E207" s="6">
        <f>'Principal CF Alloc'!L222-'Principal CF Alloc'!M222</f>
        <v>0</v>
      </c>
      <c r="F207" s="6">
        <f>$B$1*Balance!F206</f>
        <v>0</v>
      </c>
      <c r="G207" s="6">
        <f>'Principal CF Alloc'!T222-'Principal CF Alloc'!U222</f>
        <v>31825.868953553156</v>
      </c>
      <c r="H207" s="6">
        <f>$B$1*Balance!H206</f>
        <v>0</v>
      </c>
      <c r="I207" s="6">
        <f>$B$1*Balance!I206</f>
        <v>9249.3931646264373</v>
      </c>
      <c r="K207" s="6">
        <f t="shared" si="3"/>
        <v>41075.262118179591</v>
      </c>
      <c r="L207" s="6">
        <f>'Summary CF'!H206-Interest!K207</f>
        <v>4.1666677861940116E-4</v>
      </c>
    </row>
    <row r="208" spans="1:12">
      <c r="A208">
        <v>205</v>
      </c>
      <c r="B208" s="6">
        <f>$B$1*Balance!B207</f>
        <v>0</v>
      </c>
      <c r="C208" s="6">
        <f>$B$1*Balance!C207</f>
        <v>0</v>
      </c>
      <c r="D208" s="6">
        <f>$B$1*Balance!D207</f>
        <v>0</v>
      </c>
      <c r="E208" s="6">
        <f>'Principal CF Alloc'!L223-'Principal CF Alloc'!M223</f>
        <v>0</v>
      </c>
      <c r="F208" s="6">
        <f>$B$1*Balance!F207</f>
        <v>0</v>
      </c>
      <c r="G208" s="6">
        <f>'Principal CF Alloc'!T223-'Principal CF Alloc'!U223</f>
        <v>30704.888478769233</v>
      </c>
      <c r="H208" s="6">
        <f>$B$1*Balance!H207</f>
        <v>0</v>
      </c>
      <c r="I208" s="6">
        <f>$B$1*Balance!I207</f>
        <v>8923.6082141423594</v>
      </c>
      <c r="K208" s="6">
        <f t="shared" si="3"/>
        <v>39628.496692911591</v>
      </c>
      <c r="L208" s="6">
        <f>'Summary CF'!H207-Interest!K208</f>
        <v>4.1666677134344354E-4</v>
      </c>
    </row>
    <row r="209" spans="1:12">
      <c r="A209">
        <v>206</v>
      </c>
      <c r="B209" s="6">
        <f>$B$1*Balance!B208</f>
        <v>0</v>
      </c>
      <c r="C209" s="6">
        <f>$B$1*Balance!C208</f>
        <v>0</v>
      </c>
      <c r="D209" s="6">
        <f>$B$1*Balance!D208</f>
        <v>0</v>
      </c>
      <c r="E209" s="6">
        <f>'Principal CF Alloc'!L224-'Principal CF Alloc'!M224</f>
        <v>0</v>
      </c>
      <c r="F209" s="6">
        <f>$B$1*Balance!F208</f>
        <v>0</v>
      </c>
      <c r="G209" s="6">
        <f>'Principal CF Alloc'!T224-'Principal CF Alloc'!U224</f>
        <v>29595.606983468606</v>
      </c>
      <c r="H209" s="6">
        <f>$B$1*Balance!H208</f>
        <v>0</v>
      </c>
      <c r="I209" s="6">
        <f>$B$1*Balance!I208</f>
        <v>8601.223279570615</v>
      </c>
      <c r="K209" s="6">
        <f t="shared" si="3"/>
        <v>38196.830263039221</v>
      </c>
      <c r="L209" s="6">
        <f>'Summary CF'!H208-Interest!K209</f>
        <v>4.1666677861940116E-4</v>
      </c>
    </row>
    <row r="210" spans="1:12">
      <c r="A210">
        <v>207</v>
      </c>
      <c r="B210" s="6">
        <f>$B$1*Balance!B209</f>
        <v>0</v>
      </c>
      <c r="C210" s="6">
        <f>$B$1*Balance!C209</f>
        <v>0</v>
      </c>
      <c r="D210" s="6">
        <f>$B$1*Balance!D209</f>
        <v>0</v>
      </c>
      <c r="E210" s="6">
        <f>'Principal CF Alloc'!L225-'Principal CF Alloc'!M225</f>
        <v>0</v>
      </c>
      <c r="F210" s="6">
        <f>$B$1*Balance!F209</f>
        <v>0</v>
      </c>
      <c r="G210" s="6">
        <f>'Principal CF Alloc'!T225-'Principal CF Alloc'!U225</f>
        <v>28497.9230799619</v>
      </c>
      <c r="H210" s="6">
        <f>$B$1*Balance!H209</f>
        <v>0</v>
      </c>
      <c r="I210" s="6">
        <f>$B$1*Balance!I209</f>
        <v>8282.2088951139795</v>
      </c>
      <c r="K210" s="6">
        <f t="shared" si="3"/>
        <v>36780.131975075878</v>
      </c>
      <c r="L210" s="6">
        <f>'Summary CF'!H209-Interest!K210</f>
        <v>4.1666677861940116E-4</v>
      </c>
    </row>
    <row r="211" spans="1:12">
      <c r="A211">
        <v>208</v>
      </c>
      <c r="B211" s="6">
        <f>$B$1*Balance!B210</f>
        <v>0</v>
      </c>
      <c r="C211" s="6">
        <f>$B$1*Balance!C210</f>
        <v>0</v>
      </c>
      <c r="D211" s="6">
        <f>$B$1*Balance!D210</f>
        <v>0</v>
      </c>
      <c r="E211" s="6">
        <f>'Principal CF Alloc'!L226-'Principal CF Alloc'!M226</f>
        <v>0</v>
      </c>
      <c r="F211" s="6">
        <f>$B$1*Balance!F210</f>
        <v>0</v>
      </c>
      <c r="G211" s="6">
        <f>'Principal CF Alloc'!T226-'Principal CF Alloc'!U226</f>
        <v>27411.736207137845</v>
      </c>
      <c r="H211" s="6">
        <f>$B$1*Balance!H210</f>
        <v>0</v>
      </c>
      <c r="I211" s="6">
        <f>$B$1*Balance!I210</f>
        <v>7966.5358351994882</v>
      </c>
      <c r="K211" s="6">
        <f t="shared" si="3"/>
        <v>35378.272042337332</v>
      </c>
      <c r="L211" s="6">
        <f>'Summary CF'!H210-Interest!K211</f>
        <v>4.1666677861940116E-4</v>
      </c>
    </row>
    <row r="212" spans="1:12">
      <c r="A212">
        <v>209</v>
      </c>
      <c r="B212" s="6">
        <f>$B$1*Balance!B211</f>
        <v>0</v>
      </c>
      <c r="C212" s="6">
        <f>$B$1*Balance!C211</f>
        <v>0</v>
      </c>
      <c r="D212" s="6">
        <f>$B$1*Balance!D211</f>
        <v>0</v>
      </c>
      <c r="E212" s="6">
        <f>'Principal CF Alloc'!L227-'Principal CF Alloc'!M227</f>
        <v>0</v>
      </c>
      <c r="F212" s="6">
        <f>$B$1*Balance!F211</f>
        <v>0</v>
      </c>
      <c r="G212" s="6">
        <f>'Principal CF Alloc'!T227-'Principal CF Alloc'!U227</f>
        <v>26336.946623882264</v>
      </c>
      <c r="H212" s="6">
        <f>$B$1*Balance!H211</f>
        <v>0</v>
      </c>
      <c r="I212" s="6">
        <f>$B$1*Balance!I211</f>
        <v>7654.1751125658348</v>
      </c>
      <c r="K212" s="6">
        <f t="shared" si="3"/>
        <v>33991.121736448098</v>
      </c>
      <c r="L212" s="6">
        <f>'Summary CF'!H211-Interest!K212</f>
        <v>4.1666677861940116E-4</v>
      </c>
    </row>
    <row r="213" spans="1:12">
      <c r="A213">
        <v>210</v>
      </c>
      <c r="B213" s="6">
        <f>$B$1*Balance!B212</f>
        <v>0</v>
      </c>
      <c r="C213" s="6">
        <f>$B$1*Balance!C212</f>
        <v>0</v>
      </c>
      <c r="D213" s="6">
        <f>$B$1*Balance!D212</f>
        <v>0</v>
      </c>
      <c r="E213" s="6">
        <f>'Principal CF Alloc'!L228-'Principal CF Alloc'!M228</f>
        <v>0</v>
      </c>
      <c r="F213" s="6">
        <f>$B$1*Balance!F212</f>
        <v>0</v>
      </c>
      <c r="G213" s="6">
        <f>'Principal CF Alloc'!T228-'Principal CF Alloc'!U228</f>
        <v>25273.455402548905</v>
      </c>
      <c r="H213" s="6">
        <f>$B$1*Balance!H212</f>
        <v>0</v>
      </c>
      <c r="I213" s="6">
        <f>$B$1*Balance!I212</f>
        <v>7345.0979763658279</v>
      </c>
      <c r="K213" s="6">
        <f t="shared" si="3"/>
        <v>32618.553378914734</v>
      </c>
      <c r="L213" s="6">
        <f>'Summary CF'!H212-Interest!K213</f>
        <v>4.1666677861940116E-4</v>
      </c>
    </row>
    <row r="214" spans="1:12">
      <c r="A214">
        <v>211</v>
      </c>
      <c r="B214" s="6">
        <f>$B$1*Balance!B213</f>
        <v>0</v>
      </c>
      <c r="C214" s="6">
        <f>$B$1*Balance!C213</f>
        <v>0</v>
      </c>
      <c r="D214" s="6">
        <f>$B$1*Balance!D213</f>
        <v>0</v>
      </c>
      <c r="E214" s="6">
        <f>'Principal CF Alloc'!L229-'Principal CF Alloc'!M229</f>
        <v>0</v>
      </c>
      <c r="F214" s="6">
        <f>$B$1*Balance!F213</f>
        <v>0</v>
      </c>
      <c r="G214" s="6">
        <f>'Principal CF Alloc'!T229-'Principal CF Alloc'!U229</f>
        <v>24221.164422481808</v>
      </c>
      <c r="H214" s="6">
        <f>$B$1*Balance!H213</f>
        <v>0</v>
      </c>
      <c r="I214" s="6">
        <f>$B$1*Balance!I213</f>
        <v>7039.2759102838281</v>
      </c>
      <c r="K214" s="6">
        <f t="shared" si="3"/>
        <v>31260.440332765636</v>
      </c>
      <c r="L214" s="6">
        <f>'Summary CF'!H213-Interest!K214</f>
        <v>4.1666677498142235E-4</v>
      </c>
    </row>
    <row r="215" spans="1:12">
      <c r="A215">
        <v>212</v>
      </c>
      <c r="B215" s="6">
        <f>$B$1*Balance!B214</f>
        <v>0</v>
      </c>
      <c r="C215" s="6">
        <f>$B$1*Balance!C214</f>
        <v>0</v>
      </c>
      <c r="D215" s="6">
        <f>$B$1*Balance!D214</f>
        <v>0</v>
      </c>
      <c r="E215" s="6">
        <f>'Principal CF Alloc'!L230-'Principal CF Alloc'!M230</f>
        <v>0</v>
      </c>
      <c r="F215" s="6">
        <f>$B$1*Balance!F214</f>
        <v>0</v>
      </c>
      <c r="G215" s="6">
        <f>'Principal CF Alloc'!T230-'Principal CF Alloc'!U230</f>
        <v>23179.976363588692</v>
      </c>
      <c r="H215" s="6">
        <f>$B$1*Balance!H214</f>
        <v>0</v>
      </c>
      <c r="I215" s="6">
        <f>$B$1*Balance!I214</f>
        <v>6736.6806306680146</v>
      </c>
      <c r="K215" s="6">
        <f t="shared" si="3"/>
        <v>29916.656994256708</v>
      </c>
      <c r="L215" s="6">
        <f>'Summary CF'!H214-Interest!K215</f>
        <v>4.1666678225737996E-4</v>
      </c>
    </row>
    <row r="216" spans="1:12">
      <c r="A216">
        <v>213</v>
      </c>
      <c r="B216" s="6">
        <f>$B$1*Balance!B215</f>
        <v>0</v>
      </c>
      <c r="C216" s="6">
        <f>$B$1*Balance!C215</f>
        <v>0</v>
      </c>
      <c r="D216" s="6">
        <f>$B$1*Balance!D215</f>
        <v>0</v>
      </c>
      <c r="E216" s="6">
        <f>'Principal CF Alloc'!L231-'Principal CF Alloc'!M231</f>
        <v>0</v>
      </c>
      <c r="F216" s="6">
        <f>$B$1*Balance!F215</f>
        <v>0</v>
      </c>
      <c r="G216" s="6">
        <f>'Principal CF Alloc'!T231-'Principal CF Alloc'!U231</f>
        <v>22149.794699965056</v>
      </c>
      <c r="H216" s="6">
        <f>$B$1*Balance!H215</f>
        <v>0</v>
      </c>
      <c r="I216" s="6">
        <f>$B$1*Balance!I215</f>
        <v>6437.2840846773961</v>
      </c>
      <c r="K216" s="6">
        <f t="shared" si="3"/>
        <v>28587.07878464245</v>
      </c>
      <c r="L216" s="6">
        <f>'Summary CF'!H215-Interest!K216</f>
        <v>4.1666678953333758E-4</v>
      </c>
    </row>
    <row r="217" spans="1:12">
      <c r="A217">
        <v>214</v>
      </c>
      <c r="B217" s="6">
        <f>$B$1*Balance!B216</f>
        <v>0</v>
      </c>
      <c r="C217" s="6">
        <f>$B$1*Balance!C216</f>
        <v>0</v>
      </c>
      <c r="D217" s="6">
        <f>$B$1*Balance!D216</f>
        <v>0</v>
      </c>
      <c r="E217" s="6">
        <f>'Principal CF Alloc'!L232-'Principal CF Alloc'!M232</f>
        <v>0</v>
      </c>
      <c r="F217" s="6">
        <f>$B$1*Balance!F216</f>
        <v>0</v>
      </c>
      <c r="G217" s="6">
        <f>'Principal CF Alloc'!T232-'Principal CF Alloc'!U232</f>
        <v>21130.523693568557</v>
      </c>
      <c r="H217" s="6">
        <f>$B$1*Balance!H216</f>
        <v>0</v>
      </c>
      <c r="I217" s="6">
        <f>$B$1*Balance!I216</f>
        <v>6141.0584484434139</v>
      </c>
      <c r="K217" s="6">
        <f t="shared" si="3"/>
        <v>27271.582142011972</v>
      </c>
      <c r="L217" s="6">
        <f>'Summary CF'!H216-Interest!K217</f>
        <v>4.1666678589535877E-4</v>
      </c>
    </row>
    <row r="218" spans="1:12">
      <c r="A218">
        <v>215</v>
      </c>
      <c r="B218" s="6">
        <f>$B$1*Balance!B217</f>
        <v>0</v>
      </c>
      <c r="C218" s="6">
        <f>$B$1*Balance!C217</f>
        <v>0</v>
      </c>
      <c r="D218" s="6">
        <f>$B$1*Balance!D217</f>
        <v>0</v>
      </c>
      <c r="E218" s="6">
        <f>'Principal CF Alloc'!L233-'Principal CF Alloc'!M233</f>
        <v>0</v>
      </c>
      <c r="F218" s="6">
        <f>$B$1*Balance!F217</f>
        <v>0</v>
      </c>
      <c r="G218" s="6">
        <f>'Principal CF Alloc'!T233-'Principal CF Alloc'!U233</f>
        <v>20122.068387943254</v>
      </c>
      <c r="H218" s="6">
        <f>$B$1*Balance!H217</f>
        <v>0</v>
      </c>
      <c r="I218" s="6">
        <f>$B$1*Balance!I217</f>
        <v>5847.9761252460603</v>
      </c>
      <c r="K218" s="6">
        <f t="shared" si="3"/>
        <v>25970.044513189314</v>
      </c>
      <c r="L218" s="6">
        <f>'Summary CF'!H217-Interest!K218</f>
        <v>4.1666678589535877E-4</v>
      </c>
    </row>
    <row r="219" spans="1:12">
      <c r="A219">
        <v>216</v>
      </c>
      <c r="B219" s="6">
        <f>$B$1*Balance!B218</f>
        <v>0</v>
      </c>
      <c r="C219" s="6">
        <f>$B$1*Balance!C218</f>
        <v>0</v>
      </c>
      <c r="D219" s="6">
        <f>$B$1*Balance!D218</f>
        <v>0</v>
      </c>
      <c r="E219" s="6">
        <f>'Principal CF Alloc'!L234-'Principal CF Alloc'!M234</f>
        <v>0</v>
      </c>
      <c r="F219" s="6">
        <f>$B$1*Balance!F218</f>
        <v>0</v>
      </c>
      <c r="G219" s="6">
        <f>'Principal CF Alloc'!T234-'Principal CF Alloc'!U234</f>
        <v>19124.334601993341</v>
      </c>
      <c r="H219" s="6">
        <f>$B$1*Balance!H218</f>
        <v>0</v>
      </c>
      <c r="I219" s="6">
        <f>$B$1*Balance!I218</f>
        <v>5558.0097437043678</v>
      </c>
      <c r="K219" s="6">
        <f t="shared" si="3"/>
        <v>24682.344345697711</v>
      </c>
      <c r="L219" s="6">
        <f>'Summary CF'!H218-Interest!K219</f>
        <v>4.1666678225737996E-4</v>
      </c>
    </row>
    <row r="220" spans="1:12">
      <c r="A220">
        <v>217</v>
      </c>
      <c r="B220" s="6">
        <f>$B$1*Balance!B219</f>
        <v>0</v>
      </c>
      <c r="C220" s="6">
        <f>$B$1*Balance!C219</f>
        <v>0</v>
      </c>
      <c r="D220" s="6">
        <f>$B$1*Balance!D219</f>
        <v>0</v>
      </c>
      <c r="E220" s="6">
        <f>'Principal CF Alloc'!L235-'Principal CF Alloc'!M235</f>
        <v>0</v>
      </c>
      <c r="F220" s="6">
        <f>$B$1*Balance!F219</f>
        <v>0</v>
      </c>
      <c r="G220" s="6">
        <f>'Principal CF Alloc'!T235-'Principal CF Alloc'!U235</f>
        <v>18137.228923806015</v>
      </c>
      <c r="H220" s="6">
        <f>$B$1*Balance!H219</f>
        <v>0</v>
      </c>
      <c r="I220" s="6">
        <f>$B$1*Balance!I219</f>
        <v>5271.1321559811759</v>
      </c>
      <c r="K220" s="6">
        <f t="shared" si="3"/>
        <v>23408.361079787192</v>
      </c>
      <c r="L220" s="6">
        <f>'Summary CF'!H219-Interest!K220</f>
        <v>4.1666679317131639E-4</v>
      </c>
    </row>
    <row r="221" spans="1:12">
      <c r="A221">
        <v>218</v>
      </c>
      <c r="B221" s="6">
        <f>$B$1*Balance!B220</f>
        <v>0</v>
      </c>
      <c r="C221" s="6">
        <f>$B$1*Balance!C220</f>
        <v>0</v>
      </c>
      <c r="D221" s="6">
        <f>$B$1*Balance!D220</f>
        <v>0</v>
      </c>
      <c r="E221" s="6">
        <f>'Principal CF Alloc'!L236-'Principal CF Alloc'!M236</f>
        <v>0</v>
      </c>
      <c r="F221" s="6">
        <f>$B$1*Balance!F220</f>
        <v>0</v>
      </c>
      <c r="G221" s="6">
        <f>'Principal CF Alloc'!T236-'Principal CF Alloc'!U236</f>
        <v>17160.658704523019</v>
      </c>
      <c r="H221" s="6">
        <f>$B$1*Balance!H220</f>
        <v>0</v>
      </c>
      <c r="I221" s="6">
        <f>$B$1*Balance!I220</f>
        <v>4987.3164360020555</v>
      </c>
      <c r="K221" s="6">
        <f t="shared" si="3"/>
        <v>22147.975140525075</v>
      </c>
      <c r="L221" s="6">
        <f>'Summary CF'!H220-Interest!K221</f>
        <v>4.1666678953333758E-4</v>
      </c>
    </row>
    <row r="222" spans="1:12">
      <c r="A222">
        <v>219</v>
      </c>
      <c r="B222" s="6">
        <f>$B$1*Balance!B221</f>
        <v>0</v>
      </c>
      <c r="C222" s="6">
        <f>$B$1*Balance!C221</f>
        <v>0</v>
      </c>
      <c r="D222" s="6">
        <f>$B$1*Balance!D221</f>
        <v>0</v>
      </c>
      <c r="E222" s="6">
        <f>'Principal CF Alloc'!L237-'Principal CF Alloc'!M237</f>
        <v>0</v>
      </c>
      <c r="F222" s="6">
        <f>$B$1*Balance!F221</f>
        <v>0</v>
      </c>
      <c r="G222" s="6">
        <f>'Principal CF Alloc'!T237-'Principal CF Alloc'!U237</f>
        <v>16194.532052260553</v>
      </c>
      <c r="H222" s="6">
        <f>$B$1*Balance!H221</f>
        <v>0</v>
      </c>
      <c r="I222" s="6">
        <f>$B$1*Balance!I221</f>
        <v>4706.5358776882758</v>
      </c>
      <c r="K222" s="6">
        <f t="shared" si="3"/>
        <v>20901.067929948829</v>
      </c>
      <c r="L222" s="6">
        <f>'Summary CF'!H221-Interest!K222</f>
        <v>4.1666678953333758E-4</v>
      </c>
    </row>
    <row r="223" spans="1:12">
      <c r="A223">
        <v>220</v>
      </c>
      <c r="B223" s="6">
        <f>$B$1*Balance!B222</f>
        <v>0</v>
      </c>
      <c r="C223" s="6">
        <f>$B$1*Balance!C222</f>
        <v>0</v>
      </c>
      <c r="D223" s="6">
        <f>$B$1*Balance!D222</f>
        <v>0</v>
      </c>
      <c r="E223" s="6">
        <f>'Principal CF Alloc'!L238-'Principal CF Alloc'!M238</f>
        <v>0</v>
      </c>
      <c r="F223" s="6">
        <f>$B$1*Balance!F222</f>
        <v>0</v>
      </c>
      <c r="G223" s="6">
        <f>'Principal CF Alloc'!T238-'Principal CF Alloc'!U238</f>
        <v>15238.757826077115</v>
      </c>
      <c r="H223" s="6">
        <f>$B$1*Balance!H222</f>
        <v>0</v>
      </c>
      <c r="I223" s="6">
        <f>$B$1*Balance!I222</f>
        <v>4428.7639932037146</v>
      </c>
      <c r="K223" s="6">
        <f t="shared" si="3"/>
        <v>19667.521819280832</v>
      </c>
      <c r="L223" s="6">
        <f>'Summary CF'!H222-Interest!K223</f>
        <v>4.1666678953333758E-4</v>
      </c>
    </row>
    <row r="224" spans="1:12">
      <c r="A224">
        <v>221</v>
      </c>
      <c r="B224" s="6">
        <f>$B$1*Balance!B223</f>
        <v>0</v>
      </c>
      <c r="C224" s="6">
        <f>$B$1*Balance!C223</f>
        <v>0</v>
      </c>
      <c r="D224" s="6">
        <f>$B$1*Balance!D223</f>
        <v>0</v>
      </c>
      <c r="E224" s="6">
        <f>'Principal CF Alloc'!L239-'Principal CF Alloc'!M239</f>
        <v>0</v>
      </c>
      <c r="F224" s="6">
        <f>$B$1*Balance!F223</f>
        <v>0</v>
      </c>
      <c r="G224" s="6">
        <f>'Principal CF Alloc'!T239-'Principal CF Alloc'!U239</f>
        <v>14293.245629988947</v>
      </c>
      <c r="H224" s="6">
        <f>$B$1*Balance!H223</f>
        <v>0</v>
      </c>
      <c r="I224" s="6">
        <f>$B$1*Balance!I223</f>
        <v>4153.9745112155915</v>
      </c>
      <c r="K224" s="6">
        <f t="shared" si="3"/>
        <v>18447.22014120454</v>
      </c>
      <c r="L224" s="6">
        <f>'Summary CF'!H223-Interest!K224</f>
        <v>4.1666678953333758E-4</v>
      </c>
    </row>
    <row r="225" spans="1:12">
      <c r="A225">
        <v>222</v>
      </c>
      <c r="B225" s="6">
        <f>$B$1*Balance!B224</f>
        <v>0</v>
      </c>
      <c r="C225" s="6">
        <f>$B$1*Balance!C224</f>
        <v>0</v>
      </c>
      <c r="D225" s="6">
        <f>$B$1*Balance!D224</f>
        <v>0</v>
      </c>
      <c r="E225" s="6">
        <f>'Principal CF Alloc'!L240-'Principal CF Alloc'!M240</f>
        <v>0</v>
      </c>
      <c r="F225" s="6">
        <f>$B$1*Balance!F224</f>
        <v>0</v>
      </c>
      <c r="G225" s="6">
        <f>'Principal CF Alloc'!T240-'Principal CF Alloc'!U240</f>
        <v>13357.905807032663</v>
      </c>
      <c r="H225" s="6">
        <f>$B$1*Balance!H224</f>
        <v>0</v>
      </c>
      <c r="I225" s="6">
        <f>$B$1*Balance!I224</f>
        <v>3882.1413751689211</v>
      </c>
      <c r="K225" s="6">
        <f t="shared" si="3"/>
        <v>17240.047182201582</v>
      </c>
      <c r="L225" s="6">
        <f>'Summary CF'!H224-Interest!K225</f>
        <v>4.1666678953333758E-4</v>
      </c>
    </row>
    <row r="226" spans="1:12">
      <c r="A226">
        <v>223</v>
      </c>
      <c r="B226" s="6">
        <f>$B$1*Balance!B225</f>
        <v>0</v>
      </c>
      <c r="C226" s="6">
        <f>$B$1*Balance!C225</f>
        <v>0</v>
      </c>
      <c r="D226" s="6">
        <f>$B$1*Balance!D225</f>
        <v>0</v>
      </c>
      <c r="E226" s="6">
        <f>'Principal CF Alloc'!L241-'Principal CF Alloc'!M241</f>
        <v>0</v>
      </c>
      <c r="F226" s="6">
        <f>$B$1*Balance!F225</f>
        <v>0</v>
      </c>
      <c r="G226" s="6">
        <f>'Principal CF Alloc'!T241-'Principal CF Alloc'!U241</f>
        <v>12432.649433374716</v>
      </c>
      <c r="H226" s="6">
        <f>$B$1*Balance!H225</f>
        <v>0</v>
      </c>
      <c r="I226" s="6">
        <f>$B$1*Balance!I225</f>
        <v>3613.2387415745798</v>
      </c>
      <c r="K226" s="6">
        <f t="shared" si="3"/>
        <v>16045.888174949296</v>
      </c>
      <c r="L226" s="6">
        <f>'Summary CF'!H225-Interest!K226</f>
        <v>4.1666678953333758E-4</v>
      </c>
    </row>
    <row r="227" spans="1:12">
      <c r="A227">
        <v>224</v>
      </c>
      <c r="B227" s="6">
        <f>$B$1*Balance!B226</f>
        <v>0</v>
      </c>
      <c r="C227" s="6">
        <f>$B$1*Balance!C226</f>
        <v>0</v>
      </c>
      <c r="D227" s="6">
        <f>$B$1*Balance!D226</f>
        <v>0</v>
      </c>
      <c r="E227" s="6">
        <f>'Principal CF Alloc'!L242-'Principal CF Alloc'!M242</f>
        <v>0</v>
      </c>
      <c r="F227" s="6">
        <f>$B$1*Balance!F226</f>
        <v>0</v>
      </c>
      <c r="G227" s="6">
        <f>'Principal CF Alloc'!T242-'Principal CF Alloc'!U242</f>
        <v>11517.388312467338</v>
      </c>
      <c r="H227" s="6">
        <f>$B$1*Balance!H226</f>
        <v>0</v>
      </c>
      <c r="I227" s="6">
        <f>$B$1*Balance!I226</f>
        <v>3347.2409783108728</v>
      </c>
      <c r="K227" s="6">
        <f t="shared" si="3"/>
        <v>14864.62929077821</v>
      </c>
      <c r="L227" s="6">
        <f>'Summary CF'!H226-Interest!K227</f>
        <v>4.1666678589535877E-4</v>
      </c>
    </row>
    <row r="228" spans="1:12">
      <c r="A228">
        <v>225</v>
      </c>
      <c r="B228" s="6">
        <f>$B$1*Balance!B227</f>
        <v>0</v>
      </c>
      <c r="C228" s="6">
        <f>$B$1*Balance!C227</f>
        <v>0</v>
      </c>
      <c r="D228" s="6">
        <f>$B$1*Balance!D227</f>
        <v>0</v>
      </c>
      <c r="E228" s="6">
        <f>'Principal CF Alloc'!L243-'Principal CF Alloc'!M243</f>
        <v>0</v>
      </c>
      <c r="F228" s="6">
        <f>$B$1*Balance!F227</f>
        <v>0</v>
      </c>
      <c r="G228" s="6">
        <f>'Principal CF Alloc'!T243-'Principal CF Alloc'!U243</f>
        <v>10612.034969250577</v>
      </c>
      <c r="H228" s="6">
        <f>$B$1*Balance!H227</f>
        <v>0</v>
      </c>
      <c r="I228" s="6">
        <f>$B$1*Balance!I227</f>
        <v>3084.1226629385014</v>
      </c>
      <c r="K228" s="6">
        <f t="shared" si="3"/>
        <v>13696.157632189079</v>
      </c>
      <c r="L228" s="6">
        <f>'Summary CF'!H227-Interest!K228</f>
        <v>4.1666678407636937E-4</v>
      </c>
    </row>
    <row r="229" spans="1:12">
      <c r="A229">
        <v>226</v>
      </c>
      <c r="B229" s="6">
        <f>$B$1*Balance!B228</f>
        <v>0</v>
      </c>
      <c r="C229" s="6">
        <f>$B$1*Balance!C228</f>
        <v>0</v>
      </c>
      <c r="D229" s="6">
        <f>$B$1*Balance!D228</f>
        <v>0</v>
      </c>
      <c r="E229" s="6">
        <f>'Principal CF Alloc'!L244-'Principal CF Alloc'!M244</f>
        <v>0</v>
      </c>
      <c r="F229" s="6">
        <f>$B$1*Balance!F228</f>
        <v>0</v>
      </c>
      <c r="G229" s="6">
        <f>'Principal CF Alloc'!T244-'Principal CF Alloc'!U244</f>
        <v>9716.5026444000778</v>
      </c>
      <c r="H229" s="6">
        <f>$B$1*Balance!H228</f>
        <v>0</v>
      </c>
      <c r="I229" s="6">
        <f>$B$1*Balance!I228</f>
        <v>2823.8585810288255</v>
      </c>
      <c r="K229" s="6">
        <f t="shared" si="3"/>
        <v>12540.361225428904</v>
      </c>
      <c r="L229" s="6">
        <f>'Summary CF'!H228-Interest!K229</f>
        <v>4.1666678407636937E-4</v>
      </c>
    </row>
    <row r="230" spans="1:12">
      <c r="A230">
        <v>227</v>
      </c>
      <c r="B230" s="6">
        <f>$B$1*Balance!B229</f>
        <v>0</v>
      </c>
      <c r="C230" s="6">
        <f>$B$1*Balance!C229</f>
        <v>0</v>
      </c>
      <c r="D230" s="6">
        <f>$B$1*Balance!D229</f>
        <v>0</v>
      </c>
      <c r="E230" s="6">
        <f>'Principal CF Alloc'!L245-'Principal CF Alloc'!M245</f>
        <v>0</v>
      </c>
      <c r="F230" s="6">
        <f>$B$1*Balance!F229</f>
        <v>0</v>
      </c>
      <c r="G230" s="6">
        <f>'Principal CF Alloc'!T245-'Principal CF Alloc'!U245</f>
        <v>8830.7052886202309</v>
      </c>
      <c r="H230" s="6">
        <f>$B$1*Balance!H229</f>
        <v>0</v>
      </c>
      <c r="I230" s="6">
        <f>$B$1*Balance!I229</f>
        <v>2566.4237245053073</v>
      </c>
      <c r="K230" s="6">
        <f t="shared" si="3"/>
        <v>11397.129013125537</v>
      </c>
      <c r="L230" s="6">
        <f>'Summary CF'!H229-Interest!K230</f>
        <v>4.1666678589535877E-4</v>
      </c>
    </row>
    <row r="231" spans="1:12">
      <c r="A231">
        <v>228</v>
      </c>
      <c r="B231" s="6">
        <f>$B$1*Balance!B230</f>
        <v>0</v>
      </c>
      <c r="C231" s="6">
        <f>$B$1*Balance!C230</f>
        <v>0</v>
      </c>
      <c r="D231" s="6">
        <f>$B$1*Balance!D230</f>
        <v>0</v>
      </c>
      <c r="E231" s="6">
        <f>'Principal CF Alloc'!L246-'Principal CF Alloc'!M246</f>
        <v>0</v>
      </c>
      <c r="F231" s="6">
        <f>$B$1*Balance!F230</f>
        <v>0</v>
      </c>
      <c r="G231" s="6">
        <f>'Principal CF Alloc'!T246-'Principal CF Alloc'!U246</f>
        <v>7954.5575569823595</v>
      </c>
      <c r="H231" s="6">
        <f>$B$1*Balance!H230</f>
        <v>0</v>
      </c>
      <c r="I231" s="6">
        <f>$B$1*Balance!I230</f>
        <v>2311.793289998051</v>
      </c>
      <c r="K231" s="6">
        <f t="shared" si="3"/>
        <v>10266.350846980411</v>
      </c>
      <c r="L231" s="6">
        <f>'Summary CF'!H230-Interest!K231</f>
        <v>4.1666678589535877E-4</v>
      </c>
    </row>
    <row r="232" spans="1:12">
      <c r="A232">
        <v>229</v>
      </c>
      <c r="B232" s="6">
        <f>$B$1*Balance!B231</f>
        <v>0</v>
      </c>
      <c r="C232" s="6">
        <f>$B$1*Balance!C231</f>
        <v>0</v>
      </c>
      <c r="D232" s="6">
        <f>$B$1*Balance!D231</f>
        <v>0</v>
      </c>
      <c r="E232" s="6">
        <f>'Principal CF Alloc'!L247-'Principal CF Alloc'!M247</f>
        <v>0</v>
      </c>
      <c r="F232" s="6">
        <f>$B$1*Balance!F231</f>
        <v>0</v>
      </c>
      <c r="G232" s="6">
        <f>'Principal CF Alloc'!T247-'Principal CF Alloc'!U247</f>
        <v>7087.9748033075666</v>
      </c>
      <c r="H232" s="6">
        <f>$B$1*Balance!H231</f>
        <v>0</v>
      </c>
      <c r="I232" s="6">
        <f>$B$1*Balance!I231</f>
        <v>2059.9426772113143</v>
      </c>
      <c r="K232" s="6">
        <f t="shared" si="3"/>
        <v>9147.9174805188813</v>
      </c>
      <c r="L232" s="6">
        <f>'Summary CF'!H231-Interest!K232</f>
        <v>4.1666678771434817E-4</v>
      </c>
    </row>
    <row r="233" spans="1:12">
      <c r="A233">
        <v>230</v>
      </c>
      <c r="B233" s="6">
        <f>$B$1*Balance!B232</f>
        <v>0</v>
      </c>
      <c r="C233" s="6">
        <f>$B$1*Balance!C232</f>
        <v>0</v>
      </c>
      <c r="D233" s="6">
        <f>$B$1*Balance!D232</f>
        <v>0</v>
      </c>
      <c r="E233" s="6">
        <f>'Principal CF Alloc'!L248-'Principal CF Alloc'!M248</f>
        <v>0</v>
      </c>
      <c r="F233" s="6">
        <f>$B$1*Balance!F232</f>
        <v>0</v>
      </c>
      <c r="G233" s="6">
        <f>'Principal CF Alloc'!T248-'Principal CF Alloc'!U248</f>
        <v>6230.8730745939047</v>
      </c>
      <c r="H233" s="6">
        <f>$B$1*Balance!H232</f>
        <v>0</v>
      </c>
      <c r="I233" s="6">
        <f>$B$1*Balance!I232</f>
        <v>1810.8474873039058</v>
      </c>
      <c r="K233" s="6">
        <f t="shared" si="3"/>
        <v>8041.7205618978105</v>
      </c>
      <c r="L233" s="6">
        <f>'Summary CF'!H232-Interest!K233</f>
        <v>4.1666678680485347E-4</v>
      </c>
    </row>
    <row r="234" spans="1:12">
      <c r="A234">
        <v>231</v>
      </c>
      <c r="B234" s="6">
        <f>$B$1*Balance!B233</f>
        <v>0</v>
      </c>
      <c r="C234" s="6">
        <f>$B$1*Balance!C233</f>
        <v>0</v>
      </c>
      <c r="D234" s="6">
        <f>$B$1*Balance!D233</f>
        <v>0</v>
      </c>
      <c r="E234" s="6">
        <f>'Principal CF Alloc'!L249-'Principal CF Alloc'!M249</f>
        <v>0</v>
      </c>
      <c r="F234" s="6">
        <f>$B$1*Balance!F233</f>
        <v>0</v>
      </c>
      <c r="G234" s="6">
        <f>'Principal CF Alloc'!T249-'Principal CF Alloc'!U249</f>
        <v>5383.1691054875118</v>
      </c>
      <c r="H234" s="6">
        <f>$B$1*Balance!H233</f>
        <v>0</v>
      </c>
      <c r="I234" s="6">
        <f>$B$1*Balance!I233</f>
        <v>1564.4835212823607</v>
      </c>
      <c r="K234" s="6">
        <f t="shared" si="3"/>
        <v>6947.6526267698728</v>
      </c>
      <c r="L234" s="6">
        <f>'Summary CF'!H233-Interest!K234</f>
        <v>4.1666678589535877E-4</v>
      </c>
    </row>
    <row r="235" spans="1:12">
      <c r="A235">
        <v>232</v>
      </c>
      <c r="B235" s="6">
        <f>$B$1*Balance!B234</f>
        <v>0</v>
      </c>
      <c r="C235" s="6">
        <f>$B$1*Balance!C234</f>
        <v>0</v>
      </c>
      <c r="D235" s="6">
        <f>$B$1*Balance!D234</f>
        <v>0</v>
      </c>
      <c r="E235" s="6">
        <f>'Principal CF Alloc'!L250-'Principal CF Alloc'!M250</f>
        <v>0</v>
      </c>
      <c r="F235" s="6">
        <f>$B$1*Balance!F234</f>
        <v>0</v>
      </c>
      <c r="G235" s="6">
        <f>'Principal CF Alloc'!T250-'Principal CF Alloc'!U250</f>
        <v>4544.7803127973866</v>
      </c>
      <c r="H235" s="6">
        <f>$B$1*Balance!H234</f>
        <v>0</v>
      </c>
      <c r="I235" s="6">
        <f>$B$1*Balance!I234</f>
        <v>1320.826778406793</v>
      </c>
      <c r="K235" s="6">
        <f t="shared" si="3"/>
        <v>5865.6070912041796</v>
      </c>
      <c r="L235" s="6">
        <f>'Summary CF'!H234-Interest!K235</f>
        <v>4.1666678589535877E-4</v>
      </c>
    </row>
    <row r="236" spans="1:12">
      <c r="A236">
        <v>233</v>
      </c>
      <c r="B236" s="6">
        <f>$B$1*Balance!B235</f>
        <v>0</v>
      </c>
      <c r="C236" s="6">
        <f>$B$1*Balance!C235</f>
        <v>0</v>
      </c>
      <c r="D236" s="6">
        <f>$B$1*Balance!D235</f>
        <v>0</v>
      </c>
      <c r="E236" s="6">
        <f>'Principal CF Alloc'!L251-'Principal CF Alloc'!M251</f>
        <v>0</v>
      </c>
      <c r="F236" s="6">
        <f>$B$1*Balance!F235</f>
        <v>0</v>
      </c>
      <c r="G236" s="6">
        <f>'Principal CF Alloc'!T251-'Principal CF Alloc'!U251</f>
        <v>3715.6247900534258</v>
      </c>
      <c r="H236" s="6">
        <f>$B$1*Balance!H235</f>
        <v>0</v>
      </c>
      <c r="I236" s="6">
        <f>$B$1*Balance!I235</f>
        <v>1079.8534546093294</v>
      </c>
      <c r="K236" s="6">
        <f t="shared" si="3"/>
        <v>4795.4782446627551</v>
      </c>
      <c r="L236" s="6">
        <f>'Summary CF'!H235-Interest!K236</f>
        <v>4.1666678680485347E-4</v>
      </c>
    </row>
    <row r="237" spans="1:12">
      <c r="A237">
        <v>234</v>
      </c>
      <c r="B237" s="6">
        <f>$B$1*Balance!B236</f>
        <v>0</v>
      </c>
      <c r="C237" s="6">
        <f>$B$1*Balance!C236</f>
        <v>0</v>
      </c>
      <c r="D237" s="6">
        <f>$B$1*Balance!D236</f>
        <v>0</v>
      </c>
      <c r="E237" s="6">
        <f>'Principal CF Alloc'!L252-'Principal CF Alloc'!M252</f>
        <v>0</v>
      </c>
      <c r="F237" s="6">
        <f>$B$1*Balance!F236</f>
        <v>0</v>
      </c>
      <c r="G237" s="6">
        <f>'Principal CF Alloc'!T252-'Principal CF Alloc'!U252</f>
        <v>2895.6213021074254</v>
      </c>
      <c r="H237" s="6">
        <f>$B$1*Balance!H236</f>
        <v>0</v>
      </c>
      <c r="I237" s="6">
        <f>$B$1*Balance!I236</f>
        <v>841.53994092502307</v>
      </c>
      <c r="K237" s="6">
        <f t="shared" si="3"/>
        <v>3737.1612430324485</v>
      </c>
      <c r="L237" s="6">
        <f>'Summary CF'!H236-Interest!K237</f>
        <v>4.1666678635010612E-4</v>
      </c>
    </row>
    <row r="238" spans="1:12">
      <c r="A238">
        <v>235</v>
      </c>
      <c r="B238" s="6">
        <f>$B$1*Balance!B237</f>
        <v>0</v>
      </c>
      <c r="C238" s="6">
        <f>$B$1*Balance!C237</f>
        <v>0</v>
      </c>
      <c r="D238" s="6">
        <f>$B$1*Balance!D237</f>
        <v>0</v>
      </c>
      <c r="E238" s="6">
        <f>'Principal CF Alloc'!L253-'Principal CF Alloc'!M253</f>
        <v>0</v>
      </c>
      <c r="F238" s="6">
        <f>$B$1*Balance!F237</f>
        <v>0</v>
      </c>
      <c r="G238" s="6">
        <f>'Principal CF Alloc'!T253-'Principal CF Alloc'!U253</f>
        <v>2084.6892797766704</v>
      </c>
      <c r="H238" s="6">
        <f>$B$1*Balance!H237</f>
        <v>0</v>
      </c>
      <c r="I238" s="6">
        <f>$B$1*Balance!I237</f>
        <v>605.86282193514728</v>
      </c>
      <c r="K238" s="6">
        <f t="shared" si="3"/>
        <v>2690.5521017118176</v>
      </c>
      <c r="L238" s="6">
        <f>'Summary CF'!H237-Interest!K238</f>
        <v>4.1666678589535877E-4</v>
      </c>
    </row>
    <row r="239" spans="1:12">
      <c r="A239">
        <v>236</v>
      </c>
      <c r="B239" s="6">
        <f>$B$1*Balance!B238</f>
        <v>0</v>
      </c>
      <c r="C239" s="6">
        <f>$B$1*Balance!C238</f>
        <v>0</v>
      </c>
      <c r="D239" s="6">
        <f>$B$1*Balance!D238</f>
        <v>0</v>
      </c>
      <c r="E239" s="6">
        <f>'Principal CF Alloc'!L254-'Principal CF Alloc'!M254</f>
        <v>0</v>
      </c>
      <c r="F239" s="6">
        <f>$B$1*Balance!F238</f>
        <v>0</v>
      </c>
      <c r="G239" s="6">
        <f>'Principal CF Alloc'!T254-'Principal CF Alloc'!U254</f>
        <v>1282.7488145298055</v>
      </c>
      <c r="H239" s="6">
        <f>$B$1*Balance!H238</f>
        <v>0</v>
      </c>
      <c r="I239" s="6">
        <f>$B$1*Balance!I238</f>
        <v>372.79887422277716</v>
      </c>
      <c r="K239" s="6">
        <f t="shared" si="3"/>
        <v>1655.5476887525826</v>
      </c>
      <c r="L239" s="6">
        <f>'Summary CF'!H238-Interest!K239</f>
        <v>4.1666678612273245E-4</v>
      </c>
    </row>
    <row r="240" spans="1:12">
      <c r="A240">
        <v>237</v>
      </c>
      <c r="B240" s="6">
        <f>$B$1*Balance!B239</f>
        <v>0</v>
      </c>
      <c r="C240" s="6">
        <f>$B$1*Balance!C239</f>
        <v>0</v>
      </c>
      <c r="D240" s="6">
        <f>$B$1*Balance!D239</f>
        <v>0</v>
      </c>
      <c r="E240" s="6">
        <f>'Principal CF Alloc'!L255-'Principal CF Alloc'!M255</f>
        <v>0</v>
      </c>
      <c r="F240" s="6">
        <f>$B$1*Balance!F239</f>
        <v>0</v>
      </c>
      <c r="G240" s="6">
        <f>'Principal CF Alloc'!T255-'Principal CF Alloc'!U255</f>
        <v>489.72065321464248</v>
      </c>
      <c r="H240" s="6">
        <f>$B$1*Balance!H239</f>
        <v>0</v>
      </c>
      <c r="I240" s="6">
        <f>$B$1*Balance!I239</f>
        <v>142.3250648405579</v>
      </c>
      <c r="K240" s="6">
        <f t="shared" si="3"/>
        <v>632.04571805520038</v>
      </c>
      <c r="L240" s="6">
        <f>'Summary CF'!H239-Interest!K240</f>
        <v>4.1666678612273245E-4</v>
      </c>
    </row>
    <row r="241" spans="1:12">
      <c r="A241">
        <v>238</v>
      </c>
      <c r="B241" s="6">
        <f>$B$1*Balance!B240</f>
        <v>0</v>
      </c>
      <c r="C241" s="6">
        <f>$B$1*Balance!C240</f>
        <v>0</v>
      </c>
      <c r="D241" s="6">
        <f>$B$1*Balance!D240</f>
        <v>0</v>
      </c>
      <c r="E241" s="6">
        <f>'Principal CF Alloc'!L256-'Principal CF Alloc'!M256</f>
        <v>0</v>
      </c>
      <c r="F241" s="6">
        <f>$B$1*Balance!F240</f>
        <v>0</v>
      </c>
      <c r="G241" s="6">
        <f>'Principal CF Alloc'!T256-'Principal CF Alloc'!U256</f>
        <v>0</v>
      </c>
      <c r="H241" s="6">
        <f>$B$1*Balance!H240</f>
        <v>0</v>
      </c>
      <c r="I241" s="6">
        <f>$B$1*Balance!I240</f>
        <v>0</v>
      </c>
      <c r="K241" s="6">
        <f t="shared" si="3"/>
        <v>0</v>
      </c>
      <c r="L241" s="6">
        <f>'Summary CF'!H240-Interest!K241</f>
        <v>0</v>
      </c>
    </row>
    <row r="242" spans="1:12">
      <c r="A242">
        <v>239</v>
      </c>
      <c r="B242" s="6">
        <f>$B$1*Balance!B241</f>
        <v>0</v>
      </c>
      <c r="C242" s="6">
        <f>$B$1*Balance!C241</f>
        <v>0</v>
      </c>
      <c r="D242" s="6">
        <f>$B$1*Balance!D241</f>
        <v>0</v>
      </c>
      <c r="E242" s="6">
        <f>'Principal CF Alloc'!L257-'Principal CF Alloc'!M257</f>
        <v>0</v>
      </c>
      <c r="F242" s="6">
        <f>$B$1*Balance!F241</f>
        <v>0</v>
      </c>
      <c r="G242" s="6">
        <f>'Principal CF Alloc'!T257-'Principal CF Alloc'!U257</f>
        <v>0</v>
      </c>
      <c r="H242" s="6">
        <f>$B$1*Balance!H241</f>
        <v>0</v>
      </c>
      <c r="I242" s="6">
        <f>$B$1*Balance!I241</f>
        <v>0</v>
      </c>
      <c r="K242" s="6">
        <f t="shared" si="3"/>
        <v>0</v>
      </c>
      <c r="L242" s="6">
        <f>'Summary CF'!H241-Interest!K242</f>
        <v>0</v>
      </c>
    </row>
    <row r="243" spans="1:12">
      <c r="A243">
        <v>240</v>
      </c>
      <c r="B243" s="6">
        <f>$B$1*Balance!B242</f>
        <v>0</v>
      </c>
      <c r="C243" s="6">
        <f>$B$1*Balance!C242</f>
        <v>0</v>
      </c>
      <c r="D243" s="6">
        <f>$B$1*Balance!D242</f>
        <v>0</v>
      </c>
      <c r="E243" s="6">
        <f>'Principal CF Alloc'!L258-'Principal CF Alloc'!M258</f>
        <v>0</v>
      </c>
      <c r="F243" s="6">
        <f>$B$1*Balance!F242</f>
        <v>0</v>
      </c>
      <c r="G243" s="6">
        <f>'Principal CF Alloc'!T258-'Principal CF Alloc'!U258</f>
        <v>0</v>
      </c>
      <c r="H243" s="6">
        <f>$B$1*Balance!H242</f>
        <v>0</v>
      </c>
      <c r="I243" s="6">
        <f>$B$1*Balance!I242</f>
        <v>0</v>
      </c>
      <c r="K243" s="6">
        <f t="shared" si="3"/>
        <v>0</v>
      </c>
      <c r="L243" s="6">
        <f>'Summary CF'!H242-Interest!K243</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2:K245"/>
  <sheetViews>
    <sheetView zoomScale="85"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9.1640625" defaultRowHeight="12" x14ac:dyDescent="0"/>
  <cols>
    <col min="1" max="1" width="10" customWidth="1"/>
    <col min="2" max="9" width="12.83203125" style="6" customWidth="1"/>
    <col min="10" max="10" width="4.5" style="28" customWidth="1"/>
    <col min="11" max="11" width="9.33203125" bestFit="1" customWidth="1"/>
    <col min="12" max="16384" width="9.1640625" style="28"/>
  </cols>
  <sheetData>
    <row r="2" spans="1:11" s="34" customFormat="1" ht="17">
      <c r="A2" s="15" t="s">
        <v>59</v>
      </c>
      <c r="B2" s="22">
        <f>SUM(B6:B245)</f>
        <v>84807690.487333909</v>
      </c>
      <c r="C2" s="22">
        <f t="shared" ref="C2:I2" si="0">SUM(C6:C245)</f>
        <v>5783168.2274104692</v>
      </c>
      <c r="D2" s="22">
        <f t="shared" si="0"/>
        <v>17773817.164865255</v>
      </c>
      <c r="E2" s="22">
        <f t="shared" si="0"/>
        <v>31256573.535972137</v>
      </c>
      <c r="F2" s="22">
        <f t="shared" si="0"/>
        <v>29338393.952591356</v>
      </c>
      <c r="G2" s="22">
        <f t="shared" si="0"/>
        <v>47968682.733660445</v>
      </c>
      <c r="H2" s="22">
        <f t="shared" si="0"/>
        <v>39681638.296440639</v>
      </c>
      <c r="I2" s="22">
        <f t="shared" si="0"/>
        <v>23363156.476904817</v>
      </c>
      <c r="K2" s="14"/>
    </row>
    <row r="3" spans="1:11">
      <c r="A3" s="11"/>
    </row>
    <row r="4" spans="1:11" ht="15">
      <c r="B4" s="36" t="s">
        <v>58</v>
      </c>
    </row>
    <row r="5" spans="1:11" ht="24.75" customHeight="1">
      <c r="A5" s="13"/>
      <c r="B5" s="23" t="s">
        <v>1</v>
      </c>
      <c r="C5" s="23" t="s">
        <v>7</v>
      </c>
      <c r="D5" s="23" t="s">
        <v>2</v>
      </c>
      <c r="E5" s="23" t="s">
        <v>5</v>
      </c>
      <c r="F5" s="23" t="s">
        <v>6</v>
      </c>
      <c r="G5" s="23" t="s">
        <v>4</v>
      </c>
      <c r="H5" s="23" t="s">
        <v>0</v>
      </c>
      <c r="I5" s="23" t="s">
        <v>3</v>
      </c>
      <c r="K5" s="35" t="s">
        <v>57</v>
      </c>
    </row>
    <row r="6" spans="1:11">
      <c r="A6">
        <v>1</v>
      </c>
      <c r="B6" s="6">
        <f>(Principal!B3+Interest!B4)*$K6</f>
        <v>951900.8999459648</v>
      </c>
      <c r="C6" s="6">
        <f>(Principal!C3+Interest!C4)*$K6</f>
        <v>113333.3333333333</v>
      </c>
      <c r="D6" s="6">
        <f>(Principal!D3+Interest!D4)*$K6</f>
        <v>58333.333333333336</v>
      </c>
      <c r="E6" s="6">
        <f>(Principal!E3+Interest!E4)*$K6</f>
        <v>0</v>
      </c>
      <c r="F6" s="6">
        <f>(Principal!F3+Interest!F4)*$K6</f>
        <v>83333.333333333328</v>
      </c>
      <c r="G6" s="6">
        <f>(Principal!G3+Interest!G4)*$K6</f>
        <v>0</v>
      </c>
      <c r="H6" s="6">
        <f>(Principal!H3+Interest!H4)*$K6</f>
        <v>292630.57404679595</v>
      </c>
      <c r="I6" s="6">
        <f>(Principal!I3+Interest!I4)*$K6</f>
        <v>58125</v>
      </c>
      <c r="K6" s="44">
        <v>1</v>
      </c>
    </row>
    <row r="7" spans="1:11">
      <c r="A7">
        <v>2</v>
      </c>
      <c r="B7" s="6">
        <f>(Principal!B4+Interest!B5)*$K7</f>
        <v>990702.86831828277</v>
      </c>
      <c r="C7" s="6">
        <f>(Principal!C4+Interest!C5)*$K7</f>
        <v>113333.33333333334</v>
      </c>
      <c r="D7" s="6">
        <f>(Principal!D4+Interest!D5)*$K7</f>
        <v>58333.333333333336</v>
      </c>
      <c r="E7" s="6">
        <f>(Principal!E4+Interest!E5)*$K7</f>
        <v>0</v>
      </c>
      <c r="F7" s="6">
        <f>(Principal!F4+Interest!F5)*$K7</f>
        <v>83333.333333333328</v>
      </c>
      <c r="G7" s="6">
        <f>(Principal!G4+Interest!G5)*$K7</f>
        <v>0</v>
      </c>
      <c r="H7" s="6">
        <f>(Principal!H4+Interest!H5)*$K7</f>
        <v>303907.39610500098</v>
      </c>
      <c r="I7" s="6">
        <f>(Principal!I4+Interest!I5)*$K7</f>
        <v>58125</v>
      </c>
      <c r="K7" s="44">
        <v>1</v>
      </c>
    </row>
    <row r="8" spans="1:11">
      <c r="A8">
        <v>3</v>
      </c>
      <c r="B8" s="6">
        <f>(Principal!B5+Interest!B6)*$K8</f>
        <v>1029017.6090687093</v>
      </c>
      <c r="C8" s="6">
        <f>(Principal!C5+Interest!C6)*$K8</f>
        <v>113333.33333333337</v>
      </c>
      <c r="D8" s="6">
        <f>(Principal!D5+Interest!D6)*$K8</f>
        <v>58333.333333333336</v>
      </c>
      <c r="E8" s="6">
        <f>(Principal!E5+Interest!E6)*$K8</f>
        <v>0</v>
      </c>
      <c r="F8" s="6">
        <f>(Principal!F5+Interest!F6)*$K8</f>
        <v>83333.333333333328</v>
      </c>
      <c r="G8" s="6">
        <f>(Principal!G5+Interest!G6)*$K8</f>
        <v>0</v>
      </c>
      <c r="H8" s="6">
        <f>(Principal!H5+Interest!H6)*$K8</f>
        <v>315042.61763559363</v>
      </c>
      <c r="I8" s="6">
        <f>(Principal!I5+Interest!I6)*$K8</f>
        <v>58125</v>
      </c>
      <c r="K8" s="44">
        <v>1</v>
      </c>
    </row>
    <row r="9" spans="1:11">
      <c r="A9">
        <v>4</v>
      </c>
      <c r="B9" s="6">
        <f>(Principal!B6+Interest!B7)*$K9</f>
        <v>1066814.0024294613</v>
      </c>
      <c r="C9" s="6">
        <f>(Principal!C6+Interest!C7)*$K9</f>
        <v>113333.3333333334</v>
      </c>
      <c r="D9" s="6">
        <f>(Principal!D6+Interest!D7)*$K9</f>
        <v>58333.333333333336</v>
      </c>
      <c r="E9" s="6">
        <f>(Principal!E6+Interest!E7)*$K9</f>
        <v>0</v>
      </c>
      <c r="F9" s="6">
        <f>(Principal!F6+Interest!F7)*$K9</f>
        <v>83333.333333333328</v>
      </c>
      <c r="G9" s="6">
        <f>(Principal!G6+Interest!G7)*$K9</f>
        <v>0</v>
      </c>
      <c r="H9" s="6">
        <f>(Principal!H6+Interest!H7)*$K9</f>
        <v>326027.19445606216</v>
      </c>
      <c r="I9" s="6">
        <f>(Principal!I6+Interest!I7)*$K9</f>
        <v>58125</v>
      </c>
      <c r="K9" s="44">
        <v>1</v>
      </c>
    </row>
    <row r="10" spans="1:11">
      <c r="A10">
        <v>5</v>
      </c>
      <c r="B10" s="6">
        <f>(Principal!B7+Interest!B8)*$K10</f>
        <v>1104061.3372048787</v>
      </c>
      <c r="C10" s="6">
        <f>(Principal!C7+Interest!C8)*$K10</f>
        <v>113333.3333333333</v>
      </c>
      <c r="D10" s="6">
        <f>(Principal!D7+Interest!D8)*$K10</f>
        <v>58333.333333333336</v>
      </c>
      <c r="E10" s="6">
        <f>(Principal!E7+Interest!E8)*$K10</f>
        <v>0</v>
      </c>
      <c r="F10" s="6">
        <f>(Principal!F7+Interest!F8)*$K10</f>
        <v>83333.333333333328</v>
      </c>
      <c r="G10" s="6">
        <f>(Principal!G7+Interest!G8)*$K10</f>
        <v>0</v>
      </c>
      <c r="H10" s="6">
        <f>(Principal!H7+Interest!H8)*$K10</f>
        <v>336852.20112516783</v>
      </c>
      <c r="I10" s="6">
        <f>(Principal!I7+Interest!I8)*$K10</f>
        <v>58125</v>
      </c>
      <c r="K10" s="44">
        <v>1</v>
      </c>
    </row>
    <row r="11" spans="1:11">
      <c r="A11">
        <v>6</v>
      </c>
      <c r="B11" s="6">
        <f>(Principal!B8+Interest!B9)*$K11</f>
        <v>1140729.3527409467</v>
      </c>
      <c r="C11" s="6">
        <f>(Principal!C8+Interest!C9)*$K11</f>
        <v>113333.33333333333</v>
      </c>
      <c r="D11" s="6">
        <f>(Principal!D8+Interest!D9)*$K11</f>
        <v>58333.333333333336</v>
      </c>
      <c r="E11" s="6">
        <f>(Principal!E8+Interest!E9)*$K11</f>
        <v>0</v>
      </c>
      <c r="F11" s="6">
        <f>(Principal!F8+Interest!F9)*$K11</f>
        <v>83333.333333333328</v>
      </c>
      <c r="G11" s="6">
        <f>(Principal!G8+Interest!G9)*$K11</f>
        <v>0</v>
      </c>
      <c r="H11" s="6">
        <f>(Principal!H8+Interest!H9)*$K11</f>
        <v>347508.84314033762</v>
      </c>
      <c r="I11" s="6">
        <f>(Principal!I8+Interest!I9)*$K11</f>
        <v>58125</v>
      </c>
      <c r="K11" s="44">
        <v>1</v>
      </c>
    </row>
    <row r="12" spans="1:11">
      <c r="A12">
        <v>7</v>
      </c>
      <c r="B12" s="6">
        <f>(Principal!B9+Interest!B10)*$K12</f>
        <v>1176788.2804724243</v>
      </c>
      <c r="C12" s="6">
        <f>(Principal!C9+Interest!C10)*$K12</f>
        <v>113333.33333333339</v>
      </c>
      <c r="D12" s="6">
        <f>(Principal!D9+Interest!D10)*$K12</f>
        <v>58333.333333333336</v>
      </c>
      <c r="E12" s="6">
        <f>(Principal!E9+Interest!E10)*$K12</f>
        <v>0</v>
      </c>
      <c r="F12" s="6">
        <f>(Principal!F9+Interest!F10)*$K12</f>
        <v>83333.333333333328</v>
      </c>
      <c r="G12" s="6">
        <f>(Principal!G9+Interest!G10)*$K12</f>
        <v>0</v>
      </c>
      <c r="H12" s="6">
        <f>(Principal!H9+Interest!H10)*$K12</f>
        <v>357988.46901229839</v>
      </c>
      <c r="I12" s="6">
        <f>(Principal!I9+Interest!I10)*$K12</f>
        <v>58125</v>
      </c>
      <c r="K12" s="44">
        <v>1</v>
      </c>
    </row>
    <row r="13" spans="1:11">
      <c r="A13">
        <v>8</v>
      </c>
      <c r="B13" s="6">
        <f>(Principal!B10+Interest!B11)*$K13</f>
        <v>1212208.8849695076</v>
      </c>
      <c r="C13" s="6">
        <f>(Principal!C10+Interest!C11)*$K13</f>
        <v>113333.33333333337</v>
      </c>
      <c r="D13" s="6">
        <f>(Principal!D10+Interest!D11)*$K13</f>
        <v>58333.333333333336</v>
      </c>
      <c r="E13" s="6">
        <f>(Principal!E10+Interest!E11)*$K13</f>
        <v>0</v>
      </c>
      <c r="F13" s="6">
        <f>(Principal!F10+Interest!F11)*$K13</f>
        <v>83333.333333333328</v>
      </c>
      <c r="G13" s="6">
        <f>(Principal!G10+Interest!G11)*$K13</f>
        <v>0</v>
      </c>
      <c r="H13" s="6">
        <f>(Principal!H10+Interest!H11)*$K13</f>
        <v>368282.58219426312</v>
      </c>
      <c r="I13" s="6">
        <f>(Principal!I10+Interest!I11)*$K13</f>
        <v>58125</v>
      </c>
      <c r="K13" s="44">
        <v>1</v>
      </c>
    </row>
    <row r="14" spans="1:11">
      <c r="A14">
        <v>9</v>
      </c>
      <c r="B14" s="6">
        <f>(Principal!B11+Interest!B12)*$K14</f>
        <v>1246962.5044052065</v>
      </c>
      <c r="C14" s="6">
        <f>(Principal!C11+Interest!C12)*$K14</f>
        <v>113333.33333333342</v>
      </c>
      <c r="D14" s="6">
        <f>(Principal!D11+Interest!D12)*$K14</f>
        <v>58333.333333333336</v>
      </c>
      <c r="E14" s="6">
        <f>(Principal!E11+Interest!E12)*$K14</f>
        <v>0</v>
      </c>
      <c r="F14" s="6">
        <f>(Principal!F11+Interest!F12)*$K14</f>
        <v>83333.333333333328</v>
      </c>
      <c r="G14" s="6">
        <f>(Principal!G11+Interest!G12)*$K14</f>
        <v>0</v>
      </c>
      <c r="H14" s="6">
        <f>(Principal!H11+Interest!H12)*$K14</f>
        <v>378382.85284276318</v>
      </c>
      <c r="I14" s="6">
        <f>(Principal!I11+Interest!I12)*$K14</f>
        <v>58125</v>
      </c>
      <c r="K14" s="44">
        <v>1</v>
      </c>
    </row>
    <row r="15" spans="1:11">
      <c r="A15">
        <v>10</v>
      </c>
      <c r="B15" s="6">
        <f>(Principal!B12+Interest!B13)*$K15</f>
        <v>1281021.0903659901</v>
      </c>
      <c r="C15" s="6">
        <f>(Principal!C12+Interest!C13)*$K15</f>
        <v>113333.33333333337</v>
      </c>
      <c r="D15" s="6">
        <f>(Principal!D12+Interest!D13)*$K15</f>
        <v>58333.333333333336</v>
      </c>
      <c r="E15" s="6">
        <f>(Principal!E12+Interest!E13)*$K15</f>
        <v>0</v>
      </c>
      <c r="F15" s="6">
        <f>(Principal!F12+Interest!F13)*$K15</f>
        <v>83333.333333333328</v>
      </c>
      <c r="G15" s="6">
        <f>(Principal!G12+Interest!G13)*$K15</f>
        <v>0</v>
      </c>
      <c r="H15" s="6">
        <f>(Principal!H12+Interest!H13)*$K15</f>
        <v>388281.12938761589</v>
      </c>
      <c r="I15" s="6">
        <f>(Principal!I12+Interest!I13)*$K15</f>
        <v>58125</v>
      </c>
      <c r="K15" s="44">
        <v>1</v>
      </c>
    </row>
    <row r="16" spans="1:11">
      <c r="A16">
        <v>11</v>
      </c>
      <c r="B16" s="6">
        <f>(Principal!B13+Interest!B14)*$K16</f>
        <v>1314357.2469283659</v>
      </c>
      <c r="C16" s="6">
        <f>(Principal!C13+Interest!C14)*$K16</f>
        <v>113333.33333333333</v>
      </c>
      <c r="D16" s="6">
        <f>(Principal!D13+Interest!D14)*$K16</f>
        <v>58333.333333333336</v>
      </c>
      <c r="E16" s="6">
        <f>(Principal!E13+Interest!E14)*$K16</f>
        <v>0</v>
      </c>
      <c r="F16" s="6">
        <f>(Principal!F13+Interest!F14)*$K16</f>
        <v>83333.333333333328</v>
      </c>
      <c r="G16" s="6">
        <f>(Principal!G13+Interest!G14)*$K16</f>
        <v>0</v>
      </c>
      <c r="H16" s="6">
        <f>(Principal!H13+Interest!H14)*$K16</f>
        <v>397969.44988855638</v>
      </c>
      <c r="I16" s="6">
        <f>(Principal!I13+Interest!I14)*$K16</f>
        <v>58125</v>
      </c>
      <c r="K16" s="44">
        <v>1</v>
      </c>
    </row>
    <row r="17" spans="1:11">
      <c r="A17">
        <v>12</v>
      </c>
      <c r="B17" s="6">
        <f>(Principal!B14+Interest!B15)*$K17</f>
        <v>1346944.2689251793</v>
      </c>
      <c r="C17" s="6">
        <f>(Principal!C14+Interest!C15)*$K17</f>
        <v>113333.33333333342</v>
      </c>
      <c r="D17" s="6">
        <f>(Principal!D14+Interest!D15)*$K17</f>
        <v>58333.333333333336</v>
      </c>
      <c r="E17" s="6">
        <f>(Principal!E14+Interest!E15)*$K17</f>
        <v>0</v>
      </c>
      <c r="F17" s="6">
        <f>(Principal!F14+Interest!F15)*$K17</f>
        <v>83333.333333333328</v>
      </c>
      <c r="G17" s="6">
        <f>(Principal!G14+Interest!G15)*$K17</f>
        <v>0</v>
      </c>
      <c r="H17" s="6">
        <f>(Principal!H14+Interest!H15)*$K17</f>
        <v>407440.05315638031</v>
      </c>
      <c r="I17" s="6">
        <f>(Principal!I14+Interest!I15)*$K17</f>
        <v>58125</v>
      </c>
      <c r="K17" s="44">
        <v>1</v>
      </c>
    </row>
    <row r="18" spans="1:11">
      <c r="A18">
        <v>13</v>
      </c>
      <c r="B18" s="6">
        <f>(Principal!B15+Interest!B16)*$K18</f>
        <v>1378756.1793264023</v>
      </c>
      <c r="C18" s="6">
        <f>(Principal!C15+Interest!C16)*$K18</f>
        <v>113333.33333333339</v>
      </c>
      <c r="D18" s="6">
        <f>(Principal!D15+Interest!D16)*$K18</f>
        <v>58333.333333333336</v>
      </c>
      <c r="E18" s="6">
        <f>(Principal!E15+Interest!E16)*$K18</f>
        <v>0</v>
      </c>
      <c r="F18" s="6">
        <f>(Principal!F15+Interest!F16)*$K18</f>
        <v>83333.333333333328</v>
      </c>
      <c r="G18" s="6">
        <f>(Principal!G15+Interest!G16)*$K18</f>
        <v>0</v>
      </c>
      <c r="H18" s="6">
        <f>(Principal!H15+Interest!H16)*$K18</f>
        <v>416685.38961673563</v>
      </c>
      <c r="I18" s="6">
        <f>(Principal!I15+Interest!I16)*$K18</f>
        <v>58125</v>
      </c>
      <c r="K18" s="44">
        <v>1</v>
      </c>
    </row>
    <row r="19" spans="1:11">
      <c r="A19">
        <v>14</v>
      </c>
      <c r="B19" s="6">
        <f>(Principal!B16+Interest!B17)*$K19</f>
        <v>1409767.7656602119</v>
      </c>
      <c r="C19" s="6">
        <f>(Principal!C16+Interest!C17)*$K19</f>
        <v>113333.33333333336</v>
      </c>
      <c r="D19" s="6">
        <f>(Principal!D16+Interest!D17)*$K19</f>
        <v>58333.333333333336</v>
      </c>
      <c r="E19" s="6">
        <f>(Principal!E16+Interest!E17)*$K19</f>
        <v>0</v>
      </c>
      <c r="F19" s="6">
        <f>(Principal!F16+Interest!F17)*$K19</f>
        <v>83333.333333333328</v>
      </c>
      <c r="G19" s="6">
        <f>(Principal!G16+Interest!G17)*$K19</f>
        <v>0</v>
      </c>
      <c r="H19" s="6">
        <f>(Principal!H16+Interest!H17)*$K19</f>
        <v>425698.13189499907</v>
      </c>
      <c r="I19" s="6">
        <f>(Principal!I16+Interest!I17)*$K19</f>
        <v>58125</v>
      </c>
      <c r="K19" s="44">
        <v>1</v>
      </c>
    </row>
    <row r="20" spans="1:11">
      <c r="A20">
        <v>15</v>
      </c>
      <c r="B20" s="6">
        <f>(Principal!B17+Interest!B18)*$K20</f>
        <v>1439954.6154020017</v>
      </c>
      <c r="C20" s="6">
        <f>(Principal!C17+Interest!C18)*$K20</f>
        <v>113333.33333333331</v>
      </c>
      <c r="D20" s="6">
        <f>(Principal!D17+Interest!D18)*$K20</f>
        <v>58333.333333333336</v>
      </c>
      <c r="E20" s="6">
        <f>(Principal!E17+Interest!E18)*$K20</f>
        <v>0</v>
      </c>
      <c r="F20" s="6">
        <f>(Principal!F17+Interest!F18)*$K20</f>
        <v>83333.333333333328</v>
      </c>
      <c r="G20" s="6">
        <f>(Principal!G17+Interest!G18)*$K20</f>
        <v>0</v>
      </c>
      <c r="H20" s="6">
        <f>(Principal!H17+Interest!H18)*$K20</f>
        <v>434471.18510120676</v>
      </c>
      <c r="I20" s="6">
        <f>(Principal!I17+Interest!I18)*$K20</f>
        <v>58125</v>
      </c>
      <c r="K20" s="44">
        <v>1</v>
      </c>
    </row>
    <row r="21" spans="1:11">
      <c r="A21">
        <v>16</v>
      </c>
      <c r="B21" s="6">
        <f>(Principal!B18+Interest!B19)*$K21</f>
        <v>1469293.1502601658</v>
      </c>
      <c r="C21" s="6">
        <f>(Principal!C18+Interest!C19)*$K21</f>
        <v>113333.33333333328</v>
      </c>
      <c r="D21" s="6">
        <f>(Principal!D18+Interest!D19)*$K21</f>
        <v>58333.333333333336</v>
      </c>
      <c r="E21" s="6">
        <f>(Principal!E18+Interest!E19)*$K21</f>
        <v>0</v>
      </c>
      <c r="F21" s="6">
        <f>(Principal!F18+Interest!F19)*$K21</f>
        <v>83333.333333333328</v>
      </c>
      <c r="G21" s="6">
        <f>(Principal!G18+Interest!G19)*$K21</f>
        <v>0</v>
      </c>
      <c r="H21" s="6">
        <f>(Principal!H18+Interest!H19)*$K21</f>
        <v>442997.6967943607</v>
      </c>
      <c r="I21" s="6">
        <f>(Principal!I18+Interest!I19)*$K21</f>
        <v>58125</v>
      </c>
      <c r="K21" s="44">
        <v>1</v>
      </c>
    </row>
    <row r="22" spans="1:11">
      <c r="A22">
        <v>17</v>
      </c>
      <c r="B22" s="6">
        <f>(Principal!B19+Interest!B20)*$K22</f>
        <v>1497760.6592893323</v>
      </c>
      <c r="C22" s="6">
        <f>(Principal!C19+Interest!C20)*$K22</f>
        <v>113333.33333333333</v>
      </c>
      <c r="D22" s="6">
        <f>(Principal!D19+Interest!D20)*$K22</f>
        <v>58333.333333333336</v>
      </c>
      <c r="E22" s="6">
        <f>(Principal!E19+Interest!E20)*$K22</f>
        <v>0</v>
      </c>
      <c r="F22" s="6">
        <f>(Principal!F19+Interest!F20)*$K22</f>
        <v>83333.333333333328</v>
      </c>
      <c r="G22" s="6">
        <f>(Principal!G19+Interest!G20)*$K22</f>
        <v>0</v>
      </c>
      <c r="H22" s="6">
        <f>(Principal!H19+Interest!H20)*$K22</f>
        <v>451271.06660596223</v>
      </c>
      <c r="I22" s="6">
        <f>(Principal!I19+Interest!I20)*$K22</f>
        <v>58125</v>
      </c>
      <c r="K22" s="44">
        <v>1</v>
      </c>
    </row>
    <row r="23" spans="1:11">
      <c r="A23">
        <v>18</v>
      </c>
      <c r="B23" s="6">
        <f>(Principal!B20+Interest!B21)*$K23</f>
        <v>1525335.3307639372</v>
      </c>
      <c r="C23" s="6">
        <f>(Principal!C20+Interest!C21)*$K23</f>
        <v>113333.33333333344</v>
      </c>
      <c r="D23" s="6">
        <f>(Principal!D20+Interest!D21)*$K23</f>
        <v>58333.333333333336</v>
      </c>
      <c r="E23" s="6">
        <f>(Principal!E20+Interest!E21)*$K23</f>
        <v>0</v>
      </c>
      <c r="F23" s="6">
        <f>(Principal!F20+Interest!F21)*$K23</f>
        <v>83333.333333333328</v>
      </c>
      <c r="G23" s="6">
        <f>(Principal!G20+Interest!G21)*$K23</f>
        <v>0</v>
      </c>
      <c r="H23" s="6">
        <f>(Principal!H20+Interest!H21)*$K23</f>
        <v>459284.95550326927</v>
      </c>
      <c r="I23" s="6">
        <f>(Principal!I20+Interest!I21)*$K23</f>
        <v>58125</v>
      </c>
      <c r="K23" s="44">
        <v>1</v>
      </c>
    </row>
    <row r="24" spans="1:11">
      <c r="A24">
        <v>19</v>
      </c>
      <c r="B24" s="6">
        <f>(Principal!B21+Interest!B22)*$K24</f>
        <v>1551996.2827468219</v>
      </c>
      <c r="C24" s="6">
        <f>(Principal!C21+Interest!C22)*$K24</f>
        <v>113333.33333333326</v>
      </c>
      <c r="D24" s="6">
        <f>(Principal!D21+Interest!D22)*$K24</f>
        <v>58333.333333333336</v>
      </c>
      <c r="E24" s="6">
        <f>(Principal!E21+Interest!E22)*$K24</f>
        <v>0</v>
      </c>
      <c r="F24" s="6">
        <f>(Principal!F21+Interest!F22)*$K24</f>
        <v>83333.333333333328</v>
      </c>
      <c r="G24" s="6">
        <f>(Principal!G21+Interest!G22)*$K24</f>
        <v>0</v>
      </c>
      <c r="H24" s="6">
        <f>(Principal!H21+Interest!H22)*$K24</f>
        <v>467033.29467329511</v>
      </c>
      <c r="I24" s="6">
        <f>(Principal!I21+Interest!I22)*$K24</f>
        <v>58125</v>
      </c>
      <c r="K24" s="44">
        <v>1</v>
      </c>
    </row>
    <row r="25" spans="1:11">
      <c r="A25">
        <v>20</v>
      </c>
      <c r="B25" s="6">
        <f>(Principal!B22+Interest!B23)*$K25</f>
        <v>1577723.5922900722</v>
      </c>
      <c r="C25" s="6">
        <f>(Principal!C22+Interest!C23)*$K25</f>
        <v>113333.33333333331</v>
      </c>
      <c r="D25" s="6">
        <f>(Principal!D22+Interest!D23)*$K25</f>
        <v>58333.333333333336</v>
      </c>
      <c r="E25" s="6">
        <f>(Principal!E22+Interest!E23)*$K25</f>
        <v>0</v>
      </c>
      <c r="F25" s="6">
        <f>(Principal!F22+Interest!F23)*$K25</f>
        <v>83333.333333333328</v>
      </c>
      <c r="G25" s="6">
        <f>(Principal!G22+Interest!G23)*$K25</f>
        <v>0</v>
      </c>
      <c r="H25" s="6">
        <f>(Principal!H22+Interest!H23)*$K25</f>
        <v>474510.29400930222</v>
      </c>
      <c r="I25" s="6">
        <f>(Principal!I22+Interest!I23)*$K25</f>
        <v>58125</v>
      </c>
      <c r="K25" s="44">
        <v>1</v>
      </c>
    </row>
    <row r="26" spans="1:11">
      <c r="A26">
        <v>21</v>
      </c>
      <c r="B26" s="6">
        <f>(Principal!B23+Interest!B24)*$K26</f>
        <v>1602498.3232076257</v>
      </c>
      <c r="C26" s="6">
        <f>(Principal!C23+Interest!C24)*$K26</f>
        <v>113333.33333333346</v>
      </c>
      <c r="D26" s="6">
        <f>(Principal!D23+Interest!D24)*$K26</f>
        <v>58333.333333333336</v>
      </c>
      <c r="E26" s="6">
        <f>(Principal!E23+Interest!E24)*$K26</f>
        <v>0</v>
      </c>
      <c r="F26" s="6">
        <f>(Principal!F23+Interest!F24)*$K26</f>
        <v>83333.333333333328</v>
      </c>
      <c r="G26" s="6">
        <f>(Principal!G23+Interest!G24)*$K26</f>
        <v>0</v>
      </c>
      <c r="H26" s="6">
        <f>(Principal!H23+Interest!H24)*$K26</f>
        <v>481710.4501822163</v>
      </c>
      <c r="I26" s="6">
        <f>(Principal!I23+Interest!I24)*$K26</f>
        <v>58125</v>
      </c>
      <c r="K26" s="44">
        <v>1</v>
      </c>
    </row>
    <row r="27" spans="1:11">
      <c r="A27">
        <v>22</v>
      </c>
      <c r="B27" s="6">
        <f>(Principal!B24+Interest!B25)*$K27</f>
        <v>1626302.5523619363</v>
      </c>
      <c r="C27" s="6">
        <f>(Principal!C24+Interest!C25)*$K27</f>
        <v>113333.33333333336</v>
      </c>
      <c r="D27" s="6">
        <f>(Principal!D24+Interest!D25)*$K27</f>
        <v>58333.333333333336</v>
      </c>
      <c r="E27" s="6">
        <f>(Principal!E24+Interest!E25)*$K27</f>
        <v>0</v>
      </c>
      <c r="F27" s="6">
        <f>(Principal!F24+Interest!F25)*$K27</f>
        <v>83333.333333333328</v>
      </c>
      <c r="G27" s="6">
        <f>(Principal!G24+Interest!G25)*$K27</f>
        <v>0</v>
      </c>
      <c r="H27" s="6">
        <f>(Principal!H24+Interest!H25)*$K27</f>
        <v>488628.55428018776</v>
      </c>
      <c r="I27" s="6">
        <f>(Principal!I24+Interest!I25)*$K27</f>
        <v>58125</v>
      </c>
      <c r="K27" s="44">
        <v>1</v>
      </c>
    </row>
    <row r="28" spans="1:11">
      <c r="A28">
        <v>23</v>
      </c>
      <c r="B28" s="6">
        <f>(Principal!B25+Interest!B26)*$K28</f>
        <v>1649119.3944096991</v>
      </c>
      <c r="C28" s="6">
        <f>(Principal!C25+Interest!C26)*$K28</f>
        <v>113333.33333333333</v>
      </c>
      <c r="D28" s="6">
        <f>(Principal!D25+Interest!D26)*$K28</f>
        <v>58333.333333333336</v>
      </c>
      <c r="E28" s="6">
        <f>(Principal!E25+Interest!E26)*$K28</f>
        <v>0</v>
      </c>
      <c r="F28" s="6">
        <f>(Principal!F25+Interest!F26)*$K28</f>
        <v>83333.333333333328</v>
      </c>
      <c r="G28" s="6">
        <f>(Principal!G25+Interest!G26)*$K28</f>
        <v>0</v>
      </c>
      <c r="H28" s="6">
        <f>(Principal!H25+Interest!H26)*$K28</f>
        <v>495259.69900031883</v>
      </c>
      <c r="I28" s="6">
        <f>(Principal!I25+Interest!I26)*$K28</f>
        <v>58125</v>
      </c>
      <c r="K28" s="44">
        <v>1</v>
      </c>
    </row>
    <row r="29" spans="1:11">
      <c r="A29">
        <v>24</v>
      </c>
      <c r="B29" s="6">
        <f>(Principal!B26+Interest!B27)*$K29</f>
        <v>1670933.0249545237</v>
      </c>
      <c r="C29" s="6">
        <f>(Principal!C26+Interest!C27)*$K29</f>
        <v>113333.3333333334</v>
      </c>
      <c r="D29" s="6">
        <f>(Principal!D26+Interest!D27)*$K29</f>
        <v>58333.333333333336</v>
      </c>
      <c r="E29" s="6">
        <f>(Principal!E26+Interest!E27)*$K29</f>
        <v>0</v>
      </c>
      <c r="F29" s="6">
        <f>(Principal!F26+Interest!F27)*$K29</f>
        <v>83333.333333333328</v>
      </c>
      <c r="G29" s="6">
        <f>(Principal!G26+Interest!G27)*$K29</f>
        <v>0</v>
      </c>
      <c r="H29" s="6">
        <f>(Principal!H26+Interest!H27)*$K29</f>
        <v>501599.28537740844</v>
      </c>
      <c r="I29" s="6">
        <f>(Principal!I26+Interest!I27)*$K29</f>
        <v>58125</v>
      </c>
      <c r="K29" s="44">
        <v>1</v>
      </c>
    </row>
    <row r="30" spans="1:11">
      <c r="A30">
        <v>25</v>
      </c>
      <c r="B30" s="6">
        <f>(Principal!B27+Interest!B28)*$K30</f>
        <v>1691728.7020576834</v>
      </c>
      <c r="C30" s="6">
        <f>(Principal!C27+Interest!C28)*$K30</f>
        <v>113333.33333333334</v>
      </c>
      <c r="D30" s="6">
        <f>(Principal!D27+Interest!D28)*$K30</f>
        <v>58333.333333333336</v>
      </c>
      <c r="E30" s="6">
        <f>(Principal!E27+Interest!E28)*$K30</f>
        <v>0</v>
      </c>
      <c r="F30" s="6">
        <f>(Principal!F27+Interest!F28)*$K30</f>
        <v>83333.333333333328</v>
      </c>
      <c r="G30" s="6">
        <f>(Principal!G27+Interest!G28)*$K30</f>
        <v>0</v>
      </c>
      <c r="H30" s="6">
        <f>(Principal!H27+Interest!H28)*$K30</f>
        <v>507643.02903551422</v>
      </c>
      <c r="I30" s="6">
        <f>(Principal!I27+Interest!I28)*$K30</f>
        <v>58125</v>
      </c>
      <c r="K30" s="44">
        <v>1</v>
      </c>
    </row>
    <row r="31" spans="1:11">
      <c r="A31">
        <v>26</v>
      </c>
      <c r="B31" s="6">
        <f>(Principal!B28+Interest!B29)*$K31</f>
        <v>1711492.7860610276</v>
      </c>
      <c r="C31" s="6">
        <f>(Principal!C28+Interest!C29)*$K31</f>
        <v>113333.33333333326</v>
      </c>
      <c r="D31" s="6">
        <f>(Principal!D28+Interest!D29)*$K31</f>
        <v>58333.333333333336</v>
      </c>
      <c r="E31" s="6">
        <f>(Principal!E28+Interest!E29)*$K31</f>
        <v>0</v>
      </c>
      <c r="F31" s="6">
        <f>(Principal!F28+Interest!F29)*$K31</f>
        <v>83333.333333333328</v>
      </c>
      <c r="G31" s="6">
        <f>(Principal!G28+Interest!G29)*$K31</f>
        <v>0</v>
      </c>
      <c r="H31" s="6">
        <f>(Principal!H28+Interest!H29)*$K31</f>
        <v>513386.96594898612</v>
      </c>
      <c r="I31" s="6">
        <f>(Principal!I28+Interest!I29)*$K31</f>
        <v>58125</v>
      </c>
      <c r="K31" s="44">
        <v>1</v>
      </c>
    </row>
    <row r="32" spans="1:11">
      <c r="A32">
        <v>27</v>
      </c>
      <c r="B32" s="6">
        <f>(Principal!B29+Interest!B30)*$K32</f>
        <v>1730212.7576798303</v>
      </c>
      <c r="C32" s="6">
        <f>(Principal!C29+Interest!C30)*$K32</f>
        <v>113333.33333333342</v>
      </c>
      <c r="D32" s="6">
        <f>(Principal!D29+Interest!D30)*$K32</f>
        <v>58333.333333333336</v>
      </c>
      <c r="E32" s="6">
        <f>(Principal!E29+Interest!E30)*$K32</f>
        <v>0</v>
      </c>
      <c r="F32" s="6">
        <f>(Principal!F29+Interest!F30)*$K32</f>
        <v>83333.333333333328</v>
      </c>
      <c r="G32" s="6">
        <f>(Principal!G29+Interest!G30)*$K32</f>
        <v>0</v>
      </c>
      <c r="H32" s="6">
        <f>(Principal!H29+Interest!H30)*$K32</f>
        <v>518827.45770070073</v>
      </c>
      <c r="I32" s="6">
        <f>(Principal!I29+Interest!I30)*$K32</f>
        <v>58125</v>
      </c>
      <c r="K32" s="44">
        <v>1</v>
      </c>
    </row>
    <row r="33" spans="1:11">
      <c r="A33">
        <v>28</v>
      </c>
      <c r="B33" s="6">
        <f>(Principal!B30+Interest!B31)*$K33</f>
        <v>1711820.2912121213</v>
      </c>
      <c r="C33" s="6">
        <f>(Principal!C30+Interest!C31)*$K33</f>
        <v>113333.33333333323</v>
      </c>
      <c r="D33" s="6">
        <f>(Principal!D30+Interest!D31)*$K33</f>
        <v>58333.333333333336</v>
      </c>
      <c r="E33" s="6">
        <f>(Principal!E30+Interest!E31)*$K33</f>
        <v>0</v>
      </c>
      <c r="F33" s="6">
        <f>(Principal!F30+Interest!F31)*$K33</f>
        <v>83333.333333333328</v>
      </c>
      <c r="G33" s="6">
        <f>(Principal!G30+Interest!G31)*$K33</f>
        <v>0</v>
      </c>
      <c r="H33" s="6">
        <f>(Principal!H30+Interest!H31)*$K33</f>
        <v>513482.14713352278</v>
      </c>
      <c r="I33" s="6">
        <f>(Principal!I30+Interest!I31)*$K33</f>
        <v>58125</v>
      </c>
      <c r="K33" s="44">
        <v>1</v>
      </c>
    </row>
    <row r="34" spans="1:11">
      <c r="A34">
        <v>29</v>
      </c>
      <c r="B34" s="6">
        <f>(Principal!B31+Interest!B32)*$K34</f>
        <v>1693581.3701401222</v>
      </c>
      <c r="C34" s="6">
        <f>(Principal!C31+Interest!C32)*$K34</f>
        <v>113333.33333333326</v>
      </c>
      <c r="D34" s="6">
        <f>(Principal!D31+Interest!D32)*$K34</f>
        <v>58333.333333333336</v>
      </c>
      <c r="E34" s="6">
        <f>(Principal!E31+Interest!E32)*$K34</f>
        <v>0</v>
      </c>
      <c r="F34" s="6">
        <f>(Principal!F31+Interest!F32)*$K34</f>
        <v>83333.333333333328</v>
      </c>
      <c r="G34" s="6">
        <f>(Principal!G31+Interest!G32)*$K34</f>
        <v>0</v>
      </c>
      <c r="H34" s="6">
        <f>(Principal!H31+Interest!H32)*$K34</f>
        <v>508181.46069697308</v>
      </c>
      <c r="I34" s="6">
        <f>(Principal!I31+Interest!I32)*$K34</f>
        <v>58125</v>
      </c>
      <c r="K34" s="44">
        <v>1</v>
      </c>
    </row>
    <row r="35" spans="1:11">
      <c r="A35">
        <v>30</v>
      </c>
      <c r="B35" s="6">
        <f>(Principal!B32+Interest!B33)*$K35</f>
        <v>1675494.7603838288</v>
      </c>
      <c r="C35" s="6">
        <f>(Principal!C32+Interest!C33)*$K35</f>
        <v>113333.33333333326</v>
      </c>
      <c r="D35" s="6">
        <f>(Principal!D32+Interest!D33)*$K35</f>
        <v>58333.333333333336</v>
      </c>
      <c r="E35" s="6">
        <f>(Principal!E32+Interest!E33)*$K35</f>
        <v>0</v>
      </c>
      <c r="F35" s="6">
        <f>(Principal!F32+Interest!F33)*$K35</f>
        <v>83333.333333333328</v>
      </c>
      <c r="G35" s="6">
        <f>(Principal!G32+Interest!G33)*$K35</f>
        <v>0</v>
      </c>
      <c r="H35" s="6">
        <f>(Principal!H32+Interest!H33)*$K35</f>
        <v>502925.03973655018</v>
      </c>
      <c r="I35" s="6">
        <f>(Principal!I32+Interest!I33)*$K35</f>
        <v>58125</v>
      </c>
      <c r="K35" s="44">
        <v>1</v>
      </c>
    </row>
    <row r="36" spans="1:11">
      <c r="A36">
        <v>31</v>
      </c>
      <c r="B36" s="6">
        <f>(Principal!B33+Interest!B34)*$K36</f>
        <v>1657559.2376316453</v>
      </c>
      <c r="C36" s="6">
        <f>(Principal!C33+Interest!C34)*$K36</f>
        <v>113333.3333333333</v>
      </c>
      <c r="D36" s="6">
        <f>(Principal!D33+Interest!D34)*$K36</f>
        <v>58333.333333333336</v>
      </c>
      <c r="E36" s="6">
        <f>(Principal!E33+Interest!E34)*$K36</f>
        <v>0</v>
      </c>
      <c r="F36" s="6">
        <f>(Principal!F33+Interest!F34)*$K36</f>
        <v>83333.333333333328</v>
      </c>
      <c r="G36" s="6">
        <f>(Principal!G33+Interest!G34)*$K36</f>
        <v>0</v>
      </c>
      <c r="H36" s="6">
        <f>(Principal!H33+Interest!H34)*$K36</f>
        <v>497712.52843669697</v>
      </c>
      <c r="I36" s="6">
        <f>(Principal!I33+Interest!I34)*$K36</f>
        <v>58125</v>
      </c>
      <c r="K36" s="44">
        <v>1</v>
      </c>
    </row>
    <row r="37" spans="1:11">
      <c r="A37">
        <v>32</v>
      </c>
      <c r="B37" s="6">
        <f>(Principal!B34+Interest!B35)*$K37</f>
        <v>1639773.5872635564</v>
      </c>
      <c r="C37" s="6">
        <f>(Principal!C34+Interest!C35)*$K37</f>
        <v>113333.33333333323</v>
      </c>
      <c r="D37" s="6">
        <f>(Principal!D34+Interest!D35)*$K37</f>
        <v>58333.333333333336</v>
      </c>
      <c r="E37" s="6">
        <f>(Principal!E34+Interest!E35)*$K37</f>
        <v>0</v>
      </c>
      <c r="F37" s="6">
        <f>(Principal!F34+Interest!F35)*$K37</f>
        <v>83333.333333333328</v>
      </c>
      <c r="G37" s="6">
        <f>(Principal!G34+Interest!G35)*$K37</f>
        <v>0</v>
      </c>
      <c r="H37" s="6">
        <f>(Principal!H34+Interest!H35)*$K37</f>
        <v>492543.57379847113</v>
      </c>
      <c r="I37" s="6">
        <f>(Principal!I34+Interest!I35)*$K37</f>
        <v>58125</v>
      </c>
      <c r="K37" s="44">
        <v>1</v>
      </c>
    </row>
    <row r="38" spans="1:11">
      <c r="A38">
        <v>33</v>
      </c>
      <c r="B38" s="6">
        <f>(Principal!B35+Interest!B36)*$K38</f>
        <v>1622136.6042748955</v>
      </c>
      <c r="C38" s="6">
        <f>(Principal!C35+Interest!C36)*$K38</f>
        <v>113333.33333333337</v>
      </c>
      <c r="D38" s="6">
        <f>(Principal!D35+Interest!D36)*$K38</f>
        <v>58333.333333333336</v>
      </c>
      <c r="E38" s="6">
        <f>(Principal!E35+Interest!E36)*$K38</f>
        <v>0</v>
      </c>
      <c r="F38" s="6">
        <f>(Principal!F35+Interest!F36)*$K38</f>
        <v>83333.333333333328</v>
      </c>
      <c r="G38" s="6">
        <f>(Principal!G35+Interest!G36)*$K38</f>
        <v>0</v>
      </c>
      <c r="H38" s="6">
        <f>(Principal!H35+Interest!H36)*$K38</f>
        <v>487417.82561739156</v>
      </c>
      <c r="I38" s="6">
        <f>(Principal!I35+Interest!I36)*$K38</f>
        <v>58125</v>
      </c>
      <c r="K38" s="44">
        <v>1</v>
      </c>
    </row>
    <row r="39" spans="1:11">
      <c r="A39">
        <v>34</v>
      </c>
      <c r="B39" s="6">
        <f>(Principal!B36+Interest!B37)*$K39</f>
        <v>1604647.0932007155</v>
      </c>
      <c r="C39" s="6">
        <f>(Principal!C36+Interest!C37)*$K39</f>
        <v>113333.33333333323</v>
      </c>
      <c r="D39" s="6">
        <f>(Principal!D36+Interest!D37)*$K39</f>
        <v>58333.333333333336</v>
      </c>
      <c r="E39" s="6">
        <f>(Principal!E36+Interest!E37)*$K39</f>
        <v>0</v>
      </c>
      <c r="F39" s="6">
        <f>(Principal!F36+Interest!F37)*$K39</f>
        <v>83333.333333333328</v>
      </c>
      <c r="G39" s="6">
        <f>(Principal!G36+Interest!G37)*$K39</f>
        <v>0</v>
      </c>
      <c r="H39" s="6">
        <f>(Principal!H36+Interest!H37)*$K39</f>
        <v>482334.93646145798</v>
      </c>
      <c r="I39" s="6">
        <f>(Principal!I36+Interest!I37)*$K39</f>
        <v>58125</v>
      </c>
      <c r="K39" s="44">
        <v>1</v>
      </c>
    </row>
    <row r="40" spans="1:11">
      <c r="A40">
        <v>35</v>
      </c>
      <c r="B40" s="6">
        <f>(Principal!B37+Interest!B38)*$K40</f>
        <v>1587303.8680407484</v>
      </c>
      <c r="C40" s="6">
        <f>(Principal!C37+Interest!C38)*$K40</f>
        <v>113333.3333333334</v>
      </c>
      <c r="D40" s="6">
        <f>(Principal!D37+Interest!D38)*$K40</f>
        <v>58333.333333333336</v>
      </c>
      <c r="E40" s="6">
        <f>(Principal!E37+Interest!E38)*$K40</f>
        <v>0</v>
      </c>
      <c r="F40" s="6">
        <f>(Principal!F37+Interest!F38)*$K40</f>
        <v>83333.333333333328</v>
      </c>
      <c r="G40" s="6">
        <f>(Principal!G37+Interest!G38)*$K40</f>
        <v>0</v>
      </c>
      <c r="H40" s="6">
        <f>(Principal!H37+Interest!H38)*$K40</f>
        <v>477294.56164934265</v>
      </c>
      <c r="I40" s="6">
        <f>(Principal!I37+Interest!I38)*$K40</f>
        <v>58125</v>
      </c>
      <c r="K40" s="44">
        <v>1</v>
      </c>
    </row>
    <row r="41" spans="1:11">
      <c r="A41">
        <v>36</v>
      </c>
      <c r="B41" s="6">
        <f>(Principal!B38+Interest!B39)*$K41</f>
        <v>1570105.7521849589</v>
      </c>
      <c r="C41" s="6">
        <f>(Principal!C38+Interest!C39)*$K41</f>
        <v>113333.33333333327</v>
      </c>
      <c r="D41" s="6">
        <f>(Principal!D38+Interest!D39)*$K41</f>
        <v>58333.333333333336</v>
      </c>
      <c r="E41" s="6">
        <f>(Principal!E38+Interest!E39)*$K41</f>
        <v>0</v>
      </c>
      <c r="F41" s="6">
        <f>(Principal!F38+Interest!F39)*$K41</f>
        <v>83333.333333333328</v>
      </c>
      <c r="G41" s="6">
        <f>(Principal!G38+Interest!G39)*$K41</f>
        <v>0</v>
      </c>
      <c r="H41" s="6">
        <f>(Principal!H38+Interest!H39)*$K41</f>
        <v>472296.35922875372</v>
      </c>
      <c r="I41" s="6">
        <f>(Principal!I38+Interest!I39)*$K41</f>
        <v>58125</v>
      </c>
      <c r="K41" s="44">
        <v>1</v>
      </c>
    </row>
    <row r="42" spans="1:11">
      <c r="A42">
        <v>37</v>
      </c>
      <c r="B42" s="6">
        <f>(Principal!B39+Interest!B40)*$K42</f>
        <v>1553051.578339678</v>
      </c>
      <c r="C42" s="6">
        <f>(Principal!C39+Interest!C40)*$K42</f>
        <v>113333.33333333333</v>
      </c>
      <c r="D42" s="6">
        <f>(Principal!D39+Interest!D40)*$K42</f>
        <v>58333.333333333336</v>
      </c>
      <c r="E42" s="6">
        <f>(Principal!E39+Interest!E40)*$K42</f>
        <v>0</v>
      </c>
      <c r="F42" s="6">
        <f>(Principal!F39+Interest!F40)*$K42</f>
        <v>83333.333333333328</v>
      </c>
      <c r="G42" s="6">
        <f>(Principal!G39+Interest!G40)*$K42</f>
        <v>0</v>
      </c>
      <c r="H42" s="6">
        <f>(Principal!H39+Interest!H40)*$K42</f>
        <v>467339.98995496897</v>
      </c>
      <c r="I42" s="6">
        <f>(Principal!I39+Interest!I40)*$K42</f>
        <v>58125</v>
      </c>
      <c r="K42" s="44">
        <v>1</v>
      </c>
    </row>
    <row r="43" spans="1:11">
      <c r="A43">
        <v>38</v>
      </c>
      <c r="B43" s="6">
        <f>(Principal!B40+Interest!B41)*$K43</f>
        <v>1536140.1884543162</v>
      </c>
      <c r="C43" s="6">
        <f>(Principal!C40+Interest!C41)*$K43</f>
        <v>113333.3333333333</v>
      </c>
      <c r="D43" s="6">
        <f>(Principal!D40+Interest!D41)*$K43</f>
        <v>58333.333333333336</v>
      </c>
      <c r="E43" s="6">
        <f>(Principal!E40+Interest!E41)*$K43</f>
        <v>0</v>
      </c>
      <c r="F43" s="6">
        <f>(Principal!F40+Interest!F41)*$K43</f>
        <v>83333.333333333328</v>
      </c>
      <c r="G43" s="6">
        <f>(Principal!G40+Interest!G41)*$K43</f>
        <v>0</v>
      </c>
      <c r="H43" s="6">
        <f>(Principal!H40+Interest!H41)*$K43</f>
        <v>462425.11726953567</v>
      </c>
      <c r="I43" s="6">
        <f>(Principal!I40+Interest!I41)*$K43</f>
        <v>58125</v>
      </c>
      <c r="K43" s="44">
        <v>1</v>
      </c>
    </row>
    <row r="44" spans="1:11">
      <c r="A44">
        <v>39</v>
      </c>
      <c r="B44" s="6">
        <f>(Principal!B41+Interest!B42)*$K44</f>
        <v>1519370.4336486545</v>
      </c>
      <c r="C44" s="6">
        <f>(Principal!C41+Interest!C42)*$K44</f>
        <v>113333.33333333333</v>
      </c>
      <c r="D44" s="6">
        <f>(Principal!D41+Interest!D42)*$K44</f>
        <v>58333.333333333336</v>
      </c>
      <c r="E44" s="6">
        <f>(Principal!E41+Interest!E42)*$K44</f>
        <v>0</v>
      </c>
      <c r="F44" s="6">
        <f>(Principal!F41+Interest!F42)*$K44</f>
        <v>83333.333333333328</v>
      </c>
      <c r="G44" s="6">
        <f>(Principal!G41+Interest!G42)*$K44</f>
        <v>0</v>
      </c>
      <c r="H44" s="6">
        <f>(Principal!H41+Interest!H42)*$K44</f>
        <v>457551.40727914026</v>
      </c>
      <c r="I44" s="6">
        <f>(Principal!I41+Interest!I42)*$K44</f>
        <v>58125</v>
      </c>
      <c r="K44" s="44">
        <v>1</v>
      </c>
    </row>
    <row r="45" spans="1:11">
      <c r="A45">
        <v>40</v>
      </c>
      <c r="B45" s="6">
        <f>(Principal!B42+Interest!B43)*$K45</f>
        <v>1502741.1741407032</v>
      </c>
      <c r="C45" s="6">
        <f>(Principal!C42+Interest!C43)*$K45</f>
        <v>113333.33333333328</v>
      </c>
      <c r="D45" s="6">
        <f>(Principal!D42+Interest!D43)*$K45</f>
        <v>58333.333333333336</v>
      </c>
      <c r="E45" s="6">
        <f>(Principal!E42+Interest!E43)*$K45</f>
        <v>0</v>
      </c>
      <c r="F45" s="6">
        <f>(Principal!F42+Interest!F43)*$K45</f>
        <v>83333.333333333328</v>
      </c>
      <c r="G45" s="6">
        <f>(Principal!G42+Interest!G43)*$K45</f>
        <v>0</v>
      </c>
      <c r="H45" s="6">
        <f>(Principal!H42+Interest!H43)*$K45</f>
        <v>452718.52873464185</v>
      </c>
      <c r="I45" s="6">
        <f>(Principal!I42+Interest!I43)*$K45</f>
        <v>58125</v>
      </c>
      <c r="K45" s="44">
        <v>1</v>
      </c>
    </row>
    <row r="46" spans="1:11">
      <c r="A46">
        <v>41</v>
      </c>
      <c r="B46" s="6">
        <f>(Principal!B43+Interest!B44)*$K46</f>
        <v>1486251.2791751262</v>
      </c>
      <c r="C46" s="6">
        <f>(Principal!C43+Interest!C44)*$K46</f>
        <v>113333.33333333343</v>
      </c>
      <c r="D46" s="6">
        <f>(Principal!D43+Interest!D44)*$K46</f>
        <v>58333.333333333336</v>
      </c>
      <c r="E46" s="6">
        <f>(Principal!E43+Interest!E44)*$K46</f>
        <v>0</v>
      </c>
      <c r="F46" s="6">
        <f>(Principal!F43+Interest!F44)*$K46</f>
        <v>83333.333333333328</v>
      </c>
      <c r="G46" s="6">
        <f>(Principal!G43+Interest!G44)*$K46</f>
        <v>0</v>
      </c>
      <c r="H46" s="6">
        <f>(Principal!H43+Interest!H44)*$K46</f>
        <v>447926.15301027108</v>
      </c>
      <c r="I46" s="6">
        <f>(Principal!I43+Interest!I44)*$K46</f>
        <v>58125</v>
      </c>
      <c r="K46" s="44">
        <v>1</v>
      </c>
    </row>
    <row r="47" spans="1:11">
      <c r="A47">
        <v>42</v>
      </c>
      <c r="B47" s="6">
        <f>(Principal!B44+Interest!B45)*$K47</f>
        <v>1469899.6269522302</v>
      </c>
      <c r="C47" s="6">
        <f>(Principal!C44+Interest!C45)*$K47</f>
        <v>113333.33333333343</v>
      </c>
      <c r="D47" s="6">
        <f>(Principal!D44+Interest!D45)*$K47</f>
        <v>58333.333333333336</v>
      </c>
      <c r="E47" s="6">
        <f>(Principal!E44+Interest!E45)*$K47</f>
        <v>0</v>
      </c>
      <c r="F47" s="6">
        <f>(Principal!F44+Interest!F45)*$K47</f>
        <v>83333.333333333328</v>
      </c>
      <c r="G47" s="6">
        <f>(Principal!G44+Interest!G45)*$K47</f>
        <v>0</v>
      </c>
      <c r="H47" s="6">
        <f>(Principal!H44+Interest!H45)*$K47</f>
        <v>443173.95408299193</v>
      </c>
      <c r="I47" s="6">
        <f>(Principal!I44+Interest!I45)*$K47</f>
        <v>58125</v>
      </c>
      <c r="K47" s="44">
        <v>1</v>
      </c>
    </row>
    <row r="48" spans="1:11">
      <c r="A48">
        <v>43</v>
      </c>
      <c r="B48" s="6">
        <f>(Principal!B45+Interest!B46)*$K48</f>
        <v>1453685.1045575065</v>
      </c>
      <c r="C48" s="6">
        <f>(Principal!C45+Interest!C46)*$K48</f>
        <v>113333.33333333337</v>
      </c>
      <c r="D48" s="6">
        <f>(Principal!D45+Interest!D46)*$K48</f>
        <v>58333.333333333336</v>
      </c>
      <c r="E48" s="6">
        <f>(Principal!E45+Interest!E46)*$K48</f>
        <v>0</v>
      </c>
      <c r="F48" s="6">
        <f>(Principal!F45+Interest!F46)*$K48</f>
        <v>83333.333333333328</v>
      </c>
      <c r="G48" s="6">
        <f>(Principal!G45+Interest!G46)*$K48</f>
        <v>0</v>
      </c>
      <c r="H48" s="6">
        <f>(Principal!H45+Interest!H46)*$K48</f>
        <v>438461.60851202538</v>
      </c>
      <c r="I48" s="6">
        <f>(Principal!I45+Interest!I46)*$K48</f>
        <v>58125</v>
      </c>
      <c r="K48" s="44">
        <v>1</v>
      </c>
    </row>
    <row r="49" spans="1:11">
      <c r="A49">
        <v>44</v>
      </c>
      <c r="B49" s="6">
        <f>(Principal!B46+Interest!B47)*$K49</f>
        <v>1437606.6078917296</v>
      </c>
      <c r="C49" s="6">
        <f>(Principal!C46+Interest!C47)*$K49</f>
        <v>113333.33333333347</v>
      </c>
      <c r="D49" s="6">
        <f>(Principal!D46+Interest!D47)*$K49</f>
        <v>58333.333333333336</v>
      </c>
      <c r="E49" s="6">
        <f>(Principal!E46+Interest!E47)*$K49</f>
        <v>0</v>
      </c>
      <c r="F49" s="6">
        <f>(Principal!F46+Interest!F47)*$K49</f>
        <v>83333.333333333328</v>
      </c>
      <c r="G49" s="6">
        <f>(Principal!G46+Interest!G47)*$K49</f>
        <v>0</v>
      </c>
      <c r="H49" s="6">
        <f>(Principal!H46+Interest!H47)*$K49</f>
        <v>433788.7954185339</v>
      </c>
      <c r="I49" s="6">
        <f>(Principal!I46+Interest!I47)*$K49</f>
        <v>58125</v>
      </c>
      <c r="K49" s="44">
        <v>1</v>
      </c>
    </row>
    <row r="50" spans="1:11">
      <c r="A50">
        <v>45</v>
      </c>
      <c r="B50" s="6">
        <f>(Principal!B47+Interest!B48)*$K50</f>
        <v>1421663.0416016004</v>
      </c>
      <c r="C50" s="6">
        <f>(Principal!C47+Interest!C48)*$K50</f>
        <v>113333.33333333336</v>
      </c>
      <c r="D50" s="6">
        <f>(Principal!D47+Interest!D48)*$K50</f>
        <v>58333.333333333336</v>
      </c>
      <c r="E50" s="6">
        <f>(Principal!E47+Interest!E48)*$K50</f>
        <v>0</v>
      </c>
      <c r="F50" s="6">
        <f>(Principal!F47+Interest!F48)*$K50</f>
        <v>83333.333333333328</v>
      </c>
      <c r="G50" s="6">
        <f>(Principal!G47+Interest!G48)*$K50</f>
        <v>0</v>
      </c>
      <c r="H50" s="6">
        <f>(Principal!H47+Interest!H48)*$K50</f>
        <v>429155.19646546518</v>
      </c>
      <c r="I50" s="6">
        <f>(Principal!I47+Interest!I48)*$K50</f>
        <v>58125</v>
      </c>
      <c r="K50" s="44">
        <v>1</v>
      </c>
    </row>
    <row r="51" spans="1:11">
      <c r="A51">
        <v>46</v>
      </c>
      <c r="B51" s="6">
        <f>(Principal!B48+Interest!B49)*$K51</f>
        <v>1405853.3190109376</v>
      </c>
      <c r="C51" s="6">
        <f>(Principal!C48+Interest!C49)*$K51</f>
        <v>113333.33333333336</v>
      </c>
      <c r="D51" s="6">
        <f>(Principal!D48+Interest!D49)*$K51</f>
        <v>58333.333333333336</v>
      </c>
      <c r="E51" s="6">
        <f>(Principal!E48+Interest!E49)*$K51</f>
        <v>0</v>
      </c>
      <c r="F51" s="6">
        <f>(Principal!F48+Interest!F49)*$K51</f>
        <v>83333.333333333328</v>
      </c>
      <c r="G51" s="6">
        <f>(Principal!G48+Interest!G49)*$K51</f>
        <v>0</v>
      </c>
      <c r="H51" s="6">
        <f>(Principal!H48+Interest!H49)*$K51</f>
        <v>424560.49583755375</v>
      </c>
      <c r="I51" s="6">
        <f>(Principal!I48+Interest!I49)*$K51</f>
        <v>58125</v>
      </c>
      <c r="K51" s="44">
        <v>1</v>
      </c>
    </row>
    <row r="52" spans="1:11">
      <c r="A52">
        <v>47</v>
      </c>
      <c r="B52" s="6">
        <f>(Principal!B49+Interest!B50)*$K52</f>
        <v>1390176.3620524046</v>
      </c>
      <c r="C52" s="6">
        <f>(Principal!C49+Interest!C50)*$K52</f>
        <v>113333.33333333337</v>
      </c>
      <c r="D52" s="6">
        <f>(Principal!D49+Interest!D50)*$K52</f>
        <v>58333.333333333336</v>
      </c>
      <c r="E52" s="6">
        <f>(Principal!E49+Interest!E50)*$K52</f>
        <v>0</v>
      </c>
      <c r="F52" s="6">
        <f>(Principal!F49+Interest!F50)*$K52</f>
        <v>83333.333333333328</v>
      </c>
      <c r="G52" s="6">
        <f>(Principal!G49+Interest!G50)*$K52</f>
        <v>0</v>
      </c>
      <c r="H52" s="6">
        <f>(Principal!H49+Interest!H50)*$K52</f>
        <v>420004.38022148015</v>
      </c>
      <c r="I52" s="6">
        <f>(Principal!I49+Interest!I50)*$K52</f>
        <v>58125</v>
      </c>
      <c r="K52" s="44">
        <v>1</v>
      </c>
    </row>
    <row r="53" spans="1:11">
      <c r="A53">
        <v>48</v>
      </c>
      <c r="B53" s="6">
        <f>(Principal!B50+Interest!B51)*$K53</f>
        <v>1374631.1011997766</v>
      </c>
      <c r="C53" s="6">
        <f>(Principal!C50+Interest!C51)*$K53</f>
        <v>113333.33333333331</v>
      </c>
      <c r="D53" s="6">
        <f>(Principal!D50+Interest!D51)*$K53</f>
        <v>58333.333333333336</v>
      </c>
      <c r="E53" s="6">
        <f>(Principal!E50+Interest!E51)*$K53</f>
        <v>0</v>
      </c>
      <c r="F53" s="6">
        <f>(Principal!F50+Interest!F51)*$K53</f>
        <v>83333.333333333328</v>
      </c>
      <c r="G53" s="6">
        <f>(Principal!G50+Interest!G51)*$K53</f>
        <v>0</v>
      </c>
      <c r="H53" s="6">
        <f>(Principal!H50+Interest!H51)*$K53</f>
        <v>415486.53878618515</v>
      </c>
      <c r="I53" s="6">
        <f>(Principal!I50+Interest!I51)*$K53</f>
        <v>58125</v>
      </c>
      <c r="K53" s="44">
        <v>1</v>
      </c>
    </row>
    <row r="54" spans="1:11">
      <c r="A54">
        <v>49</v>
      </c>
      <c r="B54" s="6">
        <f>(Principal!B51+Interest!B52)*$K54</f>
        <v>1359216.4754007342</v>
      </c>
      <c r="C54" s="6">
        <f>(Principal!C51+Interest!C52)*$K54</f>
        <v>113333.33333333331</v>
      </c>
      <c r="D54" s="6">
        <f>(Principal!D51+Interest!D52)*$K54</f>
        <v>58333.333333333336</v>
      </c>
      <c r="E54" s="6">
        <f>(Principal!E51+Interest!E52)*$K54</f>
        <v>0</v>
      </c>
      <c r="F54" s="6">
        <f>(Principal!F51+Interest!F52)*$K54</f>
        <v>83333.333333333328</v>
      </c>
      <c r="G54" s="6">
        <f>(Principal!G51+Interest!G52)*$K54</f>
        <v>0</v>
      </c>
      <c r="H54" s="6">
        <f>(Principal!H51+Interest!H52)*$K54</f>
        <v>411006.66316333844</v>
      </c>
      <c r="I54" s="6">
        <f>(Principal!I51+Interest!I52)*$K54</f>
        <v>58125</v>
      </c>
      <c r="K54" s="44">
        <v>1</v>
      </c>
    </row>
    <row r="55" spans="1:11">
      <c r="A55">
        <v>50</v>
      </c>
      <c r="B55" s="6">
        <f>(Principal!B52+Interest!B53)*$K55</f>
        <v>1343931.432010188</v>
      </c>
      <c r="C55" s="6">
        <f>(Principal!C52+Interest!C53)*$K55</f>
        <v>113333.33333333334</v>
      </c>
      <c r="D55" s="6">
        <f>(Principal!D52+Interest!D53)*$K55</f>
        <v>58333.333333333336</v>
      </c>
      <c r="E55" s="6">
        <f>(Principal!E52+Interest!E53)*$K55</f>
        <v>0</v>
      </c>
      <c r="F55" s="6">
        <f>(Principal!F52+Interest!F53)*$K55</f>
        <v>83333.333333333328</v>
      </c>
      <c r="G55" s="6">
        <f>(Principal!G52+Interest!G53)*$K55</f>
        <v>0</v>
      </c>
      <c r="H55" s="6">
        <f>(Principal!H52+Interest!H53)*$K55</f>
        <v>406564.44742796099</v>
      </c>
      <c r="I55" s="6">
        <f>(Principal!I52+Interest!I53)*$K55</f>
        <v>58125</v>
      </c>
      <c r="K55" s="44">
        <v>1</v>
      </c>
    </row>
    <row r="56" spans="1:11">
      <c r="A56">
        <v>51</v>
      </c>
      <c r="B56" s="6">
        <f>(Principal!B53+Interest!B54)*$K56</f>
        <v>1328774.9267241263</v>
      </c>
      <c r="C56" s="6">
        <f>(Principal!C53+Interest!C54)*$K56</f>
        <v>113333.33333333334</v>
      </c>
      <c r="D56" s="6">
        <f>(Principal!D53+Interest!D54)*$K56</f>
        <v>58333.333333333336</v>
      </c>
      <c r="E56" s="6">
        <f>(Principal!E53+Interest!E54)*$K56</f>
        <v>0</v>
      </c>
      <c r="F56" s="6">
        <f>(Principal!F53+Interest!F54)*$K56</f>
        <v>83333.333333333328</v>
      </c>
      <c r="G56" s="6">
        <f>(Principal!G53+Interest!G54)*$K56</f>
        <v>0</v>
      </c>
      <c r="H56" s="6">
        <f>(Principal!H53+Interest!H54)*$K56</f>
        <v>402159.58807919931</v>
      </c>
      <c r="I56" s="6">
        <f>(Principal!I53+Interest!I54)*$K56</f>
        <v>58125</v>
      </c>
      <c r="K56" s="44">
        <v>1</v>
      </c>
    </row>
    <row r="57" spans="1:11">
      <c r="A57">
        <v>52</v>
      </c>
      <c r="B57" s="6">
        <f>(Principal!B54+Interest!B55)*$K57</f>
        <v>1313745.9235139769</v>
      </c>
      <c r="C57" s="6">
        <f>(Principal!C54+Interest!C55)*$K57</f>
        <v>3168.2274104723492</v>
      </c>
      <c r="D57" s="6">
        <f>(Principal!D54+Interest!D55)*$K57</f>
        <v>168498.43925619437</v>
      </c>
      <c r="E57" s="6">
        <f>(Principal!E54+Interest!E55)*$K57</f>
        <v>0</v>
      </c>
      <c r="F57" s="6">
        <f>(Principal!F54+Interest!F55)*$K57</f>
        <v>83333.333333333328</v>
      </c>
      <c r="G57" s="6">
        <f>(Principal!G54+Interest!G55)*$K57</f>
        <v>0</v>
      </c>
      <c r="H57" s="6">
        <f>(Principal!H54+Interest!H55)*$K57</f>
        <v>397791.78402124962</v>
      </c>
      <c r="I57" s="6">
        <f>(Principal!I54+Interest!I55)*$K57</f>
        <v>58125</v>
      </c>
      <c r="K57" s="44">
        <v>1</v>
      </c>
    </row>
    <row r="58" spans="1:11">
      <c r="A58">
        <v>53</v>
      </c>
      <c r="B58" s="6">
        <f>(Principal!B55+Interest!B56)*$K58</f>
        <v>1298843.3945614912</v>
      </c>
      <c r="C58" s="6">
        <f>(Principal!C55+Interest!C56)*$K58</f>
        <v>0</v>
      </c>
      <c r="D58" s="6">
        <f>(Principal!D55+Interest!D56)*$K58</f>
        <v>171666.66666666663</v>
      </c>
      <c r="E58" s="6">
        <f>(Principal!E55+Interest!E56)*$K58</f>
        <v>0</v>
      </c>
      <c r="F58" s="6">
        <f>(Principal!F55+Interest!F56)*$K58</f>
        <v>83333.333333333328</v>
      </c>
      <c r="G58" s="6">
        <f>(Principal!G55+Interest!G56)*$K58</f>
        <v>0</v>
      </c>
      <c r="H58" s="6">
        <f>(Principal!H55+Interest!H56)*$K58</f>
        <v>393460.73654443346</v>
      </c>
      <c r="I58" s="6">
        <f>(Principal!I55+Interest!I56)*$K58</f>
        <v>58125</v>
      </c>
      <c r="K58" s="44">
        <v>1</v>
      </c>
    </row>
    <row r="59" spans="1:11">
      <c r="A59">
        <v>54</v>
      </c>
      <c r="B59" s="6">
        <f>(Principal!B56+Interest!B57)*$K59</f>
        <v>1284066.3201941338</v>
      </c>
      <c r="C59" s="6">
        <f>(Principal!C56+Interest!C57)*$K59</f>
        <v>0</v>
      </c>
      <c r="D59" s="6">
        <f>(Principal!D56+Interest!D57)*$K59</f>
        <v>171666.66666666672</v>
      </c>
      <c r="E59" s="6">
        <f>(Principal!E56+Interest!E57)*$K59</f>
        <v>0</v>
      </c>
      <c r="F59" s="6">
        <f>(Principal!F56+Interest!F57)*$K59</f>
        <v>83333.333333333328</v>
      </c>
      <c r="G59" s="6">
        <f>(Principal!G56+Interest!G57)*$K59</f>
        <v>0</v>
      </c>
      <c r="H59" s="6">
        <f>(Principal!H56+Interest!H57)*$K59</f>
        <v>389166.14930642018</v>
      </c>
      <c r="I59" s="6">
        <f>(Principal!I56+Interest!I57)*$K59</f>
        <v>58125</v>
      </c>
      <c r="K59" s="44">
        <v>1</v>
      </c>
    </row>
    <row r="60" spans="1:11">
      <c r="A60">
        <v>55</v>
      </c>
      <c r="B60" s="6">
        <f>(Principal!B57+Interest!B58)*$K60</f>
        <v>1269413.6888209805</v>
      </c>
      <c r="C60" s="6">
        <f>(Principal!C57+Interest!C58)*$K60</f>
        <v>0</v>
      </c>
      <c r="D60" s="6">
        <f>(Principal!D57+Interest!D58)*$K60</f>
        <v>171666.66666666677</v>
      </c>
      <c r="E60" s="6">
        <f>(Principal!E57+Interest!E58)*$K60</f>
        <v>0</v>
      </c>
      <c r="F60" s="6">
        <f>(Principal!F57+Interest!F58)*$K60</f>
        <v>83333.333333333328</v>
      </c>
      <c r="G60" s="6">
        <f>(Principal!G57+Interest!G58)*$K60</f>
        <v>0</v>
      </c>
      <c r="H60" s="6">
        <f>(Principal!H57+Interest!H58)*$K60</f>
        <v>384907.72831359762</v>
      </c>
      <c r="I60" s="6">
        <f>(Principal!I57+Interest!I58)*$K60</f>
        <v>58125</v>
      </c>
      <c r="K60" s="44">
        <v>1</v>
      </c>
    </row>
    <row r="61" spans="1:11">
      <c r="A61">
        <v>56</v>
      </c>
      <c r="B61" s="6">
        <f>(Principal!B58+Interest!B59)*$K61</f>
        <v>1254884.4968691214</v>
      </c>
      <c r="C61" s="6">
        <f>(Principal!C58+Interest!C59)*$K61</f>
        <v>0</v>
      </c>
      <c r="D61" s="6">
        <f>(Principal!D58+Interest!D59)*$K61</f>
        <v>171666.66666666663</v>
      </c>
      <c r="E61" s="6">
        <f>(Principal!E58+Interest!E59)*$K61</f>
        <v>0</v>
      </c>
      <c r="F61" s="6">
        <f>(Principal!F58+Interest!F59)*$K61</f>
        <v>83333.333333333328</v>
      </c>
      <c r="G61" s="6">
        <f>(Principal!G58+Interest!G59)*$K61</f>
        <v>0</v>
      </c>
      <c r="H61" s="6">
        <f>(Principal!H58+Interest!H59)*$K61</f>
        <v>380685.18190258846</v>
      </c>
      <c r="I61" s="6">
        <f>(Principal!I58+Interest!I59)*$K61</f>
        <v>58125</v>
      </c>
      <c r="K61" s="44">
        <v>1</v>
      </c>
    </row>
    <row r="62" spans="1:11">
      <c r="A62">
        <v>57</v>
      </c>
      <c r="B62" s="6">
        <f>(Principal!B59+Interest!B60)*$K62</f>
        <v>1240477.7487205574</v>
      </c>
      <c r="C62" s="6">
        <f>(Principal!C59+Interest!C60)*$K62</f>
        <v>0</v>
      </c>
      <c r="D62" s="6">
        <f>(Principal!D59+Interest!D60)*$K62</f>
        <v>171666.6666666668</v>
      </c>
      <c r="E62" s="6">
        <f>(Principal!E59+Interest!E60)*$K62</f>
        <v>0</v>
      </c>
      <c r="F62" s="6">
        <f>(Principal!F59+Interest!F60)*$K62</f>
        <v>83333.333333333328</v>
      </c>
      <c r="G62" s="6">
        <f>(Principal!G59+Interest!G60)*$K62</f>
        <v>0</v>
      </c>
      <c r="H62" s="6">
        <f>(Principal!H59+Interest!H60)*$K62</f>
        <v>376498.2207219121</v>
      </c>
      <c r="I62" s="6">
        <f>(Principal!I59+Interest!I60)*$K62</f>
        <v>58125</v>
      </c>
      <c r="K62" s="44">
        <v>1</v>
      </c>
    </row>
    <row r="63" spans="1:11">
      <c r="A63">
        <v>58</v>
      </c>
      <c r="B63" s="6">
        <f>(Principal!B60+Interest!B61)*$K63</f>
        <v>1226192.4566495994</v>
      </c>
      <c r="C63" s="6">
        <f>(Principal!C60+Interest!C61)*$K63</f>
        <v>0</v>
      </c>
      <c r="D63" s="6">
        <f>(Principal!D60+Interest!D61)*$K63</f>
        <v>171666.66666666672</v>
      </c>
      <c r="E63" s="6">
        <f>(Principal!E60+Interest!E61)*$K63</f>
        <v>0</v>
      </c>
      <c r="F63" s="6">
        <f>(Principal!F60+Interest!F61)*$K63</f>
        <v>83333.333333333328</v>
      </c>
      <c r="G63" s="6">
        <f>(Principal!G60+Interest!G61)*$K63</f>
        <v>0</v>
      </c>
      <c r="H63" s="6">
        <f>(Principal!H60+Interest!H61)*$K63</f>
        <v>372346.55771378992</v>
      </c>
      <c r="I63" s="6">
        <f>(Principal!I60+Interest!I61)*$K63</f>
        <v>58125</v>
      </c>
      <c r="K63" s="44">
        <v>1</v>
      </c>
    </row>
    <row r="64" spans="1:11">
      <c r="A64">
        <v>59</v>
      </c>
      <c r="B64" s="6">
        <f>(Principal!B61+Interest!B62)*$K64</f>
        <v>1212027.640760751</v>
      </c>
      <c r="C64" s="6">
        <f>(Principal!C61+Interest!C62)*$K64</f>
        <v>0</v>
      </c>
      <c r="D64" s="6">
        <f>(Principal!D61+Interest!D62)*$K64</f>
        <v>171666.66666666666</v>
      </c>
      <c r="E64" s="6">
        <f>(Principal!E61+Interest!E62)*$K64</f>
        <v>0</v>
      </c>
      <c r="F64" s="6">
        <f>(Principal!F61+Interest!F62)*$K64</f>
        <v>83333.333333333328</v>
      </c>
      <c r="G64" s="6">
        <f>(Principal!G61+Interest!G62)*$K64</f>
        <v>0</v>
      </c>
      <c r="H64" s="6">
        <f>(Principal!H61+Interest!H62)*$K64</f>
        <v>368229.90809609334</v>
      </c>
      <c r="I64" s="6">
        <f>(Principal!I61+Interest!I62)*$K64</f>
        <v>58125</v>
      </c>
      <c r="K64" s="44">
        <v>1</v>
      </c>
    </row>
    <row r="65" spans="1:11">
      <c r="A65">
        <v>60</v>
      </c>
      <c r="B65" s="6">
        <f>(Principal!B62+Interest!B63)*$K65</f>
        <v>968240.13950483804</v>
      </c>
      <c r="C65" s="6">
        <f>(Principal!C62+Interest!C63)*$K65</f>
        <v>0</v>
      </c>
      <c r="D65" s="6">
        <f>(Principal!D62+Interest!D63)*$K65</f>
        <v>401408.85608891479</v>
      </c>
      <c r="E65" s="6">
        <f>(Principal!E62+Interest!E63)*$K65</f>
        <v>0</v>
      </c>
      <c r="F65" s="6">
        <f>(Principal!F62+Interest!F63)*$K65</f>
        <v>83333.333333333328</v>
      </c>
      <c r="G65" s="6">
        <f>(Principal!G62+Interest!G63)*$K65</f>
        <v>0</v>
      </c>
      <c r="H65" s="6">
        <f>(Principal!H62+Interest!H63)*$K65</f>
        <v>364147.98934443446</v>
      </c>
      <c r="I65" s="6">
        <f>(Principal!I62+Interest!I63)*$K65</f>
        <v>58125</v>
      </c>
      <c r="K65" s="44">
        <v>1</v>
      </c>
    </row>
    <row r="66" spans="1:11">
      <c r="A66">
        <v>61</v>
      </c>
      <c r="B66" s="6">
        <f>(Principal!B63+Interest!B64)*$K66</f>
        <v>0</v>
      </c>
      <c r="C66" s="6">
        <f>(Principal!C63+Interest!C64)*$K66</f>
        <v>0</v>
      </c>
      <c r="D66" s="6">
        <f>(Principal!D63+Interest!D64)*$K66</f>
        <v>1355722.2233957704</v>
      </c>
      <c r="E66" s="6">
        <f>(Principal!E63+Interest!E64)*$K66</f>
        <v>0</v>
      </c>
      <c r="F66" s="6">
        <f>(Principal!F63+Interest!F64)*$K66</f>
        <v>83333.333333333328</v>
      </c>
      <c r="G66" s="6">
        <f>(Principal!G63+Interest!G64)*$K66</f>
        <v>0</v>
      </c>
      <c r="H66" s="6">
        <f>(Principal!H63+Interest!H64)*$K66</f>
        <v>360100.52117439581</v>
      </c>
      <c r="I66" s="6">
        <f>(Principal!I63+Interest!I64)*$K66</f>
        <v>58125</v>
      </c>
      <c r="K66" s="44">
        <v>1</v>
      </c>
    </row>
    <row r="67" spans="1:11">
      <c r="A67">
        <v>62</v>
      </c>
      <c r="B67" s="6">
        <f>(Principal!B64+Interest!B65)*$K67</f>
        <v>0</v>
      </c>
      <c r="C67" s="6">
        <f>(Principal!C64+Interest!C65)*$K67</f>
        <v>0</v>
      </c>
      <c r="D67" s="6">
        <f>(Principal!D64+Interest!D65)*$K67</f>
        <v>1341913.0340607313</v>
      </c>
      <c r="E67" s="6">
        <f>(Principal!E64+Interest!E65)*$K67</f>
        <v>0</v>
      </c>
      <c r="F67" s="6">
        <f>(Principal!F64+Interest!F65)*$K67</f>
        <v>83333.333333333328</v>
      </c>
      <c r="G67" s="6">
        <f>(Principal!G64+Interest!G65)*$K67</f>
        <v>0</v>
      </c>
      <c r="H67" s="6">
        <f>(Principal!H64+Interest!H65)*$K67</f>
        <v>356087.22552390012</v>
      </c>
      <c r="I67" s="6">
        <f>(Principal!I64+Interest!I65)*$K67</f>
        <v>58125</v>
      </c>
      <c r="K67" s="44">
        <v>1</v>
      </c>
    </row>
    <row r="68" spans="1:11">
      <c r="A68">
        <v>63</v>
      </c>
      <c r="B68" s="6">
        <f>(Principal!B65+Interest!B66)*$K68</f>
        <v>0</v>
      </c>
      <c r="C68" s="6">
        <f>(Principal!C65+Interest!C66)*$K68</f>
        <v>0</v>
      </c>
      <c r="D68" s="6">
        <f>(Principal!D65+Interest!D66)*$K68</f>
        <v>1328220.4784024733</v>
      </c>
      <c r="E68" s="6">
        <f>(Principal!E65+Interest!E66)*$K68</f>
        <v>0</v>
      </c>
      <c r="F68" s="6">
        <f>(Principal!F65+Interest!F66)*$K68</f>
        <v>83333.333333333328</v>
      </c>
      <c r="G68" s="6">
        <f>(Principal!G65+Interest!G66)*$K68</f>
        <v>0</v>
      </c>
      <c r="H68" s="6">
        <f>(Principal!H65+Interest!H66)*$K68</f>
        <v>352107.82653571886</v>
      </c>
      <c r="I68" s="6">
        <f>(Principal!I65+Interest!I66)*$K68</f>
        <v>58125</v>
      </c>
      <c r="K68" s="44">
        <v>1</v>
      </c>
    </row>
    <row r="69" spans="1:11">
      <c r="A69">
        <v>64</v>
      </c>
      <c r="B69" s="6">
        <f>(Principal!B66+Interest!B67)*$K69</f>
        <v>0</v>
      </c>
      <c r="C69" s="6">
        <f>(Principal!C66+Interest!C67)*$K69</f>
        <v>0</v>
      </c>
      <c r="D69" s="6">
        <f>(Principal!D66+Interest!D67)*$K69</f>
        <v>1314643.614761695</v>
      </c>
      <c r="E69" s="6">
        <f>(Principal!E66+Interest!E67)*$K69</f>
        <v>0</v>
      </c>
      <c r="F69" s="6">
        <f>(Principal!F66+Interest!F67)*$K69</f>
        <v>83333.333333333328</v>
      </c>
      <c r="G69" s="6">
        <f>(Principal!G66+Interest!G67)*$K69</f>
        <v>0</v>
      </c>
      <c r="H69" s="6">
        <f>(Principal!H66+Interest!H67)*$K69</f>
        <v>348162.05054011766</v>
      </c>
      <c r="I69" s="6">
        <f>(Principal!I66+Interest!I67)*$K69</f>
        <v>58125</v>
      </c>
      <c r="K69" s="44">
        <v>1</v>
      </c>
    </row>
    <row r="70" spans="1:11">
      <c r="A70">
        <v>65</v>
      </c>
      <c r="B70" s="6">
        <f>(Principal!B67+Interest!B68)*$K70</f>
        <v>0</v>
      </c>
      <c r="C70" s="6">
        <f>(Principal!C67+Interest!C68)*$K70</f>
        <v>0</v>
      </c>
      <c r="D70" s="6">
        <f>(Principal!D67+Interest!D68)*$K70</f>
        <v>1301181.5089467098</v>
      </c>
      <c r="E70" s="6">
        <f>(Principal!E67+Interest!E68)*$K70</f>
        <v>0</v>
      </c>
      <c r="F70" s="6">
        <f>(Principal!F67+Interest!F68)*$K70</f>
        <v>83333.333333333328</v>
      </c>
      <c r="G70" s="6">
        <f>(Principal!G67+Interest!G68)*$K70</f>
        <v>0</v>
      </c>
      <c r="H70" s="6">
        <f>(Principal!H67+Interest!H68)*$K70</f>
        <v>344249.62603763759</v>
      </c>
      <c r="I70" s="6">
        <f>(Principal!I67+Interest!I68)*$K70</f>
        <v>58125</v>
      </c>
      <c r="K70" s="44">
        <v>1</v>
      </c>
    </row>
    <row r="71" spans="1:11">
      <c r="A71">
        <v>66</v>
      </c>
      <c r="B71" s="6">
        <f>(Principal!B68+Interest!B69)*$K71</f>
        <v>0</v>
      </c>
      <c r="C71" s="6">
        <f>(Principal!C68+Interest!C69)*$K71</f>
        <v>0</v>
      </c>
      <c r="D71" s="6">
        <f>(Principal!D68+Interest!D69)*$K71</f>
        <v>1287833.2341746646</v>
      </c>
      <c r="E71" s="6">
        <f>(Principal!E68+Interest!E69)*$K71</f>
        <v>0</v>
      </c>
      <c r="F71" s="6">
        <f>(Principal!F68+Interest!F69)*$K71</f>
        <v>83333.333333333328</v>
      </c>
      <c r="G71" s="6">
        <f>(Principal!G68+Interest!G69)*$K71</f>
        <v>0</v>
      </c>
      <c r="H71" s="6">
        <f>(Principal!H68+Interest!H69)*$K71</f>
        <v>340370.28368201188</v>
      </c>
      <c r="I71" s="6">
        <f>(Principal!I68+Interest!I69)*$K71</f>
        <v>58125</v>
      </c>
      <c r="K71" s="44">
        <v>1</v>
      </c>
    </row>
    <row r="72" spans="1:11">
      <c r="A72">
        <v>67</v>
      </c>
      <c r="B72" s="6">
        <f>(Principal!B69+Interest!B70)*$K72</f>
        <v>0</v>
      </c>
      <c r="C72" s="6">
        <f>(Principal!C69+Interest!C70)*$K72</f>
        <v>0</v>
      </c>
      <c r="D72" s="6">
        <f>(Principal!D69+Interest!D70)*$K72</f>
        <v>1274597.8710132202</v>
      </c>
      <c r="E72" s="6">
        <f>(Principal!E69+Interest!E70)*$K72</f>
        <v>0</v>
      </c>
      <c r="F72" s="6">
        <f>(Principal!F69+Interest!F70)*$K72</f>
        <v>83333.333333333328</v>
      </c>
      <c r="G72" s="6">
        <f>(Principal!G69+Interest!G70)*$K72</f>
        <v>0</v>
      </c>
      <c r="H72" s="6">
        <f>(Principal!H69+Interest!H70)*$K72</f>
        <v>336523.75626321719</v>
      </c>
      <c r="I72" s="6">
        <f>(Principal!I69+Interest!I70)*$K72</f>
        <v>58125</v>
      </c>
      <c r="K72" s="44">
        <v>1</v>
      </c>
    </row>
    <row r="73" spans="1:11">
      <c r="A73">
        <v>68</v>
      </c>
      <c r="B73" s="6">
        <f>(Principal!B70+Interest!B71)*$K73</f>
        <v>0</v>
      </c>
      <c r="C73" s="6">
        <f>(Principal!C70+Interest!C71)*$K73</f>
        <v>0</v>
      </c>
      <c r="D73" s="6">
        <f>(Principal!D70+Interest!D71)*$K73</f>
        <v>1261474.50732269</v>
      </c>
      <c r="E73" s="6">
        <f>(Principal!E70+Interest!E71)*$K73</f>
        <v>0</v>
      </c>
      <c r="F73" s="6">
        <f>(Principal!F70+Interest!F71)*$K73</f>
        <v>83333.333333333328</v>
      </c>
      <c r="G73" s="6">
        <f>(Principal!G70+Interest!G71)*$K73</f>
        <v>0</v>
      </c>
      <c r="H73" s="6">
        <f>(Principal!H70+Interest!H71)*$K73</f>
        <v>332709.77869065682</v>
      </c>
      <c r="I73" s="6">
        <f>(Principal!I70+Interest!I71)*$K73</f>
        <v>58125</v>
      </c>
      <c r="K73" s="44">
        <v>1</v>
      </c>
    </row>
    <row r="74" spans="1:11">
      <c r="A74">
        <v>69</v>
      </c>
      <c r="B74" s="6">
        <f>(Principal!B71+Interest!B72)*$K74</f>
        <v>0</v>
      </c>
      <c r="C74" s="6">
        <f>(Principal!C71+Interest!C72)*$K74</f>
        <v>0</v>
      </c>
      <c r="D74" s="6">
        <f>(Principal!D71+Interest!D72)*$K74</f>
        <v>1248462.2381986286</v>
      </c>
      <c r="E74" s="6">
        <f>(Principal!E71+Interest!E72)*$K74</f>
        <v>0</v>
      </c>
      <c r="F74" s="6">
        <f>(Principal!F71+Interest!F72)*$K74</f>
        <v>83333.333333333328</v>
      </c>
      <c r="G74" s="6">
        <f>(Principal!G71+Interest!G72)*$K74</f>
        <v>0</v>
      </c>
      <c r="H74" s="6">
        <f>(Principal!H71+Interest!H72)*$K74</f>
        <v>328928.08797647653</v>
      </c>
      <c r="I74" s="6">
        <f>(Principal!I71+Interest!I72)*$K74</f>
        <v>58125</v>
      </c>
      <c r="K74" s="44">
        <v>1</v>
      </c>
    </row>
    <row r="75" spans="1:11">
      <c r="A75">
        <v>70</v>
      </c>
      <c r="B75" s="6">
        <f>(Principal!B72+Interest!B73)*$K75</f>
        <v>0</v>
      </c>
      <c r="C75" s="6">
        <f>(Principal!C72+Interest!C73)*$K75</f>
        <v>0</v>
      </c>
      <c r="D75" s="6">
        <f>(Principal!D72+Interest!D73)*$K75</f>
        <v>1235560.1659148769</v>
      </c>
      <c r="E75" s="6">
        <f>(Principal!E72+Interest!E73)*$K75</f>
        <v>0</v>
      </c>
      <c r="F75" s="6">
        <f>(Principal!F72+Interest!F73)*$K75</f>
        <v>83333.333333333328</v>
      </c>
      <c r="G75" s="6">
        <f>(Principal!G72+Interest!G73)*$K75</f>
        <v>0</v>
      </c>
      <c r="H75" s="6">
        <f>(Principal!H72+Interest!H73)*$K75</f>
        <v>325178.42321901111</v>
      </c>
      <c r="I75" s="6">
        <f>(Principal!I72+Interest!I73)*$K75</f>
        <v>58125</v>
      </c>
      <c r="K75" s="44">
        <v>1</v>
      </c>
    </row>
    <row r="76" spans="1:11">
      <c r="A76">
        <v>71</v>
      </c>
      <c r="B76" s="6">
        <f>(Principal!B73+Interest!B74)*$K76</f>
        <v>0</v>
      </c>
      <c r="C76" s="6">
        <f>(Principal!C73+Interest!C74)*$K76</f>
        <v>0</v>
      </c>
      <c r="D76" s="6">
        <f>(Principal!D73+Interest!D74)*$K76</f>
        <v>77634.326662013729</v>
      </c>
      <c r="E76" s="6">
        <f>(Principal!E73+Interest!E74)*$K76</f>
        <v>1145133.0732050359</v>
      </c>
      <c r="F76" s="6">
        <f>(Principal!F73+Interest!F74)*$K76</f>
        <v>83333.333333333328</v>
      </c>
      <c r="G76" s="6">
        <f>(Principal!G73+Interest!G74)*$K76</f>
        <v>0</v>
      </c>
      <c r="H76" s="6">
        <f>(Principal!H73+Interest!H74)*$K76</f>
        <v>321460.52558636136</v>
      </c>
      <c r="I76" s="6">
        <f>(Principal!I73+Interest!I74)*$K76</f>
        <v>58125</v>
      </c>
      <c r="K76" s="44">
        <v>1</v>
      </c>
    </row>
    <row r="77" spans="1:11">
      <c r="A77">
        <v>72</v>
      </c>
      <c r="B77" s="6">
        <f>(Principal!B74+Interest!B75)*$K77</f>
        <v>0</v>
      </c>
      <c r="C77" s="6">
        <f>(Principal!C74+Interest!C75)*$K77</f>
        <v>0</v>
      </c>
      <c r="D77" s="6">
        <f>(Principal!D74+Interest!D75)*$K77</f>
        <v>0</v>
      </c>
      <c r="E77" s="6">
        <f>(Principal!E74+Interest!E75)*$K77</f>
        <v>1210083.0565164688</v>
      </c>
      <c r="F77" s="6">
        <f>(Principal!F74+Interest!F75)*$K77</f>
        <v>83333.333333333328</v>
      </c>
      <c r="G77" s="6">
        <f>(Principal!G74+Interest!G75)*$K77</f>
        <v>0</v>
      </c>
      <c r="H77" s="6">
        <f>(Principal!H74+Interest!H75)*$K77</f>
        <v>317774.13830009871</v>
      </c>
      <c r="I77" s="6">
        <f>(Principal!I74+Interest!I75)*$K77</f>
        <v>58125</v>
      </c>
      <c r="K77" s="44">
        <v>1</v>
      </c>
    </row>
    <row r="78" spans="1:11">
      <c r="A78">
        <v>73</v>
      </c>
      <c r="B78" s="6">
        <f>(Principal!B75+Interest!B76)*$K78</f>
        <v>0</v>
      </c>
      <c r="C78" s="6">
        <f>(Principal!C75+Interest!C76)*$K78</f>
        <v>0</v>
      </c>
      <c r="D78" s="6">
        <f>(Principal!D75+Interest!D76)*$K78</f>
        <v>0</v>
      </c>
      <c r="E78" s="6">
        <f>(Principal!E75+Interest!E76)*$K78</f>
        <v>1197506.2593345351</v>
      </c>
      <c r="F78" s="6">
        <f>(Principal!F75+Interest!F76)*$K78</f>
        <v>83333.333333333328</v>
      </c>
      <c r="G78" s="6">
        <f>(Principal!G75+Interest!G76)*$K78</f>
        <v>0</v>
      </c>
      <c r="H78" s="6">
        <f>(Principal!H75+Interest!H76)*$K78</f>
        <v>314119.00661909935</v>
      </c>
      <c r="I78" s="6">
        <f>(Principal!I75+Interest!I76)*$K78</f>
        <v>58125</v>
      </c>
      <c r="K78" s="44">
        <v>1</v>
      </c>
    </row>
    <row r="79" spans="1:11">
      <c r="A79">
        <v>74</v>
      </c>
      <c r="B79" s="6">
        <f>(Principal!B76+Interest!B77)*$K79</f>
        <v>0</v>
      </c>
      <c r="C79" s="6">
        <f>(Principal!C76+Interest!C77)*$K79</f>
        <v>0</v>
      </c>
      <c r="D79" s="6">
        <f>(Principal!D76+Interest!D77)*$K79</f>
        <v>0</v>
      </c>
      <c r="E79" s="6">
        <f>(Principal!E76+Interest!E77)*$K79</f>
        <v>1185036.1387475387</v>
      </c>
      <c r="F79" s="6">
        <f>(Principal!F76+Interest!F77)*$K79</f>
        <v>83333.333333333328</v>
      </c>
      <c r="G79" s="6">
        <f>(Principal!G76+Interest!G77)*$K79</f>
        <v>0</v>
      </c>
      <c r="H79" s="6">
        <f>(Principal!H76+Interest!H77)*$K79</f>
        <v>310494.87782350346</v>
      </c>
      <c r="I79" s="6">
        <f>(Principal!I76+Interest!I77)*$K79</f>
        <v>58125</v>
      </c>
      <c r="K79" s="44">
        <v>1</v>
      </c>
    </row>
    <row r="80" spans="1:11">
      <c r="A80">
        <v>75</v>
      </c>
      <c r="B80" s="6">
        <f>(Principal!B77+Interest!B78)*$K80</f>
        <v>0</v>
      </c>
      <c r="C80" s="6">
        <f>(Principal!C77+Interest!C78)*$K80</f>
        <v>0</v>
      </c>
      <c r="D80" s="6">
        <f>(Principal!D77+Interest!D78)*$K80</f>
        <v>0</v>
      </c>
      <c r="E80" s="6">
        <f>(Principal!E77+Interest!E78)*$K80</f>
        <v>1172671.8320818997</v>
      </c>
      <c r="F80" s="6">
        <f>(Principal!F77+Interest!F78)*$K80</f>
        <v>83333.333333333328</v>
      </c>
      <c r="G80" s="6">
        <f>(Principal!G77+Interest!G78)*$K80</f>
        <v>0</v>
      </c>
      <c r="H80" s="6">
        <f>(Principal!H77+Interest!H78)*$K80</f>
        <v>306901.50119880214</v>
      </c>
      <c r="I80" s="6">
        <f>(Principal!I77+Interest!I78)*$K80</f>
        <v>58125</v>
      </c>
      <c r="K80" s="44">
        <v>1</v>
      </c>
    </row>
    <row r="81" spans="1:11">
      <c r="A81">
        <v>76</v>
      </c>
      <c r="B81" s="6">
        <f>(Principal!B78+Interest!B79)*$K81</f>
        <v>0</v>
      </c>
      <c r="C81" s="6">
        <f>(Principal!C78+Interest!C79)*$K81</f>
        <v>0</v>
      </c>
      <c r="D81" s="6">
        <f>(Principal!D78+Interest!D79)*$K81</f>
        <v>0</v>
      </c>
      <c r="E81" s="6">
        <f>(Principal!E78+Interest!E79)*$K81</f>
        <v>1160412.4835098409</v>
      </c>
      <c r="F81" s="6">
        <f>(Principal!F78+Interest!F79)*$K81</f>
        <v>83333.333333333328</v>
      </c>
      <c r="G81" s="6">
        <f>(Principal!G78+Interest!G79)*$K81</f>
        <v>0</v>
      </c>
      <c r="H81" s="6">
        <f>(Principal!H78+Interest!H79)*$K81</f>
        <v>303338.62802004756</v>
      </c>
      <c r="I81" s="6">
        <f>(Principal!I78+Interest!I79)*$K81</f>
        <v>58125</v>
      </c>
      <c r="K81" s="44">
        <v>1</v>
      </c>
    </row>
    <row r="82" spans="1:11">
      <c r="A82">
        <v>77</v>
      </c>
      <c r="B82" s="6">
        <f>(Principal!B79+Interest!B80)*$K82</f>
        <v>0</v>
      </c>
      <c r="C82" s="6">
        <f>(Principal!C79+Interest!C80)*$K82</f>
        <v>0</v>
      </c>
      <c r="D82" s="6">
        <f>(Principal!D79+Interest!D80)*$K82</f>
        <v>0</v>
      </c>
      <c r="E82" s="6">
        <f>(Principal!E79+Interest!E80)*$K82</f>
        <v>1148257.2439954861</v>
      </c>
      <c r="F82" s="6">
        <f>(Principal!F79+Interest!F80)*$K82</f>
        <v>83333.333333333328</v>
      </c>
      <c r="G82" s="6">
        <f>(Principal!G79+Interest!G80)*$K82</f>
        <v>0</v>
      </c>
      <c r="H82" s="6">
        <f>(Principal!H79+Interest!H80)*$K82</f>
        <v>299806.01153618819</v>
      </c>
      <c r="I82" s="6">
        <f>(Principal!I79+Interest!I80)*$K82</f>
        <v>58125</v>
      </c>
      <c r="K82" s="44">
        <v>1</v>
      </c>
    </row>
    <row r="83" spans="1:11">
      <c r="A83">
        <v>78</v>
      </c>
      <c r="B83" s="6">
        <f>(Principal!B80+Interest!B81)*$K83</f>
        <v>0</v>
      </c>
      <c r="C83" s="6">
        <f>(Principal!C80+Interest!C81)*$K83</f>
        <v>0</v>
      </c>
      <c r="D83" s="6">
        <f>(Principal!D80+Interest!D81)*$K83</f>
        <v>0</v>
      </c>
      <c r="E83" s="6">
        <f>(Principal!E80+Interest!E81)*$K83</f>
        <v>1136205.2712413804</v>
      </c>
      <c r="F83" s="6">
        <f>(Principal!F80+Interest!F81)*$K83</f>
        <v>83333.333333333328</v>
      </c>
      <c r="G83" s="6">
        <f>(Principal!G80+Interest!G81)*$K83</f>
        <v>0</v>
      </c>
      <c r="H83" s="6">
        <f>(Principal!H80+Interest!H81)*$K83</f>
        <v>296303.4069545262</v>
      </c>
      <c r="I83" s="6">
        <f>(Principal!I80+Interest!I81)*$K83</f>
        <v>58125</v>
      </c>
      <c r="K83" s="44">
        <v>1</v>
      </c>
    </row>
    <row r="84" spans="1:11">
      <c r="A84">
        <v>79</v>
      </c>
      <c r="B84" s="6">
        <f>(Principal!B81+Interest!B82)*$K84</f>
        <v>0</v>
      </c>
      <c r="C84" s="6">
        <f>(Principal!C81+Interest!C82)*$K84</f>
        <v>0</v>
      </c>
      <c r="D84" s="6">
        <f>(Principal!D81+Interest!D82)*$K84</f>
        <v>0</v>
      </c>
      <c r="E84" s="6">
        <f>(Principal!E81+Interest!E82)*$K84</f>
        <v>1124255.7296354324</v>
      </c>
      <c r="F84" s="6">
        <f>(Principal!F81+Interest!F82)*$K84</f>
        <v>83333.333333333328</v>
      </c>
      <c r="G84" s="6">
        <f>(Principal!G81+Interest!G82)*$K84</f>
        <v>0</v>
      </c>
      <c r="H84" s="6">
        <f>(Principal!H81+Interest!H82)*$K84</f>
        <v>292830.57142529759</v>
      </c>
      <c r="I84" s="6">
        <f>(Principal!I81+Interest!I82)*$K84</f>
        <v>58125</v>
      </c>
      <c r="K84" s="44">
        <v>1</v>
      </c>
    </row>
    <row r="85" spans="1:11">
      <c r="A85">
        <v>80</v>
      </c>
      <c r="B85" s="6">
        <f>(Principal!B82+Interest!B83)*$K85</f>
        <v>0</v>
      </c>
      <c r="C85" s="6">
        <f>(Principal!C82+Interest!C83)*$K85</f>
        <v>0</v>
      </c>
      <c r="D85" s="6">
        <f>(Principal!D82+Interest!D83)*$K85</f>
        <v>0</v>
      </c>
      <c r="E85" s="6">
        <f>(Principal!E82+Interest!E83)*$K85</f>
        <v>1112407.7901982709</v>
      </c>
      <c r="F85" s="6">
        <f>(Principal!F82+Interest!F83)*$K85</f>
        <v>83333.333333333328</v>
      </c>
      <c r="G85" s="6">
        <f>(Principal!G82+Interest!G83)*$K85</f>
        <v>0</v>
      </c>
      <c r="H85" s="6">
        <f>(Principal!H82+Interest!H83)*$K85</f>
        <v>289387.26402637258</v>
      </c>
      <c r="I85" s="6">
        <f>(Principal!I82+Interest!I83)*$K85</f>
        <v>58125</v>
      </c>
      <c r="K85" s="44">
        <v>1</v>
      </c>
    </row>
    <row r="86" spans="1:11">
      <c r="A86">
        <v>81</v>
      </c>
      <c r="B86" s="6">
        <f>(Principal!B83+Interest!B84)*$K86</f>
        <v>0</v>
      </c>
      <c r="C86" s="6">
        <f>(Principal!C83+Interest!C84)*$K86</f>
        <v>0</v>
      </c>
      <c r="D86" s="6">
        <f>(Principal!D83+Interest!D84)*$K86</f>
        <v>0</v>
      </c>
      <c r="E86" s="6">
        <f>(Principal!E83+Interest!E84)*$K86</f>
        <v>1100660.6305310156</v>
      </c>
      <c r="F86" s="6">
        <f>(Principal!F83+Interest!F84)*$K86</f>
        <v>83333.333333333328</v>
      </c>
      <c r="G86" s="6">
        <f>(Principal!G83+Interest!G84)*$K86</f>
        <v>0</v>
      </c>
      <c r="H86" s="6">
        <f>(Principal!H83+Interest!H84)*$K86</f>
        <v>285973.24574807647</v>
      </c>
      <c r="I86" s="6">
        <f>(Principal!I83+Interest!I84)*$K86</f>
        <v>58125</v>
      </c>
      <c r="K86" s="44">
        <v>1</v>
      </c>
    </row>
    <row r="87" spans="1:11">
      <c r="A87">
        <v>82</v>
      </c>
      <c r="B87" s="6">
        <f>(Principal!B84+Interest!B85)*$K87</f>
        <v>0</v>
      </c>
      <c r="C87" s="6">
        <f>(Principal!C84+Interest!C85)*$K87</f>
        <v>0</v>
      </c>
      <c r="D87" s="6">
        <f>(Principal!D84+Interest!D85)*$K87</f>
        <v>0</v>
      </c>
      <c r="E87" s="6">
        <f>(Principal!E84+Interest!E85)*$K87</f>
        <v>1089013.434763456</v>
      </c>
      <c r="F87" s="6">
        <f>(Principal!F84+Interest!F85)*$K87</f>
        <v>83333.333333333328</v>
      </c>
      <c r="G87" s="6">
        <f>(Principal!G84+Interest!G85)*$K87</f>
        <v>0</v>
      </c>
      <c r="H87" s="6">
        <f>(Principal!H84+Interest!H85)*$K87</f>
        <v>282588.27947812941</v>
      </c>
      <c r="I87" s="6">
        <f>(Principal!I84+Interest!I85)*$K87</f>
        <v>58125</v>
      </c>
      <c r="K87" s="44">
        <v>1</v>
      </c>
    </row>
    <row r="88" spans="1:11">
      <c r="A88">
        <v>83</v>
      </c>
      <c r="B88" s="6">
        <f>(Principal!B85+Interest!B86)*$K88</f>
        <v>0</v>
      </c>
      <c r="C88" s="6">
        <f>(Principal!C85+Interest!C86)*$K88</f>
        <v>0</v>
      </c>
      <c r="D88" s="6">
        <f>(Principal!D85+Interest!D86)*$K88</f>
        <v>0</v>
      </c>
      <c r="E88" s="6">
        <f>(Principal!E85+Interest!E86)*$K88</f>
        <v>1077465.3935026417</v>
      </c>
      <c r="F88" s="6">
        <f>(Principal!F85+Interest!F86)*$K88</f>
        <v>83333.333333333328</v>
      </c>
      <c r="G88" s="6">
        <f>(Principal!G85+Interest!G86)*$K88</f>
        <v>0</v>
      </c>
      <c r="H88" s="6">
        <f>(Principal!H85+Interest!H86)*$K88</f>
        <v>279232.12998670526</v>
      </c>
      <c r="I88" s="6">
        <f>(Principal!I85+Interest!I86)*$K88</f>
        <v>58125</v>
      </c>
      <c r="K88" s="44">
        <v>1</v>
      </c>
    </row>
    <row r="89" spans="1:11">
      <c r="A89">
        <v>84</v>
      </c>
      <c r="B89" s="6">
        <f>(Principal!B86+Interest!B87)*$K89</f>
        <v>0</v>
      </c>
      <c r="C89" s="6">
        <f>(Principal!C86+Interest!C87)*$K89</f>
        <v>0</v>
      </c>
      <c r="D89" s="6">
        <f>(Principal!D86+Interest!D87)*$K89</f>
        <v>0</v>
      </c>
      <c r="E89" s="6">
        <f>(Principal!E86+Interest!E87)*$K89</f>
        <v>1066015.7037818695</v>
      </c>
      <c r="F89" s="6">
        <f>(Principal!F86+Interest!F87)*$K89</f>
        <v>83333.333333333328</v>
      </c>
      <c r="G89" s="6">
        <f>(Principal!G86+Interest!G87)*$K89</f>
        <v>0</v>
      </c>
      <c r="H89" s="6">
        <f>(Principal!H86+Interest!H87)*$K89</f>
        <v>275904.56391160586</v>
      </c>
      <c r="I89" s="6">
        <f>(Principal!I86+Interest!I87)*$K89</f>
        <v>58125</v>
      </c>
      <c r="K89" s="44">
        <v>1</v>
      </c>
    </row>
    <row r="90" spans="1:11">
      <c r="A90">
        <v>85</v>
      </c>
      <c r="B90" s="6">
        <f>(Principal!B87+Interest!B88)*$K90</f>
        <v>0</v>
      </c>
      <c r="C90" s="6">
        <f>(Principal!C87+Interest!C88)*$K90</f>
        <v>0</v>
      </c>
      <c r="D90" s="6">
        <f>(Principal!D87+Interest!D88)*$K90</f>
        <v>0</v>
      </c>
      <c r="E90" s="6">
        <f>(Principal!E87+Interest!E88)*$K90</f>
        <v>1054663.5690100763</v>
      </c>
      <c r="F90" s="6">
        <f>(Principal!F87+Interest!F88)*$K90</f>
        <v>83333.333333333328</v>
      </c>
      <c r="G90" s="6">
        <f>(Principal!G87+Interest!G88)*$K90</f>
        <v>0</v>
      </c>
      <c r="H90" s="6">
        <f>(Principal!H87+Interest!H88)*$K90</f>
        <v>272605.3497435535</v>
      </c>
      <c r="I90" s="6">
        <f>(Principal!I87+Interest!I88)*$K90</f>
        <v>58125</v>
      </c>
      <c r="K90" s="44">
        <v>1</v>
      </c>
    </row>
    <row r="91" spans="1:11">
      <c r="A91">
        <v>86</v>
      </c>
      <c r="B91" s="6">
        <f>(Principal!B88+Interest!B89)*$K91</f>
        <v>0</v>
      </c>
      <c r="C91" s="6">
        <f>(Principal!C88+Interest!C89)*$K91</f>
        <v>0</v>
      </c>
      <c r="D91" s="6">
        <f>(Principal!D88+Interest!D89)*$K91</f>
        <v>0</v>
      </c>
      <c r="E91" s="6">
        <f>(Principal!E88+Interest!E89)*$K91</f>
        <v>1043408.1989216268</v>
      </c>
      <c r="F91" s="6">
        <f>(Principal!F88+Interest!F89)*$K91</f>
        <v>83333.333333333328</v>
      </c>
      <c r="G91" s="6">
        <f>(Principal!G88+Interest!G89)*$K91</f>
        <v>0</v>
      </c>
      <c r="H91" s="6">
        <f>(Principal!H88+Interest!H89)*$K91</f>
        <v>269334.25781159784</v>
      </c>
      <c r="I91" s="6">
        <f>(Principal!I88+Interest!I89)*$K91</f>
        <v>58125</v>
      </c>
      <c r="K91" s="44">
        <v>1</v>
      </c>
    </row>
    <row r="92" spans="1:11">
      <c r="A92">
        <v>87</v>
      </c>
      <c r="B92" s="6">
        <f>(Principal!B89+Interest!B90)*$K92</f>
        <v>0</v>
      </c>
      <c r="C92" s="6">
        <f>(Principal!C89+Interest!C90)*$K92</f>
        <v>0</v>
      </c>
      <c r="D92" s="6">
        <f>(Principal!D89+Interest!D90)*$K92</f>
        <v>0</v>
      </c>
      <c r="E92" s="6">
        <f>(Principal!E89+Interest!E90)*$K92</f>
        <v>1032248.8095264951</v>
      </c>
      <c r="F92" s="6">
        <f>(Principal!F89+Interest!F90)*$K92</f>
        <v>83333.333333333328</v>
      </c>
      <c r="G92" s="6">
        <f>(Principal!G89+Interest!G90)*$K92</f>
        <v>0</v>
      </c>
      <c r="H92" s="6">
        <f>(Principal!H89+Interest!H90)*$K92</f>
        <v>266091.06026863767</v>
      </c>
      <c r="I92" s="6">
        <f>(Principal!I89+Interest!I90)*$K92</f>
        <v>58125</v>
      </c>
      <c r="K92" s="44">
        <v>1</v>
      </c>
    </row>
    <row r="93" spans="1:11">
      <c r="A93">
        <v>88</v>
      </c>
      <c r="B93" s="6">
        <f>(Principal!B90+Interest!B91)*$K93</f>
        <v>0</v>
      </c>
      <c r="C93" s="6">
        <f>(Principal!C90+Interest!C91)*$K93</f>
        <v>0</v>
      </c>
      <c r="D93" s="6">
        <f>(Principal!D90+Interest!D91)*$K93</f>
        <v>0</v>
      </c>
      <c r="E93" s="6">
        <f>(Principal!E90+Interest!E91)*$K93</f>
        <v>1021184.6230608389</v>
      </c>
      <c r="F93" s="6">
        <f>(Principal!F90+Interest!F91)*$K93</f>
        <v>83333.333333333328</v>
      </c>
      <c r="G93" s="6">
        <f>(Principal!G90+Interest!G91)*$K93</f>
        <v>0</v>
      </c>
      <c r="H93" s="6">
        <f>(Principal!H90+Interest!H91)*$K93</f>
        <v>262875.53107705637</v>
      </c>
      <c r="I93" s="6">
        <f>(Principal!I90+Interest!I91)*$K93</f>
        <v>58125</v>
      </c>
      <c r="K93" s="44">
        <v>1</v>
      </c>
    </row>
    <row r="94" spans="1:11">
      <c r="A94">
        <v>89</v>
      </c>
      <c r="B94" s="6">
        <f>(Principal!B91+Interest!B92)*$K94</f>
        <v>0</v>
      </c>
      <c r="C94" s="6">
        <f>(Principal!C91+Interest!C92)*$K94</f>
        <v>0</v>
      </c>
      <c r="D94" s="6">
        <f>(Principal!D91+Interest!D92)*$K94</f>
        <v>0</v>
      </c>
      <c r="E94" s="6">
        <f>(Principal!E91+Interest!E92)*$K94</f>
        <v>1010214.8679379595</v>
      </c>
      <c r="F94" s="6">
        <f>(Principal!F91+Interest!F92)*$K94</f>
        <v>83333.333333333328</v>
      </c>
      <c r="G94" s="6">
        <f>(Principal!G91+Interest!G92)*$K94</f>
        <v>0</v>
      </c>
      <c r="H94" s="6">
        <f>(Principal!H91+Interest!H92)*$K94</f>
        <v>259687.44599446951</v>
      </c>
      <c r="I94" s="6">
        <f>(Principal!I91+Interest!I92)*$K94</f>
        <v>58125</v>
      </c>
      <c r="K94" s="44">
        <v>1</v>
      </c>
    </row>
    <row r="95" spans="1:11">
      <c r="A95">
        <v>90</v>
      </c>
      <c r="B95" s="6">
        <f>(Principal!B92+Interest!B93)*$K95</f>
        <v>0</v>
      </c>
      <c r="C95" s="6">
        <f>(Principal!C92+Interest!C93)*$K95</f>
        <v>0</v>
      </c>
      <c r="D95" s="6">
        <f>(Principal!D92+Interest!D93)*$K95</f>
        <v>0</v>
      </c>
      <c r="E95" s="6">
        <f>(Principal!E92+Interest!E93)*$K95</f>
        <v>999338.77869964857</v>
      </c>
      <c r="F95" s="6">
        <f>(Principal!F92+Interest!F93)*$K95</f>
        <v>83333.333333333328</v>
      </c>
      <c r="G95" s="6">
        <f>(Principal!G92+Interest!G93)*$K95</f>
        <v>0</v>
      </c>
      <c r="H95" s="6">
        <f>(Principal!H92+Interest!H93)*$K95</f>
        <v>256526.5825595854</v>
      </c>
      <c r="I95" s="6">
        <f>(Principal!I92+Interest!I93)*$K95</f>
        <v>58125</v>
      </c>
      <c r="K95" s="44">
        <v>1</v>
      </c>
    </row>
    <row r="96" spans="1:11">
      <c r="A96">
        <v>91</v>
      </c>
      <c r="B96" s="6">
        <f>(Principal!B93+Interest!B94)*$K96</f>
        <v>0</v>
      </c>
      <c r="C96" s="6">
        <f>(Principal!C93+Interest!C94)*$K96</f>
        <v>0</v>
      </c>
      <c r="D96" s="6">
        <f>(Principal!D93+Interest!D94)*$K96</f>
        <v>0</v>
      </c>
      <c r="E96" s="6">
        <f>(Principal!E93+Interest!E94)*$K96</f>
        <v>988555.59596791596</v>
      </c>
      <c r="F96" s="6">
        <f>(Principal!F93+Interest!F94)*$K96</f>
        <v>83333.333333333328</v>
      </c>
      <c r="G96" s="6">
        <f>(Principal!G93+Interest!G94)*$K96</f>
        <v>0</v>
      </c>
      <c r="H96" s="6">
        <f>(Principal!H93+Interest!H94)*$K96</f>
        <v>253392.72007817563</v>
      </c>
      <c r="I96" s="6">
        <f>(Principal!I93+Interest!I94)*$K96</f>
        <v>58125</v>
      </c>
      <c r="K96" s="44">
        <v>1</v>
      </c>
    </row>
    <row r="97" spans="1:11">
      <c r="A97">
        <v>92</v>
      </c>
      <c r="B97" s="6">
        <f>(Principal!B94+Interest!B95)*$K97</f>
        <v>0</v>
      </c>
      <c r="C97" s="6">
        <f>(Principal!C94+Interest!C95)*$K97</f>
        <v>0</v>
      </c>
      <c r="D97" s="6">
        <f>(Principal!D94+Interest!D95)*$K97</f>
        <v>0</v>
      </c>
      <c r="E97" s="6">
        <f>(Principal!E94+Interest!E95)*$K97</f>
        <v>977864.5663970965</v>
      </c>
      <c r="F97" s="6">
        <f>(Principal!F94+Interest!F95)*$K97</f>
        <v>83333.333333333328</v>
      </c>
      <c r="G97" s="6">
        <f>(Principal!G94+Interest!G95)*$K97</f>
        <v>0</v>
      </c>
      <c r="H97" s="6">
        <f>(Principal!H94+Interest!H95)*$K97</f>
        <v>250285.63960915623</v>
      </c>
      <c r="I97" s="6">
        <f>(Principal!I94+Interest!I95)*$K97</f>
        <v>58125</v>
      </c>
      <c r="K97" s="44">
        <v>1</v>
      </c>
    </row>
    <row r="98" spans="1:11">
      <c r="A98">
        <v>93</v>
      </c>
      <c r="B98" s="6">
        <f>(Principal!B95+Interest!B96)*$K98</f>
        <v>0</v>
      </c>
      <c r="C98" s="6">
        <f>(Principal!C95+Interest!C96)*$K98</f>
        <v>0</v>
      </c>
      <c r="D98" s="6">
        <f>(Principal!D95+Interest!D96)*$K98</f>
        <v>0</v>
      </c>
      <c r="E98" s="6">
        <f>(Principal!E95+Interest!E96)*$K98</f>
        <v>967264.94262633228</v>
      </c>
      <c r="F98" s="6">
        <f>(Principal!F95+Interest!F96)*$K98</f>
        <v>83333.333333333328</v>
      </c>
      <c r="G98" s="6">
        <f>(Principal!G95+Interest!G96)*$K98</f>
        <v>0</v>
      </c>
      <c r="H98" s="6">
        <f>(Principal!H95+Interest!H96)*$K98</f>
        <v>247205.12395077784</v>
      </c>
      <c r="I98" s="6">
        <f>(Principal!I95+Interest!I96)*$K98</f>
        <v>58125</v>
      </c>
      <c r="K98" s="44">
        <v>1</v>
      </c>
    </row>
    <row r="99" spans="1:11">
      <c r="A99">
        <v>94</v>
      </c>
      <c r="B99" s="6">
        <f>(Principal!B96+Interest!B97)*$K99</f>
        <v>0</v>
      </c>
      <c r="C99" s="6">
        <f>(Principal!C96+Interest!C97)*$K99</f>
        <v>0</v>
      </c>
      <c r="D99" s="6">
        <f>(Principal!D96+Interest!D97)*$K99</f>
        <v>0</v>
      </c>
      <c r="E99" s="6">
        <f>(Principal!E96+Interest!E97)*$K99</f>
        <v>956755.98323242797</v>
      </c>
      <c r="F99" s="6">
        <f>(Principal!F96+Interest!F97)*$K99</f>
        <v>83333.333333333328</v>
      </c>
      <c r="G99" s="6">
        <f>(Principal!G96+Interest!G97)*$K99</f>
        <v>0</v>
      </c>
      <c r="H99" s="6">
        <f>(Principal!H96+Interest!H97)*$K99</f>
        <v>244150.95762692444</v>
      </c>
      <c r="I99" s="6">
        <f>(Principal!I96+Interest!I97)*$K99</f>
        <v>58125</v>
      </c>
      <c r="K99" s="44">
        <v>1</v>
      </c>
    </row>
    <row r="100" spans="1:11">
      <c r="A100">
        <v>95</v>
      </c>
      <c r="B100" s="6">
        <f>(Principal!B97+Interest!B98)*$K100</f>
        <v>0</v>
      </c>
      <c r="C100" s="6">
        <f>(Principal!C97+Interest!C98)*$K100</f>
        <v>0</v>
      </c>
      <c r="D100" s="6">
        <f>(Principal!D97+Interest!D98)*$K100</f>
        <v>0</v>
      </c>
      <c r="E100" s="6">
        <f>(Principal!E97+Interest!E98)*$K100</f>
        <v>946336.95268307847</v>
      </c>
      <c r="F100" s="6">
        <f>(Principal!F97+Interest!F98)*$K100</f>
        <v>83333.333333333328</v>
      </c>
      <c r="G100" s="6">
        <f>(Principal!G97+Interest!G98)*$K100</f>
        <v>0</v>
      </c>
      <c r="H100" s="6">
        <f>(Principal!H97+Interest!H98)*$K100</f>
        <v>241122.92687351973</v>
      </c>
      <c r="I100" s="6">
        <f>(Principal!I97+Interest!I98)*$K100</f>
        <v>58125</v>
      </c>
      <c r="K100" s="44">
        <v>1</v>
      </c>
    </row>
    <row r="101" spans="1:11">
      <c r="A101">
        <v>96</v>
      </c>
      <c r="B101" s="6">
        <f>(Principal!B98+Interest!B99)*$K101</f>
        <v>0</v>
      </c>
      <c r="C101" s="6">
        <f>(Principal!C98+Interest!C99)*$K101</f>
        <v>0</v>
      </c>
      <c r="D101" s="6">
        <f>(Principal!D98+Interest!D99)*$K101</f>
        <v>0</v>
      </c>
      <c r="E101" s="6">
        <f>(Principal!E98+Interest!E99)*$K101</f>
        <v>936007.12129045941</v>
      </c>
      <c r="F101" s="6">
        <f>(Principal!F98+Interest!F99)*$K101</f>
        <v>83333.333333333328</v>
      </c>
      <c r="G101" s="6">
        <f>(Principal!G98+Interest!G99)*$K101</f>
        <v>0</v>
      </c>
      <c r="H101" s="6">
        <f>(Principal!H98+Interest!H99)*$K101</f>
        <v>238120.81962503985</v>
      </c>
      <c r="I101" s="6">
        <f>(Principal!I98+Interest!I99)*$K101</f>
        <v>58125</v>
      </c>
      <c r="K101" s="44">
        <v>1</v>
      </c>
    </row>
    <row r="102" spans="1:11">
      <c r="A102">
        <v>97</v>
      </c>
      <c r="B102" s="6">
        <f>(Principal!B99+Interest!B100)*$K102</f>
        <v>0</v>
      </c>
      <c r="C102" s="6">
        <f>(Principal!C99+Interest!C100)*$K102</f>
        <v>0</v>
      </c>
      <c r="D102" s="6">
        <f>(Principal!D99+Interest!D100)*$K102</f>
        <v>0</v>
      </c>
      <c r="E102" s="6">
        <f>(Principal!E99+Interest!E100)*$K102</f>
        <v>925765.76516518602</v>
      </c>
      <c r="F102" s="6">
        <f>(Principal!F99+Interest!F100)*$K102</f>
        <v>83333.333333333328</v>
      </c>
      <c r="G102" s="6">
        <f>(Principal!G99+Interest!G100)*$K102</f>
        <v>0</v>
      </c>
      <c r="H102" s="6">
        <f>(Principal!H99+Interest!H100)*$K102</f>
        <v>235144.42550113221</v>
      </c>
      <c r="I102" s="6">
        <f>(Principal!I99+Interest!I100)*$K102</f>
        <v>58125</v>
      </c>
      <c r="K102" s="44">
        <v>1</v>
      </c>
    </row>
    <row r="103" spans="1:11">
      <c r="A103">
        <v>98</v>
      </c>
      <c r="B103" s="6">
        <f>(Principal!B100+Interest!B101)*$K103</f>
        <v>0</v>
      </c>
      <c r="C103" s="6">
        <f>(Principal!C100+Interest!C101)*$K103</f>
        <v>0</v>
      </c>
      <c r="D103" s="6">
        <f>(Principal!D100+Interest!D101)*$K103</f>
        <v>0</v>
      </c>
      <c r="E103" s="6">
        <f>(Principal!E100+Interest!E101)*$K103</f>
        <v>915612.16617063037</v>
      </c>
      <c r="F103" s="6">
        <f>(Principal!F100+Interest!F101)*$K103</f>
        <v>83333.333333333328</v>
      </c>
      <c r="G103" s="6">
        <f>(Principal!G100+Interest!G101)*$K103</f>
        <v>0</v>
      </c>
      <c r="H103" s="6">
        <f>(Principal!H100+Interest!H101)*$K103</f>
        <v>232193.53579333948</v>
      </c>
      <c r="I103" s="6">
        <f>(Principal!I100+Interest!I101)*$K103</f>
        <v>58125</v>
      </c>
      <c r="K103" s="44">
        <v>1</v>
      </c>
    </row>
    <row r="104" spans="1:11">
      <c r="A104">
        <v>99</v>
      </c>
      <c r="B104" s="6">
        <f>(Principal!B101+Interest!B102)*$K104</f>
        <v>0</v>
      </c>
      <c r="C104" s="6">
        <f>(Principal!C101+Interest!C102)*$K104</f>
        <v>0</v>
      </c>
      <c r="D104" s="6">
        <f>(Principal!D101+Interest!D102)*$K104</f>
        <v>0</v>
      </c>
      <c r="E104" s="6">
        <f>(Principal!E101+Interest!E102)*$K104</f>
        <v>905545.61187759938</v>
      </c>
      <c r="F104" s="6">
        <f>(Principal!F101+Interest!F102)*$K104</f>
        <v>83333.333333333328</v>
      </c>
      <c r="G104" s="6">
        <f>(Principal!G101+Interest!G102)*$K104</f>
        <v>0</v>
      </c>
      <c r="H104" s="6">
        <f>(Principal!H101+Interest!H102)*$K104</f>
        <v>229267.94345192739</v>
      </c>
      <c r="I104" s="6">
        <f>(Principal!I101+Interest!I102)*$K104</f>
        <v>58125</v>
      </c>
      <c r="K104" s="44">
        <v>1</v>
      </c>
    </row>
    <row r="105" spans="1:11">
      <c r="A105">
        <v>100</v>
      </c>
      <c r="B105" s="6">
        <f>(Principal!B102+Interest!B103)*$K105</f>
        <v>0</v>
      </c>
      <c r="C105" s="6">
        <f>(Principal!C102+Interest!C103)*$K105</f>
        <v>0</v>
      </c>
      <c r="D105" s="6">
        <f>(Principal!D102+Interest!D103)*$K105</f>
        <v>0</v>
      </c>
      <c r="E105" s="6">
        <f>(Principal!E102+Interest!E103)*$K105</f>
        <v>650681.94235989999</v>
      </c>
      <c r="F105" s="6">
        <f>(Principal!F102+Interest!F103)*$K105</f>
        <v>328216.78649280051</v>
      </c>
      <c r="G105" s="6">
        <f>(Principal!G102+Interest!G103)*$K105</f>
        <v>0</v>
      </c>
      <c r="H105" s="6">
        <f>(Principal!H102+Interest!H103)*$K105</f>
        <v>226367.44307281615</v>
      </c>
      <c r="I105" s="6">
        <f>(Principal!I102+Interest!I103)*$K105</f>
        <v>58125</v>
      </c>
      <c r="K105" s="44">
        <v>1</v>
      </c>
    </row>
    <row r="106" spans="1:11">
      <c r="A106">
        <v>101</v>
      </c>
      <c r="B106" s="6">
        <f>(Principal!B103+Interest!B104)*$K106</f>
        <v>0</v>
      </c>
      <c r="C106" s="6">
        <f>(Principal!C103+Interest!C104)*$K106</f>
        <v>0</v>
      </c>
      <c r="D106" s="6">
        <f>(Principal!D103+Interest!D104)*$K106</f>
        <v>0</v>
      </c>
      <c r="E106" s="6">
        <f>(Principal!E103+Interest!E104)*$K106</f>
        <v>0</v>
      </c>
      <c r="F106" s="6">
        <f>(Principal!F103+Interest!F104)*$K106</f>
        <v>969004.14928039513</v>
      </c>
      <c r="G106" s="6">
        <f>(Principal!G103+Interest!G104)*$K106</f>
        <v>0</v>
      </c>
      <c r="H106" s="6">
        <f>(Principal!H103+Interest!H104)*$K106</f>
        <v>223491.8308846149</v>
      </c>
      <c r="I106" s="6">
        <f>(Principal!I103+Interest!I104)*$K106</f>
        <v>58125</v>
      </c>
      <c r="K106" s="44">
        <v>1</v>
      </c>
    </row>
    <row r="107" spans="1:11">
      <c r="A107">
        <v>102</v>
      </c>
      <c r="B107" s="6">
        <f>(Principal!B104+Interest!B105)*$K107</f>
        <v>0</v>
      </c>
      <c r="C107" s="6">
        <f>(Principal!C104+Interest!C105)*$K107</f>
        <v>0</v>
      </c>
      <c r="D107" s="6">
        <f>(Principal!D104+Interest!D105)*$K107</f>
        <v>0</v>
      </c>
      <c r="E107" s="6">
        <f>(Principal!E104+Interest!E105)*$K107</f>
        <v>0</v>
      </c>
      <c r="F107" s="6">
        <f>(Principal!F104+Interest!F105)*$K107</f>
        <v>959194.51091873331</v>
      </c>
      <c r="G107" s="6">
        <f>(Principal!G104+Interest!G105)*$K107</f>
        <v>0</v>
      </c>
      <c r="H107" s="6">
        <f>(Principal!H104+Interest!H105)*$K107</f>
        <v>220640.90473575692</v>
      </c>
      <c r="I107" s="6">
        <f>(Principal!I104+Interest!I105)*$K107</f>
        <v>58125</v>
      </c>
      <c r="K107" s="44">
        <v>1</v>
      </c>
    </row>
    <row r="108" spans="1:11">
      <c r="A108">
        <v>103</v>
      </c>
      <c r="B108" s="6">
        <f>(Principal!B105+Interest!B106)*$K108</f>
        <v>0</v>
      </c>
      <c r="C108" s="6">
        <f>(Principal!C105+Interest!C106)*$K108</f>
        <v>0</v>
      </c>
      <c r="D108" s="6">
        <f>(Principal!D105+Interest!D106)*$K108</f>
        <v>0</v>
      </c>
      <c r="E108" s="6">
        <f>(Principal!E105+Interest!E106)*$K108</f>
        <v>0</v>
      </c>
      <c r="F108" s="6">
        <f>(Principal!F105+Interest!F106)*$K108</f>
        <v>949469.12372210529</v>
      </c>
      <c r="G108" s="6">
        <f>(Principal!G105+Interest!G106)*$K108</f>
        <v>0</v>
      </c>
      <c r="H108" s="6">
        <f>(Principal!H105+Interest!H106)*$K108</f>
        <v>217814.46408173689</v>
      </c>
      <c r="I108" s="6">
        <f>(Principal!I105+Interest!I106)*$K108</f>
        <v>58125</v>
      </c>
      <c r="K108" s="44">
        <v>1</v>
      </c>
    </row>
    <row r="109" spans="1:11">
      <c r="A109">
        <v>104</v>
      </c>
      <c r="B109" s="6">
        <f>(Principal!B106+Interest!B107)*$K109</f>
        <v>0</v>
      </c>
      <c r="C109" s="6">
        <f>(Principal!C106+Interest!C107)*$K109</f>
        <v>0</v>
      </c>
      <c r="D109" s="6">
        <f>(Principal!D106+Interest!D107)*$K109</f>
        <v>0</v>
      </c>
      <c r="E109" s="6">
        <f>(Principal!E106+Interest!E107)*$K109</f>
        <v>0</v>
      </c>
      <c r="F109" s="6">
        <f>(Principal!F106+Interest!F107)*$K109</f>
        <v>939827.3031310027</v>
      </c>
      <c r="G109" s="6">
        <f>(Principal!G106+Interest!G107)*$K109</f>
        <v>0</v>
      </c>
      <c r="H109" s="6">
        <f>(Principal!H106+Interest!H107)*$K109</f>
        <v>215012.30997244775</v>
      </c>
      <c r="I109" s="6">
        <f>(Principal!I106+Interest!I107)*$K109</f>
        <v>58125</v>
      </c>
      <c r="K109" s="44">
        <v>1</v>
      </c>
    </row>
    <row r="110" spans="1:11">
      <c r="A110">
        <v>105</v>
      </c>
      <c r="B110" s="6">
        <f>(Principal!B107+Interest!B108)*$K110</f>
        <v>0</v>
      </c>
      <c r="C110" s="6">
        <f>(Principal!C107+Interest!C108)*$K110</f>
        <v>0</v>
      </c>
      <c r="D110" s="6">
        <f>(Principal!D107+Interest!D108)*$K110</f>
        <v>0</v>
      </c>
      <c r="E110" s="6">
        <f>(Principal!E107+Interest!E108)*$K110</f>
        <v>0</v>
      </c>
      <c r="F110" s="6">
        <f>(Principal!F107+Interest!F108)*$K110</f>
        <v>930268.37002878857</v>
      </c>
      <c r="G110" s="6">
        <f>(Principal!G107+Interest!G108)*$K110</f>
        <v>0</v>
      </c>
      <c r="H110" s="6">
        <f>(Principal!H107+Interest!H108)*$K110</f>
        <v>212234.24503961674</v>
      </c>
      <c r="I110" s="6">
        <f>(Principal!I107+Interest!I108)*$K110</f>
        <v>58125</v>
      </c>
      <c r="K110" s="44">
        <v>1</v>
      </c>
    </row>
    <row r="111" spans="1:11">
      <c r="A111">
        <v>106</v>
      </c>
      <c r="B111" s="6">
        <f>(Principal!B108+Interest!B109)*$K111</f>
        <v>0</v>
      </c>
      <c r="C111" s="6">
        <f>(Principal!C108+Interest!C109)*$K111</f>
        <v>0</v>
      </c>
      <c r="D111" s="6">
        <f>(Principal!D108+Interest!D109)*$K111</f>
        <v>0</v>
      </c>
      <c r="E111" s="6">
        <f>(Principal!E108+Interest!E109)*$K111</f>
        <v>0</v>
      </c>
      <c r="F111" s="6">
        <f>(Principal!F108+Interest!F109)*$K111</f>
        <v>920791.65069880744</v>
      </c>
      <c r="G111" s="6">
        <f>(Principal!G108+Interest!G109)*$K111</f>
        <v>0</v>
      </c>
      <c r="H111" s="6">
        <f>(Principal!H108+Interest!H109)*$K111</f>
        <v>209480.07348434097</v>
      </c>
      <c r="I111" s="6">
        <f>(Principal!I108+Interest!I109)*$K111</f>
        <v>58125</v>
      </c>
      <c r="K111" s="44">
        <v>1</v>
      </c>
    </row>
    <row r="112" spans="1:11">
      <c r="A112">
        <v>107</v>
      </c>
      <c r="B112" s="6">
        <f>(Principal!B109+Interest!B110)*$K112</f>
        <v>0</v>
      </c>
      <c r="C112" s="6">
        <f>(Principal!C109+Interest!C110)*$K112</f>
        <v>0</v>
      </c>
      <c r="D112" s="6">
        <f>(Principal!D109+Interest!D110)*$K112</f>
        <v>0</v>
      </c>
      <c r="E112" s="6">
        <f>(Principal!E109+Interest!E110)*$K112</f>
        <v>0</v>
      </c>
      <c r="F112" s="6">
        <f>(Principal!F109+Interest!F110)*$K112</f>
        <v>911396.47678183182</v>
      </c>
      <c r="G112" s="6">
        <f>(Principal!G109+Interest!G110)*$K112</f>
        <v>0</v>
      </c>
      <c r="H112" s="6">
        <f>(Principal!H109+Interest!H110)*$K112</f>
        <v>206749.60106471996</v>
      </c>
      <c r="I112" s="6">
        <f>(Principal!I109+Interest!I110)*$K112</f>
        <v>58125</v>
      </c>
      <c r="K112" s="44">
        <v>1</v>
      </c>
    </row>
    <row r="113" spans="1:11">
      <c r="A113">
        <v>108</v>
      </c>
      <c r="B113" s="6">
        <f>(Principal!B110+Interest!B111)*$K113</f>
        <v>0</v>
      </c>
      <c r="C113" s="6">
        <f>(Principal!C110+Interest!C111)*$K113</f>
        <v>0</v>
      </c>
      <c r="D113" s="6">
        <f>(Principal!D110+Interest!D111)*$K113</f>
        <v>0</v>
      </c>
      <c r="E113" s="6">
        <f>(Principal!E110+Interest!E111)*$K113</f>
        <v>0</v>
      </c>
      <c r="F113" s="6">
        <f>(Principal!F110+Interest!F111)*$K113</f>
        <v>902082.18523384235</v>
      </c>
      <c r="G113" s="6">
        <f>(Principal!G110+Interest!G111)*$K113</f>
        <v>0</v>
      </c>
      <c r="H113" s="6">
        <f>(Principal!H110+Interest!H111)*$K113</f>
        <v>204042.63508358548</v>
      </c>
      <c r="I113" s="6">
        <f>(Principal!I110+Interest!I111)*$K113</f>
        <v>58125</v>
      </c>
      <c r="K113" s="44">
        <v>1</v>
      </c>
    </row>
    <row r="114" spans="1:11">
      <c r="A114">
        <v>109</v>
      </c>
      <c r="B114" s="6">
        <f>(Principal!B111+Interest!B112)*$K114</f>
        <v>0</v>
      </c>
      <c r="C114" s="6">
        <f>(Principal!C111+Interest!C112)*$K114</f>
        <v>0</v>
      </c>
      <c r="D114" s="6">
        <f>(Principal!D111+Interest!D112)*$K114</f>
        <v>0</v>
      </c>
      <c r="E114" s="6">
        <f>(Principal!E111+Interest!E112)*$K114</f>
        <v>0</v>
      </c>
      <c r="F114" s="6">
        <f>(Principal!F111+Interest!F112)*$K114</f>
        <v>892848.11828414013</v>
      </c>
      <c r="G114" s="6">
        <f>(Principal!G111+Interest!G112)*$K114</f>
        <v>0</v>
      </c>
      <c r="H114" s="6">
        <f>(Principal!H111+Interest!H112)*$K114</f>
        <v>201358.9843763283</v>
      </c>
      <c r="I114" s="6">
        <f>(Principal!I111+Interest!I112)*$K114</f>
        <v>58125</v>
      </c>
      <c r="K114" s="44">
        <v>1</v>
      </c>
    </row>
    <row r="115" spans="1:11">
      <c r="A115">
        <v>110</v>
      </c>
      <c r="B115" s="6">
        <f>(Principal!B112+Interest!B113)*$K115</f>
        <v>0</v>
      </c>
      <c r="C115" s="6">
        <f>(Principal!C112+Interest!C113)*$K115</f>
        <v>0</v>
      </c>
      <c r="D115" s="6">
        <f>(Principal!D112+Interest!D113)*$K115</f>
        <v>0</v>
      </c>
      <c r="E115" s="6">
        <f>(Principal!E112+Interest!E113)*$K115</f>
        <v>0</v>
      </c>
      <c r="F115" s="6">
        <f>(Principal!F112+Interest!F113)*$K115</f>
        <v>883693.62339378742</v>
      </c>
      <c r="G115" s="6">
        <f>(Principal!G112+Interest!G113)*$K115</f>
        <v>0</v>
      </c>
      <c r="H115" s="6">
        <f>(Principal!H112+Interest!H113)*$K115</f>
        <v>198698.45929881954</v>
      </c>
      <c r="I115" s="6">
        <f>(Principal!I112+Interest!I113)*$K115</f>
        <v>58125</v>
      </c>
      <c r="K115" s="44">
        <v>1</v>
      </c>
    </row>
    <row r="116" spans="1:11">
      <c r="A116">
        <v>111</v>
      </c>
      <c r="B116" s="6">
        <f>(Principal!B113+Interest!B114)*$K116</f>
        <v>0</v>
      </c>
      <c r="C116" s="6">
        <f>(Principal!C113+Interest!C114)*$K116</f>
        <v>0</v>
      </c>
      <c r="D116" s="6">
        <f>(Principal!D113+Interest!D114)*$K116</f>
        <v>0</v>
      </c>
      <c r="E116" s="6">
        <f>(Principal!E113+Interest!E114)*$K116</f>
        <v>0</v>
      </c>
      <c r="F116" s="6">
        <f>(Principal!F113+Interest!F114)*$K116</f>
        <v>874618.05321437493</v>
      </c>
      <c r="G116" s="6">
        <f>(Principal!G113+Interest!G114)*$K116</f>
        <v>0</v>
      </c>
      <c r="H116" s="6">
        <f>(Principal!H113+Interest!H114)*$K116</f>
        <v>196060.87171542775</v>
      </c>
      <c r="I116" s="6">
        <f>(Principal!I113+Interest!I114)*$K116</f>
        <v>58125</v>
      </c>
      <c r="K116" s="44">
        <v>1</v>
      </c>
    </row>
    <row r="117" spans="1:11">
      <c r="A117">
        <v>112</v>
      </c>
      <c r="B117" s="6">
        <f>(Principal!B114+Interest!B115)*$K117</f>
        <v>0</v>
      </c>
      <c r="C117" s="6">
        <f>(Principal!C114+Interest!C115)*$K117</f>
        <v>0</v>
      </c>
      <c r="D117" s="6">
        <f>(Principal!D114+Interest!D115)*$K117</f>
        <v>0</v>
      </c>
      <c r="E117" s="6">
        <f>(Principal!E114+Interest!E115)*$K117</f>
        <v>0</v>
      </c>
      <c r="F117" s="6">
        <f>(Principal!F114+Interest!F115)*$K117</f>
        <v>865620.76554711163</v>
      </c>
      <c r="G117" s="6">
        <f>(Principal!G114+Interest!G115)*$K117</f>
        <v>0</v>
      </c>
      <c r="H117" s="6">
        <f>(Principal!H114+Interest!H115)*$K117</f>
        <v>118084.05172529095</v>
      </c>
      <c r="I117" s="6">
        <f>(Principal!I114+Interest!I115)*$K117</f>
        <v>133486.98326183847</v>
      </c>
      <c r="K117" s="44">
        <v>1</v>
      </c>
    </row>
    <row r="118" spans="1:11">
      <c r="A118">
        <v>113</v>
      </c>
      <c r="B118" s="6">
        <f>(Principal!B115+Interest!B116)*$K118</f>
        <v>0</v>
      </c>
      <c r="C118" s="6">
        <f>(Principal!C115+Interest!C116)*$K118</f>
        <v>0</v>
      </c>
      <c r="D118" s="6">
        <f>(Principal!D115+Interest!D116)*$K118</f>
        <v>0</v>
      </c>
      <c r="E118" s="6">
        <f>(Principal!E115+Interest!E116)*$K118</f>
        <v>0</v>
      </c>
      <c r="F118" s="6">
        <f>(Principal!F115+Interest!F116)*$K118</f>
        <v>856701.12330223853</v>
      </c>
      <c r="G118" s="6">
        <f>(Principal!G115+Interest!G116)*$K118</f>
        <v>0</v>
      </c>
      <c r="H118" s="6">
        <f>(Principal!H115+Interest!H116)*$K118</f>
        <v>0</v>
      </c>
      <c r="I118" s="6">
        <f>(Principal!I115+Interest!I116)*$K118</f>
        <v>248978.76395971311</v>
      </c>
      <c r="K118" s="44">
        <v>1</v>
      </c>
    </row>
    <row r="119" spans="1:11">
      <c r="A119">
        <v>114</v>
      </c>
      <c r="B119" s="6">
        <f>(Principal!B116+Interest!B117)*$K119</f>
        <v>0</v>
      </c>
      <c r="C119" s="6">
        <f>(Principal!C116+Interest!C117)*$K119</f>
        <v>0</v>
      </c>
      <c r="D119" s="6">
        <f>(Principal!D116+Interest!D117)*$K119</f>
        <v>0</v>
      </c>
      <c r="E119" s="6">
        <f>(Principal!E116+Interest!E117)*$K119</f>
        <v>0</v>
      </c>
      <c r="F119" s="6">
        <f>(Principal!F116+Interest!F117)*$K119</f>
        <v>847858.49445875688</v>
      </c>
      <c r="G119" s="6">
        <f>(Principal!G116+Interest!G117)*$K119</f>
        <v>0</v>
      </c>
      <c r="H119" s="6">
        <f>(Principal!H116+Interest!H117)*$K119</f>
        <v>0</v>
      </c>
      <c r="I119" s="6">
        <f>(Principal!I116+Interest!I117)*$K119</f>
        <v>246408.87495207626</v>
      </c>
      <c r="K119" s="44">
        <v>1</v>
      </c>
    </row>
    <row r="120" spans="1:11">
      <c r="A120">
        <v>115</v>
      </c>
      <c r="B120" s="6">
        <f>(Principal!B117+Interest!B118)*$K120</f>
        <v>0</v>
      </c>
      <c r="C120" s="6">
        <f>(Principal!C117+Interest!C118)*$K120</f>
        <v>0</v>
      </c>
      <c r="D120" s="6">
        <f>(Principal!D117+Interest!D118)*$K120</f>
        <v>0</v>
      </c>
      <c r="E120" s="6">
        <f>(Principal!E117+Interest!E118)*$K120</f>
        <v>0</v>
      </c>
      <c r="F120" s="6">
        <f>(Principal!F117+Interest!F118)*$K120</f>
        <v>839092.25202447746</v>
      </c>
      <c r="G120" s="6">
        <f>(Principal!G117+Interest!G118)*$K120</f>
        <v>0</v>
      </c>
      <c r="H120" s="6">
        <f>(Principal!H117+Interest!H118)*$K120</f>
        <v>0</v>
      </c>
      <c r="I120" s="6">
        <f>(Principal!I117+Interest!I118)*$K120</f>
        <v>243861.18574461379</v>
      </c>
      <c r="K120" s="44">
        <v>1</v>
      </c>
    </row>
    <row r="121" spans="1:11">
      <c r="A121">
        <v>116</v>
      </c>
      <c r="B121" s="6">
        <f>(Principal!B118+Interest!B119)*$K121</f>
        <v>0</v>
      </c>
      <c r="C121" s="6">
        <f>(Principal!C118+Interest!C119)*$K121</f>
        <v>0</v>
      </c>
      <c r="D121" s="6">
        <f>(Principal!D118+Interest!D119)*$K121</f>
        <v>0</v>
      </c>
      <c r="E121" s="6">
        <f>(Principal!E118+Interest!E119)*$K121</f>
        <v>0</v>
      </c>
      <c r="F121" s="6">
        <f>(Principal!F118+Interest!F119)*$K121</f>
        <v>830401.77399637946</v>
      </c>
      <c r="G121" s="6">
        <f>(Principal!G118+Interest!G119)*$K121</f>
        <v>0</v>
      </c>
      <c r="H121" s="6">
        <f>(Principal!H118+Interest!H119)*$K121</f>
        <v>0</v>
      </c>
      <c r="I121" s="6">
        <f>(Principal!I118+Interest!I119)*$K121</f>
        <v>241335.51556769782</v>
      </c>
      <c r="K121" s="44">
        <v>1</v>
      </c>
    </row>
    <row r="122" spans="1:11">
      <c r="A122">
        <v>117</v>
      </c>
      <c r="B122" s="6">
        <f>(Principal!B119+Interest!B120)*$K122</f>
        <v>0</v>
      </c>
      <c r="C122" s="6">
        <f>(Principal!C119+Interest!C120)*$K122</f>
        <v>0</v>
      </c>
      <c r="D122" s="6">
        <f>(Principal!D119+Interest!D120)*$K122</f>
        <v>0</v>
      </c>
      <c r="E122" s="6">
        <f>(Principal!E119+Interest!E120)*$K122</f>
        <v>0</v>
      </c>
      <c r="F122" s="6">
        <f>(Principal!F119+Interest!F120)*$K122</f>
        <v>821786.44332128274</v>
      </c>
      <c r="G122" s="6">
        <f>(Principal!G119+Interest!G120)*$K122</f>
        <v>0</v>
      </c>
      <c r="H122" s="6">
        <f>(Principal!H119+Interest!H120)*$K122</f>
        <v>0</v>
      </c>
      <c r="I122" s="6">
        <f>(Principal!I119+Interest!I120)*$K122</f>
        <v>238831.68509024786</v>
      </c>
      <c r="K122" s="44">
        <v>1</v>
      </c>
    </row>
    <row r="123" spans="1:11">
      <c r="A123">
        <v>118</v>
      </c>
      <c r="B123" s="6">
        <f>(Principal!B120+Interest!B121)*$K123</f>
        <v>0</v>
      </c>
      <c r="C123" s="6">
        <f>(Principal!C120+Interest!C121)*$K123</f>
        <v>0</v>
      </c>
      <c r="D123" s="6">
        <f>(Principal!D120+Interest!D121)*$K123</f>
        <v>0</v>
      </c>
      <c r="E123" s="6">
        <f>(Principal!E120+Interest!E121)*$K123</f>
        <v>0</v>
      </c>
      <c r="F123" s="6">
        <f>(Principal!F120+Interest!F121)*$K123</f>
        <v>813245.64785682864</v>
      </c>
      <c r="G123" s="6">
        <f>(Principal!G120+Interest!G121)*$K123</f>
        <v>0</v>
      </c>
      <c r="H123" s="6">
        <f>(Principal!H120+Interest!H121)*$K123</f>
        <v>0</v>
      </c>
      <c r="I123" s="6">
        <f>(Principal!I120+Interest!I121)*$K123</f>
        <v>236349.51640839083</v>
      </c>
      <c r="K123" s="44">
        <v>1</v>
      </c>
    </row>
    <row r="124" spans="1:11">
      <c r="A124">
        <v>119</v>
      </c>
      <c r="B124" s="6">
        <f>(Principal!B121+Interest!B122)*$K124</f>
        <v>0</v>
      </c>
      <c r="C124" s="6">
        <f>(Principal!C121+Interest!C122)*$K124</f>
        <v>0</v>
      </c>
      <c r="D124" s="6">
        <f>(Principal!D121+Interest!D122)*$K124</f>
        <v>0</v>
      </c>
      <c r="E124" s="6">
        <f>(Principal!E121+Interest!E122)*$K124</f>
        <v>0</v>
      </c>
      <c r="F124" s="6">
        <f>(Principal!F121+Interest!F122)*$K124</f>
        <v>804778.78033276519</v>
      </c>
      <c r="G124" s="6">
        <f>(Principal!G121+Interest!G122)*$K124</f>
        <v>0</v>
      </c>
      <c r="H124" s="6">
        <f>(Principal!H121+Interest!H122)*$K124</f>
        <v>0</v>
      </c>
      <c r="I124" s="6">
        <f>(Principal!I121+Interest!I122)*$K124</f>
        <v>233888.83303420988</v>
      </c>
      <c r="K124" s="44">
        <v>1</v>
      </c>
    </row>
    <row r="125" spans="1:11">
      <c r="A125">
        <v>120</v>
      </c>
      <c r="B125" s="6">
        <f>(Principal!B122+Interest!B123)*$K125</f>
        <v>0</v>
      </c>
      <c r="C125" s="6">
        <f>(Principal!C122+Interest!C123)*$K125</f>
        <v>0</v>
      </c>
      <c r="D125" s="6">
        <f>(Principal!D122+Interest!D123)*$K125</f>
        <v>0</v>
      </c>
      <c r="E125" s="6">
        <f>(Principal!E122+Interest!E123)*$K125</f>
        <v>0</v>
      </c>
      <c r="F125" s="6">
        <f>(Principal!F122+Interest!F123)*$K125</f>
        <v>796385.23831254023</v>
      </c>
      <c r="G125" s="6">
        <f>(Principal!G122+Interest!G123)*$K125</f>
        <v>0</v>
      </c>
      <c r="H125" s="6">
        <f>(Principal!H122+Interest!H123)*$K125</f>
        <v>0</v>
      </c>
      <c r="I125" s="6">
        <f>(Principal!I122+Interest!I123)*$K125</f>
        <v>231449.45988458206</v>
      </c>
      <c r="K125" s="44">
        <v>1</v>
      </c>
    </row>
    <row r="126" spans="1:11">
      <c r="A126">
        <v>121</v>
      </c>
      <c r="B126" s="6">
        <f>(Principal!B123+Interest!B124)*$K126</f>
        <v>0</v>
      </c>
      <c r="C126" s="6">
        <f>(Principal!C123+Interest!C124)*$K126</f>
        <v>0</v>
      </c>
      <c r="D126" s="6">
        <f>(Principal!D123+Interest!D124)*$K126</f>
        <v>0</v>
      </c>
      <c r="E126" s="6">
        <f>(Principal!E123+Interest!E124)*$K126</f>
        <v>0</v>
      </c>
      <c r="F126" s="6">
        <f>(Principal!F123+Interest!F124)*$K126</f>
        <v>788064.42415519303</v>
      </c>
      <c r="G126" s="6">
        <f>(Principal!G123+Interest!G124)*$K126</f>
        <v>0</v>
      </c>
      <c r="H126" s="6">
        <f>(Principal!H123+Interest!H124)*$K126</f>
        <v>0</v>
      </c>
      <c r="I126" s="6">
        <f>(Principal!I123+Interest!I124)*$K126</f>
        <v>229031.22327010302</v>
      </c>
      <c r="K126" s="44">
        <v>1</v>
      </c>
    </row>
    <row r="127" spans="1:11">
      <c r="A127">
        <v>122</v>
      </c>
      <c r="B127" s="6">
        <f>(Principal!B124+Interest!B125)*$K127</f>
        <v>0</v>
      </c>
      <c r="C127" s="6">
        <f>(Principal!C124+Interest!C125)*$K127</f>
        <v>0</v>
      </c>
      <c r="D127" s="6">
        <f>(Principal!D124+Interest!D125)*$K127</f>
        <v>0</v>
      </c>
      <c r="E127" s="6">
        <f>(Principal!E124+Interest!E125)*$K127</f>
        <v>0</v>
      </c>
      <c r="F127" s="6">
        <f>(Principal!F124+Interest!F125)*$K127</f>
        <v>779815.74497754464</v>
      </c>
      <c r="G127" s="6">
        <f>(Principal!G124+Interest!G125)*$K127</f>
        <v>0</v>
      </c>
      <c r="H127" s="6">
        <f>(Principal!H124+Interest!H125)*$K127</f>
        <v>0</v>
      </c>
      <c r="I127" s="6">
        <f>(Principal!I124+Interest!I125)*$K127</f>
        <v>226633.95088409894</v>
      </c>
      <c r="K127" s="44">
        <v>1</v>
      </c>
    </row>
    <row r="128" spans="1:11">
      <c r="A128">
        <v>123</v>
      </c>
      <c r="B128" s="6">
        <f>(Principal!B125+Interest!B126)*$K128</f>
        <v>0</v>
      </c>
      <c r="C128" s="6">
        <f>(Principal!C125+Interest!C126)*$K128</f>
        <v>0</v>
      </c>
      <c r="D128" s="6">
        <f>(Principal!D125+Interest!D126)*$K128</f>
        <v>0</v>
      </c>
      <c r="E128" s="6">
        <f>(Principal!E125+Interest!E126)*$K128</f>
        <v>0</v>
      </c>
      <c r="F128" s="6">
        <f>(Principal!F125+Interest!F126)*$K128</f>
        <v>771638.61261668801</v>
      </c>
      <c r="G128" s="6">
        <f>(Principal!G125+Interest!G126)*$K128</f>
        <v>0</v>
      </c>
      <c r="H128" s="6">
        <f>(Principal!H125+Interest!H126)*$K128</f>
        <v>0</v>
      </c>
      <c r="I128" s="6">
        <f>(Principal!I125+Interest!I126)*$K128</f>
        <v>224257.47179172502</v>
      </c>
      <c r="K128" s="44">
        <v>1</v>
      </c>
    </row>
    <row r="129" spans="1:11">
      <c r="A129">
        <v>124</v>
      </c>
      <c r="B129" s="6">
        <f>(Principal!B126+Interest!B127)*$K129</f>
        <v>0</v>
      </c>
      <c r="C129" s="6">
        <f>(Principal!C126+Interest!C127)*$K129</f>
        <v>0</v>
      </c>
      <c r="D129" s="6">
        <f>(Principal!D126+Interest!D127)*$K129</f>
        <v>0</v>
      </c>
      <c r="E129" s="6">
        <f>(Principal!E126+Interest!E127)*$K129</f>
        <v>0</v>
      </c>
      <c r="F129" s="6">
        <f>(Principal!F126+Interest!F127)*$K129</f>
        <v>763532.44359277061</v>
      </c>
      <c r="G129" s="6">
        <f>(Principal!G126+Interest!G127)*$K129</f>
        <v>0</v>
      </c>
      <c r="H129" s="6">
        <f>(Principal!H126+Interest!H127)*$K129</f>
        <v>0</v>
      </c>
      <c r="I129" s="6">
        <f>(Principal!I126+Interest!I127)*$K129</f>
        <v>221901.61641914901</v>
      </c>
      <c r="K129" s="44">
        <v>1</v>
      </c>
    </row>
    <row r="130" spans="1:11">
      <c r="A130">
        <v>125</v>
      </c>
      <c r="B130" s="6">
        <f>(Principal!B127+Interest!B128)*$K130</f>
        <v>0</v>
      </c>
      <c r="C130" s="6">
        <f>(Principal!C127+Interest!C128)*$K130</f>
        <v>0</v>
      </c>
      <c r="D130" s="6">
        <f>(Principal!D127+Interest!D128)*$K130</f>
        <v>0</v>
      </c>
      <c r="E130" s="6">
        <f>(Principal!E127+Interest!E128)*$K130</f>
        <v>0</v>
      </c>
      <c r="F130" s="6">
        <f>(Principal!F127+Interest!F128)*$K130</f>
        <v>48061.8569161751</v>
      </c>
      <c r="G130" s="6">
        <f>(Principal!G127+Interest!G128)*$K130</f>
        <v>707434.80215589423</v>
      </c>
      <c r="H130" s="6">
        <f>(Principal!H127+Interest!H128)*$K130</f>
        <v>0</v>
      </c>
      <c r="I130" s="6">
        <f>(Principal!I127+Interest!I128)*$K130</f>
        <v>219566.21654282016</v>
      </c>
      <c r="K130" s="44">
        <v>1</v>
      </c>
    </row>
    <row r="131" spans="1:11">
      <c r="A131">
        <v>126</v>
      </c>
      <c r="B131" s="6">
        <f>(Principal!B128+Interest!B129)*$K131</f>
        <v>0</v>
      </c>
      <c r="C131" s="6">
        <f>(Principal!C128+Interest!C129)*$K131</f>
        <v>0</v>
      </c>
      <c r="D131" s="6">
        <f>(Principal!D128+Interest!D129)*$K131</f>
        <v>0</v>
      </c>
      <c r="E131" s="6">
        <f>(Principal!E128+Interest!E129)*$K131</f>
        <v>0</v>
      </c>
      <c r="F131" s="6">
        <f>(Principal!F128+Interest!F129)*$K131</f>
        <v>0</v>
      </c>
      <c r="G131" s="6">
        <f>(Principal!G128+Interest!G129)*$K131</f>
        <v>747530.68483035557</v>
      </c>
      <c r="H131" s="6">
        <f>(Principal!H128+Interest!H129)*$K131</f>
        <v>0</v>
      </c>
      <c r="I131" s="6">
        <f>(Principal!I128+Interest!I129)*$K131</f>
        <v>217251.10527882213</v>
      </c>
      <c r="K131" s="44">
        <v>1</v>
      </c>
    </row>
    <row r="132" spans="1:11">
      <c r="A132">
        <v>127</v>
      </c>
      <c r="B132" s="6">
        <f>(Principal!B129+Interest!B130)*$K132</f>
        <v>0</v>
      </c>
      <c r="C132" s="6">
        <f>(Principal!C129+Interest!C130)*$K132</f>
        <v>0</v>
      </c>
      <c r="D132" s="6">
        <f>(Principal!D129+Interest!D130)*$K132</f>
        <v>0</v>
      </c>
      <c r="E132" s="6">
        <f>(Principal!E129+Interest!E130)*$K132</f>
        <v>0</v>
      </c>
      <c r="F132" s="6">
        <f>(Principal!F129+Interest!F130)*$K132</f>
        <v>0</v>
      </c>
      <c r="G132" s="6">
        <f>(Principal!G129+Interest!G130)*$K132</f>
        <v>739633.95121654891</v>
      </c>
      <c r="H132" s="6">
        <f>(Principal!H129+Interest!H130)*$K132</f>
        <v>0</v>
      </c>
      <c r="I132" s="6">
        <f>(Principal!I129+Interest!I130)*$K132</f>
        <v>214956.11707230957</v>
      </c>
      <c r="K132" s="44">
        <v>1</v>
      </c>
    </row>
    <row r="133" spans="1:11">
      <c r="A133">
        <v>128</v>
      </c>
      <c r="B133" s="6">
        <f>(Principal!B130+Interest!B131)*$K133</f>
        <v>0</v>
      </c>
      <c r="C133" s="6">
        <f>(Principal!C130+Interest!C131)*$K133</f>
        <v>0</v>
      </c>
      <c r="D133" s="6">
        <f>(Principal!D130+Interest!D131)*$K133</f>
        <v>0</v>
      </c>
      <c r="E133" s="6">
        <f>(Principal!E130+Interest!E131)*$K133</f>
        <v>0</v>
      </c>
      <c r="F133" s="6">
        <f>(Principal!F130+Interest!F131)*$K133</f>
        <v>0</v>
      </c>
      <c r="G133" s="6">
        <f>(Principal!G130+Interest!G131)*$K133</f>
        <v>731805.89311665506</v>
      </c>
      <c r="H133" s="6">
        <f>(Principal!H130+Interest!H131)*$K133</f>
        <v>0</v>
      </c>
      <c r="I133" s="6">
        <f>(Principal!I130+Interest!I131)*$K133</f>
        <v>212681.08768702796</v>
      </c>
      <c r="K133" s="44">
        <v>1</v>
      </c>
    </row>
    <row r="134" spans="1:11">
      <c r="A134">
        <v>129</v>
      </c>
      <c r="B134" s="6">
        <f>(Principal!B131+Interest!B132)*$K134</f>
        <v>0</v>
      </c>
      <c r="C134" s="6">
        <f>(Principal!C131+Interest!C132)*$K134</f>
        <v>0</v>
      </c>
      <c r="D134" s="6">
        <f>(Principal!D131+Interest!D132)*$K134</f>
        <v>0</v>
      </c>
      <c r="E134" s="6">
        <f>(Principal!E131+Interest!E132)*$K134</f>
        <v>0</v>
      </c>
      <c r="F134" s="6">
        <f>(Principal!F131+Interest!F132)*$K134</f>
        <v>0</v>
      </c>
      <c r="G134" s="6">
        <f>(Principal!G131+Interest!G132)*$K134</f>
        <v>724045.94991798734</v>
      </c>
      <c r="H134" s="6">
        <f>(Principal!H131+Interest!H132)*$K134</f>
        <v>0</v>
      </c>
      <c r="I134" s="6">
        <f>(Principal!I131+Interest!I132)*$K134</f>
        <v>210425.85419491513</v>
      </c>
      <c r="K134" s="44">
        <v>1</v>
      </c>
    </row>
    <row r="135" spans="1:11">
      <c r="A135">
        <v>130</v>
      </c>
      <c r="B135" s="6">
        <f>(Principal!B132+Interest!B133)*$K135</f>
        <v>0</v>
      </c>
      <c r="C135" s="6">
        <f>(Principal!C132+Interest!C133)*$K135</f>
        <v>0</v>
      </c>
      <c r="D135" s="6">
        <f>(Principal!D132+Interest!D133)*$K135</f>
        <v>0</v>
      </c>
      <c r="E135" s="6">
        <f>(Principal!E132+Interest!E133)*$K135</f>
        <v>0</v>
      </c>
      <c r="F135" s="6">
        <f>(Principal!F132+Interest!F133)*$K135</f>
        <v>0</v>
      </c>
      <c r="G135" s="6">
        <f>(Principal!G132+Interest!G133)*$K135</f>
        <v>716353.56547366874</v>
      </c>
      <c r="H135" s="6">
        <f>(Principal!H132+Interest!H133)*$K135</f>
        <v>0</v>
      </c>
      <c r="I135" s="6">
        <f>(Principal!I132+Interest!I133)*$K135</f>
        <v>208190.25496578499</v>
      </c>
      <c r="K135" s="44">
        <v>1</v>
      </c>
    </row>
    <row r="136" spans="1:11">
      <c r="A136">
        <v>131</v>
      </c>
      <c r="B136" s="6">
        <f>(Principal!B133+Interest!B134)*$K136</f>
        <v>0</v>
      </c>
      <c r="C136" s="6">
        <f>(Principal!C133+Interest!C134)*$K136</f>
        <v>0</v>
      </c>
      <c r="D136" s="6">
        <f>(Principal!D133+Interest!D134)*$K136</f>
        <v>0</v>
      </c>
      <c r="E136" s="6">
        <f>(Principal!E133+Interest!E134)*$K136</f>
        <v>0</v>
      </c>
      <c r="F136" s="6">
        <f>(Principal!F133+Interest!F134)*$K136</f>
        <v>0</v>
      </c>
      <c r="G136" s="6">
        <f>(Principal!G133+Interest!G134)*$K136</f>
        <v>708728.1880674141</v>
      </c>
      <c r="H136" s="6">
        <f>(Principal!H133+Interest!H134)*$K136</f>
        <v>0</v>
      </c>
      <c r="I136" s="6">
        <f>(Principal!I133+Interest!I134)*$K136</f>
        <v>205974.12965709227</v>
      </c>
      <c r="K136" s="44">
        <v>1</v>
      </c>
    </row>
    <row r="137" spans="1:11">
      <c r="A137">
        <v>132</v>
      </c>
      <c r="B137" s="6">
        <f>(Principal!B134+Interest!B135)*$K137</f>
        <v>0</v>
      </c>
      <c r="C137" s="6">
        <f>(Principal!C134+Interest!C135)*$K137</f>
        <v>0</v>
      </c>
      <c r="D137" s="6">
        <f>(Principal!D134+Interest!D135)*$K137</f>
        <v>0</v>
      </c>
      <c r="E137" s="6">
        <f>(Principal!E134+Interest!E135)*$K137</f>
        <v>0</v>
      </c>
      <c r="F137" s="6">
        <f>(Principal!F134+Interest!F135)*$K137</f>
        <v>0</v>
      </c>
      <c r="G137" s="6">
        <f>(Principal!G134+Interest!G135)*$K137</f>
        <v>701169.27037858684</v>
      </c>
      <c r="H137" s="6">
        <f>(Principal!H134+Interest!H135)*$K137</f>
        <v>0</v>
      </c>
      <c r="I137" s="6">
        <f>(Principal!I134+Interest!I135)*$K137</f>
        <v>203777.31920377689</v>
      </c>
      <c r="K137" s="44">
        <v>1</v>
      </c>
    </row>
    <row r="138" spans="1:11">
      <c r="A138">
        <v>133</v>
      </c>
      <c r="B138" s="6">
        <f>(Principal!B135+Interest!B136)*$K138</f>
        <v>0</v>
      </c>
      <c r="C138" s="6">
        <f>(Principal!C135+Interest!C136)*$K138</f>
        <v>0</v>
      </c>
      <c r="D138" s="6">
        <f>(Principal!D135+Interest!D136)*$K138</f>
        <v>0</v>
      </c>
      <c r="E138" s="6">
        <f>(Principal!E135+Interest!E136)*$K138</f>
        <v>0</v>
      </c>
      <c r="F138" s="6">
        <f>(Principal!F135+Interest!F136)*$K138</f>
        <v>0</v>
      </c>
      <c r="G138" s="6">
        <f>(Principal!G135+Interest!G136)*$K138</f>
        <v>693676.26944753213</v>
      </c>
      <c r="H138" s="6">
        <f>(Principal!H135+Interest!H136)*$K138</f>
        <v>0</v>
      </c>
      <c r="I138" s="6">
        <f>(Principal!I135+Interest!I136)*$K138</f>
        <v>201599.66580818905</v>
      </c>
      <c r="K138" s="44">
        <v>1</v>
      </c>
    </row>
    <row r="139" spans="1:11">
      <c r="A139">
        <v>134</v>
      </c>
      <c r="B139" s="6">
        <f>(Principal!B136+Interest!B137)*$K139</f>
        <v>0</v>
      </c>
      <c r="C139" s="6">
        <f>(Principal!C136+Interest!C137)*$K139</f>
        <v>0</v>
      </c>
      <c r="D139" s="6">
        <f>(Principal!D136+Interest!D137)*$K139</f>
        <v>0</v>
      </c>
      <c r="E139" s="6">
        <f>(Principal!E136+Interest!E137)*$K139</f>
        <v>0</v>
      </c>
      <c r="F139" s="6">
        <f>(Principal!F136+Interest!F137)*$K139</f>
        <v>0</v>
      </c>
      <c r="G139" s="6">
        <f>(Principal!G136+Interest!G137)*$K139</f>
        <v>686248.64664118085</v>
      </c>
      <c r="H139" s="6">
        <f>(Principal!H136+Interest!H137)*$K139</f>
        <v>0</v>
      </c>
      <c r="I139" s="6">
        <f>(Principal!I136+Interest!I137)*$K139</f>
        <v>199441.01293009322</v>
      </c>
      <c r="K139" s="44">
        <v>1</v>
      </c>
    </row>
    <row r="140" spans="1:11">
      <c r="A140">
        <v>135</v>
      </c>
      <c r="B140" s="6">
        <f>(Principal!B137+Interest!B138)*$K140</f>
        <v>0</v>
      </c>
      <c r="C140" s="6">
        <f>(Principal!C137+Interest!C138)*$K140</f>
        <v>0</v>
      </c>
      <c r="D140" s="6">
        <f>(Principal!D137+Interest!D138)*$K140</f>
        <v>0</v>
      </c>
      <c r="E140" s="6">
        <f>(Principal!E137+Interest!E138)*$K140</f>
        <v>0</v>
      </c>
      <c r="F140" s="6">
        <f>(Principal!F137+Interest!F138)*$K140</f>
        <v>0</v>
      </c>
      <c r="G140" s="6">
        <f>(Principal!G137+Interest!G138)*$K140</f>
        <v>678885.86761892389</v>
      </c>
      <c r="H140" s="6">
        <f>(Principal!H137+Interest!H138)*$K140</f>
        <v>0</v>
      </c>
      <c r="I140" s="6">
        <f>(Principal!I137+Interest!I138)*$K140</f>
        <v>197301.2052767498</v>
      </c>
      <c r="K140" s="44">
        <v>1</v>
      </c>
    </row>
    <row r="141" spans="1:11">
      <c r="A141">
        <v>136</v>
      </c>
      <c r="B141" s="6">
        <f>(Principal!B138+Interest!B139)*$K141</f>
        <v>0</v>
      </c>
      <c r="C141" s="6">
        <f>(Principal!C138+Interest!C139)*$K141</f>
        <v>0</v>
      </c>
      <c r="D141" s="6">
        <f>(Principal!D138+Interest!D139)*$K141</f>
        <v>0</v>
      </c>
      <c r="E141" s="6">
        <f>(Principal!E138+Interest!E139)*$K141</f>
        <v>0</v>
      </c>
      <c r="F141" s="6">
        <f>(Principal!F138+Interest!F139)*$K141</f>
        <v>0</v>
      </c>
      <c r="G141" s="6">
        <f>(Principal!G138+Interest!G139)*$K141</f>
        <v>671587.40229875536</v>
      </c>
      <c r="H141" s="6">
        <f>(Principal!H138+Interest!H139)*$K141</f>
        <v>0</v>
      </c>
      <c r="I141" s="6">
        <f>(Principal!I138+Interest!I139)*$K141</f>
        <v>195180.08879307579</v>
      </c>
      <c r="K141" s="44">
        <v>1</v>
      </c>
    </row>
    <row r="142" spans="1:11">
      <c r="A142">
        <v>137</v>
      </c>
      <c r="B142" s="6">
        <f>(Principal!B139+Interest!B140)*$K142</f>
        <v>0</v>
      </c>
      <c r="C142" s="6">
        <f>(Principal!C139+Interest!C140)*$K142</f>
        <v>0</v>
      </c>
      <c r="D142" s="6">
        <f>(Principal!D139+Interest!D140)*$K142</f>
        <v>0</v>
      </c>
      <c r="E142" s="6">
        <f>(Principal!E139+Interest!E140)*$K142</f>
        <v>0</v>
      </c>
      <c r="F142" s="6">
        <f>(Principal!F139+Interest!F140)*$K142</f>
        <v>0</v>
      </c>
      <c r="G142" s="6">
        <f>(Principal!G139+Interest!G140)*$K142</f>
        <v>664352.72482368094</v>
      </c>
      <c r="H142" s="6">
        <f>(Principal!H139+Interest!H140)*$K142</f>
        <v>0</v>
      </c>
      <c r="I142" s="6">
        <f>(Principal!I139+Interest!I140)*$K142</f>
        <v>193077.5106518823</v>
      </c>
      <c r="K142" s="44">
        <v>1</v>
      </c>
    </row>
    <row r="143" spans="1:11">
      <c r="A143">
        <v>138</v>
      </c>
      <c r="B143" s="6">
        <f>(Principal!B140+Interest!B141)*$K143</f>
        <v>0</v>
      </c>
      <c r="C143" s="6">
        <f>(Principal!C140+Interest!C141)*$K143</f>
        <v>0</v>
      </c>
      <c r="D143" s="6">
        <f>(Principal!D140+Interest!D141)*$K143</f>
        <v>0</v>
      </c>
      <c r="E143" s="6">
        <f>(Principal!E140+Interest!E141)*$K143</f>
        <v>0</v>
      </c>
      <c r="F143" s="6">
        <f>(Principal!F140+Interest!F141)*$K143</f>
        <v>0</v>
      </c>
      <c r="G143" s="6">
        <f>(Principal!G140+Interest!G141)*$K143</f>
        <v>657181.31352838967</v>
      </c>
      <c r="H143" s="6">
        <f>(Principal!H140+Interest!H141)*$K143</f>
        <v>0</v>
      </c>
      <c r="I143" s="6">
        <f>(Principal!I140+Interest!I141)*$K143</f>
        <v>190993.31924418826</v>
      </c>
      <c r="K143" s="44">
        <v>1</v>
      </c>
    </row>
    <row r="144" spans="1:11">
      <c r="A144">
        <v>139</v>
      </c>
      <c r="B144" s="6">
        <f>(Principal!B141+Interest!B142)*$K144</f>
        <v>0</v>
      </c>
      <c r="C144" s="6">
        <f>(Principal!C141+Interest!C142)*$K144</f>
        <v>0</v>
      </c>
      <c r="D144" s="6">
        <f>(Principal!D141+Interest!D142)*$K144</f>
        <v>0</v>
      </c>
      <c r="E144" s="6">
        <f>(Principal!E141+Interest!E142)*$K144</f>
        <v>0</v>
      </c>
      <c r="F144" s="6">
        <f>(Principal!F141+Interest!F142)*$K144</f>
        <v>0</v>
      </c>
      <c r="G144" s="6">
        <f>(Principal!G141+Interest!G142)*$K144</f>
        <v>650072.65090618888</v>
      </c>
      <c r="H144" s="6">
        <f>(Principal!H141+Interest!H142)*$K144</f>
        <v>0</v>
      </c>
      <c r="I144" s="6">
        <f>(Principal!I141+Interest!I142)*$K144</f>
        <v>188927.36416961119</v>
      </c>
      <c r="K144" s="44">
        <v>1</v>
      </c>
    </row>
    <row r="145" spans="1:11">
      <c r="A145">
        <v>140</v>
      </c>
      <c r="B145" s="6">
        <f>(Principal!B142+Interest!B143)*$K145</f>
        <v>0</v>
      </c>
      <c r="C145" s="6">
        <f>(Principal!C142+Interest!C143)*$K145</f>
        <v>0</v>
      </c>
      <c r="D145" s="6">
        <f>(Principal!D142+Interest!D143)*$K145</f>
        <v>0</v>
      </c>
      <c r="E145" s="6">
        <f>(Principal!E142+Interest!E143)*$K145</f>
        <v>0</v>
      </c>
      <c r="F145" s="6">
        <f>(Principal!F142+Interest!F143)*$K145</f>
        <v>0</v>
      </c>
      <c r="G145" s="6">
        <f>(Principal!G142+Interest!G143)*$K145</f>
        <v>643026.22357619717</v>
      </c>
      <c r="H145" s="6">
        <f>(Principal!H142+Interest!H143)*$K145</f>
        <v>0</v>
      </c>
      <c r="I145" s="6">
        <f>(Principal!I142+Interest!I143)*$K145</f>
        <v>186879.49622683233</v>
      </c>
      <c r="K145" s="44">
        <v>1</v>
      </c>
    </row>
    <row r="146" spans="1:11">
      <c r="A146">
        <v>141</v>
      </c>
      <c r="B146" s="6">
        <f>(Principal!B143+Interest!B144)*$K146</f>
        <v>0</v>
      </c>
      <c r="C146" s="6">
        <f>(Principal!C143+Interest!C144)*$K146</f>
        <v>0</v>
      </c>
      <c r="D146" s="6">
        <f>(Principal!D143+Interest!D144)*$K146</f>
        <v>0</v>
      </c>
      <c r="E146" s="6">
        <f>(Principal!E143+Interest!E144)*$K146</f>
        <v>0</v>
      </c>
      <c r="F146" s="6">
        <f>(Principal!F143+Interest!F144)*$K146</f>
        <v>0</v>
      </c>
      <c r="G146" s="6">
        <f>(Principal!G143+Interest!G144)*$K146</f>
        <v>636041.52225079609</v>
      </c>
      <c r="H146" s="6">
        <f>(Principal!H143+Interest!H144)*$K146</f>
        <v>0</v>
      </c>
      <c r="I146" s="6">
        <f>(Principal!I143+Interest!I144)*$K146</f>
        <v>184849.56740413766</v>
      </c>
      <c r="K146" s="44">
        <v>1</v>
      </c>
    </row>
    <row r="147" spans="1:11">
      <c r="A147">
        <v>142</v>
      </c>
      <c r="B147" s="6">
        <f>(Principal!B144+Interest!B145)*$K147</f>
        <v>0</v>
      </c>
      <c r="C147" s="6">
        <f>(Principal!C144+Interest!C145)*$K147</f>
        <v>0</v>
      </c>
      <c r="D147" s="6">
        <f>(Principal!D144+Interest!D145)*$K147</f>
        <v>0</v>
      </c>
      <c r="E147" s="6">
        <f>(Principal!E144+Interest!E145)*$K147</f>
        <v>0</v>
      </c>
      <c r="F147" s="6">
        <f>(Principal!F144+Interest!F145)*$K147</f>
        <v>0</v>
      </c>
      <c r="G147" s="6">
        <f>(Principal!G144+Interest!G145)*$K147</f>
        <v>629118.04170333734</v>
      </c>
      <c r="H147" s="6">
        <f>(Principal!H144+Interest!H145)*$K147</f>
        <v>0</v>
      </c>
      <c r="I147" s="6">
        <f>(Principal!I144+Interest!I145)*$K147</f>
        <v>182837.43087003249</v>
      </c>
      <c r="K147" s="44">
        <v>1</v>
      </c>
    </row>
    <row r="148" spans="1:11">
      <c r="A148">
        <v>143</v>
      </c>
      <c r="B148" s="6">
        <f>(Principal!B145+Interest!B146)*$K148</f>
        <v>0</v>
      </c>
      <c r="C148" s="6">
        <f>(Principal!C145+Interest!C146)*$K148</f>
        <v>0</v>
      </c>
      <c r="D148" s="6">
        <f>(Principal!D145+Interest!D146)*$K148</f>
        <v>0</v>
      </c>
      <c r="E148" s="6">
        <f>(Principal!E145+Interest!E146)*$K148</f>
        <v>0</v>
      </c>
      <c r="F148" s="6">
        <f>(Principal!F145+Interest!F146)*$K148</f>
        <v>0</v>
      </c>
      <c r="G148" s="6">
        <f>(Principal!G145+Interest!G146)*$K148</f>
        <v>622255.28073610342</v>
      </c>
      <c r="H148" s="6">
        <f>(Principal!H145+Interest!H146)*$K148</f>
        <v>0</v>
      </c>
      <c r="I148" s="6">
        <f>(Principal!I145+Interest!I146)*$K148</f>
        <v>180842.9409639301</v>
      </c>
      <c r="K148" s="44">
        <v>1</v>
      </c>
    </row>
    <row r="149" spans="1:11">
      <c r="A149">
        <v>144</v>
      </c>
      <c r="B149" s="6">
        <f>(Principal!B146+Interest!B147)*$K149</f>
        <v>0</v>
      </c>
      <c r="C149" s="6">
        <f>(Principal!C146+Interest!C147)*$K149</f>
        <v>0</v>
      </c>
      <c r="D149" s="6">
        <f>(Principal!D146+Interest!D147)*$K149</f>
        <v>0</v>
      </c>
      <c r="E149" s="6">
        <f>(Principal!E146+Interest!E147)*$K149</f>
        <v>0</v>
      </c>
      <c r="F149" s="6">
        <f>(Principal!F146+Interest!F147)*$K149</f>
        <v>0</v>
      </c>
      <c r="G149" s="6">
        <f>(Principal!G146+Interest!G147)*$K149</f>
        <v>615452.74214851949</v>
      </c>
      <c r="H149" s="6">
        <f>(Principal!H146+Interest!H147)*$K149</f>
        <v>0</v>
      </c>
      <c r="I149" s="6">
        <f>(Principal!I146+Interest!I147)*$K149</f>
        <v>178865.95318691354</v>
      </c>
      <c r="K149" s="44">
        <v>1</v>
      </c>
    </row>
    <row r="150" spans="1:11">
      <c r="A150">
        <v>145</v>
      </c>
      <c r="B150" s="6">
        <f>(Principal!B147+Interest!B148)*$K150</f>
        <v>0</v>
      </c>
      <c r="C150" s="6">
        <f>(Principal!C147+Interest!C148)*$K150</f>
        <v>0</v>
      </c>
      <c r="D150" s="6">
        <f>(Principal!D147+Interest!D148)*$K150</f>
        <v>0</v>
      </c>
      <c r="E150" s="6">
        <f>(Principal!E147+Interest!E148)*$K150</f>
        <v>0</v>
      </c>
      <c r="F150" s="6">
        <f>(Principal!F147+Interest!F148)*$K150</f>
        <v>0</v>
      </c>
      <c r="G150" s="6">
        <f>(Principal!G147+Interest!G148)*$K150</f>
        <v>608709.93270561658</v>
      </c>
      <c r="H150" s="6">
        <f>(Principal!H147+Interest!H148)*$K150</f>
        <v>0</v>
      </c>
      <c r="I150" s="6">
        <f>(Principal!I147+Interest!I148)*$K150</f>
        <v>176906.32419256985</v>
      </c>
      <c r="K150" s="44">
        <v>1</v>
      </c>
    </row>
    <row r="151" spans="1:11">
      <c r="A151">
        <v>146</v>
      </c>
      <c r="B151" s="6">
        <f>(Principal!B148+Interest!B149)*$K151</f>
        <v>0</v>
      </c>
      <c r="C151" s="6">
        <f>(Principal!C148+Interest!C149)*$K151</f>
        <v>0</v>
      </c>
      <c r="D151" s="6">
        <f>(Principal!D148+Interest!D149)*$K151</f>
        <v>0</v>
      </c>
      <c r="E151" s="6">
        <f>(Principal!E148+Interest!E149)*$K151</f>
        <v>0</v>
      </c>
      <c r="F151" s="6">
        <f>(Principal!F148+Interest!F149)*$K151</f>
        <v>0</v>
      </c>
      <c r="G151" s="6">
        <f>(Principal!G148+Interest!G149)*$K151</f>
        <v>602026.36310674029</v>
      </c>
      <c r="H151" s="6">
        <f>(Principal!H148+Interest!H149)*$K151</f>
        <v>0</v>
      </c>
      <c r="I151" s="6">
        <f>(Principal!I148+Interest!I149)*$K151</f>
        <v>174963.91177789646</v>
      </c>
      <c r="K151" s="44">
        <v>1</v>
      </c>
    </row>
    <row r="152" spans="1:11">
      <c r="A152">
        <v>147</v>
      </c>
      <c r="B152" s="6">
        <f>(Principal!B149+Interest!B150)*$K152</f>
        <v>0</v>
      </c>
      <c r="C152" s="6">
        <f>(Principal!C149+Interest!C150)*$K152</f>
        <v>0</v>
      </c>
      <c r="D152" s="6">
        <f>(Principal!D149+Interest!D150)*$K152</f>
        <v>0</v>
      </c>
      <c r="E152" s="6">
        <f>(Principal!E149+Interest!E150)*$K152</f>
        <v>0</v>
      </c>
      <c r="F152" s="6">
        <f>(Principal!F149+Interest!F150)*$K152</f>
        <v>0</v>
      </c>
      <c r="G152" s="6">
        <f>(Principal!G149+Interest!G150)*$K152</f>
        <v>595401.54795450612</v>
      </c>
      <c r="H152" s="6">
        <f>(Principal!H149+Interest!H150)*$K152</f>
        <v>0</v>
      </c>
      <c r="I152" s="6">
        <f>(Principal!I149+Interest!I150)*$K152</f>
        <v>173038.57487427839</v>
      </c>
      <c r="K152" s="44">
        <v>1</v>
      </c>
    </row>
    <row r="153" spans="1:11">
      <c r="A153">
        <v>148</v>
      </c>
      <c r="B153" s="6">
        <f>(Principal!B150+Interest!B151)*$K153</f>
        <v>0</v>
      </c>
      <c r="C153" s="6">
        <f>(Principal!C150+Interest!C151)*$K153</f>
        <v>0</v>
      </c>
      <c r="D153" s="6">
        <f>(Principal!D150+Interest!D151)*$K153</f>
        <v>0</v>
      </c>
      <c r="E153" s="6">
        <f>(Principal!E150+Interest!E151)*$K153</f>
        <v>0</v>
      </c>
      <c r="F153" s="6">
        <f>(Principal!F150+Interest!F151)*$K153</f>
        <v>0</v>
      </c>
      <c r="G153" s="6">
        <f>(Principal!G150+Interest!G151)*$K153</f>
        <v>588835.00572399981</v>
      </c>
      <c r="H153" s="6">
        <f>(Principal!H150+Interest!H151)*$K153</f>
        <v>0</v>
      </c>
      <c r="I153" s="6">
        <f>(Principal!I150+Interest!I151)*$K153</f>
        <v>171130.17353853752</v>
      </c>
      <c r="K153" s="44">
        <v>1</v>
      </c>
    </row>
    <row r="154" spans="1:11">
      <c r="A154">
        <v>149</v>
      </c>
      <c r="B154" s="6">
        <f>(Principal!B151+Interest!B152)*$K154</f>
        <v>0</v>
      </c>
      <c r="C154" s="6">
        <f>(Principal!C151+Interest!C152)*$K154</f>
        <v>0</v>
      </c>
      <c r="D154" s="6">
        <f>(Principal!D151+Interest!D152)*$K154</f>
        <v>0</v>
      </c>
      <c r="E154" s="6">
        <f>(Principal!E151+Interest!E152)*$K154</f>
        <v>0</v>
      </c>
      <c r="F154" s="6">
        <f>(Principal!F151+Interest!F152)*$K154</f>
        <v>0</v>
      </c>
      <c r="G154" s="6">
        <f>(Principal!G151+Interest!G152)*$K154</f>
        <v>582326.2587322183</v>
      </c>
      <c r="H154" s="6">
        <f>(Principal!H151+Interest!H152)*$K154</f>
        <v>0</v>
      </c>
      <c r="I154" s="6">
        <f>(Principal!I151+Interest!I152)*$K154</f>
        <v>169238.56894405099</v>
      </c>
      <c r="K154" s="44">
        <v>1</v>
      </c>
    </row>
    <row r="155" spans="1:11">
      <c r="A155">
        <v>150</v>
      </c>
      <c r="B155" s="6">
        <f>(Principal!B152+Interest!B153)*$K155</f>
        <v>0</v>
      </c>
      <c r="C155" s="6">
        <f>(Principal!C152+Interest!C153)*$K155</f>
        <v>0</v>
      </c>
      <c r="D155" s="6">
        <f>(Principal!D152+Interest!D153)*$K155</f>
        <v>0</v>
      </c>
      <c r="E155" s="6">
        <f>(Principal!E152+Interest!E153)*$K155</f>
        <v>0</v>
      </c>
      <c r="F155" s="6">
        <f>(Principal!F152+Interest!F153)*$K155</f>
        <v>0</v>
      </c>
      <c r="G155" s="6">
        <f>(Principal!G152+Interest!G153)*$K155</f>
        <v>575874.83310775086</v>
      </c>
      <c r="H155" s="6">
        <f>(Principal!H152+Interest!H153)*$K155</f>
        <v>0</v>
      </c>
      <c r="I155" s="6">
        <f>(Principal!I152+Interest!I153)*$K155</f>
        <v>167363.62337194014</v>
      </c>
      <c r="K155" s="44">
        <v>1</v>
      </c>
    </row>
    <row r="156" spans="1:11">
      <c r="A156">
        <v>151</v>
      </c>
      <c r="B156" s="6">
        <f>(Principal!B153+Interest!B154)*$K156</f>
        <v>0</v>
      </c>
      <c r="C156" s="6">
        <f>(Principal!C153+Interest!C154)*$K156</f>
        <v>0</v>
      </c>
      <c r="D156" s="6">
        <f>(Principal!D153+Interest!D154)*$K156</f>
        <v>0</v>
      </c>
      <c r="E156" s="6">
        <f>(Principal!E153+Interest!E154)*$K156</f>
        <v>0</v>
      </c>
      <c r="F156" s="6">
        <f>(Principal!F153+Interest!F154)*$K156</f>
        <v>0</v>
      </c>
      <c r="G156" s="6">
        <f>(Principal!G153+Interest!G154)*$K156</f>
        <v>569480.25876069826</v>
      </c>
      <c r="H156" s="6">
        <f>(Principal!H153+Interest!H154)*$K156</f>
        <v>0</v>
      </c>
      <c r="I156" s="6">
        <f>(Principal!I153+Interest!I154)*$K156</f>
        <v>165505.20020232795</v>
      </c>
      <c r="K156" s="44">
        <v>1</v>
      </c>
    </row>
    <row r="157" spans="1:11">
      <c r="A157">
        <v>152</v>
      </c>
      <c r="B157" s="6">
        <f>(Principal!B154+Interest!B155)*$K157</f>
        <v>0</v>
      </c>
      <c r="C157" s="6">
        <f>(Principal!C154+Interest!C155)*$K157</f>
        <v>0</v>
      </c>
      <c r="D157" s="6">
        <f>(Principal!D154+Interest!D155)*$K157</f>
        <v>0</v>
      </c>
      <c r="E157" s="6">
        <f>(Principal!E154+Interest!E155)*$K157</f>
        <v>0</v>
      </c>
      <c r="F157" s="6">
        <f>(Principal!F154+Interest!F155)*$K157</f>
        <v>0</v>
      </c>
      <c r="G157" s="6">
        <f>(Principal!G154+Interest!G155)*$K157</f>
        <v>563142.06935282948</v>
      </c>
      <c r="H157" s="6">
        <f>(Principal!H154+Interest!H155)*$K157</f>
        <v>0</v>
      </c>
      <c r="I157" s="6">
        <f>(Principal!I154+Interest!I155)*$K157</f>
        <v>163663.16390566609</v>
      </c>
      <c r="K157" s="44">
        <v>1</v>
      </c>
    </row>
    <row r="158" spans="1:11">
      <c r="A158">
        <v>153</v>
      </c>
      <c r="B158" s="6">
        <f>(Principal!B155+Interest!B156)*$K158</f>
        <v>0</v>
      </c>
      <c r="C158" s="6">
        <f>(Principal!C155+Interest!C156)*$K158</f>
        <v>0</v>
      </c>
      <c r="D158" s="6">
        <f>(Principal!D155+Interest!D156)*$K158</f>
        <v>0</v>
      </c>
      <c r="E158" s="6">
        <f>(Principal!E155+Interest!E156)*$K158</f>
        <v>0</v>
      </c>
      <c r="F158" s="6">
        <f>(Principal!F155+Interest!F156)*$K158</f>
        <v>0</v>
      </c>
      <c r="G158" s="6">
        <f>(Principal!G155+Interest!G156)*$K158</f>
        <v>556859.80226797145</v>
      </c>
      <c r="H158" s="6">
        <f>(Principal!H155+Interest!H156)*$K158</f>
        <v>0</v>
      </c>
      <c r="I158" s="6">
        <f>(Principal!I155+Interest!I156)*$K158</f>
        <v>161837.38003412925</v>
      </c>
      <c r="K158" s="44">
        <v>1</v>
      </c>
    </row>
    <row r="159" spans="1:11">
      <c r="A159">
        <v>154</v>
      </c>
      <c r="B159" s="6">
        <f>(Principal!B156+Interest!B157)*$K159</f>
        <v>0</v>
      </c>
      <c r="C159" s="6">
        <f>(Principal!C156+Interest!C157)*$K159</f>
        <v>0</v>
      </c>
      <c r="D159" s="6">
        <f>(Principal!D156+Interest!D157)*$K159</f>
        <v>0</v>
      </c>
      <c r="E159" s="6">
        <f>(Principal!E156+Interest!E157)*$K159</f>
        <v>0</v>
      </c>
      <c r="F159" s="6">
        <f>(Principal!F156+Interest!F157)*$K159</f>
        <v>0</v>
      </c>
      <c r="G159" s="6">
        <f>(Principal!G156+Interest!G157)*$K159</f>
        <v>550632.99858263205</v>
      </c>
      <c r="H159" s="6">
        <f>(Principal!H156+Interest!H157)*$K159</f>
        <v>0</v>
      </c>
      <c r="I159" s="6">
        <f>(Principal!I156+Interest!I157)*$K159</f>
        <v>160027.71521307749</v>
      </c>
      <c r="K159" s="44">
        <v>1</v>
      </c>
    </row>
    <row r="160" spans="1:11">
      <c r="A160">
        <v>155</v>
      </c>
      <c r="B160" s="6">
        <f>(Principal!B157+Interest!B158)*$K160</f>
        <v>0</v>
      </c>
      <c r="C160" s="6">
        <f>(Principal!C157+Interest!C158)*$K160</f>
        <v>0</v>
      </c>
      <c r="D160" s="6">
        <f>(Principal!D157+Interest!D158)*$K160</f>
        <v>0</v>
      </c>
      <c r="E160" s="6">
        <f>(Principal!E157+Interest!E158)*$K160</f>
        <v>0</v>
      </c>
      <c r="F160" s="6">
        <f>(Principal!F157+Interest!F158)*$K160</f>
        <v>0</v>
      </c>
      <c r="G160" s="6">
        <f>(Principal!G157+Interest!G158)*$K160</f>
        <v>544461.20303685346</v>
      </c>
      <c r="H160" s="6">
        <f>(Principal!H157+Interest!H158)*$K160</f>
        <v>0</v>
      </c>
      <c r="I160" s="6">
        <f>(Principal!I157+Interest!I158)*$K160</f>
        <v>158234.0371325856</v>
      </c>
      <c r="K160" s="44">
        <v>1</v>
      </c>
    </row>
    <row r="161" spans="1:11">
      <c r="A161">
        <v>156</v>
      </c>
      <c r="B161" s="6">
        <f>(Principal!B158+Interest!B159)*$K161</f>
        <v>0</v>
      </c>
      <c r="C161" s="6">
        <f>(Principal!C158+Interest!C159)*$K161</f>
        <v>0</v>
      </c>
      <c r="D161" s="6">
        <f>(Principal!D158+Interest!D159)*$K161</f>
        <v>0</v>
      </c>
      <c r="E161" s="6">
        <f>(Principal!E158+Interest!E159)*$K161</f>
        <v>0</v>
      </c>
      <c r="F161" s="6">
        <f>(Principal!F158+Interest!F159)*$K161</f>
        <v>0</v>
      </c>
      <c r="G161" s="6">
        <f>(Principal!G158+Interest!G159)*$K161</f>
        <v>538343.96400529495</v>
      </c>
      <c r="H161" s="6">
        <f>(Principal!H158+Interest!H159)*$K161</f>
        <v>0</v>
      </c>
      <c r="I161" s="6">
        <f>(Principal!I158+Interest!I159)*$K161</f>
        <v>156456.21453903889</v>
      </c>
      <c r="K161" s="44">
        <v>1</v>
      </c>
    </row>
    <row r="162" spans="1:11">
      <c r="A162">
        <v>157</v>
      </c>
      <c r="B162" s="6">
        <f>(Principal!B159+Interest!B160)*$K162</f>
        <v>0</v>
      </c>
      <c r="C162" s="6">
        <f>(Principal!C159+Interest!C160)*$K162</f>
        <v>0</v>
      </c>
      <c r="D162" s="6">
        <f>(Principal!D159+Interest!D160)*$K162</f>
        <v>0</v>
      </c>
      <c r="E162" s="6">
        <f>(Principal!E159+Interest!E160)*$K162</f>
        <v>0</v>
      </c>
      <c r="F162" s="6">
        <f>(Principal!F159+Interest!F160)*$K162</f>
        <v>0</v>
      </c>
      <c r="G162" s="6">
        <f>(Principal!G159+Interest!G160)*$K162</f>
        <v>532280.8334685429</v>
      </c>
      <c r="H162" s="6">
        <f>(Principal!H159+Interest!H160)*$K162</f>
        <v>0</v>
      </c>
      <c r="I162" s="6">
        <f>(Principal!I159+Interest!I160)*$K162</f>
        <v>154694.11722679535</v>
      </c>
      <c r="K162" s="44">
        <v>1</v>
      </c>
    </row>
    <row r="163" spans="1:11">
      <c r="A163">
        <v>158</v>
      </c>
      <c r="B163" s="6">
        <f>(Principal!B160+Interest!B161)*$K163</f>
        <v>0</v>
      </c>
      <c r="C163" s="6">
        <f>(Principal!C160+Interest!C161)*$K163</f>
        <v>0</v>
      </c>
      <c r="D163" s="6">
        <f>(Principal!D160+Interest!D161)*$K163</f>
        <v>0</v>
      </c>
      <c r="E163" s="6">
        <f>(Principal!E160+Interest!E161)*$K163</f>
        <v>0</v>
      </c>
      <c r="F163" s="6">
        <f>(Principal!F160+Interest!F161)*$K163</f>
        <v>0</v>
      </c>
      <c r="G163" s="6">
        <f>(Principal!G160+Interest!G161)*$K163</f>
        <v>526271.36698464549</v>
      </c>
      <c r="H163" s="6">
        <f>(Principal!H160+Interest!H161)*$K163</f>
        <v>0</v>
      </c>
      <c r="I163" s="6">
        <f>(Principal!I160+Interest!I161)*$K163</f>
        <v>152947.61602991263</v>
      </c>
      <c r="K163" s="44">
        <v>1</v>
      </c>
    </row>
    <row r="164" spans="1:11">
      <c r="A164">
        <v>159</v>
      </c>
      <c r="B164" s="6">
        <f>(Principal!B161+Interest!B162)*$K164</f>
        <v>0</v>
      </c>
      <c r="C164" s="6">
        <f>(Principal!C161+Interest!C162)*$K164</f>
        <v>0</v>
      </c>
      <c r="D164" s="6">
        <f>(Principal!D161+Interest!D162)*$K164</f>
        <v>0</v>
      </c>
      <c r="E164" s="6">
        <f>(Principal!E161+Interest!E162)*$K164</f>
        <v>0</v>
      </c>
      <c r="F164" s="6">
        <f>(Principal!F161+Interest!F162)*$K164</f>
        <v>0</v>
      </c>
      <c r="G164" s="6">
        <f>(Principal!G161+Interest!G162)*$K164</f>
        <v>520315.12366087176</v>
      </c>
      <c r="H164" s="6">
        <f>(Principal!H161+Interest!H162)*$K164</f>
        <v>0</v>
      </c>
      <c r="I164" s="6">
        <f>(Principal!I161+Interest!I162)*$K164</f>
        <v>151216.58281394088</v>
      </c>
      <c r="K164" s="44">
        <v>1</v>
      </c>
    </row>
    <row r="165" spans="1:11">
      <c r="A165">
        <v>160</v>
      </c>
      <c r="B165" s="6">
        <f>(Principal!B162+Interest!B163)*$K165</f>
        <v>0</v>
      </c>
      <c r="C165" s="6">
        <f>(Principal!C162+Interest!C163)*$K165</f>
        <v>0</v>
      </c>
      <c r="D165" s="6">
        <f>(Principal!D162+Interest!D163)*$K165</f>
        <v>0</v>
      </c>
      <c r="E165" s="6">
        <f>(Principal!E162+Interest!E163)*$K165</f>
        <v>0</v>
      </c>
      <c r="F165" s="6">
        <f>(Principal!F162+Interest!F163)*$K165</f>
        <v>0</v>
      </c>
      <c r="G165" s="6">
        <f>(Principal!G162+Interest!G163)*$K165</f>
        <v>514411.66612569249</v>
      </c>
      <c r="H165" s="6">
        <f>(Principal!H162+Interest!H163)*$K165</f>
        <v>0</v>
      </c>
      <c r="I165" s="6">
        <f>(Principal!I162+Interest!I163)*$K165</f>
        <v>149500.89046777942</v>
      </c>
      <c r="K165" s="44">
        <v>1</v>
      </c>
    </row>
    <row r="166" spans="1:11">
      <c r="A166">
        <v>161</v>
      </c>
      <c r="B166" s="6">
        <f>(Principal!B163+Interest!B164)*$K166</f>
        <v>0</v>
      </c>
      <c r="C166" s="6">
        <f>(Principal!C163+Interest!C164)*$K166</f>
        <v>0</v>
      </c>
      <c r="D166" s="6">
        <f>(Principal!D163+Interest!D164)*$K166</f>
        <v>0</v>
      </c>
      <c r="E166" s="6">
        <f>(Principal!E163+Interest!E164)*$K166</f>
        <v>0</v>
      </c>
      <c r="F166" s="6">
        <f>(Principal!F163+Interest!F164)*$K166</f>
        <v>0</v>
      </c>
      <c r="G166" s="6">
        <f>(Principal!G163+Interest!G164)*$K166</f>
        <v>508560.56050098047</v>
      </c>
      <c r="H166" s="6">
        <f>(Principal!H163+Interest!H164)*$K166</f>
        <v>0</v>
      </c>
      <c r="I166" s="6">
        <f>(Principal!I163+Interest!I164)*$K166</f>
        <v>147800.41289559749</v>
      </c>
      <c r="K166" s="44">
        <v>1</v>
      </c>
    </row>
    <row r="167" spans="1:11">
      <c r="A167">
        <v>162</v>
      </c>
      <c r="B167" s="6">
        <f>(Principal!B164+Interest!B165)*$K167</f>
        <v>0</v>
      </c>
      <c r="C167" s="6">
        <f>(Principal!C164+Interest!C165)*$K167</f>
        <v>0</v>
      </c>
      <c r="D167" s="6">
        <f>(Principal!D164+Interest!D165)*$K167</f>
        <v>0</v>
      </c>
      <c r="E167" s="6">
        <f>(Principal!E164+Interest!E165)*$K167</f>
        <v>0</v>
      </c>
      <c r="F167" s="6">
        <f>(Principal!F164+Interest!F165)*$K167</f>
        <v>0</v>
      </c>
      <c r="G167" s="6">
        <f>(Principal!G164+Interest!G165)*$K167</f>
        <v>502761.3763744302</v>
      </c>
      <c r="H167" s="6">
        <f>(Principal!H164+Interest!H165)*$K167</f>
        <v>0</v>
      </c>
      <c r="I167" s="6">
        <f>(Principal!I164+Interest!I165)*$K167</f>
        <v>146115.02500881883</v>
      </c>
      <c r="K167" s="44">
        <v>1</v>
      </c>
    </row>
    <row r="168" spans="1:11">
      <c r="A168">
        <v>163</v>
      </c>
      <c r="B168" s="6">
        <f>(Principal!B165+Interest!B166)*$K168</f>
        <v>0</v>
      </c>
      <c r="C168" s="6">
        <f>(Principal!C165+Interest!C166)*$K168</f>
        <v>0</v>
      </c>
      <c r="D168" s="6">
        <f>(Principal!D165+Interest!D166)*$K168</f>
        <v>0</v>
      </c>
      <c r="E168" s="6">
        <f>(Principal!E165+Interest!E166)*$K168</f>
        <v>0</v>
      </c>
      <c r="F168" s="6">
        <f>(Principal!F165+Interest!F166)*$K168</f>
        <v>0</v>
      </c>
      <c r="G168" s="6">
        <f>(Principal!G165+Interest!G166)*$K168</f>
        <v>497013.68677219376</v>
      </c>
      <c r="H168" s="6">
        <f>(Principal!H165+Interest!H166)*$K168</f>
        <v>0</v>
      </c>
      <c r="I168" s="6">
        <f>(Principal!I165+Interest!I166)*$K168</f>
        <v>144444.60271816884</v>
      </c>
      <c r="K168" s="44">
        <v>1</v>
      </c>
    </row>
    <row r="169" spans="1:11">
      <c r="A169">
        <v>164</v>
      </c>
      <c r="B169" s="6">
        <f>(Principal!B166+Interest!B167)*$K169</f>
        <v>0</v>
      </c>
      <c r="C169" s="6">
        <f>(Principal!C166+Interest!C167)*$K169</f>
        <v>0</v>
      </c>
      <c r="D169" s="6">
        <f>(Principal!D166+Interest!D167)*$K169</f>
        <v>0</v>
      </c>
      <c r="E169" s="6">
        <f>(Principal!E166+Interest!E167)*$K169</f>
        <v>0</v>
      </c>
      <c r="F169" s="6">
        <f>(Principal!F166+Interest!F167)*$K169</f>
        <v>0</v>
      </c>
      <c r="G169" s="6">
        <f>(Principal!G166+Interest!G167)*$K169</f>
        <v>491317.06813173112</v>
      </c>
      <c r="H169" s="6">
        <f>(Principal!H166+Interest!H167)*$K169</f>
        <v>0</v>
      </c>
      <c r="I169" s="6">
        <f>(Principal!I166+Interest!I167)*$K169</f>
        <v>142789.0229257844</v>
      </c>
      <c r="K169" s="44">
        <v>1</v>
      </c>
    </row>
    <row r="170" spans="1:11">
      <c r="A170">
        <v>165</v>
      </c>
      <c r="B170" s="6">
        <f>(Principal!B167+Interest!B168)*$K170</f>
        <v>0</v>
      </c>
      <c r="C170" s="6">
        <f>(Principal!C167+Interest!C168)*$K170</f>
        <v>0</v>
      </c>
      <c r="D170" s="6">
        <f>(Principal!D167+Interest!D168)*$K170</f>
        <v>0</v>
      </c>
      <c r="E170" s="6">
        <f>(Principal!E167+Interest!E168)*$K170</f>
        <v>0</v>
      </c>
      <c r="F170" s="6">
        <f>(Principal!F167+Interest!F168)*$K170</f>
        <v>0</v>
      </c>
      <c r="G170" s="6">
        <f>(Principal!G167+Interest!G168)*$K170</f>
        <v>485671.10027487529</v>
      </c>
      <c r="H170" s="6">
        <f>(Principal!H167+Interest!H168)*$K170</f>
        <v>0</v>
      </c>
      <c r="I170" s="6">
        <f>(Principal!I167+Interest!I168)*$K170</f>
        <v>141148.16351738566</v>
      </c>
      <c r="K170" s="44">
        <v>1</v>
      </c>
    </row>
    <row r="171" spans="1:11">
      <c r="A171">
        <v>166</v>
      </c>
      <c r="B171" s="6">
        <f>(Principal!B168+Interest!B169)*$K171</f>
        <v>0</v>
      </c>
      <c r="C171" s="6">
        <f>(Principal!C168+Interest!C169)*$K171</f>
        <v>0</v>
      </c>
      <c r="D171" s="6">
        <f>(Principal!D168+Interest!D169)*$K171</f>
        <v>0</v>
      </c>
      <c r="E171" s="6">
        <f>(Principal!E168+Interest!E169)*$K171</f>
        <v>0</v>
      </c>
      <c r="F171" s="6">
        <f>(Principal!F168+Interest!F169)*$K171</f>
        <v>0</v>
      </c>
      <c r="G171" s="6">
        <f>(Principal!G168+Interest!G169)*$K171</f>
        <v>480075.36638110736</v>
      </c>
      <c r="H171" s="6">
        <f>(Principal!H168+Interest!H169)*$K171</f>
        <v>0</v>
      </c>
      <c r="I171" s="6">
        <f>(Principal!I168+Interest!I169)*$K171</f>
        <v>139521.90335450938</v>
      </c>
      <c r="K171" s="44">
        <v>1</v>
      </c>
    </row>
    <row r="172" spans="1:11">
      <c r="A172">
        <v>167</v>
      </c>
      <c r="B172" s="6">
        <f>(Principal!B169+Interest!B170)*$K172</f>
        <v>0</v>
      </c>
      <c r="C172" s="6">
        <f>(Principal!C169+Interest!C170)*$K172</f>
        <v>0</v>
      </c>
      <c r="D172" s="6">
        <f>(Principal!D169+Interest!D170)*$K172</f>
        <v>0</v>
      </c>
      <c r="E172" s="6">
        <f>(Principal!E169+Interest!E170)*$K172</f>
        <v>0</v>
      </c>
      <c r="F172" s="6">
        <f>(Principal!F169+Interest!F170)*$K172</f>
        <v>0</v>
      </c>
      <c r="G172" s="6">
        <f>(Principal!G169+Interest!G170)*$K172</f>
        <v>474529.45296104252</v>
      </c>
      <c r="H172" s="6">
        <f>(Principal!H169+Interest!H170)*$K172</f>
        <v>0</v>
      </c>
      <c r="I172" s="6">
        <f>(Principal!I169+Interest!I170)*$K172</f>
        <v>137910.12226680302</v>
      </c>
      <c r="K172" s="44">
        <v>1</v>
      </c>
    </row>
    <row r="173" spans="1:11">
      <c r="A173">
        <v>168</v>
      </c>
      <c r="B173" s="6">
        <f>(Principal!B170+Interest!B171)*$K173</f>
        <v>0</v>
      </c>
      <c r="C173" s="6">
        <f>(Principal!C170+Interest!C171)*$K173</f>
        <v>0</v>
      </c>
      <c r="D173" s="6">
        <f>(Principal!D170+Interest!D171)*$K173</f>
        <v>0</v>
      </c>
      <c r="E173" s="6">
        <f>(Principal!E170+Interest!E171)*$K173</f>
        <v>0</v>
      </c>
      <c r="F173" s="6">
        <f>(Principal!F170+Interest!F171)*$K173</f>
        <v>0</v>
      </c>
      <c r="G173" s="6">
        <f>(Principal!G170+Interest!G171)*$K173</f>
        <v>469032.94983012497</v>
      </c>
      <c r="H173" s="6">
        <f>(Principal!H170+Interest!H171)*$K173</f>
        <v>0</v>
      </c>
      <c r="I173" s="6">
        <f>(Principal!I170+Interest!I171)*$K173</f>
        <v>136312.70104438011</v>
      </c>
      <c r="K173" s="44">
        <v>1</v>
      </c>
    </row>
    <row r="174" spans="1:11">
      <c r="A174">
        <v>169</v>
      </c>
      <c r="B174" s="6">
        <f>(Principal!B171+Interest!B172)*$K174</f>
        <v>0</v>
      </c>
      <c r="C174" s="6">
        <f>(Principal!C171+Interest!C172)*$K174</f>
        <v>0</v>
      </c>
      <c r="D174" s="6">
        <f>(Principal!D171+Interest!D172)*$K174</f>
        <v>0</v>
      </c>
      <c r="E174" s="6">
        <f>(Principal!E171+Interest!E172)*$K174</f>
        <v>0</v>
      </c>
      <c r="F174" s="6">
        <f>(Principal!F171+Interest!F172)*$K174</f>
        <v>0</v>
      </c>
      <c r="G174" s="6">
        <f>(Principal!G171+Interest!G172)*$K174</f>
        <v>463585.45008252747</v>
      </c>
      <c r="H174" s="6">
        <f>(Principal!H171+Interest!H172)*$K174</f>
        <v>0</v>
      </c>
      <c r="I174" s="6">
        <f>(Principal!I171+Interest!I172)*$K174</f>
        <v>134729.5214302346</v>
      </c>
      <c r="K174" s="44">
        <v>1</v>
      </c>
    </row>
    <row r="175" spans="1:11">
      <c r="A175">
        <v>170</v>
      </c>
      <c r="B175" s="6">
        <f>(Principal!B172+Interest!B173)*$K175</f>
        <v>0</v>
      </c>
      <c r="C175" s="6">
        <f>(Principal!C172+Interest!C173)*$K175</f>
        <v>0</v>
      </c>
      <c r="D175" s="6">
        <f>(Principal!D172+Interest!D173)*$K175</f>
        <v>0</v>
      </c>
      <c r="E175" s="6">
        <f>(Principal!E172+Interest!E173)*$K175</f>
        <v>0</v>
      </c>
      <c r="F175" s="6">
        <f>(Principal!F172+Interest!F173)*$K175</f>
        <v>0</v>
      </c>
      <c r="G175" s="6">
        <f>(Principal!G172+Interest!G173)*$K175</f>
        <v>458186.55006525852</v>
      </c>
      <c r="H175" s="6">
        <f>(Principal!H172+Interest!H173)*$K175</f>
        <v>0</v>
      </c>
      <c r="I175" s="6">
        <f>(Principal!I172+Interest!I173)*$K175</f>
        <v>133160.46611271577</v>
      </c>
      <c r="K175" s="44">
        <v>1</v>
      </c>
    </row>
    <row r="176" spans="1:11">
      <c r="A176">
        <v>171</v>
      </c>
      <c r="B176" s="6">
        <f>(Principal!B173+Interest!B174)*$K176</f>
        <v>0</v>
      </c>
      <c r="C176" s="6">
        <f>(Principal!C173+Interest!C174)*$K176</f>
        <v>0</v>
      </c>
      <c r="D176" s="6">
        <f>(Principal!D173+Interest!D174)*$K176</f>
        <v>0</v>
      </c>
      <c r="E176" s="6">
        <f>(Principal!E173+Interest!E174)*$K176</f>
        <v>0</v>
      </c>
      <c r="F176" s="6">
        <f>(Principal!F173+Interest!F174)*$K176</f>
        <v>0</v>
      </c>
      <c r="G176" s="6">
        <f>(Principal!G173+Interest!G174)*$K176</f>
        <v>452835.84935247054</v>
      </c>
      <c r="H176" s="6">
        <f>(Principal!H173+Interest!H174)*$K176</f>
        <v>0</v>
      </c>
      <c r="I176" s="6">
        <f>(Principal!I173+Interest!I174)*$K176</f>
        <v>131605.41871806179</v>
      </c>
      <c r="K176" s="44">
        <v>1</v>
      </c>
    </row>
    <row r="177" spans="1:11">
      <c r="A177">
        <v>172</v>
      </c>
      <c r="B177" s="6">
        <f>(Principal!B174+Interest!B175)*$K177</f>
        <v>0</v>
      </c>
      <c r="C177" s="6">
        <f>(Principal!C174+Interest!C175)*$K177</f>
        <v>0</v>
      </c>
      <c r="D177" s="6">
        <f>(Principal!D174+Interest!D175)*$K177</f>
        <v>0</v>
      </c>
      <c r="E177" s="6">
        <f>(Principal!E174+Interest!E175)*$K177</f>
        <v>0</v>
      </c>
      <c r="F177" s="6">
        <f>(Principal!F174+Interest!F175)*$K177</f>
        <v>0</v>
      </c>
      <c r="G177" s="6">
        <f>(Principal!G174+Interest!G175)*$K177</f>
        <v>447532.95071997261</v>
      </c>
      <c r="H177" s="6">
        <f>(Principal!H174+Interest!H175)*$K177</f>
        <v>0</v>
      </c>
      <c r="I177" s="6">
        <f>(Principal!I174+Interest!I175)*$K177</f>
        <v>130064.26380299209</v>
      </c>
      <c r="K177" s="44">
        <v>1</v>
      </c>
    </row>
    <row r="178" spans="1:11">
      <c r="A178">
        <v>173</v>
      </c>
      <c r="B178" s="6">
        <f>(Principal!B175+Interest!B176)*$K178</f>
        <v>0</v>
      </c>
      <c r="C178" s="6">
        <f>(Principal!C175+Interest!C176)*$K178</f>
        <v>0</v>
      </c>
      <c r="D178" s="6">
        <f>(Principal!D175+Interest!D176)*$K178</f>
        <v>0</v>
      </c>
      <c r="E178" s="6">
        <f>(Principal!E175+Interest!E176)*$K178</f>
        <v>0</v>
      </c>
      <c r="F178" s="6">
        <f>(Principal!F175+Interest!F176)*$K178</f>
        <v>0</v>
      </c>
      <c r="G178" s="6">
        <f>(Principal!G175+Interest!G176)*$K178</f>
        <v>442277.46011994069</v>
      </c>
      <c r="H178" s="6">
        <f>(Principal!H175+Interest!H176)*$K178</f>
        <v>0</v>
      </c>
      <c r="I178" s="6">
        <f>(Principal!I175+Interest!I176)*$K178</f>
        <v>128536.88684735782</v>
      </c>
      <c r="K178" s="44">
        <v>1</v>
      </c>
    </row>
    <row r="179" spans="1:11">
      <c r="A179">
        <v>174</v>
      </c>
      <c r="B179" s="6">
        <f>(Principal!B176+Interest!B177)*$K179</f>
        <v>0</v>
      </c>
      <c r="C179" s="6">
        <f>(Principal!C176+Interest!C177)*$K179</f>
        <v>0</v>
      </c>
      <c r="D179" s="6">
        <f>(Principal!D176+Interest!D177)*$K179</f>
        <v>0</v>
      </c>
      <c r="E179" s="6">
        <f>(Principal!E176+Interest!E177)*$K179</f>
        <v>0</v>
      </c>
      <c r="F179" s="6">
        <f>(Principal!F176+Interest!F177)*$K179</f>
        <v>0</v>
      </c>
      <c r="G179" s="6">
        <f>(Principal!G176+Interest!G177)*$K179</f>
        <v>437068.98665582895</v>
      </c>
      <c r="H179" s="6">
        <f>(Principal!H176+Interest!H177)*$K179</f>
        <v>0</v>
      </c>
      <c r="I179" s="6">
        <f>(Principal!I176+Interest!I177)*$K179</f>
        <v>127023.17424685034</v>
      </c>
      <c r="K179" s="44">
        <v>1</v>
      </c>
    </row>
    <row r="180" spans="1:11">
      <c r="A180">
        <v>175</v>
      </c>
      <c r="B180" s="6">
        <f>(Principal!B177+Interest!B178)*$K180</f>
        <v>0</v>
      </c>
      <c r="C180" s="6">
        <f>(Principal!C177+Interest!C178)*$K180</f>
        <v>0</v>
      </c>
      <c r="D180" s="6">
        <f>(Principal!D177+Interest!D178)*$K180</f>
        <v>0</v>
      </c>
      <c r="E180" s="6">
        <f>(Principal!E177+Interest!E178)*$K180</f>
        <v>0</v>
      </c>
      <c r="F180" s="6">
        <f>(Principal!F177+Interest!F178)*$K180</f>
        <v>0</v>
      </c>
      <c r="G180" s="6">
        <f>(Principal!G177+Interest!G178)*$K180</f>
        <v>431907.1425574763</v>
      </c>
      <c r="H180" s="6">
        <f>(Principal!H177+Interest!H178)*$K180</f>
        <v>0</v>
      </c>
      <c r="I180" s="6">
        <f>(Principal!I177+Interest!I178)*$K180</f>
        <v>125523.0133057666</v>
      </c>
      <c r="K180" s="44">
        <v>1</v>
      </c>
    </row>
    <row r="181" spans="1:11">
      <c r="A181">
        <v>176</v>
      </c>
      <c r="B181" s="6">
        <f>(Principal!B178+Interest!B179)*$K181</f>
        <v>0</v>
      </c>
      <c r="C181" s="6">
        <f>(Principal!C178+Interest!C179)*$K181</f>
        <v>0</v>
      </c>
      <c r="D181" s="6">
        <f>(Principal!D178+Interest!D179)*$K181</f>
        <v>0</v>
      </c>
      <c r="E181" s="6">
        <f>(Principal!E178+Interest!E179)*$K181</f>
        <v>0</v>
      </c>
      <c r="F181" s="6">
        <f>(Principal!F178+Interest!F179)*$K181</f>
        <v>0</v>
      </c>
      <c r="G181" s="6">
        <f>(Principal!G178+Interest!G179)*$K181</f>
        <v>426791.54315641033</v>
      </c>
      <c r="H181" s="6">
        <f>(Principal!H178+Interest!H179)*$K181</f>
        <v>0</v>
      </c>
      <c r="I181" s="6">
        <f>(Principal!I178+Interest!I179)*$K181</f>
        <v>124036.2922298318</v>
      </c>
      <c r="K181" s="44">
        <v>1</v>
      </c>
    </row>
    <row r="182" spans="1:11">
      <c r="A182">
        <v>177</v>
      </c>
      <c r="B182" s="6">
        <f>(Principal!B179+Interest!B180)*$K182</f>
        <v>0</v>
      </c>
      <c r="C182" s="6">
        <f>(Principal!C179+Interest!C180)*$K182</f>
        <v>0</v>
      </c>
      <c r="D182" s="6">
        <f>(Principal!D179+Interest!D180)*$K182</f>
        <v>0</v>
      </c>
      <c r="E182" s="6">
        <f>(Principal!E179+Interest!E180)*$K182</f>
        <v>0</v>
      </c>
      <c r="F182" s="6">
        <f>(Principal!F179+Interest!F180)*$K182</f>
        <v>0</v>
      </c>
      <c r="G182" s="6">
        <f>(Principal!G179+Interest!G180)*$K182</f>
        <v>421721.80686134385</v>
      </c>
      <c r="H182" s="6">
        <f>(Principal!H179+Interest!H180)*$K182</f>
        <v>0</v>
      </c>
      <c r="I182" s="6">
        <f>(Principal!I179+Interest!I180)*$K182</f>
        <v>122562.9001190781</v>
      </c>
      <c r="K182" s="44">
        <v>1</v>
      </c>
    </row>
    <row r="183" spans="1:11">
      <c r="A183">
        <v>178</v>
      </c>
      <c r="B183" s="6">
        <f>(Principal!B180+Interest!B181)*$K183</f>
        <v>0</v>
      </c>
      <c r="C183" s="6">
        <f>(Principal!C180+Interest!C181)*$K183</f>
        <v>0</v>
      </c>
      <c r="D183" s="6">
        <f>(Principal!D180+Interest!D181)*$K183</f>
        <v>0</v>
      </c>
      <c r="E183" s="6">
        <f>(Principal!E180+Interest!E181)*$K183</f>
        <v>0</v>
      </c>
      <c r="F183" s="6">
        <f>(Principal!F180+Interest!F181)*$K183</f>
        <v>0</v>
      </c>
      <c r="G183" s="6">
        <f>(Principal!G180+Interest!G181)*$K183</f>
        <v>416697.55513386487</v>
      </c>
      <c r="H183" s="6">
        <f>(Principal!H180+Interest!H181)*$K183</f>
        <v>0</v>
      </c>
      <c r="I183" s="6">
        <f>(Principal!I180+Interest!I181)*$K183</f>
        <v>121102.72696077953</v>
      </c>
      <c r="K183" s="44">
        <v>1</v>
      </c>
    </row>
    <row r="184" spans="1:11">
      <c r="A184">
        <v>179</v>
      </c>
      <c r="B184" s="6">
        <f>(Principal!B181+Interest!B182)*$K184</f>
        <v>0</v>
      </c>
      <c r="C184" s="6">
        <f>(Principal!C181+Interest!C182)*$K184</f>
        <v>0</v>
      </c>
      <c r="D184" s="6">
        <f>(Principal!D181+Interest!D182)*$K184</f>
        <v>0</v>
      </c>
      <c r="E184" s="6">
        <f>(Principal!E181+Interest!E182)*$K184</f>
        <v>0</v>
      </c>
      <c r="F184" s="6">
        <f>(Principal!F181+Interest!F182)*$K184</f>
        <v>0</v>
      </c>
      <c r="G184" s="6">
        <f>(Principal!G181+Interest!G182)*$K184</f>
        <v>411718.41246431757</v>
      </c>
      <c r="H184" s="6">
        <f>(Principal!H181+Interest!H182)*$K184</f>
        <v>0</v>
      </c>
      <c r="I184" s="6">
        <f>(Principal!I181+Interest!I182)*$K184</f>
        <v>119655.66362244234</v>
      </c>
      <c r="K184" s="44">
        <v>1</v>
      </c>
    </row>
    <row r="185" spans="1:11">
      <c r="A185">
        <v>180</v>
      </c>
      <c r="B185" s="6">
        <f>(Principal!B182+Interest!B183)*$K185</f>
        <v>0</v>
      </c>
      <c r="C185" s="6">
        <f>(Principal!C182+Interest!C183)*$K185</f>
        <v>0</v>
      </c>
      <c r="D185" s="6">
        <f>(Principal!D182+Interest!D183)*$K185</f>
        <v>0</v>
      </c>
      <c r="E185" s="6">
        <f>(Principal!E182+Interest!E183)*$K185</f>
        <v>0</v>
      </c>
      <c r="F185" s="6">
        <f>(Principal!F182+Interest!F183)*$K185</f>
        <v>0</v>
      </c>
      <c r="G185" s="6">
        <f>(Principal!G182+Interest!G183)*$K185</f>
        <v>406784.00634787197</v>
      </c>
      <c r="H185" s="6">
        <f>(Principal!H182+Interest!H183)*$K185</f>
        <v>0</v>
      </c>
      <c r="I185" s="6">
        <f>(Principal!I182+Interest!I183)*$K185</f>
        <v>118221.60184485035</v>
      </c>
      <c r="K185" s="44">
        <v>1</v>
      </c>
    </row>
    <row r="186" spans="1:11">
      <c r="A186">
        <v>181</v>
      </c>
      <c r="B186" s="6">
        <f>(Principal!B183+Interest!B184)*$K186</f>
        <v>0</v>
      </c>
      <c r="C186" s="6">
        <f>(Principal!C183+Interest!C184)*$K186</f>
        <v>0</v>
      </c>
      <c r="D186" s="6">
        <f>(Principal!D183+Interest!D184)*$K186</f>
        <v>0</v>
      </c>
      <c r="E186" s="6">
        <f>(Principal!E183+Interest!E184)*$K186</f>
        <v>0</v>
      </c>
      <c r="F186" s="6">
        <f>(Principal!F183+Interest!F184)*$K186</f>
        <v>0</v>
      </c>
      <c r="G186" s="6">
        <f>(Principal!G183+Interest!G184)*$K186</f>
        <v>401893.96726078331</v>
      </c>
      <c r="H186" s="6">
        <f>(Principal!H183+Interest!H184)*$K186</f>
        <v>0</v>
      </c>
      <c r="I186" s="6">
        <f>(Principal!I183+Interest!I184)*$K186</f>
        <v>116800.4342351652</v>
      </c>
      <c r="K186" s="44">
        <v>1</v>
      </c>
    </row>
    <row r="187" spans="1:11">
      <c r="A187">
        <v>182</v>
      </c>
      <c r="B187" s="6">
        <f>(Principal!B184+Interest!B185)*$K187</f>
        <v>0</v>
      </c>
      <c r="C187" s="6">
        <f>(Principal!C184+Interest!C185)*$K187</f>
        <v>0</v>
      </c>
      <c r="D187" s="6">
        <f>(Principal!D184+Interest!D185)*$K187</f>
        <v>0</v>
      </c>
      <c r="E187" s="6">
        <f>(Principal!E184+Interest!E185)*$K187</f>
        <v>0</v>
      </c>
      <c r="F187" s="6">
        <f>(Principal!F184+Interest!F185)*$K187</f>
        <v>0</v>
      </c>
      <c r="G187" s="6">
        <f>(Principal!G184+Interest!G185)*$K187</f>
        <v>397047.928636836</v>
      </c>
      <c r="H187" s="6">
        <f>(Principal!H184+Interest!H185)*$K187</f>
        <v>0</v>
      </c>
      <c r="I187" s="6">
        <f>(Principal!I184+Interest!I185)*$K187</f>
        <v>115392.05426008051</v>
      </c>
      <c r="K187" s="44">
        <v>1</v>
      </c>
    </row>
    <row r="188" spans="1:11">
      <c r="A188">
        <v>183</v>
      </c>
      <c r="B188" s="6">
        <f>(Principal!B185+Interest!B186)*$K188</f>
        <v>0</v>
      </c>
      <c r="C188" s="6">
        <f>(Principal!C185+Interest!C186)*$K188</f>
        <v>0</v>
      </c>
      <c r="D188" s="6">
        <f>(Principal!D185+Interest!D186)*$K188</f>
        <v>0</v>
      </c>
      <c r="E188" s="6">
        <f>(Principal!E185+Interest!E186)*$K188</f>
        <v>0</v>
      </c>
      <c r="F188" s="6">
        <f>(Principal!F185+Interest!F186)*$K188</f>
        <v>0</v>
      </c>
      <c r="G188" s="6">
        <f>(Principal!G185+Interest!G186)*$K188</f>
        <v>392245.52684397448</v>
      </c>
      <c r="H188" s="6">
        <f>(Principal!H185+Interest!H186)*$K188</f>
        <v>0</v>
      </c>
      <c r="I188" s="6">
        <f>(Principal!I185+Interest!I186)*$K188</f>
        <v>113996.35623903012</v>
      </c>
      <c r="K188" s="44">
        <v>1</v>
      </c>
    </row>
    <row r="189" spans="1:11">
      <c r="A189">
        <v>184</v>
      </c>
      <c r="B189" s="6">
        <f>(Principal!B186+Interest!B187)*$K189</f>
        <v>0</v>
      </c>
      <c r="C189" s="6">
        <f>(Principal!C186+Interest!C187)*$K189</f>
        <v>0</v>
      </c>
      <c r="D189" s="6">
        <f>(Principal!D186+Interest!D187)*$K189</f>
        <v>0</v>
      </c>
      <c r="E189" s="6">
        <f>(Principal!E186+Interest!E187)*$K189</f>
        <v>0</v>
      </c>
      <c r="F189" s="6">
        <f>(Principal!F186+Interest!F187)*$K189</f>
        <v>0</v>
      </c>
      <c r="G189" s="6">
        <f>(Principal!G186+Interest!G187)*$K189</f>
        <v>387486.40116111655</v>
      </c>
      <c r="H189" s="6">
        <f>(Principal!H186+Interest!H187)*$K189</f>
        <v>0</v>
      </c>
      <c r="I189" s="6">
        <f>(Principal!I186+Interest!I187)*$K189</f>
        <v>112613.23533744953</v>
      </c>
      <c r="K189" s="44">
        <v>1</v>
      </c>
    </row>
    <row r="190" spans="1:11">
      <c r="A190">
        <v>185</v>
      </c>
      <c r="B190" s="6">
        <f>(Principal!B187+Interest!B188)*$K190</f>
        <v>0</v>
      </c>
      <c r="C190" s="6">
        <f>(Principal!C187+Interest!C188)*$K190</f>
        <v>0</v>
      </c>
      <c r="D190" s="6">
        <f>(Principal!D187+Interest!D188)*$K190</f>
        <v>0</v>
      </c>
      <c r="E190" s="6">
        <f>(Principal!E187+Interest!E188)*$K190</f>
        <v>0</v>
      </c>
      <c r="F190" s="6">
        <f>(Principal!F187+Interest!F188)*$K190</f>
        <v>0</v>
      </c>
      <c r="G190" s="6">
        <f>(Principal!G187+Interest!G188)*$K190</f>
        <v>382770.19375514978</v>
      </c>
      <c r="H190" s="6">
        <f>(Principal!H187+Interest!H188)*$K190</f>
        <v>0</v>
      </c>
      <c r="I190" s="6">
        <f>(Principal!I187+Interest!I188)*$K190</f>
        <v>111242.58756009044</v>
      </c>
      <c r="K190" s="44">
        <v>1</v>
      </c>
    </row>
    <row r="191" spans="1:11">
      <c r="A191">
        <v>186</v>
      </c>
      <c r="B191" s="6">
        <f>(Principal!B188+Interest!B189)*$K191</f>
        <v>0</v>
      </c>
      <c r="C191" s="6">
        <f>(Principal!C188+Interest!C189)*$K191</f>
        <v>0</v>
      </c>
      <c r="D191" s="6">
        <f>(Principal!D188+Interest!D189)*$K191</f>
        <v>0</v>
      </c>
      <c r="E191" s="6">
        <f>(Principal!E188+Interest!E189)*$K191</f>
        <v>0</v>
      </c>
      <c r="F191" s="6">
        <f>(Principal!F188+Interest!F189)*$K191</f>
        <v>0</v>
      </c>
      <c r="G191" s="6">
        <f>(Principal!G188+Interest!G189)*$K191</f>
        <v>378096.54965810804</v>
      </c>
      <c r="H191" s="6">
        <f>(Principal!H188+Interest!H189)*$K191</f>
        <v>0</v>
      </c>
      <c r="I191" s="6">
        <f>(Principal!I188+Interest!I189)*$K191</f>
        <v>109884.3097443877</v>
      </c>
      <c r="K191" s="44">
        <v>1</v>
      </c>
    </row>
    <row r="192" spans="1:11">
      <c r="A192">
        <v>187</v>
      </c>
      <c r="B192" s="6">
        <f>(Principal!B189+Interest!B190)*$K192</f>
        <v>0</v>
      </c>
      <c r="C192" s="6">
        <f>(Principal!C189+Interest!C190)*$K192</f>
        <v>0</v>
      </c>
      <c r="D192" s="6">
        <f>(Principal!D189+Interest!D190)*$K192</f>
        <v>0</v>
      </c>
      <c r="E192" s="6">
        <f>(Principal!E189+Interest!E190)*$K192</f>
        <v>0</v>
      </c>
      <c r="F192" s="6">
        <f>(Principal!F189+Interest!F190)*$K192</f>
        <v>0</v>
      </c>
      <c r="G192" s="6">
        <f>(Principal!G189+Interest!G190)*$K192</f>
        <v>373465.116744528</v>
      </c>
      <c r="H192" s="6">
        <f>(Principal!H189+Interest!H190)*$K192</f>
        <v>0</v>
      </c>
      <c r="I192" s="6">
        <f>(Principal!I189+Interest!I190)*$K192</f>
        <v>108538.2995538785</v>
      </c>
      <c r="K192" s="44">
        <v>1</v>
      </c>
    </row>
    <row r="193" spans="1:11">
      <c r="A193">
        <v>188</v>
      </c>
      <c r="B193" s="6">
        <f>(Principal!B190+Interest!B191)*$K193</f>
        <v>0</v>
      </c>
      <c r="C193" s="6">
        <f>(Principal!C190+Interest!C191)*$K193</f>
        <v>0</v>
      </c>
      <c r="D193" s="6">
        <f>(Principal!D190+Interest!D191)*$K193</f>
        <v>0</v>
      </c>
      <c r="E193" s="6">
        <f>(Principal!E190+Interest!E191)*$K193</f>
        <v>0</v>
      </c>
      <c r="F193" s="6">
        <f>(Principal!F190+Interest!F191)*$K193</f>
        <v>0</v>
      </c>
      <c r="G193" s="6">
        <f>(Principal!G190+Interest!G191)*$K193</f>
        <v>368875.54570898297</v>
      </c>
      <c r="H193" s="6">
        <f>(Principal!H190+Interest!H191)*$K193</f>
        <v>0</v>
      </c>
      <c r="I193" s="6">
        <f>(Principal!I190+Interest!I191)*$K193</f>
        <v>107204.45547167322</v>
      </c>
      <c r="K193" s="44">
        <v>1</v>
      </c>
    </row>
    <row r="194" spans="1:11">
      <c r="A194">
        <v>189</v>
      </c>
      <c r="B194" s="6">
        <f>(Principal!B191+Interest!B192)*$K194</f>
        <v>0</v>
      </c>
      <c r="C194" s="6">
        <f>(Principal!C191+Interest!C192)*$K194</f>
        <v>0</v>
      </c>
      <c r="D194" s="6">
        <f>(Principal!D191+Interest!D192)*$K194</f>
        <v>0</v>
      </c>
      <c r="E194" s="6">
        <f>(Principal!E191+Interest!E192)*$K194</f>
        <v>0</v>
      </c>
      <c r="F194" s="6">
        <f>(Principal!F191+Interest!F192)*$K194</f>
        <v>0</v>
      </c>
      <c r="G194" s="6">
        <f>(Principal!G191+Interest!G192)*$K194</f>
        <v>364327.49004379427</v>
      </c>
      <c r="H194" s="6">
        <f>(Principal!H191+Interest!H192)*$K194</f>
        <v>0</v>
      </c>
      <c r="I194" s="6">
        <f>(Principal!I191+Interest!I192)*$K194</f>
        <v>105882.67679397776</v>
      </c>
      <c r="K194" s="44">
        <v>1</v>
      </c>
    </row>
    <row r="195" spans="1:11">
      <c r="A195">
        <v>190</v>
      </c>
      <c r="B195" s="6">
        <f>(Principal!B192+Interest!B193)*$K195</f>
        <v>0</v>
      </c>
      <c r="C195" s="6">
        <f>(Principal!C192+Interest!C193)*$K195</f>
        <v>0</v>
      </c>
      <c r="D195" s="6">
        <f>(Principal!D192+Interest!D193)*$K195</f>
        <v>0</v>
      </c>
      <c r="E195" s="6">
        <f>(Principal!E192+Interest!E193)*$K195</f>
        <v>0</v>
      </c>
      <c r="F195" s="6">
        <f>(Principal!F192+Interest!F193)*$K195</f>
        <v>0</v>
      </c>
      <c r="G195" s="6">
        <f>(Principal!G192+Interest!G193)*$K195</f>
        <v>359820.60601691628</v>
      </c>
      <c r="H195" s="6">
        <f>(Principal!H192+Interest!H193)*$K195</f>
        <v>0</v>
      </c>
      <c r="I195" s="6">
        <f>(Principal!I192+Interest!I193)*$K195</f>
        <v>104572.86362366633</v>
      </c>
      <c r="K195" s="44">
        <v>1</v>
      </c>
    </row>
    <row r="196" spans="1:11">
      <c r="A196">
        <v>191</v>
      </c>
      <c r="B196" s="6">
        <f>(Principal!B193+Interest!B194)*$K196</f>
        <v>0</v>
      </c>
      <c r="C196" s="6">
        <f>(Principal!C193+Interest!C194)*$K196</f>
        <v>0</v>
      </c>
      <c r="D196" s="6">
        <f>(Principal!D193+Interest!D194)*$K196</f>
        <v>0</v>
      </c>
      <c r="E196" s="6">
        <f>(Principal!E193+Interest!E194)*$K196</f>
        <v>0</v>
      </c>
      <c r="F196" s="6">
        <f>(Principal!F193+Interest!F194)*$K196</f>
        <v>0</v>
      </c>
      <c r="G196" s="6">
        <f>(Principal!G193+Interest!G194)*$K196</f>
        <v>355354.55264999729</v>
      </c>
      <c r="H196" s="6">
        <f>(Principal!H193+Interest!H194)*$K196</f>
        <v>0</v>
      </c>
      <c r="I196" s="6">
        <f>(Principal!I193+Interest!I194)*$K196</f>
        <v>103274.9168639055</v>
      </c>
      <c r="K196" s="44">
        <v>1</v>
      </c>
    </row>
    <row r="197" spans="1:11">
      <c r="A197">
        <v>192</v>
      </c>
      <c r="B197" s="6">
        <f>(Principal!B194+Interest!B195)*$K197</f>
        <v>0</v>
      </c>
      <c r="C197" s="6">
        <f>(Principal!C194+Interest!C195)*$K197</f>
        <v>0</v>
      </c>
      <c r="D197" s="6">
        <f>(Principal!D194+Interest!D195)*$K197</f>
        <v>0</v>
      </c>
      <c r="E197" s="6">
        <f>(Principal!E194+Interest!E195)*$K197</f>
        <v>0</v>
      </c>
      <c r="F197" s="6">
        <f>(Principal!F194+Interest!F195)*$K197</f>
        <v>0</v>
      </c>
      <c r="G197" s="6">
        <f>(Principal!G194+Interest!G195)*$K197</f>
        <v>350928.99169661151</v>
      </c>
      <c r="H197" s="6">
        <f>(Principal!H194+Interest!H195)*$K197</f>
        <v>0</v>
      </c>
      <c r="I197" s="6">
        <f>(Principal!I194+Interest!I195)*$K197</f>
        <v>101988.73821182776</v>
      </c>
      <c r="K197" s="44">
        <v>1</v>
      </c>
    </row>
    <row r="198" spans="1:11">
      <c r="A198">
        <v>193</v>
      </c>
      <c r="B198" s="6">
        <f>(Principal!B195+Interest!B196)*$K198</f>
        <v>0</v>
      </c>
      <c r="C198" s="6">
        <f>(Principal!C195+Interest!C196)*$K198</f>
        <v>0</v>
      </c>
      <c r="D198" s="6">
        <f>(Principal!D195+Interest!D196)*$K198</f>
        <v>0</v>
      </c>
      <c r="E198" s="6">
        <f>(Principal!E195+Interest!E196)*$K198</f>
        <v>0</v>
      </c>
      <c r="F198" s="6">
        <f>(Principal!F195+Interest!F196)*$K198</f>
        <v>0</v>
      </c>
      <c r="G198" s="6">
        <f>(Principal!G195+Interest!G196)*$K198</f>
        <v>346543.58762066194</v>
      </c>
      <c r="H198" s="6">
        <f>(Principal!H195+Interest!H196)*$K198</f>
        <v>0</v>
      </c>
      <c r="I198" s="6">
        <f>(Principal!I195+Interest!I196)*$K198</f>
        <v>100714.23015225494</v>
      </c>
      <c r="K198" s="44">
        <v>1</v>
      </c>
    </row>
    <row r="199" spans="1:11">
      <c r="A199">
        <v>194</v>
      </c>
      <c r="B199" s="6">
        <f>(Principal!B196+Interest!B197)*$K199</f>
        <v>0</v>
      </c>
      <c r="C199" s="6">
        <f>(Principal!C196+Interest!C197)*$K199</f>
        <v>0</v>
      </c>
      <c r="D199" s="6">
        <f>(Principal!D196+Interest!D197)*$K199</f>
        <v>0</v>
      </c>
      <c r="E199" s="6">
        <f>(Principal!E196+Interest!E197)*$K199</f>
        <v>0</v>
      </c>
      <c r="F199" s="6">
        <f>(Principal!F196+Interest!F197)*$K199</f>
        <v>0</v>
      </c>
      <c r="G199" s="6">
        <f>(Principal!G196+Interest!G197)*$K199</f>
        <v>342198.00757495419</v>
      </c>
      <c r="H199" s="6">
        <f>(Principal!H196+Interest!H197)*$K199</f>
        <v>0</v>
      </c>
      <c r="I199" s="6">
        <f>(Principal!I196+Interest!I197)*$K199</f>
        <v>99451.295951471126</v>
      </c>
      <c r="K199" s="44">
        <v>1</v>
      </c>
    </row>
    <row r="200" spans="1:11">
      <c r="A200">
        <v>195</v>
      </c>
      <c r="B200" s="6">
        <f>(Principal!B197+Interest!B198)*$K200</f>
        <v>0</v>
      </c>
      <c r="C200" s="6">
        <f>(Principal!C197+Interest!C198)*$K200</f>
        <v>0</v>
      </c>
      <c r="D200" s="6">
        <f>(Principal!D197+Interest!D198)*$K200</f>
        <v>0</v>
      </c>
      <c r="E200" s="6">
        <f>(Principal!E197+Interest!E198)*$K200</f>
        <v>0</v>
      </c>
      <c r="F200" s="6">
        <f>(Principal!F197+Interest!F198)*$K200</f>
        <v>0</v>
      </c>
      <c r="G200" s="6">
        <f>(Principal!G197+Interest!G198)*$K200</f>
        <v>337891.92137993779</v>
      </c>
      <c r="H200" s="6">
        <f>(Principal!H197+Interest!H198)*$K200</f>
        <v>0</v>
      </c>
      <c r="I200" s="6">
        <f>(Principal!I197+Interest!I198)*$K200</f>
        <v>98199.839651044487</v>
      </c>
      <c r="K200" s="44">
        <v>1</v>
      </c>
    </row>
    <row r="201" spans="1:11">
      <c r="A201">
        <v>196</v>
      </c>
      <c r="B201" s="6">
        <f>(Principal!B198+Interest!B199)*$K201</f>
        <v>0</v>
      </c>
      <c r="C201" s="6">
        <f>(Principal!C198+Interest!C199)*$K201</f>
        <v>0</v>
      </c>
      <c r="D201" s="6">
        <f>(Principal!D198+Interest!D199)*$K201</f>
        <v>0</v>
      </c>
      <c r="E201" s="6">
        <f>(Principal!E198+Interest!E199)*$K201</f>
        <v>0</v>
      </c>
      <c r="F201" s="6">
        <f>(Principal!F198+Interest!F199)*$K201</f>
        <v>0</v>
      </c>
      <c r="G201" s="6">
        <f>(Principal!G198+Interest!G199)*$K201</f>
        <v>333625.00150261493</v>
      </c>
      <c r="H201" s="6">
        <f>(Principal!H198+Interest!H199)*$K201</f>
        <v>0</v>
      </c>
      <c r="I201" s="6">
        <f>(Principal!I198+Interest!I199)*$K201</f>
        <v>96959.766061697519</v>
      </c>
      <c r="K201" s="44">
        <v>1</v>
      </c>
    </row>
    <row r="202" spans="1:11">
      <c r="A202">
        <v>197</v>
      </c>
      <c r="B202" s="6">
        <f>(Principal!B199+Interest!B200)*$K202</f>
        <v>0</v>
      </c>
      <c r="C202" s="6">
        <f>(Principal!C199+Interest!C200)*$K202</f>
        <v>0</v>
      </c>
      <c r="D202" s="6">
        <f>(Principal!D199+Interest!D200)*$K202</f>
        <v>0</v>
      </c>
      <c r="E202" s="6">
        <f>(Principal!E199+Interest!E200)*$K202</f>
        <v>0</v>
      </c>
      <c r="F202" s="6">
        <f>(Principal!F199+Interest!F200)*$K202</f>
        <v>0</v>
      </c>
      <c r="G202" s="6">
        <f>(Principal!G199+Interest!G200)*$K202</f>
        <v>329396.92303561507</v>
      </c>
      <c r="H202" s="6">
        <f>(Principal!H199+Interest!H200)*$K202</f>
        <v>0</v>
      </c>
      <c r="I202" s="6">
        <f>(Principal!I199+Interest!I200)*$K202</f>
        <v>95730.980757225683</v>
      </c>
      <c r="K202" s="44">
        <v>1</v>
      </c>
    </row>
    <row r="203" spans="1:11">
      <c r="A203">
        <v>198</v>
      </c>
      <c r="B203" s="6">
        <f>(Principal!B200+Interest!B201)*$K203</f>
        <v>0</v>
      </c>
      <c r="C203" s="6">
        <f>(Principal!C200+Interest!C201)*$K203</f>
        <v>0</v>
      </c>
      <c r="D203" s="6">
        <f>(Principal!D200+Interest!D201)*$K203</f>
        <v>0</v>
      </c>
      <c r="E203" s="6">
        <f>(Principal!E200+Interest!E201)*$K203</f>
        <v>0</v>
      </c>
      <c r="F203" s="6">
        <f>(Principal!F200+Interest!F201)*$K203</f>
        <v>0</v>
      </c>
      <c r="G203" s="6">
        <f>(Principal!G200+Interest!G201)*$K203</f>
        <v>325207.36367643415</v>
      </c>
      <c r="H203" s="6">
        <f>(Principal!H200+Interest!H201)*$K203</f>
        <v>0</v>
      </c>
      <c r="I203" s="6">
        <f>(Principal!I200+Interest!I201)*$K203</f>
        <v>94513.390068463748</v>
      </c>
      <c r="K203" s="44">
        <v>1</v>
      </c>
    </row>
    <row r="204" spans="1:11">
      <c r="A204">
        <v>199</v>
      </c>
      <c r="B204" s="6">
        <f>(Principal!B201+Interest!B202)*$K204</f>
        <v>0</v>
      </c>
      <c r="C204" s="6">
        <f>(Principal!C201+Interest!C202)*$K204</f>
        <v>0</v>
      </c>
      <c r="D204" s="6">
        <f>(Principal!D201+Interest!D202)*$K204</f>
        <v>0</v>
      </c>
      <c r="E204" s="6">
        <f>(Principal!E201+Interest!E202)*$K204</f>
        <v>0</v>
      </c>
      <c r="F204" s="6">
        <f>(Principal!F201+Interest!F202)*$K204</f>
        <v>0</v>
      </c>
      <c r="G204" s="6">
        <f>(Principal!G201+Interest!G202)*$K204</f>
        <v>321056.00370683661</v>
      </c>
      <c r="H204" s="6">
        <f>(Principal!H201+Interest!H202)*$K204</f>
        <v>0</v>
      </c>
      <c r="I204" s="6">
        <f>(Principal!I201+Interest!I202)*$K204</f>
        <v>93306.901077299437</v>
      </c>
      <c r="K204" s="44">
        <v>1</v>
      </c>
    </row>
    <row r="205" spans="1:11">
      <c r="A205">
        <v>200</v>
      </c>
      <c r="B205" s="6">
        <f>(Principal!B202+Interest!B203)*$K205</f>
        <v>0</v>
      </c>
      <c r="C205" s="6">
        <f>(Principal!C202+Interest!C203)*$K205</f>
        <v>0</v>
      </c>
      <c r="D205" s="6">
        <f>(Principal!D202+Interest!D203)*$K205</f>
        <v>0</v>
      </c>
      <c r="E205" s="6">
        <f>(Principal!E202+Interest!E203)*$K205</f>
        <v>0</v>
      </c>
      <c r="F205" s="6">
        <f>(Principal!F202+Interest!F203)*$K205</f>
        <v>0</v>
      </c>
      <c r="G205" s="6">
        <f>(Principal!G202+Interest!G203)*$K205</f>
        <v>316942.52597241948</v>
      </c>
      <c r="H205" s="6">
        <f>(Principal!H202+Interest!H203)*$K205</f>
        <v>0</v>
      </c>
      <c r="I205" s="6">
        <f>(Principal!I202+Interest!I203)*$K205</f>
        <v>92111.421610734455</v>
      </c>
      <c r="K205" s="44">
        <v>1</v>
      </c>
    </row>
    <row r="206" spans="1:11">
      <c r="A206">
        <v>201</v>
      </c>
      <c r="B206" s="6">
        <f>(Principal!B203+Interest!B204)*$K206</f>
        <v>0</v>
      </c>
      <c r="C206" s="6">
        <f>(Principal!C203+Interest!C204)*$K206</f>
        <v>0</v>
      </c>
      <c r="D206" s="6">
        <f>(Principal!D203+Interest!D204)*$K206</f>
        <v>0</v>
      </c>
      <c r="E206" s="6">
        <f>(Principal!E203+Interest!E204)*$K206</f>
        <v>0</v>
      </c>
      <c r="F206" s="6">
        <f>(Principal!F203+Interest!F204)*$K206</f>
        <v>0</v>
      </c>
      <c r="G206" s="6">
        <f>(Principal!G203+Interest!G204)*$K206</f>
        <v>312866.61586233776</v>
      </c>
      <c r="H206" s="6">
        <f>(Principal!H203+Interest!H204)*$K206</f>
        <v>0</v>
      </c>
      <c r="I206" s="6">
        <f>(Principal!I203+Interest!I204)*$K206</f>
        <v>90926.860234991967</v>
      </c>
      <c r="K206" s="44">
        <v>1</v>
      </c>
    </row>
    <row r="207" spans="1:11">
      <c r="A207">
        <v>202</v>
      </c>
      <c r="B207" s="6">
        <f>(Principal!B204+Interest!B205)*$K207</f>
        <v>0</v>
      </c>
      <c r="C207" s="6">
        <f>(Principal!C204+Interest!C205)*$K207</f>
        <v>0</v>
      </c>
      <c r="D207" s="6">
        <f>(Principal!D204+Interest!D205)*$K207</f>
        <v>0</v>
      </c>
      <c r="E207" s="6">
        <f>(Principal!E204+Interest!E205)*$K207</f>
        <v>0</v>
      </c>
      <c r="F207" s="6">
        <f>(Principal!F204+Interest!F205)*$K207</f>
        <v>0</v>
      </c>
      <c r="G207" s="6">
        <f>(Principal!G204+Interest!G205)*$K207</f>
        <v>308827.96128918824</v>
      </c>
      <c r="H207" s="6">
        <f>(Principal!H204+Interest!H205)*$K207</f>
        <v>0</v>
      </c>
      <c r="I207" s="6">
        <f>(Principal!I204+Interest!I205)*$K207</f>
        <v>89753.1262496704</v>
      </c>
      <c r="K207" s="44">
        <v>1</v>
      </c>
    </row>
    <row r="208" spans="1:11">
      <c r="A208">
        <v>203</v>
      </c>
      <c r="B208" s="6">
        <f>(Principal!B205+Interest!B206)*$K208</f>
        <v>0</v>
      </c>
      <c r="C208" s="6">
        <f>(Principal!C205+Interest!C206)*$K208</f>
        <v>0</v>
      </c>
      <c r="D208" s="6">
        <f>(Principal!D205+Interest!D206)*$K208</f>
        <v>0</v>
      </c>
      <c r="E208" s="6">
        <f>(Principal!E205+Interest!E206)*$K208</f>
        <v>0</v>
      </c>
      <c r="F208" s="6">
        <f>(Principal!F205+Interest!F206)*$K208</f>
        <v>0</v>
      </c>
      <c r="G208" s="6">
        <f>(Principal!G205+Interest!G206)*$K208</f>
        <v>304826.25266905222</v>
      </c>
      <c r="H208" s="6">
        <f>(Principal!H205+Interest!H206)*$K208</f>
        <v>0</v>
      </c>
      <c r="I208" s="6">
        <f>(Principal!I205+Interest!I206)*$K208</f>
        <v>88590.129681943348</v>
      </c>
      <c r="K208" s="44">
        <v>1</v>
      </c>
    </row>
    <row r="209" spans="1:11">
      <c r="A209">
        <v>204</v>
      </c>
      <c r="B209" s="6">
        <f>(Principal!B206+Interest!B207)*$K209</f>
        <v>0</v>
      </c>
      <c r="C209" s="6">
        <f>(Principal!C206+Interest!C207)*$K209</f>
        <v>0</v>
      </c>
      <c r="D209" s="6">
        <f>(Principal!D206+Interest!D207)*$K209</f>
        <v>0</v>
      </c>
      <c r="E209" s="6">
        <f>(Principal!E206+Interest!E207)*$K209</f>
        <v>0</v>
      </c>
      <c r="F209" s="6">
        <f>(Principal!F206+Interest!F207)*$K209</f>
        <v>0</v>
      </c>
      <c r="G209" s="6">
        <f>(Principal!G206+Interest!G207)*$K209</f>
        <v>300861.18290169461</v>
      </c>
      <c r="H209" s="6">
        <f>(Principal!H206+Interest!H207)*$K209</f>
        <v>0</v>
      </c>
      <c r="I209" s="6">
        <f>(Principal!I206+Interest!I207)*$K209</f>
        <v>87437.781280805051</v>
      </c>
      <c r="K209" s="44">
        <v>1</v>
      </c>
    </row>
    <row r="210" spans="1:11">
      <c r="A210">
        <v>205</v>
      </c>
      <c r="B210" s="6">
        <f>(Principal!B207+Interest!B208)*$K210</f>
        <v>0</v>
      </c>
      <c r="C210" s="6">
        <f>(Principal!C207+Interest!C208)*$K210</f>
        <v>0</v>
      </c>
      <c r="D210" s="6">
        <f>(Principal!D207+Interest!D208)*$K210</f>
        <v>0</v>
      </c>
      <c r="E210" s="6">
        <f>(Principal!E207+Interest!E208)*$K210</f>
        <v>0</v>
      </c>
      <c r="F210" s="6">
        <f>(Principal!F207+Interest!F208)*$K210</f>
        <v>0</v>
      </c>
      <c r="G210" s="6">
        <f>(Principal!G207+Interest!G208)*$K210</f>
        <v>296932.44735091925</v>
      </c>
      <c r="H210" s="6">
        <f>(Principal!H207+Interest!H208)*$K210</f>
        <v>0</v>
      </c>
      <c r="I210" s="6">
        <f>(Principal!I207+Interest!I208)*$K210</f>
        <v>86295.99251136095</v>
      </c>
      <c r="K210" s="44">
        <v>1</v>
      </c>
    </row>
    <row r="211" spans="1:11">
      <c r="A211">
        <v>206</v>
      </c>
      <c r="B211" s="6">
        <f>(Principal!B208+Interest!B209)*$K211</f>
        <v>0</v>
      </c>
      <c r="C211" s="6">
        <f>(Principal!C208+Interest!C209)*$K211</f>
        <v>0</v>
      </c>
      <c r="D211" s="6">
        <f>(Principal!D208+Interest!D209)*$K211</f>
        <v>0</v>
      </c>
      <c r="E211" s="6">
        <f>(Principal!E208+Interest!E209)*$K211</f>
        <v>0</v>
      </c>
      <c r="F211" s="6">
        <f>(Principal!F208+Interest!F209)*$K211</f>
        <v>0</v>
      </c>
      <c r="G211" s="6">
        <f>(Principal!G208+Interest!G209)*$K211</f>
        <v>293039.74382507824</v>
      </c>
      <c r="H211" s="6">
        <f>(Principal!H208+Interest!H209)*$K211</f>
        <v>0</v>
      </c>
      <c r="I211" s="6">
        <f>(Principal!I208+Interest!I209)*$K211</f>
        <v>85164.675549163425</v>
      </c>
      <c r="K211" s="44">
        <v>1</v>
      </c>
    </row>
    <row r="212" spans="1:11">
      <c r="A212">
        <v>207</v>
      </c>
      <c r="B212" s="6">
        <f>(Principal!B209+Interest!B210)*$K212</f>
        <v>0</v>
      </c>
      <c r="C212" s="6">
        <f>(Principal!C209+Interest!C210)*$K212</f>
        <v>0</v>
      </c>
      <c r="D212" s="6">
        <f>(Principal!D209+Interest!D210)*$K212</f>
        <v>0</v>
      </c>
      <c r="E212" s="6">
        <f>(Principal!E209+Interest!E210)*$K212</f>
        <v>0</v>
      </c>
      <c r="F212" s="6">
        <f>(Principal!F209+Interest!F210)*$K212</f>
        <v>0</v>
      </c>
      <c r="G212" s="6">
        <f>(Principal!G209+Interest!G210)*$K212</f>
        <v>289182.77255773469</v>
      </c>
      <c r="H212" s="6">
        <f>(Principal!H209+Interest!H210)*$K212</f>
        <v>0</v>
      </c>
      <c r="I212" s="6">
        <f>(Principal!I209+Interest!I210)*$K212</f>
        <v>84043.743274591689</v>
      </c>
      <c r="K212" s="44">
        <v>1</v>
      </c>
    </row>
    <row r="213" spans="1:11">
      <c r="A213">
        <v>208</v>
      </c>
      <c r="B213" s="6">
        <f>(Principal!B210+Interest!B211)*$K213</f>
        <v>0</v>
      </c>
      <c r="C213" s="6">
        <f>(Principal!C210+Interest!C211)*$K213</f>
        <v>0</v>
      </c>
      <c r="D213" s="6">
        <f>(Principal!D210+Interest!D211)*$K213</f>
        <v>0</v>
      </c>
      <c r="E213" s="6">
        <f>(Principal!E210+Interest!E211)*$K213</f>
        <v>0</v>
      </c>
      <c r="F213" s="6">
        <f>(Principal!F210+Interest!F211)*$K213</f>
        <v>0</v>
      </c>
      <c r="G213" s="6">
        <f>(Principal!G210+Interest!G211)*$K213</f>
        <v>285361.23618847772</v>
      </c>
      <c r="H213" s="6">
        <f>(Principal!H210+Interest!H211)*$K213</f>
        <v>0</v>
      </c>
      <c r="I213" s="6">
        <f>(Principal!I210+Interest!I211)*$K213</f>
        <v>82933.109267276392</v>
      </c>
      <c r="K213" s="44">
        <v>1</v>
      </c>
    </row>
    <row r="214" spans="1:11">
      <c r="A214">
        <v>209</v>
      </c>
      <c r="B214" s="6">
        <f>(Principal!B211+Interest!B212)*$K214</f>
        <v>0</v>
      </c>
      <c r="C214" s="6">
        <f>(Principal!C211+Interest!C212)*$K214</f>
        <v>0</v>
      </c>
      <c r="D214" s="6">
        <f>(Principal!D211+Interest!D212)*$K214</f>
        <v>0</v>
      </c>
      <c r="E214" s="6">
        <f>(Principal!E211+Interest!E212)*$K214</f>
        <v>0</v>
      </c>
      <c r="F214" s="6">
        <f>(Principal!F211+Interest!F212)*$K214</f>
        <v>0</v>
      </c>
      <c r="G214" s="6">
        <f>(Principal!G211+Interest!G212)*$K214</f>
        <v>281574.83974388777</v>
      </c>
      <c r="H214" s="6">
        <f>(Principal!H211+Interest!H212)*$K214</f>
        <v>0</v>
      </c>
      <c r="I214" s="6">
        <f>(Principal!I211+Interest!I212)*$K214</f>
        <v>81832.687800567437</v>
      </c>
      <c r="K214" s="44">
        <v>1</v>
      </c>
    </row>
    <row r="215" spans="1:11">
      <c r="A215">
        <v>210</v>
      </c>
      <c r="B215" s="6">
        <f>(Principal!B212+Interest!B213)*$K215</f>
        <v>0</v>
      </c>
      <c r="C215" s="6">
        <f>(Principal!C212+Interest!C213)*$K215</f>
        <v>0</v>
      </c>
      <c r="D215" s="6">
        <f>(Principal!D212+Interest!D213)*$K215</f>
        <v>0</v>
      </c>
      <c r="E215" s="6">
        <f>(Principal!E212+Interest!E213)*$K215</f>
        <v>0</v>
      </c>
      <c r="F215" s="6">
        <f>(Principal!F212+Interest!F213)*$K215</f>
        <v>0</v>
      </c>
      <c r="G215" s="6">
        <f>(Principal!G212+Interest!G213)*$K215</f>
        <v>277823.29061865248</v>
      </c>
      <c r="H215" s="6">
        <f>(Principal!H212+Interest!H213)*$K215</f>
        <v>0</v>
      </c>
      <c r="I215" s="6">
        <f>(Principal!I212+Interest!I213)*$K215</f>
        <v>80742.393836045929</v>
      </c>
      <c r="K215" s="44">
        <v>1</v>
      </c>
    </row>
    <row r="216" spans="1:11">
      <c r="A216">
        <v>211</v>
      </c>
      <c r="B216" s="6">
        <f>(Principal!B213+Interest!B214)*$K216</f>
        <v>0</v>
      </c>
      <c r="C216" s="6">
        <f>(Principal!C213+Interest!C214)*$K216</f>
        <v>0</v>
      </c>
      <c r="D216" s="6">
        <f>(Principal!D213+Interest!D214)*$K216</f>
        <v>0</v>
      </c>
      <c r="E216" s="6">
        <f>(Principal!E213+Interest!E214)*$K216</f>
        <v>0</v>
      </c>
      <c r="F216" s="6">
        <f>(Principal!F213+Interest!F214)*$K216</f>
        <v>0</v>
      </c>
      <c r="G216" s="6">
        <f>(Principal!G213+Interest!G214)*$K216</f>
        <v>274106.29855683015</v>
      </c>
      <c r="H216" s="6">
        <f>(Principal!H213+Interest!H214)*$K216</f>
        <v>0</v>
      </c>
      <c r="I216" s="6">
        <f>(Principal!I213+Interest!I214)*$K216</f>
        <v>79662.143018078816</v>
      </c>
      <c r="K216" s="44">
        <v>1</v>
      </c>
    </row>
    <row r="217" spans="1:11">
      <c r="A217">
        <v>212</v>
      </c>
      <c r="B217" s="6">
        <f>(Principal!B214+Interest!B215)*$K217</f>
        <v>0</v>
      </c>
      <c r="C217" s="6">
        <f>(Principal!C214+Interest!C215)*$K217</f>
        <v>0</v>
      </c>
      <c r="D217" s="6">
        <f>(Principal!D214+Interest!D215)*$K217</f>
        <v>0</v>
      </c>
      <c r="E217" s="6">
        <f>(Principal!E214+Interest!E215)*$K217</f>
        <v>0</v>
      </c>
      <c r="F217" s="6">
        <f>(Principal!F214+Interest!F215)*$K217</f>
        <v>0</v>
      </c>
      <c r="G217" s="6">
        <f>(Principal!G214+Interest!G215)*$K217</f>
        <v>270423.57563326083</v>
      </c>
      <c r="H217" s="6">
        <f>(Principal!H214+Interest!H215)*$K217</f>
        <v>0</v>
      </c>
      <c r="I217" s="6">
        <f>(Principal!I214+Interest!I215)*$K217</f>
        <v>78591.851668416479</v>
      </c>
      <c r="K217" s="44">
        <v>1</v>
      </c>
    </row>
    <row r="218" spans="1:11">
      <c r="A218">
        <v>213</v>
      </c>
      <c r="B218" s="6">
        <f>(Principal!B215+Interest!B216)*$K218</f>
        <v>0</v>
      </c>
      <c r="C218" s="6">
        <f>(Principal!C215+Interest!C216)*$K218</f>
        <v>0</v>
      </c>
      <c r="D218" s="6">
        <f>(Principal!D215+Interest!D216)*$K218</f>
        <v>0</v>
      </c>
      <c r="E218" s="6">
        <f>(Principal!E215+Interest!E216)*$K218</f>
        <v>0</v>
      </c>
      <c r="F218" s="6">
        <f>(Principal!F215+Interest!F216)*$K218</f>
        <v>0</v>
      </c>
      <c r="G218" s="6">
        <f>(Principal!G215+Interest!G216)*$K218</f>
        <v>266774.83623512421</v>
      </c>
      <c r="H218" s="6">
        <f>(Principal!H215+Interest!H216)*$K218</f>
        <v>0</v>
      </c>
      <c r="I218" s="6">
        <f>(Principal!I215+Interest!I216)*$K218</f>
        <v>77531.436780833028</v>
      </c>
      <c r="K218" s="44">
        <v>1</v>
      </c>
    </row>
    <row r="219" spans="1:11">
      <c r="A219">
        <v>214</v>
      </c>
      <c r="B219" s="6">
        <f>(Principal!B216+Interest!B217)*$K219</f>
        <v>0</v>
      </c>
      <c r="C219" s="6">
        <f>(Principal!C216+Interest!C217)*$K219</f>
        <v>0</v>
      </c>
      <c r="D219" s="6">
        <f>(Principal!D216+Interest!D217)*$K219</f>
        <v>0</v>
      </c>
      <c r="E219" s="6">
        <f>(Principal!E216+Interest!E217)*$K219</f>
        <v>0</v>
      </c>
      <c r="F219" s="6">
        <f>(Principal!F216+Interest!F217)*$K219</f>
        <v>0</v>
      </c>
      <c r="G219" s="6">
        <f>(Principal!G216+Interest!G217)*$K219</f>
        <v>263159.79704364145</v>
      </c>
      <c r="H219" s="6">
        <f>(Principal!H216+Interest!H217)*$K219</f>
        <v>0</v>
      </c>
      <c r="I219" s="6">
        <f>(Principal!I216+Interest!I217)*$K219</f>
        <v>76480.816015808334</v>
      </c>
      <c r="K219" s="44">
        <v>1</v>
      </c>
    </row>
    <row r="220" spans="1:11">
      <c r="A220">
        <v>215</v>
      </c>
      <c r="B220" s="6">
        <f>(Principal!B217+Interest!B218)*$K220</f>
        <v>0</v>
      </c>
      <c r="C220" s="6">
        <f>(Principal!C217+Interest!C218)*$K220</f>
        <v>0</v>
      </c>
      <c r="D220" s="6">
        <f>(Principal!D217+Interest!D218)*$K220</f>
        <v>0</v>
      </c>
      <c r="E220" s="6">
        <f>(Principal!E217+Interest!E218)*$K220</f>
        <v>0</v>
      </c>
      <c r="F220" s="6">
        <f>(Principal!F217+Interest!F218)*$K220</f>
        <v>0</v>
      </c>
      <c r="G220" s="6">
        <f>(Principal!G217+Interest!G218)*$K220</f>
        <v>259578.17701592174</v>
      </c>
      <c r="H220" s="6">
        <f>(Principal!H217+Interest!H218)*$K220</f>
        <v>0</v>
      </c>
      <c r="I220" s="6">
        <f>(Principal!I217+Interest!I218)*$K220</f>
        <v>75439.907695252303</v>
      </c>
      <c r="K220" s="44">
        <v>1</v>
      </c>
    </row>
    <row r="221" spans="1:11">
      <c r="A221">
        <v>216</v>
      </c>
      <c r="B221" s="6">
        <f>(Principal!B218+Interest!B219)*$K221</f>
        <v>0</v>
      </c>
      <c r="C221" s="6">
        <f>(Principal!C218+Interest!C219)*$K221</f>
        <v>0</v>
      </c>
      <c r="D221" s="6">
        <f>(Principal!D218+Interest!D219)*$K221</f>
        <v>0</v>
      </c>
      <c r="E221" s="6">
        <f>(Principal!E218+Interest!E219)*$K221</f>
        <v>0</v>
      </c>
      <c r="F221" s="6">
        <f>(Principal!F218+Interest!F219)*$K221</f>
        <v>0</v>
      </c>
      <c r="G221" s="6">
        <f>(Principal!G218+Interest!G219)*$K221</f>
        <v>256029.6973669515</v>
      </c>
      <c r="H221" s="6">
        <f>(Principal!H218+Interest!H219)*$K221</f>
        <v>0</v>
      </c>
      <c r="I221" s="6">
        <f>(Principal!I218+Interest!I219)*$K221</f>
        <v>74408.630797270336</v>
      </c>
      <c r="K221" s="44">
        <v>1</v>
      </c>
    </row>
    <row r="222" spans="1:11">
      <c r="A222">
        <v>217</v>
      </c>
      <c r="B222" s="6">
        <f>(Principal!B219+Interest!B220)*$K222</f>
        <v>0</v>
      </c>
      <c r="C222" s="6">
        <f>(Principal!C219+Interest!C220)*$K222</f>
        <v>0</v>
      </c>
      <c r="D222" s="6">
        <f>(Principal!D219+Interest!D220)*$K222</f>
        <v>0</v>
      </c>
      <c r="E222" s="6">
        <f>(Principal!E219+Interest!E220)*$K222</f>
        <v>0</v>
      </c>
      <c r="F222" s="6">
        <f>(Principal!F219+Interest!F220)*$K222</f>
        <v>0</v>
      </c>
      <c r="G222" s="6">
        <f>(Principal!G219+Interest!G220)*$K222</f>
        <v>252514.08155172496</v>
      </c>
      <c r="H222" s="6">
        <f>(Principal!H219+Interest!H220)*$K222</f>
        <v>0</v>
      </c>
      <c r="I222" s="6">
        <f>(Principal!I219+Interest!I220)*$K222</f>
        <v>73386.904950970114</v>
      </c>
      <c r="K222" s="44">
        <v>1</v>
      </c>
    </row>
    <row r="223" spans="1:11">
      <c r="A223">
        <v>218</v>
      </c>
      <c r="B223" s="6">
        <f>(Principal!B220+Interest!B221)*$K223</f>
        <v>0</v>
      </c>
      <c r="C223" s="6">
        <f>(Principal!C220+Interest!C221)*$K223</f>
        <v>0</v>
      </c>
      <c r="D223" s="6">
        <f>(Principal!D220+Interest!D221)*$K223</f>
        <v>0</v>
      </c>
      <c r="E223" s="6">
        <f>(Principal!E220+Interest!E221)*$K223</f>
        <v>0</v>
      </c>
      <c r="F223" s="6">
        <f>(Principal!F220+Interest!F221)*$K223</f>
        <v>0</v>
      </c>
      <c r="G223" s="6">
        <f>(Principal!G220+Interest!G221)*$K223</f>
        <v>249031.05524751527</v>
      </c>
      <c r="H223" s="6">
        <f>(Principal!H220+Interest!H221)*$K223</f>
        <v>0</v>
      </c>
      <c r="I223" s="6">
        <f>(Principal!I220+Interest!I221)*$K223</f>
        <v>72374.650431309172</v>
      </c>
      <c r="K223" s="44">
        <v>1</v>
      </c>
    </row>
    <row r="224" spans="1:11">
      <c r="A224">
        <v>219</v>
      </c>
      <c r="B224" s="6">
        <f>(Principal!B221+Interest!B222)*$K224</f>
        <v>0</v>
      </c>
      <c r="C224" s="6">
        <f>(Principal!C221+Interest!C222)*$K224</f>
        <v>0</v>
      </c>
      <c r="D224" s="6">
        <f>(Principal!D221+Interest!D222)*$K224</f>
        <v>0</v>
      </c>
      <c r="E224" s="6">
        <f>(Principal!E221+Interest!E222)*$K224</f>
        <v>0</v>
      </c>
      <c r="F224" s="6">
        <f>(Principal!F221+Interest!F222)*$K224</f>
        <v>0</v>
      </c>
      <c r="G224" s="6">
        <f>(Principal!G221+Interest!G222)*$K224</f>
        <v>245580.34633628544</v>
      </c>
      <c r="H224" s="6">
        <f>(Principal!H221+Interest!H222)*$K224</f>
        <v>0</v>
      </c>
      <c r="I224" s="6">
        <f>(Principal!I221+Interest!I222)*$K224</f>
        <v>71371.788153983012</v>
      </c>
      <c r="K224" s="44">
        <v>1</v>
      </c>
    </row>
    <row r="225" spans="1:11">
      <c r="A225">
        <v>220</v>
      </c>
      <c r="B225" s="6">
        <f>(Principal!B222+Interest!B223)*$K225</f>
        <v>0</v>
      </c>
      <c r="C225" s="6">
        <f>(Principal!C222+Interest!C223)*$K225</f>
        <v>0</v>
      </c>
      <c r="D225" s="6">
        <f>(Principal!D222+Interest!D223)*$K225</f>
        <v>0</v>
      </c>
      <c r="E225" s="6">
        <f>(Principal!E222+Interest!E223)*$K225</f>
        <v>0</v>
      </c>
      <c r="F225" s="6">
        <f>(Principal!F222+Interest!F223)*$K225</f>
        <v>0</v>
      </c>
      <c r="G225" s="6">
        <f>(Principal!G222+Interest!G223)*$K225</f>
        <v>242161.68488723706</v>
      </c>
      <c r="H225" s="6">
        <f>(Principal!H222+Interest!H223)*$K225</f>
        <v>0</v>
      </c>
      <c r="I225" s="6">
        <f>(Principal!I222+Interest!I223)*$K225</f>
        <v>70378.23967035333</v>
      </c>
      <c r="K225" s="44">
        <v>1</v>
      </c>
    </row>
    <row r="226" spans="1:11">
      <c r="A226">
        <v>221</v>
      </c>
      <c r="B226" s="6">
        <f>(Principal!B223+Interest!B224)*$K226</f>
        <v>0</v>
      </c>
      <c r="C226" s="6">
        <f>(Principal!C223+Interest!C224)*$K226</f>
        <v>0</v>
      </c>
      <c r="D226" s="6">
        <f>(Principal!D223+Interest!D224)*$K226</f>
        <v>0</v>
      </c>
      <c r="E226" s="6">
        <f>(Principal!E223+Interest!E224)*$K226</f>
        <v>0</v>
      </c>
      <c r="F226" s="6">
        <f>(Principal!F223+Interest!F224)*$K226</f>
        <v>0</v>
      </c>
      <c r="G226" s="6">
        <f>(Principal!G223+Interest!G224)*$K226</f>
        <v>238774.80313949729</v>
      </c>
      <c r="H226" s="6">
        <f>(Principal!H223+Interest!H224)*$K226</f>
        <v>0</v>
      </c>
      <c r="I226" s="6">
        <f>(Principal!I223+Interest!I224)*$K226</f>
        <v>69393.927162416454</v>
      </c>
      <c r="K226" s="44">
        <v>1</v>
      </c>
    </row>
    <row r="227" spans="1:11">
      <c r="A227">
        <v>222</v>
      </c>
      <c r="B227" s="6">
        <f>(Principal!B224+Interest!B225)*$K227</f>
        <v>0</v>
      </c>
      <c r="C227" s="6">
        <f>(Principal!C224+Interest!C225)*$K227</f>
        <v>0</v>
      </c>
      <c r="D227" s="6">
        <f>(Principal!D224+Interest!D225)*$K227</f>
        <v>0</v>
      </c>
      <c r="E227" s="6">
        <f>(Principal!E224+Interest!E225)*$K227</f>
        <v>0</v>
      </c>
      <c r="F227" s="6">
        <f>(Principal!F224+Interest!F225)*$K227</f>
        <v>0</v>
      </c>
      <c r="G227" s="6">
        <f>(Principal!G224+Interest!G225)*$K227</f>
        <v>235419.43548494033</v>
      </c>
      <c r="H227" s="6">
        <f>(Principal!H224+Interest!H225)*$K227</f>
        <v>0</v>
      </c>
      <c r="I227" s="6">
        <f>(Principal!I224+Interest!I225)*$K227</f>
        <v>68418.773437810843</v>
      </c>
      <c r="K227" s="44">
        <v>1</v>
      </c>
    </row>
    <row r="228" spans="1:11">
      <c r="A228">
        <v>223</v>
      </c>
      <c r="B228" s="6">
        <f>(Principal!B225+Interest!B226)*$K228</f>
        <v>0</v>
      </c>
      <c r="C228" s="6">
        <f>(Principal!C225+Interest!C226)*$K228</f>
        <v>0</v>
      </c>
      <c r="D228" s="6">
        <f>(Principal!D225+Interest!D226)*$K228</f>
        <v>0</v>
      </c>
      <c r="E228" s="6">
        <f>(Principal!E225+Interest!E226)*$K228</f>
        <v>0</v>
      </c>
      <c r="F228" s="6">
        <f>(Principal!F225+Interest!F226)*$K228</f>
        <v>0</v>
      </c>
      <c r="G228" s="6">
        <f>(Principal!G225+Interest!G226)*$K228</f>
        <v>232095.31845114572</v>
      </c>
      <c r="H228" s="6">
        <f>(Principal!H225+Interest!H226)*$K228</f>
        <v>0</v>
      </c>
      <c r="I228" s="6">
        <f>(Principal!I225+Interest!I226)*$K228</f>
        <v>67452.701924864275</v>
      </c>
      <c r="K228" s="44">
        <v>1</v>
      </c>
    </row>
    <row r="229" spans="1:11">
      <c r="A229">
        <v>224</v>
      </c>
      <c r="B229" s="6">
        <f>(Principal!B226+Interest!B227)*$K229</f>
        <v>0</v>
      </c>
      <c r="C229" s="6">
        <f>(Principal!C226+Interest!C227)*$K229</f>
        <v>0</v>
      </c>
      <c r="D229" s="6">
        <f>(Principal!D226+Interest!D227)*$K229</f>
        <v>0</v>
      </c>
      <c r="E229" s="6">
        <f>(Principal!E226+Interest!E227)*$K229</f>
        <v>0</v>
      </c>
      <c r="F229" s="6">
        <f>(Principal!F226+Interest!F227)*$K229</f>
        <v>0</v>
      </c>
      <c r="G229" s="6">
        <f>(Principal!G226+Interest!G227)*$K229</f>
        <v>228802.19068448993</v>
      </c>
      <c r="H229" s="6">
        <f>(Principal!H226+Interest!H227)*$K229</f>
        <v>0</v>
      </c>
      <c r="I229" s="6">
        <f>(Principal!I226+Interest!I227)*$K229</f>
        <v>66495.636667679937</v>
      </c>
      <c r="K229" s="44">
        <v>1</v>
      </c>
    </row>
    <row r="230" spans="1:11">
      <c r="A230">
        <v>225</v>
      </c>
      <c r="B230" s="6">
        <f>(Principal!B227+Interest!B228)*$K230</f>
        <v>0</v>
      </c>
      <c r="C230" s="6">
        <f>(Principal!C227+Interest!C228)*$K230</f>
        <v>0</v>
      </c>
      <c r="D230" s="6">
        <f>(Principal!D227+Interest!D228)*$K230</f>
        <v>0</v>
      </c>
      <c r="E230" s="6">
        <f>(Principal!E227+Interest!E228)*$K230</f>
        <v>0</v>
      </c>
      <c r="F230" s="6">
        <f>(Principal!F227+Interest!F228)*$K230</f>
        <v>0</v>
      </c>
      <c r="G230" s="6">
        <f>(Principal!G227+Interest!G228)*$K230</f>
        <v>225539.79293337051</v>
      </c>
      <c r="H230" s="6">
        <f>(Principal!H227+Interest!H228)*$K230</f>
        <v>0</v>
      </c>
      <c r="I230" s="6">
        <f>(Principal!I227+Interest!I228)*$K230</f>
        <v>65547.50232126085</v>
      </c>
      <c r="K230" s="44">
        <v>1</v>
      </c>
    </row>
    <row r="231" spans="1:11">
      <c r="A231">
        <v>226</v>
      </c>
      <c r="B231" s="6">
        <f>(Principal!B228+Interest!B229)*$K231</f>
        <v>0</v>
      </c>
      <c r="C231" s="6">
        <f>(Principal!C228+Interest!C229)*$K231</f>
        <v>0</v>
      </c>
      <c r="D231" s="6">
        <f>(Principal!D228+Interest!D229)*$K231</f>
        <v>0</v>
      </c>
      <c r="E231" s="6">
        <f>(Principal!E228+Interest!E229)*$K231</f>
        <v>0</v>
      </c>
      <c r="F231" s="6">
        <f>(Principal!F228+Interest!F229)*$K231</f>
        <v>0</v>
      </c>
      <c r="G231" s="6">
        <f>(Principal!G228+Interest!G229)*$K231</f>
        <v>222307.86803156324</v>
      </c>
      <c r="H231" s="6">
        <f>(Principal!H228+Interest!H229)*$K231</f>
        <v>0</v>
      </c>
      <c r="I231" s="6">
        <f>(Principal!I228+Interest!I229)*$K231</f>
        <v>64608.224146673121</v>
      </c>
      <c r="K231" s="44">
        <v>1</v>
      </c>
    </row>
    <row r="232" spans="1:11">
      <c r="A232">
        <v>227</v>
      </c>
      <c r="B232" s="6">
        <f>(Principal!B229+Interest!B230)*$K232</f>
        <v>0</v>
      </c>
      <c r="C232" s="6">
        <f>(Principal!C229+Interest!C230)*$K232</f>
        <v>0</v>
      </c>
      <c r="D232" s="6">
        <f>(Principal!D229+Interest!D230)*$K232</f>
        <v>0</v>
      </c>
      <c r="E232" s="6">
        <f>(Principal!E229+Interest!E230)*$K232</f>
        <v>0</v>
      </c>
      <c r="F232" s="6">
        <f>(Principal!F229+Interest!F230)*$K232</f>
        <v>0</v>
      </c>
      <c r="G232" s="6">
        <f>(Principal!G229+Interest!G230)*$K232</f>
        <v>219106.16088170922</v>
      </c>
      <c r="H232" s="6">
        <f>(Principal!H229+Interest!H230)*$K232</f>
        <v>0</v>
      </c>
      <c r="I232" s="6">
        <f>(Principal!I229+Interest!I230)*$K232</f>
        <v>63677.728006246798</v>
      </c>
      <c r="K232" s="44">
        <v>1</v>
      </c>
    </row>
    <row r="233" spans="1:11">
      <c r="A233">
        <v>228</v>
      </c>
      <c r="B233" s="6">
        <f>(Principal!B230+Interest!B231)*$K233</f>
        <v>0</v>
      </c>
      <c r="C233" s="6">
        <f>(Principal!C230+Interest!C231)*$K233</f>
        <v>0</v>
      </c>
      <c r="D233" s="6">
        <f>(Principal!D230+Interest!D231)*$K233</f>
        <v>0</v>
      </c>
      <c r="E233" s="6">
        <f>(Principal!E230+Interest!E231)*$K233</f>
        <v>0</v>
      </c>
      <c r="F233" s="6">
        <f>(Principal!F230+Interest!F231)*$K233</f>
        <v>0</v>
      </c>
      <c r="G233" s="6">
        <f>(Principal!G230+Interest!G231)*$K233</f>
        <v>215934.41843893263</v>
      </c>
      <c r="H233" s="6">
        <f>(Principal!H230+Interest!H231)*$K233</f>
        <v>0</v>
      </c>
      <c r="I233" s="6">
        <f>(Principal!I230+Interest!I231)*$K233</f>
        <v>62755.940358814842</v>
      </c>
      <c r="K233" s="44">
        <v>1</v>
      </c>
    </row>
    <row r="234" spans="1:11">
      <c r="A234">
        <v>229</v>
      </c>
      <c r="B234" s="6">
        <f>(Principal!B231+Interest!B232)*$K234</f>
        <v>0</v>
      </c>
      <c r="C234" s="6">
        <f>(Principal!C231+Interest!C232)*$K234</f>
        <v>0</v>
      </c>
      <c r="D234" s="6">
        <f>(Principal!D231+Interest!D232)*$K234</f>
        <v>0</v>
      </c>
      <c r="E234" s="6">
        <f>(Principal!E231+Interest!E232)*$K234</f>
        <v>0</v>
      </c>
      <c r="F234" s="6">
        <f>(Principal!F231+Interest!F232)*$K234</f>
        <v>0</v>
      </c>
      <c r="G234" s="6">
        <f>(Principal!G231+Interest!G232)*$K234</f>
        <v>212792.38969458663</v>
      </c>
      <c r="H234" s="6">
        <f>(Principal!H231+Interest!H232)*$K234</f>
        <v>0</v>
      </c>
      <c r="I234" s="6">
        <f>(Principal!I231+Interest!I232)*$K234</f>
        <v>61842.788254989297</v>
      </c>
      <c r="K234" s="44">
        <v>1</v>
      </c>
    </row>
    <row r="235" spans="1:11">
      <c r="A235">
        <v>230</v>
      </c>
      <c r="B235" s="6">
        <f>(Principal!B232+Interest!B233)*$K235</f>
        <v>0</v>
      </c>
      <c r="C235" s="6">
        <f>(Principal!C232+Interest!C233)*$K235</f>
        <v>0</v>
      </c>
      <c r="D235" s="6">
        <f>(Principal!D232+Interest!D233)*$K235</f>
        <v>0</v>
      </c>
      <c r="E235" s="6">
        <f>(Principal!E232+Interest!E233)*$K235</f>
        <v>0</v>
      </c>
      <c r="F235" s="6">
        <f>(Principal!F232+Interest!F233)*$K235</f>
        <v>0</v>
      </c>
      <c r="G235" s="6">
        <f>(Principal!G232+Interest!G233)*$K235</f>
        <v>209679.825660128</v>
      </c>
      <c r="H235" s="6">
        <f>(Principal!H232+Interest!H233)*$K235</f>
        <v>0</v>
      </c>
      <c r="I235" s="6">
        <f>(Principal!I232+Interest!I233)*$K235</f>
        <v>60938.19933247476</v>
      </c>
      <c r="K235" s="44">
        <v>1</v>
      </c>
    </row>
    <row r="236" spans="1:11">
      <c r="A236">
        <v>231</v>
      </c>
      <c r="B236" s="6">
        <f>(Principal!B233+Interest!B234)*$K236</f>
        <v>0</v>
      </c>
      <c r="C236" s="6">
        <f>(Principal!C233+Interest!C234)*$K236</f>
        <v>0</v>
      </c>
      <c r="D236" s="6">
        <f>(Principal!D233+Interest!D234)*$K236</f>
        <v>0</v>
      </c>
      <c r="E236" s="6">
        <f>(Principal!E233+Interest!E234)*$K236</f>
        <v>0</v>
      </c>
      <c r="F236" s="6">
        <f>(Principal!F233+Interest!F234)*$K236</f>
        <v>0</v>
      </c>
      <c r="G236" s="6">
        <f>(Principal!G233+Interest!G234)*$K236</f>
        <v>206596.47935111774</v>
      </c>
      <c r="H236" s="6">
        <f>(Principal!H233+Interest!H234)*$K236</f>
        <v>0</v>
      </c>
      <c r="I236" s="6">
        <f>(Principal!I233+Interest!I234)*$K236</f>
        <v>60042.101811418637</v>
      </c>
      <c r="K236" s="44">
        <v>1</v>
      </c>
    </row>
    <row r="237" spans="1:11">
      <c r="A237">
        <v>232</v>
      </c>
      <c r="B237" s="6">
        <f>(Principal!B234+Interest!B235)*$K237</f>
        <v>0</v>
      </c>
      <c r="C237" s="6">
        <f>(Principal!C234+Interest!C235)*$K237</f>
        <v>0</v>
      </c>
      <c r="D237" s="6">
        <f>(Principal!D234+Interest!D235)*$K237</f>
        <v>0</v>
      </c>
      <c r="E237" s="6">
        <f>(Principal!E234+Interest!E235)*$K237</f>
        <v>0</v>
      </c>
      <c r="F237" s="6">
        <f>(Principal!F234+Interest!F235)*$K237</f>
        <v>0</v>
      </c>
      <c r="G237" s="6">
        <f>(Principal!G234+Interest!G235)*$K237</f>
        <v>203542.10577134785</v>
      </c>
      <c r="H237" s="6">
        <f>(Principal!H234+Interest!H235)*$K237</f>
        <v>0</v>
      </c>
      <c r="I237" s="6">
        <f>(Principal!I234+Interest!I235)*$K237</f>
        <v>59154.424489798024</v>
      </c>
      <c r="K237" s="44">
        <v>1</v>
      </c>
    </row>
    <row r="238" spans="1:11">
      <c r="A238">
        <v>233</v>
      </c>
      <c r="B238" s="6">
        <f>(Principal!B235+Interest!B236)*$K238</f>
        <v>0</v>
      </c>
      <c r="C238" s="6">
        <f>(Principal!C235+Interest!C236)*$K238</f>
        <v>0</v>
      </c>
      <c r="D238" s="6">
        <f>(Principal!D235+Interest!D236)*$K238</f>
        <v>0</v>
      </c>
      <c r="E238" s="6">
        <f>(Principal!E235+Interest!E236)*$K238</f>
        <v>0</v>
      </c>
      <c r="F238" s="6">
        <f>(Principal!F235+Interest!F236)*$K238</f>
        <v>0</v>
      </c>
      <c r="G238" s="6">
        <f>(Principal!G235+Interest!G236)*$K238</f>
        <v>200516.46189709354</v>
      </c>
      <c r="H238" s="6">
        <f>(Principal!H235+Interest!H236)*$K238</f>
        <v>0</v>
      </c>
      <c r="I238" s="6">
        <f>(Principal!I235+Interest!I236)*$K238</f>
        <v>58275.096738842862</v>
      </c>
      <c r="K238" s="44">
        <v>1</v>
      </c>
    </row>
    <row r="239" spans="1:11">
      <c r="A239">
        <v>234</v>
      </c>
      <c r="B239" s="6">
        <f>(Principal!B236+Interest!B237)*$K239</f>
        <v>0</v>
      </c>
      <c r="C239" s="6">
        <f>(Principal!C236+Interest!C237)*$K239</f>
        <v>0</v>
      </c>
      <c r="D239" s="6">
        <f>(Principal!D236+Interest!D237)*$K239</f>
        <v>0</v>
      </c>
      <c r="E239" s="6">
        <f>(Principal!E236+Interest!E237)*$K239</f>
        <v>0</v>
      </c>
      <c r="F239" s="6">
        <f>(Principal!F236+Interest!F237)*$K239</f>
        <v>0</v>
      </c>
      <c r="G239" s="6">
        <f>(Principal!G236+Interest!G237)*$K239</f>
        <v>197519.30666148869</v>
      </c>
      <c r="H239" s="6">
        <f>(Principal!H236+Interest!H237)*$K239</f>
        <v>0</v>
      </c>
      <c r="I239" s="6">
        <f>(Principal!I236+Interest!I237)*$K239</f>
        <v>57404.048498495205</v>
      </c>
      <c r="K239" s="44">
        <v>1</v>
      </c>
    </row>
    <row r="240" spans="1:11">
      <c r="A240">
        <v>235</v>
      </c>
      <c r="B240" s="6">
        <f>(Principal!B237+Interest!B238)*$K240</f>
        <v>0</v>
      </c>
      <c r="C240" s="6">
        <f>(Principal!C237+Interest!C238)*$K240</f>
        <v>0</v>
      </c>
      <c r="D240" s="6">
        <f>(Principal!D237+Interest!D238)*$K240</f>
        <v>0</v>
      </c>
      <c r="E240" s="6">
        <f>(Principal!E237+Interest!E238)*$K240</f>
        <v>0</v>
      </c>
      <c r="F240" s="6">
        <f>(Principal!F237+Interest!F238)*$K240</f>
        <v>0</v>
      </c>
      <c r="G240" s="6">
        <f>(Principal!G237+Interest!G238)*$K240</f>
        <v>194550.40093902426</v>
      </c>
      <c r="H240" s="6">
        <f>(Principal!H237+Interest!H238)*$K240</f>
        <v>0</v>
      </c>
      <c r="I240" s="6">
        <f>(Principal!I237+Interest!I238)*$K240</f>
        <v>56541.210272903976</v>
      </c>
      <c r="K240" s="44">
        <v>1</v>
      </c>
    </row>
    <row r="241" spans="1:11">
      <c r="A241">
        <v>236</v>
      </c>
      <c r="B241" s="6">
        <f>(Principal!B238+Interest!B239)*$K241</f>
        <v>0</v>
      </c>
      <c r="C241" s="6">
        <f>(Principal!C238+Interest!C239)*$K241</f>
        <v>0</v>
      </c>
      <c r="D241" s="6">
        <f>(Principal!D238+Interest!D239)*$K241</f>
        <v>0</v>
      </c>
      <c r="E241" s="6">
        <f>(Principal!E238+Interest!E239)*$K241</f>
        <v>0</v>
      </c>
      <c r="F241" s="6">
        <f>(Principal!F238+Interest!F239)*$K241</f>
        <v>0</v>
      </c>
      <c r="G241" s="6">
        <f>(Principal!G238+Interest!G239)*$K241</f>
        <v>191609.50753016892</v>
      </c>
      <c r="H241" s="6">
        <f>(Principal!H238+Interest!H239)*$K241</f>
        <v>0</v>
      </c>
      <c r="I241" s="6">
        <f>(Principal!I238+Interest!I239)*$K241</f>
        <v>55686.513125955396</v>
      </c>
      <c r="K241" s="44">
        <v>1</v>
      </c>
    </row>
    <row r="242" spans="1:11">
      <c r="A242">
        <v>237</v>
      </c>
      <c r="B242" s="6">
        <f>(Principal!B239+Interest!B240)*$K242</f>
        <v>0</v>
      </c>
      <c r="C242" s="6">
        <f>(Principal!C239+Interest!C240)*$K242</f>
        <v>0</v>
      </c>
      <c r="D242" s="6">
        <f>(Principal!D239+Interest!D240)*$K242</f>
        <v>0</v>
      </c>
      <c r="E242" s="6">
        <f>(Principal!E239+Interest!E240)*$K242</f>
        <v>0</v>
      </c>
      <c r="F242" s="6">
        <f>(Principal!F239+Interest!F240)*$K242</f>
        <v>0</v>
      </c>
      <c r="G242" s="6">
        <f>(Principal!G239+Interest!G240)*$K242</f>
        <v>118022.67742472884</v>
      </c>
      <c r="H242" s="6">
        <f>(Principal!H239+Interest!H240)*$K242</f>
        <v>0</v>
      </c>
      <c r="I242" s="6">
        <f>(Principal!I239+Interest!I240)*$K242</f>
        <v>34300.340626574456</v>
      </c>
      <c r="K242" s="44">
        <v>1</v>
      </c>
    </row>
    <row r="243" spans="1:11">
      <c r="A243">
        <v>238</v>
      </c>
      <c r="B243" s="6">
        <f>(Principal!B240+Interest!B241)*$K243</f>
        <v>0</v>
      </c>
      <c r="C243" s="6">
        <f>(Principal!C240+Interest!C241)*$K243</f>
        <v>0</v>
      </c>
      <c r="D243" s="6">
        <f>(Principal!D240+Interest!D241)*$K243</f>
        <v>0</v>
      </c>
      <c r="E243" s="6">
        <f>(Principal!E240+Interest!E241)*$K243</f>
        <v>0</v>
      </c>
      <c r="F243" s="6">
        <f>(Principal!F240+Interest!F241)*$K243</f>
        <v>0</v>
      </c>
      <c r="G243" s="6">
        <f>(Principal!G240+Interest!G241)*$K243</f>
        <v>0</v>
      </c>
      <c r="H243" s="6">
        <f>(Principal!H240+Interest!H241)*$K243</f>
        <v>0</v>
      </c>
      <c r="I243" s="6">
        <f>(Principal!I240+Interest!I241)*$K243</f>
        <v>0</v>
      </c>
      <c r="K243" s="44">
        <v>1</v>
      </c>
    </row>
    <row r="244" spans="1:11">
      <c r="A244">
        <v>239</v>
      </c>
      <c r="B244" s="6">
        <f>(Principal!B241+Interest!B242)*$K244</f>
        <v>0</v>
      </c>
      <c r="C244" s="6">
        <f>(Principal!C241+Interest!C242)*$K244</f>
        <v>0</v>
      </c>
      <c r="D244" s="6">
        <f>(Principal!D241+Interest!D242)*$K244</f>
        <v>0</v>
      </c>
      <c r="E244" s="6">
        <f>(Principal!E241+Interest!E242)*$K244</f>
        <v>0</v>
      </c>
      <c r="F244" s="6">
        <f>(Principal!F241+Interest!F242)*$K244</f>
        <v>0</v>
      </c>
      <c r="G244" s="6">
        <f>(Principal!G241+Interest!G242)*$K244</f>
        <v>0</v>
      </c>
      <c r="H244" s="6">
        <f>(Principal!H241+Interest!H242)*$K244</f>
        <v>0</v>
      </c>
      <c r="I244" s="6">
        <f>(Principal!I241+Interest!I242)*$K244</f>
        <v>0</v>
      </c>
      <c r="K244" s="44">
        <v>1</v>
      </c>
    </row>
    <row r="245" spans="1:11">
      <c r="A245">
        <v>240</v>
      </c>
      <c r="B245" s="6">
        <f>(Principal!B242+Interest!B243)*$K245</f>
        <v>0</v>
      </c>
      <c r="C245" s="6">
        <f>(Principal!C242+Interest!C243)*$K245</f>
        <v>0</v>
      </c>
      <c r="D245" s="6">
        <f>(Principal!D242+Interest!D243)*$K245</f>
        <v>0</v>
      </c>
      <c r="E245" s="6">
        <f>(Principal!E242+Interest!E243)*$K245</f>
        <v>0</v>
      </c>
      <c r="F245" s="6">
        <f>(Principal!F242+Interest!F243)*$K245</f>
        <v>0</v>
      </c>
      <c r="G245" s="6">
        <f>(Principal!G242+Interest!G243)*$K245</f>
        <v>0</v>
      </c>
      <c r="H245" s="6">
        <f>(Principal!H242+Interest!H243)*$K245</f>
        <v>0</v>
      </c>
      <c r="I245" s="6">
        <f>(Principal!I242+Interest!I243)*$K245</f>
        <v>0</v>
      </c>
      <c r="K245" s="44">
        <v>1</v>
      </c>
    </row>
  </sheetData>
  <phoneticPr fontId="5"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100-PSA</vt:lpstr>
      <vt:lpstr>Pool Info</vt:lpstr>
      <vt:lpstr>Pool CF</vt:lpstr>
      <vt:lpstr>Summary CF</vt:lpstr>
      <vt:lpstr>Principal CF Alloc</vt:lpstr>
      <vt:lpstr>Principal</vt:lpstr>
      <vt:lpstr>Balance</vt:lpstr>
      <vt:lpstr>Interest</vt:lpstr>
      <vt:lpstr>Pricing</vt:lpstr>
    </vt:vector>
  </TitlesOfParts>
  <Company>Haas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are3</dc:creator>
  <cp:lastModifiedBy>Yuan Xiu</cp:lastModifiedBy>
  <cp:lastPrinted>2005-02-01T02:38:30Z</cp:lastPrinted>
  <dcterms:created xsi:type="dcterms:W3CDTF">2005-01-25T06:19:45Z</dcterms:created>
  <dcterms:modified xsi:type="dcterms:W3CDTF">2019-08-22T00:24:13Z</dcterms:modified>
</cp:coreProperties>
</file>