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4060" windowHeight="13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17" i="1"/>
  <c r="R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Q13" i="1"/>
  <c r="O17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18" i="1"/>
  <c r="N19" i="1"/>
  <c r="N17" i="1"/>
  <c r="N7" i="1"/>
  <c r="N8" i="1"/>
  <c r="N9" i="1"/>
  <c r="N10" i="1"/>
  <c r="N11" i="1"/>
  <c r="N12" i="1"/>
  <c r="N6" i="1"/>
  <c r="J37" i="1"/>
  <c r="J25" i="1"/>
  <c r="J26" i="1"/>
  <c r="J27" i="1"/>
  <c r="J28" i="1"/>
  <c r="J29" i="1"/>
  <c r="J30" i="1"/>
  <c r="J31" i="1"/>
  <c r="J32" i="1"/>
  <c r="J33" i="1"/>
  <c r="J34" i="1"/>
  <c r="J35" i="1"/>
  <c r="J36" i="1"/>
  <c r="J24" i="1"/>
  <c r="K14" i="1"/>
  <c r="J19" i="1"/>
  <c r="M19" i="1"/>
  <c r="J20" i="1"/>
  <c r="M20" i="1"/>
  <c r="J21" i="1"/>
  <c r="M21" i="1"/>
  <c r="J22" i="1"/>
  <c r="M22" i="1"/>
  <c r="J23" i="1"/>
  <c r="M23" i="1"/>
  <c r="J18" i="1"/>
  <c r="J12" i="1"/>
  <c r="M12" i="1"/>
  <c r="J11" i="1"/>
  <c r="M11" i="1"/>
  <c r="J10" i="1"/>
  <c r="M10" i="1"/>
  <c r="J3" i="1"/>
  <c r="J7" i="1"/>
  <c r="M7" i="1"/>
  <c r="J9" i="1"/>
  <c r="M9" i="1"/>
</calcChain>
</file>

<file path=xl/sharedStrings.xml><?xml version="1.0" encoding="utf-8"?>
<sst xmlns="http://schemas.openxmlformats.org/spreadsheetml/2006/main" count="32" uniqueCount="24">
  <si>
    <t xml:space="preserve"> </t>
  </si>
  <si>
    <t>Calibration</t>
  </si>
  <si>
    <t>ch</t>
  </si>
  <si>
    <t>energy</t>
  </si>
  <si>
    <t>naïve assumption</t>
  </si>
  <si>
    <t>E=0.34 x ch</t>
  </si>
  <si>
    <t>aluminium</t>
  </si>
  <si>
    <t>left</t>
  </si>
  <si>
    <t>right</t>
  </si>
  <si>
    <t>std dev</t>
  </si>
  <si>
    <t>error bars!</t>
  </si>
  <si>
    <t>Plastic</t>
  </si>
  <si>
    <t xml:space="preserve">left </t>
  </si>
  <si>
    <t>per Al plate</t>
  </si>
  <si>
    <t>m</t>
  </si>
  <si>
    <t>per plastic plate</t>
  </si>
  <si>
    <t>distance</t>
  </si>
  <si>
    <t>k</t>
  </si>
  <si>
    <t>B</t>
  </si>
  <si>
    <t>R(E)=kE^B</t>
  </si>
  <si>
    <t>Rflipped (linear estimation)</t>
  </si>
  <si>
    <t>dmax</t>
  </si>
  <si>
    <t>d2</t>
  </si>
  <si>
    <t>RCALC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</si>
</sst>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29777559055118"/>
                  <c:y val="-0.0779516622922135"/>
                </c:manualLayout>
              </c:layout>
              <c:numFmt formatCode="General" sourceLinked="0"/>
            </c:trendlineLbl>
          </c:trendline>
          <c:xVal>
            <c:numRef>
              <c:f>Sheet1!$N$17:$N$37</c:f>
              <c:numCache>
                <c:formatCode>General</c:formatCode>
                <c:ptCount val="21"/>
                <c:pt idx="0">
                  <c:v>0.0</c:v>
                </c:pt>
                <c:pt idx="1">
                  <c:v>1.0E-4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0.0007</c:v>
                </c:pt>
                <c:pt idx="7">
                  <c:v>0.0008</c:v>
                </c:pt>
                <c:pt idx="8">
                  <c:v>0.0009</c:v>
                </c:pt>
                <c:pt idx="9">
                  <c:v>0.001</c:v>
                </c:pt>
                <c:pt idx="10">
                  <c:v>0.0011</c:v>
                </c:pt>
                <c:pt idx="11">
                  <c:v>0.0012</c:v>
                </c:pt>
                <c:pt idx="12">
                  <c:v>0.0013</c:v>
                </c:pt>
                <c:pt idx="13">
                  <c:v>0.0014</c:v>
                </c:pt>
                <c:pt idx="14">
                  <c:v>0.0015</c:v>
                </c:pt>
                <c:pt idx="15">
                  <c:v>0.0016</c:v>
                </c:pt>
                <c:pt idx="16">
                  <c:v>0.0017</c:v>
                </c:pt>
                <c:pt idx="17">
                  <c:v>0.0018</c:v>
                </c:pt>
                <c:pt idx="18">
                  <c:v>0.0019</c:v>
                </c:pt>
                <c:pt idx="19">
                  <c:v>0.002</c:v>
                </c:pt>
                <c:pt idx="20">
                  <c:v>0.0021</c:v>
                </c:pt>
              </c:numCache>
            </c:numRef>
          </c:xVal>
          <c:yVal>
            <c:numRef>
              <c:f>Sheet1!$J$17:$J$37</c:f>
              <c:numCache>
                <c:formatCode>General</c:formatCode>
                <c:ptCount val="21"/>
                <c:pt idx="0">
                  <c:v>624.259</c:v>
                </c:pt>
                <c:pt idx="1">
                  <c:v>591.5</c:v>
                </c:pt>
                <c:pt idx="2">
                  <c:v>567.5</c:v>
                </c:pt>
                <c:pt idx="3">
                  <c:v>537.5</c:v>
                </c:pt>
                <c:pt idx="4">
                  <c:v>501.0</c:v>
                </c:pt>
                <c:pt idx="5">
                  <c:v>470.5</c:v>
                </c:pt>
                <c:pt idx="6">
                  <c:v>413.0</c:v>
                </c:pt>
                <c:pt idx="7">
                  <c:v>381.8099999999999</c:v>
                </c:pt>
                <c:pt idx="8">
                  <c:v>351.44</c:v>
                </c:pt>
                <c:pt idx="9">
                  <c:v>321.07</c:v>
                </c:pt>
                <c:pt idx="10">
                  <c:v>290.7</c:v>
                </c:pt>
                <c:pt idx="11">
                  <c:v>260.33</c:v>
                </c:pt>
                <c:pt idx="12">
                  <c:v>229.96</c:v>
                </c:pt>
                <c:pt idx="13">
                  <c:v>199.59</c:v>
                </c:pt>
                <c:pt idx="14">
                  <c:v>169.22</c:v>
                </c:pt>
                <c:pt idx="15">
                  <c:v>138.85</c:v>
                </c:pt>
                <c:pt idx="16">
                  <c:v>108.48</c:v>
                </c:pt>
                <c:pt idx="17">
                  <c:v>78.11000000000001</c:v>
                </c:pt>
                <c:pt idx="18">
                  <c:v>47.74000000000001</c:v>
                </c:pt>
                <c:pt idx="19">
                  <c:v>17.37</c:v>
                </c:pt>
                <c:pt idx="20">
                  <c:v>-13.0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703336"/>
        <c:axId val="2088706296"/>
      </c:scatterChart>
      <c:valAx>
        <c:axId val="2088703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706296"/>
        <c:crosses val="autoZero"/>
        <c:crossBetween val="midCat"/>
      </c:valAx>
      <c:valAx>
        <c:axId val="2088706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703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523240</xdr:colOff>
      <xdr:row>12</xdr:row>
      <xdr:rowOff>5080</xdr:rowOff>
    </xdr:from>
    <xdr:to>
      <xdr:col>7</xdr:col>
      <xdr:colOff>259080</xdr:colOff>
      <xdr:row>27</xdr:row>
      <xdr:rowOff>5080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7"/>
  <sheetViews>
    <sheetView tabSelected="1" topLeftCell="C1" zoomScale="125" zoomScaleNormal="125" zoomScalePageLayoutView="125" workbookViewId="0">
      <selection activeCell="O14" sqref="O14"/>
    </sheetView>
  </sheetViews>
  <sheetFormatPr baseColWidth="10" defaultColWidth="8.83203125" defaultRowHeight="14" x14ac:dyDescent="0"/>
  <cols>
    <col min="3" max="3" width="10.6640625" bestFit="1" customWidth="1"/>
    <col min="9" max="9" width="10.5" bestFit="1" customWidth="1"/>
    <col min="11" max="11" width="8" customWidth="1"/>
    <col min="15" max="15" width="14.5" customWidth="1"/>
    <col min="16" max="16" width="10.1640625" customWidth="1"/>
    <col min="17" max="17" width="12.1640625" bestFit="1" customWidth="1"/>
    <col min="19" max="19" width="10.1640625" bestFit="1" customWidth="1"/>
  </cols>
  <sheetData>
    <row r="3" spans="3:19">
      <c r="I3" t="s">
        <v>13</v>
      </c>
      <c r="J3">
        <f>3*18*10^-6</f>
        <v>5.3999999999999998E-5</v>
      </c>
      <c r="K3" t="s">
        <v>14</v>
      </c>
    </row>
    <row r="4" spans="3:19">
      <c r="C4" t="s">
        <v>1</v>
      </c>
    </row>
    <row r="5" spans="3:19">
      <c r="C5" t="s">
        <v>3</v>
      </c>
      <c r="D5" t="s">
        <v>2</v>
      </c>
      <c r="I5" t="s">
        <v>6</v>
      </c>
      <c r="J5" t="s">
        <v>3</v>
      </c>
      <c r="K5" t="s">
        <v>7</v>
      </c>
      <c r="L5" t="s">
        <v>8</v>
      </c>
      <c r="M5" t="s">
        <v>9</v>
      </c>
      <c r="N5" t="s">
        <v>16</v>
      </c>
    </row>
    <row r="6" spans="3:19">
      <c r="C6">
        <v>624.25900000000001</v>
      </c>
      <c r="D6">
        <v>1838</v>
      </c>
      <c r="I6">
        <v>0</v>
      </c>
      <c r="J6">
        <v>624.25900000000001</v>
      </c>
      <c r="N6">
        <f>J$3*I6</f>
        <v>0</v>
      </c>
    </row>
    <row r="7" spans="3:19">
      <c r="C7">
        <v>0</v>
      </c>
      <c r="D7">
        <v>0</v>
      </c>
      <c r="E7" t="s">
        <v>4</v>
      </c>
      <c r="I7">
        <v>1</v>
      </c>
      <c r="J7">
        <f>(K7+L7)/2</f>
        <v>601</v>
      </c>
      <c r="K7">
        <v>597</v>
      </c>
      <c r="L7">
        <v>605</v>
      </c>
      <c r="M7">
        <f>L7-J7</f>
        <v>4</v>
      </c>
      <c r="N7">
        <f t="shared" ref="N7:N12" si="0">J$3*I7</f>
        <v>5.3999999999999998E-5</v>
      </c>
      <c r="Q7" t="s">
        <v>10</v>
      </c>
    </row>
    <row r="8" spans="3:19">
      <c r="C8" t="s">
        <v>0</v>
      </c>
      <c r="I8">
        <v>2</v>
      </c>
      <c r="J8">
        <v>577.5</v>
      </c>
      <c r="K8">
        <v>576</v>
      </c>
      <c r="L8">
        <v>579</v>
      </c>
      <c r="M8">
        <v>1.5</v>
      </c>
      <c r="N8">
        <f t="shared" si="0"/>
        <v>1.08E-4</v>
      </c>
    </row>
    <row r="9" spans="3:19">
      <c r="C9" t="s">
        <v>5</v>
      </c>
      <c r="I9">
        <v>3</v>
      </c>
      <c r="J9">
        <f>(K9+L9)/2</f>
        <v>550.5</v>
      </c>
      <c r="K9">
        <v>543</v>
      </c>
      <c r="L9">
        <v>558</v>
      </c>
      <c r="M9">
        <f>L9-J9</f>
        <v>7.5</v>
      </c>
      <c r="N9">
        <f t="shared" si="0"/>
        <v>1.6199999999999998E-4</v>
      </c>
    </row>
    <row r="10" spans="3:19">
      <c r="I10">
        <v>4</v>
      </c>
      <c r="J10">
        <f>(K10+L10)/2</f>
        <v>505.5</v>
      </c>
      <c r="K10">
        <v>504</v>
      </c>
      <c r="L10">
        <v>507</v>
      </c>
      <c r="M10">
        <f>L10-J10</f>
        <v>1.5</v>
      </c>
      <c r="N10">
        <f t="shared" si="0"/>
        <v>2.1599999999999999E-4</v>
      </c>
    </row>
    <row r="11" spans="3:19">
      <c r="I11">
        <v>5</v>
      </c>
      <c r="J11">
        <f>(K11+L11)/2</f>
        <v>470.5</v>
      </c>
      <c r="K11">
        <v>462</v>
      </c>
      <c r="L11">
        <v>479</v>
      </c>
      <c r="M11">
        <f>L11-J11</f>
        <v>8.5</v>
      </c>
      <c r="N11">
        <f t="shared" si="0"/>
        <v>2.7E-4</v>
      </c>
    </row>
    <row r="12" spans="3:19">
      <c r="I12">
        <v>6</v>
      </c>
      <c r="J12">
        <f>(K12+L12)/2</f>
        <v>450.5</v>
      </c>
      <c r="K12">
        <v>440</v>
      </c>
      <c r="L12">
        <v>461</v>
      </c>
      <c r="M12">
        <f>L12-J12</f>
        <v>10.5</v>
      </c>
      <c r="N12">
        <f t="shared" si="0"/>
        <v>3.2399999999999996E-4</v>
      </c>
    </row>
    <row r="13" spans="3:19">
      <c r="P13" t="s">
        <v>21</v>
      </c>
      <c r="Q13">
        <f>N37</f>
        <v>2.0999999999999999E-3</v>
      </c>
    </row>
    <row r="14" spans="3:19">
      <c r="I14" t="s">
        <v>15</v>
      </c>
      <c r="K14">
        <f>100*10^-6</f>
        <v>9.9999999999999991E-5</v>
      </c>
      <c r="L14" t="s">
        <v>14</v>
      </c>
      <c r="P14" t="s">
        <v>18</v>
      </c>
      <c r="Q14">
        <v>1.2</v>
      </c>
    </row>
    <row r="15" spans="3:19">
      <c r="P15" t="s">
        <v>17</v>
      </c>
      <c r="Q15">
        <v>1</v>
      </c>
    </row>
    <row r="16" spans="3:19">
      <c r="I16" t="s">
        <v>11</v>
      </c>
      <c r="J16" t="s">
        <v>3</v>
      </c>
      <c r="K16" t="s">
        <v>12</v>
      </c>
      <c r="L16" t="s">
        <v>8</v>
      </c>
      <c r="M16" t="s">
        <v>9</v>
      </c>
      <c r="N16" t="s">
        <v>16</v>
      </c>
      <c r="O16" t="s">
        <v>20</v>
      </c>
      <c r="P16" t="s">
        <v>3</v>
      </c>
      <c r="Q16" t="s">
        <v>19</v>
      </c>
      <c r="R16" t="s">
        <v>22</v>
      </c>
      <c r="S16" t="s">
        <v>23</v>
      </c>
    </row>
    <row r="17" spans="9:19">
      <c r="I17">
        <v>0</v>
      </c>
      <c r="J17">
        <v>624.25900000000001</v>
      </c>
      <c r="N17">
        <f>K$14*I17</f>
        <v>0</v>
      </c>
      <c r="O17">
        <f>N$37-N17</f>
        <v>2.0999999999999999E-3</v>
      </c>
      <c r="P17">
        <v>624.25900000000001</v>
      </c>
      <c r="Q17">
        <f>Q$15*P17^Q$14</f>
        <v>2261.7144607731716</v>
      </c>
      <c r="R17">
        <f>-(Q17-Q$13)</f>
        <v>-2261.7123607731714</v>
      </c>
      <c r="S17">
        <f>0.000004*P17^0.9627</f>
        <v>1.964073319733574E-3</v>
      </c>
    </row>
    <row r="18" spans="9:19">
      <c r="I18">
        <v>1</v>
      </c>
      <c r="J18">
        <f>(K18+L18)/2</f>
        <v>591.5</v>
      </c>
      <c r="K18">
        <v>585</v>
      </c>
      <c r="L18">
        <v>598</v>
      </c>
      <c r="M18" t="s">
        <v>0</v>
      </c>
      <c r="N18">
        <f t="shared" ref="N18:N37" si="1">K$14*I18</f>
        <v>9.9999999999999991E-5</v>
      </c>
      <c r="O18">
        <f t="shared" ref="O18:O37" si="2">N$37-N18</f>
        <v>2E-3</v>
      </c>
      <c r="P18">
        <v>591.5</v>
      </c>
      <c r="Q18">
        <f t="shared" ref="Q18:Q37" si="3">Q$15*P18^Q$14</f>
        <v>2120.0480237083952</v>
      </c>
      <c r="R18">
        <f t="shared" ref="R18:R37" si="4">-(Q18-Q$13)</f>
        <v>-2120.0459237083951</v>
      </c>
      <c r="S18">
        <f t="shared" ref="S18:S36" si="5">0.000004*P18^0.9627</f>
        <v>1.8647509116980381E-3</v>
      </c>
    </row>
    <row r="19" spans="9:19">
      <c r="I19">
        <v>2</v>
      </c>
      <c r="J19">
        <f t="shared" ref="J19:J23" si="6">(K19+L19)/2</f>
        <v>567.5</v>
      </c>
      <c r="K19">
        <v>562</v>
      </c>
      <c r="L19">
        <v>573</v>
      </c>
      <c r="M19">
        <f t="shared" ref="M19:M23" si="7">L19-J19</f>
        <v>5.5</v>
      </c>
      <c r="N19">
        <f t="shared" si="1"/>
        <v>1.9999999999999998E-4</v>
      </c>
      <c r="O19">
        <f t="shared" si="2"/>
        <v>1.8999999999999998E-3</v>
      </c>
      <c r="P19">
        <v>567.5</v>
      </c>
      <c r="Q19">
        <f t="shared" si="3"/>
        <v>2017.2468177867074</v>
      </c>
      <c r="R19">
        <f t="shared" si="4"/>
        <v>-2017.2447177867075</v>
      </c>
      <c r="S19">
        <f t="shared" si="5"/>
        <v>1.791855278529531E-3</v>
      </c>
    </row>
    <row r="20" spans="9:19">
      <c r="I20">
        <v>3</v>
      </c>
      <c r="J20">
        <f t="shared" si="6"/>
        <v>537.5</v>
      </c>
      <c r="K20">
        <v>531</v>
      </c>
      <c r="L20">
        <v>544</v>
      </c>
      <c r="M20">
        <f t="shared" si="7"/>
        <v>6.5</v>
      </c>
      <c r="N20">
        <f t="shared" si="1"/>
        <v>2.9999999999999997E-4</v>
      </c>
      <c r="O20">
        <f t="shared" si="2"/>
        <v>1.8E-3</v>
      </c>
      <c r="P20">
        <v>537.5</v>
      </c>
      <c r="Q20">
        <f t="shared" si="3"/>
        <v>1889.9667437552419</v>
      </c>
      <c r="R20">
        <f t="shared" si="4"/>
        <v>-1889.9646437552419</v>
      </c>
      <c r="S20">
        <f t="shared" si="5"/>
        <v>1.7005732487893721E-3</v>
      </c>
    </row>
    <row r="21" spans="9:19">
      <c r="I21">
        <v>4</v>
      </c>
      <c r="J21">
        <f t="shared" si="6"/>
        <v>501</v>
      </c>
      <c r="K21">
        <v>492</v>
      </c>
      <c r="L21">
        <v>510</v>
      </c>
      <c r="M21">
        <f t="shared" si="7"/>
        <v>9</v>
      </c>
      <c r="N21">
        <f t="shared" si="1"/>
        <v>3.9999999999999996E-4</v>
      </c>
      <c r="O21">
        <f t="shared" si="2"/>
        <v>1.6999999999999999E-3</v>
      </c>
      <c r="P21">
        <v>501</v>
      </c>
      <c r="Q21">
        <f t="shared" si="3"/>
        <v>1737.0218082773936</v>
      </c>
      <c r="R21">
        <f t="shared" si="4"/>
        <v>-1737.0197082773936</v>
      </c>
      <c r="S21">
        <f t="shared" si="5"/>
        <v>1.5892556717537641E-3</v>
      </c>
    </row>
    <row r="22" spans="9:19">
      <c r="I22">
        <v>5</v>
      </c>
      <c r="J22">
        <f t="shared" si="6"/>
        <v>470.5</v>
      </c>
      <c r="K22">
        <v>466</v>
      </c>
      <c r="L22">
        <v>475</v>
      </c>
      <c r="M22">
        <f t="shared" si="7"/>
        <v>4.5</v>
      </c>
      <c r="N22">
        <f t="shared" si="1"/>
        <v>5.0000000000000001E-4</v>
      </c>
      <c r="O22">
        <f t="shared" si="2"/>
        <v>1.5999999999999999E-3</v>
      </c>
      <c r="P22">
        <v>470.5</v>
      </c>
      <c r="Q22">
        <f t="shared" si="3"/>
        <v>1610.9110231470868</v>
      </c>
      <c r="R22">
        <f t="shared" si="4"/>
        <v>-1610.9089231470869</v>
      </c>
      <c r="S22">
        <f t="shared" si="5"/>
        <v>1.4960053442290696E-3</v>
      </c>
    </row>
    <row r="23" spans="9:19">
      <c r="I23">
        <v>7</v>
      </c>
      <c r="J23">
        <f t="shared" si="6"/>
        <v>413</v>
      </c>
      <c r="K23">
        <v>400</v>
      </c>
      <c r="L23">
        <v>426</v>
      </c>
      <c r="M23">
        <f t="shared" si="7"/>
        <v>13</v>
      </c>
      <c r="N23">
        <f t="shared" si="1"/>
        <v>6.9999999999999988E-4</v>
      </c>
      <c r="O23">
        <f t="shared" si="2"/>
        <v>1.4E-3</v>
      </c>
      <c r="P23">
        <v>413</v>
      </c>
      <c r="Q23">
        <f t="shared" si="3"/>
        <v>1377.6536969736662</v>
      </c>
      <c r="R23">
        <f t="shared" si="4"/>
        <v>-1377.6515969736663</v>
      </c>
      <c r="S23">
        <f t="shared" si="5"/>
        <v>1.3195781205655303E-3</v>
      </c>
    </row>
    <row r="24" spans="9:19">
      <c r="I24">
        <v>8</v>
      </c>
      <c r="J24">
        <f>-30.37*I24 + 624.77</f>
        <v>381.80999999999995</v>
      </c>
      <c r="N24">
        <f t="shared" si="1"/>
        <v>7.9999999999999993E-4</v>
      </c>
      <c r="O24">
        <f t="shared" si="2"/>
        <v>1.2999999999999999E-3</v>
      </c>
      <c r="P24">
        <v>381.80999999999995</v>
      </c>
      <c r="Q24">
        <f t="shared" si="3"/>
        <v>1253.7667802149476</v>
      </c>
      <c r="R24">
        <f t="shared" si="4"/>
        <v>-1253.7646802149477</v>
      </c>
      <c r="S24">
        <f t="shared" si="5"/>
        <v>1.2235011613217451E-3</v>
      </c>
    </row>
    <row r="25" spans="9:19">
      <c r="I25">
        <v>9</v>
      </c>
      <c r="J25">
        <f t="shared" ref="J25:J37" si="8">-30.37*I25 + 624.77</f>
        <v>351.44</v>
      </c>
      <c r="N25">
        <f t="shared" si="1"/>
        <v>8.9999999999999998E-4</v>
      </c>
      <c r="O25">
        <f t="shared" si="2"/>
        <v>1.1999999999999999E-3</v>
      </c>
      <c r="P25">
        <v>351.44</v>
      </c>
      <c r="Q25">
        <f t="shared" si="3"/>
        <v>1135.066819059861</v>
      </c>
      <c r="R25">
        <f t="shared" si="4"/>
        <v>-1135.0647190598611</v>
      </c>
      <c r="S25">
        <f t="shared" si="5"/>
        <v>1.1296682743652119E-3</v>
      </c>
    </row>
    <row r="26" spans="9:19">
      <c r="I26">
        <v>10</v>
      </c>
      <c r="J26">
        <f t="shared" si="8"/>
        <v>321.07</v>
      </c>
      <c r="N26">
        <f t="shared" si="1"/>
        <v>1E-3</v>
      </c>
      <c r="O26">
        <f t="shared" si="2"/>
        <v>1.0999999999999998E-3</v>
      </c>
      <c r="P26">
        <v>321.07</v>
      </c>
      <c r="Q26">
        <f t="shared" si="3"/>
        <v>1018.4030085898597</v>
      </c>
      <c r="R26">
        <f t="shared" si="4"/>
        <v>-1018.4009085898597</v>
      </c>
      <c r="S26">
        <f t="shared" si="5"/>
        <v>1.0355320608336444E-3</v>
      </c>
    </row>
    <row r="27" spans="9:19">
      <c r="I27">
        <v>11</v>
      </c>
      <c r="J27">
        <f t="shared" si="8"/>
        <v>290.7</v>
      </c>
      <c r="N27">
        <f t="shared" si="1"/>
        <v>1.0999999999999998E-3</v>
      </c>
      <c r="O27">
        <f t="shared" si="2"/>
        <v>1E-3</v>
      </c>
      <c r="P27">
        <v>290.7</v>
      </c>
      <c r="Q27">
        <f t="shared" si="3"/>
        <v>903.9284138863369</v>
      </c>
      <c r="R27">
        <f t="shared" si="4"/>
        <v>-903.92631388633686</v>
      </c>
      <c r="S27">
        <f t="shared" si="5"/>
        <v>9.4106262062473172E-4</v>
      </c>
    </row>
    <row r="28" spans="9:19">
      <c r="I28">
        <v>12</v>
      </c>
      <c r="J28">
        <f t="shared" si="8"/>
        <v>260.33</v>
      </c>
      <c r="N28">
        <f t="shared" si="1"/>
        <v>1.1999999999999999E-3</v>
      </c>
      <c r="O28">
        <f t="shared" si="2"/>
        <v>8.9999999999999998E-4</v>
      </c>
      <c r="P28">
        <v>260.33</v>
      </c>
      <c r="Q28">
        <f t="shared" si="3"/>
        <v>791.82473124470528</v>
      </c>
      <c r="R28">
        <f t="shared" si="4"/>
        <v>-791.82263124470524</v>
      </c>
      <c r="S28">
        <f t="shared" si="5"/>
        <v>8.4622364544343872E-4</v>
      </c>
    </row>
    <row r="29" spans="9:19">
      <c r="I29">
        <v>13</v>
      </c>
      <c r="J29">
        <f t="shared" si="8"/>
        <v>229.95999999999998</v>
      </c>
      <c r="N29">
        <f t="shared" si="1"/>
        <v>1.2999999999999999E-3</v>
      </c>
      <c r="O29">
        <f t="shared" si="2"/>
        <v>7.9999999999999993E-4</v>
      </c>
      <c r="P29">
        <v>229.95999999999998</v>
      </c>
      <c r="Q29">
        <f t="shared" si="3"/>
        <v>682.31160812645635</v>
      </c>
      <c r="R29">
        <f t="shared" si="4"/>
        <v>-682.30950812645631</v>
      </c>
      <c r="S29">
        <f t="shared" si="5"/>
        <v>7.5097012537013897E-4</v>
      </c>
    </row>
    <row r="30" spans="9:19">
      <c r="I30">
        <v>14</v>
      </c>
      <c r="J30">
        <f t="shared" si="8"/>
        <v>199.58999999999997</v>
      </c>
      <c r="N30">
        <f t="shared" si="1"/>
        <v>1.3999999999999998E-3</v>
      </c>
      <c r="O30">
        <f t="shared" si="2"/>
        <v>7.000000000000001E-4</v>
      </c>
      <c r="P30">
        <v>199.58999999999997</v>
      </c>
      <c r="Q30">
        <f t="shared" si="3"/>
        <v>575.66063683613629</v>
      </c>
      <c r="R30">
        <f t="shared" si="4"/>
        <v>-575.65853683613625</v>
      </c>
      <c r="S30">
        <f t="shared" si="5"/>
        <v>6.5524481505998969E-4</v>
      </c>
    </row>
    <row r="31" spans="9:19">
      <c r="I31">
        <v>15</v>
      </c>
      <c r="J31">
        <f t="shared" si="8"/>
        <v>169.21999999999997</v>
      </c>
      <c r="N31">
        <f t="shared" si="1"/>
        <v>1.4999999999999998E-3</v>
      </c>
      <c r="O31">
        <f t="shared" si="2"/>
        <v>6.0000000000000006E-4</v>
      </c>
      <c r="P31">
        <v>169.21999999999997</v>
      </c>
      <c r="Q31">
        <f t="shared" si="3"/>
        <v>472.21744695268626</v>
      </c>
      <c r="R31">
        <f t="shared" si="4"/>
        <v>-472.21534695268628</v>
      </c>
      <c r="S31">
        <f t="shared" si="5"/>
        <v>5.5897248935710792E-4</v>
      </c>
    </row>
    <row r="32" spans="9:19">
      <c r="I32">
        <v>16</v>
      </c>
      <c r="J32">
        <f t="shared" si="8"/>
        <v>138.84999999999997</v>
      </c>
      <c r="N32">
        <f t="shared" si="1"/>
        <v>1.5999999999999999E-3</v>
      </c>
      <c r="O32">
        <f t="shared" si="2"/>
        <v>5.0000000000000001E-4</v>
      </c>
      <c r="P32">
        <v>138.84999999999997</v>
      </c>
      <c r="Q32">
        <f t="shared" si="3"/>
        <v>372.43892196766376</v>
      </c>
      <c r="R32">
        <f t="shared" si="4"/>
        <v>-372.43682196766378</v>
      </c>
      <c r="S32">
        <f t="shared" si="5"/>
        <v>4.6204993548196215E-4</v>
      </c>
    </row>
    <row r="33" spans="9:19">
      <c r="I33">
        <v>17</v>
      </c>
      <c r="J33">
        <f t="shared" si="8"/>
        <v>108.48000000000002</v>
      </c>
      <c r="N33">
        <f t="shared" si="1"/>
        <v>1.6999999999999999E-3</v>
      </c>
      <c r="O33">
        <f t="shared" si="2"/>
        <v>3.9999999999999996E-4</v>
      </c>
      <c r="P33">
        <v>108.48000000000002</v>
      </c>
      <c r="Q33">
        <f t="shared" si="3"/>
        <v>276.96163340483383</v>
      </c>
      <c r="R33">
        <f t="shared" si="4"/>
        <v>-276.95953340483385</v>
      </c>
      <c r="S33">
        <f t="shared" si="5"/>
        <v>3.6432680474295201E-4</v>
      </c>
    </row>
    <row r="34" spans="9:19">
      <c r="I34">
        <v>18</v>
      </c>
      <c r="J34">
        <f t="shared" si="8"/>
        <v>78.110000000000014</v>
      </c>
      <c r="N34">
        <f t="shared" si="1"/>
        <v>1.8E-3</v>
      </c>
      <c r="O34">
        <f t="shared" si="2"/>
        <v>2.9999999999999992E-4</v>
      </c>
      <c r="P34">
        <v>78.110000000000014</v>
      </c>
      <c r="Q34">
        <f t="shared" si="3"/>
        <v>186.74456257908184</v>
      </c>
      <c r="R34">
        <f t="shared" si="4"/>
        <v>-186.74246257908183</v>
      </c>
      <c r="S34">
        <f t="shared" si="5"/>
        <v>2.6556367594632524E-4</v>
      </c>
    </row>
    <row r="35" spans="9:19">
      <c r="I35">
        <v>19</v>
      </c>
      <c r="J35">
        <f t="shared" si="8"/>
        <v>47.740000000000009</v>
      </c>
      <c r="N35">
        <f t="shared" si="1"/>
        <v>1.8999999999999998E-3</v>
      </c>
      <c r="O35">
        <f t="shared" si="2"/>
        <v>2.0000000000000009E-4</v>
      </c>
      <c r="P35">
        <v>47.740000000000009</v>
      </c>
      <c r="Q35">
        <f t="shared" si="3"/>
        <v>103.43294673196807</v>
      </c>
      <c r="R35">
        <f t="shared" si="4"/>
        <v>-103.43084673196807</v>
      </c>
      <c r="S35">
        <f t="shared" si="5"/>
        <v>1.6531798071566824E-4</v>
      </c>
    </row>
    <row r="36" spans="9:19">
      <c r="I36">
        <v>20</v>
      </c>
      <c r="J36">
        <f t="shared" si="8"/>
        <v>17.370000000000005</v>
      </c>
      <c r="N36">
        <f t="shared" si="1"/>
        <v>2E-3</v>
      </c>
      <c r="O36">
        <f t="shared" si="2"/>
        <v>9.9999999999999829E-5</v>
      </c>
      <c r="P36">
        <v>17.370000000000005</v>
      </c>
      <c r="Q36">
        <f t="shared" si="3"/>
        <v>30.743958281683067</v>
      </c>
      <c r="R36">
        <f t="shared" si="4"/>
        <v>-30.741858281683069</v>
      </c>
      <c r="S36">
        <f t="shared" si="5"/>
        <v>6.2461912346766126E-5</v>
      </c>
    </row>
    <row r="37" spans="9:19">
      <c r="I37">
        <v>21</v>
      </c>
      <c r="J37">
        <f t="shared" si="8"/>
        <v>-13</v>
      </c>
      <c r="N37">
        <f t="shared" si="1"/>
        <v>2.0999999999999999E-3</v>
      </c>
      <c r="O37">
        <f t="shared" si="2"/>
        <v>0</v>
      </c>
      <c r="P37">
        <v>-13</v>
      </c>
      <c r="Q37" t="e">
        <f t="shared" si="3"/>
        <v>#NUM!</v>
      </c>
      <c r="R37" t="e">
        <f t="shared" si="4"/>
        <v>#NUM!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zhenping</dc:creator>
  <cp:lastModifiedBy>Kevin</cp:lastModifiedBy>
  <dcterms:created xsi:type="dcterms:W3CDTF">2014-03-05T08:36:50Z</dcterms:created>
  <dcterms:modified xsi:type="dcterms:W3CDTF">2014-03-16T22:45:34Z</dcterms:modified>
</cp:coreProperties>
</file>