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Q Sheet statistic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<sst xmlns="http://schemas.openxmlformats.org/spreadsheetml/2006/main" count="109" uniqueCount="38">
  <si>
    <t>Accuracy</t>
  </si>
  <si>
    <t>Binary</t>
  </si>
  <si>
    <t>MCQ</t>
  </si>
  <si>
    <t>Without Knowledge</t>
  </si>
  <si>
    <t>With Knowledge</t>
  </si>
  <si>
    <t>Zero (all data)</t>
  </si>
  <si>
    <t>Zero</t>
  </si>
  <si>
    <t>One (all data)</t>
  </si>
  <si>
    <t>One</t>
  </si>
  <si>
    <t>Few</t>
  </si>
  <si>
    <t>False Positive Rate</t>
  </si>
  <si>
    <t>True Positive</t>
  </si>
  <si>
    <t>zero shot binary</t>
  </si>
  <si>
    <t>W/O Knowledge</t>
  </si>
  <si>
    <t>With knowledge</t>
  </si>
  <si>
    <t>one shot binary</t>
  </si>
  <si>
    <t>without knowledge</t>
  </si>
  <si>
    <t>with knowledge</t>
  </si>
  <si>
    <t>few shot binary</t>
  </si>
  <si>
    <t>without knowledge	with knowledge</t>
  </si>
  <si>
    <t>attribute comparison</t>
  </si>
  <si>
    <t>non numerical</t>
  </si>
  <si>
    <t>implicit numerical</t>
  </si>
  <si>
    <t>False Negative Rate</t>
  </si>
  <si>
    <t>change with action</t>
  </si>
  <si>
    <t>change with time</t>
  </si>
  <si>
    <t>zero shot mcq</t>
  </si>
  <si>
    <t>one shot mcq</t>
  </si>
  <si>
    <t>few shot mcq</t>
  </si>
  <si>
    <t>Sample Size\Iteration - Accuracy</t>
  </si>
  <si>
    <t>Legend</t>
  </si>
  <si>
    <t>Dataset Size</t>
  </si>
  <si>
    <t>Full Dataset</t>
  </si>
  <si>
    <t>10% Dataset</t>
  </si>
  <si>
    <t>20% Dataset</t>
  </si>
  <si>
    <t>Total</t>
  </si>
  <si>
    <t>Sample Size\Iteration - FPR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</si>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</sst>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4" fillId="0" fontId="2" numFmtId="0" xfId="0" applyBorder="1" applyFont="1"/>
    <xf borderId="5" fillId="0" fontId="1" numFmtId="0" xfId="0" applyAlignment="1" applyBorder="1" applyFont="1">
      <alignment readingOrder="0"/>
    </xf>
    <xf borderId="5" fillId="2" fontId="3" numFmtId="0" xfId="0" applyAlignment="1" applyBorder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readingOrder="0"/>
    </xf>
    <xf borderId="5" fillId="3" fontId="3" numFmtId="10" xfId="0" applyAlignment="1" applyBorder="1" applyFill="1" applyFont="1" applyNumberFormat="1">
      <alignment readingOrder="0"/>
    </xf>
    <xf borderId="5" fillId="0" fontId="3" numFmtId="0" xfId="0" applyAlignment="1" applyBorder="1" applyFont="1">
      <alignment readingOrder="0"/>
    </xf>
    <xf borderId="5" fillId="2" fontId="3" numFmtId="10" xfId="0" applyAlignment="1" applyBorder="1" applyFont="1" applyNumberFormat="1">
      <alignment readingOrder="0"/>
    </xf>
    <xf borderId="5" fillId="0" fontId="3" numFmtId="0" xfId="0" applyBorder="1" applyFont="1"/>
    <xf borderId="5" fillId="4" fontId="3" numFmtId="10" xfId="0" applyAlignment="1" applyBorder="1" applyFill="1" applyFont="1" applyNumberFormat="1">
      <alignment readingOrder="0"/>
    </xf>
    <xf borderId="5" fillId="0" fontId="3" numFmtId="10" xfId="0" applyAlignment="1" applyBorder="1" applyFont="1" applyNumberFormat="1">
      <alignment readingOrder="0"/>
    </xf>
    <xf borderId="0" fillId="0" fontId="3" numFmtId="9" xfId="0" applyAlignment="1" applyFont="1" applyNumberFormat="1">
      <alignment readingOrder="0"/>
    </xf>
    <xf borderId="5" fillId="2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3" width="16.5"/>
    <col customWidth="1" min="5" max="5" width="15.38"/>
    <col customWidth="1" min="6" max="7" width="16.5"/>
    <col customWidth="1" min="9" max="9" width="20.75"/>
    <col customWidth="1" min="10" max="11" width="16.5"/>
  </cols>
  <sheetData>
    <row r="1">
      <c r="A1" s="1" t="s">
        <v>0</v>
      </c>
      <c r="B1" s="2" t="s">
        <v>1</v>
      </c>
      <c r="C1" s="3"/>
      <c r="E1" s="4" t="s">
        <v>0</v>
      </c>
      <c r="F1" s="5" t="s">
        <v>2</v>
      </c>
    </row>
    <row r="2">
      <c r="A2" s="6"/>
      <c r="B2" s="7" t="s">
        <v>3</v>
      </c>
      <c r="C2" s="7" t="s">
        <v>4</v>
      </c>
      <c r="F2" s="7" t="s">
        <v>3</v>
      </c>
      <c r="G2" s="7" t="s">
        <v>4</v>
      </c>
    </row>
    <row r="3">
      <c r="A3" s="7" t="s">
        <v>5</v>
      </c>
      <c r="B3" s="8">
        <v>0.62</v>
      </c>
      <c r="C3" s="8">
        <v>0.69</v>
      </c>
      <c r="D3" s="9">
        <f t="shared" ref="D3:D5" si="1">C3/B3</f>
        <v>1.112903226</v>
      </c>
      <c r="E3" s="4" t="s">
        <v>6</v>
      </c>
      <c r="F3" s="4">
        <v>0.19</v>
      </c>
      <c r="G3" s="4">
        <v>0.25</v>
      </c>
      <c r="H3" s="9">
        <f t="shared" ref="H3:H5" si="2">G3/F3</f>
        <v>1.315789474</v>
      </c>
    </row>
    <row r="4">
      <c r="A4" s="7" t="s">
        <v>7</v>
      </c>
      <c r="B4" s="8">
        <v>0.57</v>
      </c>
      <c r="C4" s="8">
        <v>0.64</v>
      </c>
      <c r="D4" s="9">
        <f t="shared" si="1"/>
        <v>1.122807018</v>
      </c>
      <c r="E4" s="4" t="s">
        <v>8</v>
      </c>
      <c r="F4" s="4">
        <v>0.209</v>
      </c>
      <c r="G4" s="4">
        <v>0.24</v>
      </c>
      <c r="H4" s="9">
        <f t="shared" si="2"/>
        <v>1.148325359</v>
      </c>
    </row>
    <row r="5">
      <c r="A5" s="7" t="s">
        <v>9</v>
      </c>
      <c r="B5" s="8">
        <v>0.64</v>
      </c>
      <c r="C5" s="8">
        <v>0.68</v>
      </c>
      <c r="D5" s="9">
        <f t="shared" si="1"/>
        <v>1.0625</v>
      </c>
      <c r="E5" s="4" t="s">
        <v>9</v>
      </c>
      <c r="F5" s="4">
        <v>0.259</v>
      </c>
      <c r="G5" s="4">
        <v>0.37</v>
      </c>
      <c r="H5" s="9">
        <f t="shared" si="2"/>
        <v>1.428571429</v>
      </c>
    </row>
    <row r="7">
      <c r="E7" s="4" t="s">
        <v>10</v>
      </c>
      <c r="F7" s="5" t="s">
        <v>2</v>
      </c>
    </row>
    <row r="8">
      <c r="F8" s="7" t="s">
        <v>3</v>
      </c>
      <c r="G8" s="7" t="s">
        <v>4</v>
      </c>
    </row>
    <row r="9">
      <c r="E9" s="4" t="s">
        <v>6</v>
      </c>
      <c r="F9" s="4">
        <v>0.17</v>
      </c>
      <c r="G9" s="4">
        <v>0.13</v>
      </c>
    </row>
    <row r="10">
      <c r="E10" s="4" t="s">
        <v>8</v>
      </c>
      <c r="F10" s="4">
        <v>0.36</v>
      </c>
      <c r="G10" s="4">
        <v>0.32</v>
      </c>
    </row>
    <row r="11">
      <c r="E11" s="4" t="s">
        <v>9</v>
      </c>
      <c r="F11" s="4">
        <v>0.33</v>
      </c>
      <c r="G11" s="4">
        <v>0.24</v>
      </c>
    </row>
    <row r="14">
      <c r="A14" s="4" t="s">
        <v>11</v>
      </c>
      <c r="B14" s="5" t="s">
        <v>2</v>
      </c>
    </row>
    <row r="15">
      <c r="B15" s="7" t="s">
        <v>3</v>
      </c>
      <c r="C15" s="7" t="s">
        <v>4</v>
      </c>
    </row>
    <row r="16">
      <c r="A16" s="4" t="s">
        <v>6</v>
      </c>
      <c r="B16" s="4">
        <v>0.46</v>
      </c>
      <c r="C16" s="4">
        <v>0.49</v>
      </c>
      <c r="E16" s="10" t="s">
        <v>12</v>
      </c>
      <c r="F16" s="10" t="s">
        <v>13</v>
      </c>
      <c r="G16" s="10" t="s">
        <v>14</v>
      </c>
      <c r="I16" s="4" t="s">
        <v>15</v>
      </c>
      <c r="J16" s="10" t="s">
        <v>16</v>
      </c>
      <c r="K16" s="10" t="s">
        <v>17</v>
      </c>
      <c r="M16" s="4" t="s">
        <v>18</v>
      </c>
      <c r="N16" s="4" t="s">
        <v>19</v>
      </c>
    </row>
    <row r="17">
      <c r="A17" s="4" t="s">
        <v>8</v>
      </c>
      <c r="B17" s="4">
        <v>0.63</v>
      </c>
      <c r="C17" s="4">
        <v>0.64</v>
      </c>
      <c r="E17" s="10" t="s">
        <v>20</v>
      </c>
      <c r="F17" s="11">
        <v>0.58</v>
      </c>
      <c r="G17" s="11">
        <v>0.625</v>
      </c>
      <c r="I17" s="10" t="s">
        <v>20</v>
      </c>
      <c r="J17" s="9">
        <f>866/1696</f>
        <v>0.5106132075</v>
      </c>
      <c r="K17" s="9">
        <f>947/1696</f>
        <v>0.5583726415</v>
      </c>
      <c r="M17" s="10" t="s">
        <v>20</v>
      </c>
      <c r="N17" s="9">
        <f t="shared" ref="N17:O17" si="3">F17*69/62</f>
        <v>0.645483871</v>
      </c>
      <c r="O17" s="9">
        <f t="shared" si="3"/>
        <v>0.6955645161</v>
      </c>
    </row>
    <row r="18">
      <c r="A18" s="4" t="s">
        <v>9</v>
      </c>
      <c r="B18" s="4">
        <v>0.66</v>
      </c>
      <c r="C18" s="4">
        <v>0.7</v>
      </c>
      <c r="E18" s="10" t="s">
        <v>21</v>
      </c>
      <c r="F18" s="11">
        <v>0.772</v>
      </c>
      <c r="G18" s="11">
        <v>0.894</v>
      </c>
      <c r="I18" s="10" t="s">
        <v>21</v>
      </c>
      <c r="J18" s="9">
        <f>509/700</f>
        <v>0.7271428571</v>
      </c>
      <c r="K18" s="9">
        <f>600/700</f>
        <v>0.8571428571</v>
      </c>
      <c r="M18" s="10" t="s">
        <v>21</v>
      </c>
      <c r="N18" s="9">
        <f t="shared" ref="N18:O18" si="4">F18*69/62</f>
        <v>0.8591612903</v>
      </c>
      <c r="O18" s="9">
        <f t="shared" si="4"/>
        <v>0.9949354839</v>
      </c>
    </row>
    <row r="19">
      <c r="E19" s="10" t="s">
        <v>22</v>
      </c>
      <c r="F19" s="11">
        <v>0.547</v>
      </c>
      <c r="G19" s="11">
        <v>0.509</v>
      </c>
      <c r="I19" s="10" t="s">
        <v>22</v>
      </c>
      <c r="J19" s="9">
        <f>235/444</f>
        <v>0.5292792793</v>
      </c>
      <c r="K19" s="9">
        <f>231/444</f>
        <v>0.5202702703</v>
      </c>
      <c r="M19" s="10" t="s">
        <v>22</v>
      </c>
      <c r="N19" s="9">
        <f t="shared" ref="N19:O19" si="5">F19*69/62</f>
        <v>0.6087580645</v>
      </c>
      <c r="O19" s="9">
        <f t="shared" si="5"/>
        <v>0.5664677419</v>
      </c>
    </row>
    <row r="20">
      <c r="A20" s="4" t="s">
        <v>23</v>
      </c>
      <c r="B20" s="5" t="s">
        <v>2</v>
      </c>
      <c r="E20" s="10" t="s">
        <v>24</v>
      </c>
      <c r="F20" s="11">
        <v>0.663</v>
      </c>
      <c r="G20" s="11">
        <v>0.78</v>
      </c>
      <c r="I20" s="10" t="s">
        <v>24</v>
      </c>
      <c r="J20" s="9">
        <f>119/196</f>
        <v>0.6071428571</v>
      </c>
      <c r="K20" s="9">
        <f>128/196</f>
        <v>0.6530612245</v>
      </c>
      <c r="M20" s="10" t="s">
        <v>24</v>
      </c>
      <c r="N20" s="9">
        <f t="shared" ref="N20:O20" si="6">F20*69/62</f>
        <v>0.7378548387</v>
      </c>
      <c r="O20" s="9">
        <f t="shared" si="6"/>
        <v>0.8680645161</v>
      </c>
    </row>
    <row r="21">
      <c r="B21" s="7" t="s">
        <v>3</v>
      </c>
      <c r="C21" s="7" t="s">
        <v>4</v>
      </c>
      <c r="E21" s="10" t="s">
        <v>25</v>
      </c>
      <c r="F21" s="11">
        <v>0.583</v>
      </c>
      <c r="G21" s="11">
        <v>0.666</v>
      </c>
      <c r="I21" s="10" t="s">
        <v>25</v>
      </c>
      <c r="J21" s="9">
        <f t="shared" ref="J21:K21" si="7">20/36</f>
        <v>0.5555555556</v>
      </c>
      <c r="K21" s="9">
        <f t="shared" si="7"/>
        <v>0.5555555556</v>
      </c>
      <c r="M21" s="10" t="s">
        <v>25</v>
      </c>
      <c r="N21" s="9">
        <f t="shared" ref="N21:O21" si="8">F21*69/62</f>
        <v>0.6488225806</v>
      </c>
      <c r="O21" s="9">
        <f t="shared" si="8"/>
        <v>0.7411935484</v>
      </c>
    </row>
    <row r="22">
      <c r="A22" s="4" t="s">
        <v>6</v>
      </c>
      <c r="B22" s="4">
        <v>0.42</v>
      </c>
      <c r="C22" s="4">
        <v>0.42</v>
      </c>
    </row>
    <row r="23">
      <c r="A23" s="4" t="s">
        <v>8</v>
      </c>
      <c r="B23" s="4">
        <v>0.21</v>
      </c>
      <c r="C23" s="4">
        <v>0.24</v>
      </c>
    </row>
    <row r="24">
      <c r="A24" s="4" t="s">
        <v>9</v>
      </c>
      <c r="B24" s="4">
        <v>0.18</v>
      </c>
      <c r="C24" s="4">
        <v>0.2</v>
      </c>
    </row>
    <row r="25">
      <c r="E25" s="10" t="s">
        <v>26</v>
      </c>
      <c r="F25" s="10" t="s">
        <v>16</v>
      </c>
      <c r="G25" s="10" t="s">
        <v>17</v>
      </c>
      <c r="I25" s="10" t="s">
        <v>27</v>
      </c>
      <c r="J25" s="10" t="s">
        <v>16</v>
      </c>
      <c r="K25" s="10" t="s">
        <v>17</v>
      </c>
      <c r="M25" s="10" t="s">
        <v>28</v>
      </c>
      <c r="N25" s="10" t="s">
        <v>16</v>
      </c>
      <c r="O25" s="10" t="s">
        <v>17</v>
      </c>
    </row>
    <row r="26">
      <c r="E26" s="10" t="s">
        <v>20</v>
      </c>
      <c r="F26" s="11">
        <f t="shared" ref="F26:F30" si="9">F17*0.19/0.62</f>
        <v>0.1777419355</v>
      </c>
      <c r="G26" s="11">
        <f t="shared" ref="G26:G30" si="10">F26*1.31</f>
        <v>0.2328419355</v>
      </c>
      <c r="I26" s="10" t="s">
        <v>20</v>
      </c>
      <c r="J26" s="11">
        <f t="shared" ref="J26:J30" si="11">J17*0.2/0.57</f>
        <v>0.179162529</v>
      </c>
      <c r="K26" s="11">
        <f t="shared" ref="K26:K30" si="12">J26*1.14</f>
        <v>0.204245283</v>
      </c>
      <c r="M26" s="10" t="s">
        <v>20</v>
      </c>
      <c r="N26" s="11">
        <f t="shared" ref="N26:N30" si="13">N17*0.25/0.64</f>
        <v>0.2521421371</v>
      </c>
      <c r="O26" s="11">
        <f t="shared" ref="O26:O30" si="14">N26*1.42</f>
        <v>0.3580418347</v>
      </c>
    </row>
    <row r="27">
      <c r="E27" s="10" t="s">
        <v>21</v>
      </c>
      <c r="F27" s="11">
        <f t="shared" si="9"/>
        <v>0.2365806452</v>
      </c>
      <c r="G27" s="11">
        <f t="shared" si="10"/>
        <v>0.3099206452</v>
      </c>
      <c r="I27" s="10" t="s">
        <v>21</v>
      </c>
      <c r="J27" s="11">
        <f t="shared" si="11"/>
        <v>0.2551378446</v>
      </c>
      <c r="K27" s="11">
        <f t="shared" si="12"/>
        <v>0.2908571429</v>
      </c>
      <c r="M27" s="10" t="s">
        <v>21</v>
      </c>
      <c r="N27" s="11">
        <f t="shared" si="13"/>
        <v>0.335609879</v>
      </c>
      <c r="O27" s="11">
        <f t="shared" si="14"/>
        <v>0.4765660282</v>
      </c>
    </row>
    <row r="28">
      <c r="E28" s="10" t="s">
        <v>22</v>
      </c>
      <c r="F28" s="11">
        <f t="shared" si="9"/>
        <v>0.1676290323</v>
      </c>
      <c r="G28" s="11">
        <f t="shared" si="10"/>
        <v>0.2195940323</v>
      </c>
      <c r="I28" s="10" t="s">
        <v>22</v>
      </c>
      <c r="J28" s="11">
        <f t="shared" si="11"/>
        <v>0.1857120278</v>
      </c>
      <c r="K28" s="11">
        <f t="shared" si="12"/>
        <v>0.2117117117</v>
      </c>
      <c r="M28" s="10" t="s">
        <v>22</v>
      </c>
      <c r="N28" s="11">
        <f t="shared" si="13"/>
        <v>0.237796119</v>
      </c>
      <c r="O28" s="11">
        <f t="shared" si="14"/>
        <v>0.3376704889</v>
      </c>
    </row>
    <row r="29">
      <c r="E29" s="10" t="s">
        <v>24</v>
      </c>
      <c r="F29" s="11">
        <f t="shared" si="9"/>
        <v>0.2031774194</v>
      </c>
      <c r="G29" s="11">
        <f t="shared" si="10"/>
        <v>0.2661624194</v>
      </c>
      <c r="I29" s="10" t="s">
        <v>24</v>
      </c>
      <c r="J29" s="11">
        <f t="shared" si="11"/>
        <v>0.2130325815</v>
      </c>
      <c r="K29" s="11">
        <f t="shared" si="12"/>
        <v>0.2428571429</v>
      </c>
      <c r="M29" s="10" t="s">
        <v>24</v>
      </c>
      <c r="N29" s="11">
        <f t="shared" si="13"/>
        <v>0.2882245464</v>
      </c>
      <c r="O29" s="11">
        <f t="shared" si="14"/>
        <v>0.4092788558</v>
      </c>
    </row>
    <row r="30">
      <c r="E30" s="10" t="s">
        <v>25</v>
      </c>
      <c r="F30" s="11">
        <f t="shared" si="9"/>
        <v>0.1786612903</v>
      </c>
      <c r="G30" s="11">
        <f t="shared" si="10"/>
        <v>0.2340462903</v>
      </c>
      <c r="I30" s="10" t="s">
        <v>25</v>
      </c>
      <c r="J30" s="11">
        <f t="shared" si="11"/>
        <v>0.1949317739</v>
      </c>
      <c r="K30" s="11">
        <f t="shared" si="12"/>
        <v>0.2222222222</v>
      </c>
      <c r="M30" s="10" t="s">
        <v>25</v>
      </c>
      <c r="N30" s="11">
        <f t="shared" si="13"/>
        <v>0.2534463206</v>
      </c>
      <c r="O30" s="11">
        <f t="shared" si="14"/>
        <v>0.3598937752</v>
      </c>
    </row>
  </sheetData>
  <mergeCells count="10">
    <mergeCell ref="A14:A15"/>
    <mergeCell ref="A20:A21"/>
    <mergeCell ref="B20:C20"/>
    <mergeCell ref="A1:A2"/>
    <mergeCell ref="B1:C1"/>
    <mergeCell ref="E1:E2"/>
    <mergeCell ref="F1:G1"/>
    <mergeCell ref="E7:E8"/>
    <mergeCell ref="F7:G7"/>
    <mergeCell ref="B14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4.0"/>
    <col customWidth="1" min="3" max="3" width="16.5"/>
    <col customWidth="1" min="4" max="4" width="14.0"/>
    <col customWidth="1" min="5" max="5" width="16.5"/>
    <col customWidth="1" min="7" max="7" width="6.5"/>
    <col customWidth="1" min="10" max="10" width="6.75"/>
    <col customWidth="1" min="11" max="11" width="5.5"/>
  </cols>
  <sheetData>
    <row r="1">
      <c r="A1" s="1" t="s">
        <v>29</v>
      </c>
      <c r="B1" s="2" t="s">
        <v>1</v>
      </c>
      <c r="C1" s="3"/>
      <c r="D1" s="2" t="s">
        <v>2</v>
      </c>
      <c r="E1" s="3"/>
      <c r="G1" s="12" t="s">
        <v>30</v>
      </c>
      <c r="H1" s="3"/>
      <c r="J1" s="2" t="s">
        <v>31</v>
      </c>
      <c r="K1" s="3"/>
    </row>
    <row r="2">
      <c r="A2" s="6"/>
      <c r="B2" s="7" t="s">
        <v>4</v>
      </c>
      <c r="C2" s="7" t="s">
        <v>3</v>
      </c>
      <c r="D2" s="7" t="s">
        <v>4</v>
      </c>
      <c r="E2" s="7" t="s">
        <v>3</v>
      </c>
      <c r="G2" s="13"/>
      <c r="H2" s="14" t="s">
        <v>32</v>
      </c>
      <c r="J2" s="14" t="s">
        <v>1</v>
      </c>
      <c r="K2" s="14">
        <v>3248.0</v>
      </c>
    </row>
    <row r="3">
      <c r="A3" s="7" t="s">
        <v>6</v>
      </c>
      <c r="B3" s="13">
        <v>0.6933</v>
      </c>
      <c r="C3" s="13">
        <v>0.6296</v>
      </c>
      <c r="D3" s="15">
        <v>0.4452</v>
      </c>
      <c r="E3" s="15">
        <v>0.474</v>
      </c>
      <c r="G3" s="16"/>
      <c r="H3" s="14" t="s">
        <v>33</v>
      </c>
      <c r="J3" s="14" t="s">
        <v>2</v>
      </c>
      <c r="K3" s="14">
        <v>1624.0</v>
      </c>
    </row>
    <row r="4">
      <c r="A4" s="7" t="s">
        <v>8</v>
      </c>
      <c r="B4" s="13">
        <v>0.6435</v>
      </c>
      <c r="C4" s="13">
        <v>0.5751</v>
      </c>
      <c r="D4" s="15">
        <v>0.6576</v>
      </c>
      <c r="E4" s="17">
        <v>0.6643</v>
      </c>
      <c r="G4" s="17"/>
      <c r="H4" s="14" t="s">
        <v>34</v>
      </c>
      <c r="J4" s="14" t="s">
        <v>35</v>
      </c>
      <c r="K4" s="16">
        <f>SUM(K2:K3)</f>
        <v>4872</v>
      </c>
    </row>
    <row r="5">
      <c r="A5" s="7" t="s">
        <v>9</v>
      </c>
      <c r="B5" s="18">
        <v>0.6831</v>
      </c>
      <c r="C5" s="18">
        <v>0.64</v>
      </c>
      <c r="D5" s="17">
        <v>0.628</v>
      </c>
      <c r="E5" s="17">
        <v>0.6895</v>
      </c>
    </row>
    <row r="7">
      <c r="A7" s="1" t="s">
        <v>36</v>
      </c>
      <c r="B7" s="2" t="s">
        <v>2</v>
      </c>
      <c r="C7" s="3"/>
      <c r="H7" s="19"/>
    </row>
    <row r="8">
      <c r="A8" s="6"/>
      <c r="B8" s="7" t="s">
        <v>4</v>
      </c>
      <c r="C8" s="7" t="s">
        <v>3</v>
      </c>
    </row>
    <row r="9">
      <c r="A9" s="7" t="s">
        <v>6</v>
      </c>
      <c r="B9" s="20" t="s">
        <v>37</v>
      </c>
      <c r="C9" s="20" t="s">
        <v>37</v>
      </c>
    </row>
    <row r="10">
      <c r="A10" s="7" t="s">
        <v>8</v>
      </c>
      <c r="B10" s="15">
        <v>0.2407</v>
      </c>
      <c r="C10" s="17">
        <v>0.4054</v>
      </c>
    </row>
    <row r="11">
      <c r="A11" s="7" t="s">
        <v>9</v>
      </c>
      <c r="B11" s="17">
        <v>0.1626</v>
      </c>
      <c r="C11" s="17">
        <v>0.3298</v>
      </c>
    </row>
  </sheetData>
  <mergeCells count="7">
    <mergeCell ref="A1:A2"/>
    <mergeCell ref="B1:C1"/>
    <mergeCell ref="D1:E1"/>
    <mergeCell ref="G1:H1"/>
    <mergeCell ref="J1:K1"/>
    <mergeCell ref="A7:A8"/>
    <mergeCell ref="B7:C7"/>
  </mergeCells>
  <drawing r:id="rId1"/>
</worksheet>
</file>