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ZA/"/>
    </mc:Choice>
  </mc:AlternateContent>
  <xr:revisionPtr revIDLastSave="0" documentId="10_ncr:100000_{DD6E25A0-09FA-C542-80F1-BDC6E0D0897D}" xr6:coauthVersionLast="31" xr6:coauthVersionMax="31" xr10:uidLastSave="{00000000-0000-0000-0000-000000000000}"/>
  <bookViews>
    <workbookView xWindow="5180" yWindow="460" windowWidth="28040" windowHeight="17040" xr2:uid="{097E12CE-1672-BC45-8771-A2C304DDA5A0}"/>
  </bookViews>
  <sheets>
    <sheet name="Thicknesses" sheetId="1" r:id="rId1"/>
    <sheet name="Layers" sheetId="2" r:id="rId2"/>
    <sheet name="Sheet1" sheetId="3" state="hidden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0" i="2" l="1"/>
  <c r="U29" i="2"/>
  <c r="U28" i="2"/>
  <c r="U27" i="2"/>
  <c r="U26" i="2"/>
  <c r="U25" i="2"/>
  <c r="U24" i="2"/>
  <c r="U23" i="2"/>
  <c r="U22" i="2"/>
  <c r="U21" i="2"/>
  <c r="U20" i="2"/>
  <c r="U19" i="2"/>
  <c r="U18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O37" i="1" l="1"/>
  <c r="O24" i="1"/>
  <c r="O25" i="1"/>
  <c r="O26" i="1"/>
  <c r="O27" i="1"/>
  <c r="O2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2" i="1"/>
  <c r="O23" i="1"/>
  <c r="O33" i="1"/>
  <c r="O32" i="1"/>
  <c r="O35" i="1"/>
  <c r="O36" i="1"/>
  <c r="O38" i="1"/>
  <c r="O5" i="1"/>
  <c r="O3" i="1"/>
  <c r="E39" i="1"/>
  <c r="M10" i="1"/>
  <c r="K10" i="1"/>
  <c r="I10" i="1"/>
  <c r="G10" i="1"/>
  <c r="E10" i="1"/>
  <c r="C10" i="1"/>
  <c r="S6" i="1"/>
  <c r="C7" i="1"/>
  <c r="E7" i="1"/>
  <c r="G7" i="1"/>
  <c r="I7" i="1"/>
  <c r="K7" i="1"/>
  <c r="M7" i="1"/>
  <c r="S9" i="1"/>
  <c r="S7" i="1"/>
  <c r="S8" i="1"/>
  <c r="S10" i="1"/>
  <c r="S11" i="1"/>
  <c r="S12" i="1"/>
  <c r="S13" i="1"/>
  <c r="S5" i="1"/>
  <c r="S3" i="1"/>
  <c r="M6" i="1"/>
  <c r="M8" i="1"/>
  <c r="M9" i="1"/>
  <c r="M11" i="1"/>
  <c r="M12" i="1"/>
  <c r="M13" i="1"/>
  <c r="M14" i="1"/>
  <c r="M15" i="1"/>
  <c r="M16" i="1"/>
  <c r="M17" i="1"/>
  <c r="M18" i="1"/>
  <c r="M19" i="1"/>
  <c r="M20" i="1"/>
  <c r="M22" i="1"/>
  <c r="M23" i="1"/>
  <c r="M25" i="1"/>
  <c r="M26" i="1"/>
  <c r="M33" i="1"/>
  <c r="M32" i="1"/>
  <c r="M35" i="1"/>
  <c r="M36" i="1"/>
  <c r="M38" i="1"/>
  <c r="M5" i="1"/>
  <c r="K6" i="1"/>
  <c r="K8" i="1"/>
  <c r="K9" i="1"/>
  <c r="K11" i="1"/>
  <c r="K12" i="1"/>
  <c r="K13" i="1"/>
  <c r="K14" i="1"/>
  <c r="K15" i="1"/>
  <c r="K16" i="1"/>
  <c r="K17" i="1"/>
  <c r="K18" i="1"/>
  <c r="K19" i="1"/>
  <c r="K20" i="1"/>
  <c r="K22" i="1"/>
  <c r="K23" i="1"/>
  <c r="K25" i="1"/>
  <c r="K26" i="1"/>
  <c r="K33" i="1"/>
  <c r="K32" i="1"/>
  <c r="K35" i="1"/>
  <c r="K36" i="1"/>
  <c r="K38" i="1"/>
  <c r="K5" i="1"/>
  <c r="I6" i="1"/>
  <c r="I8" i="1"/>
  <c r="I9" i="1"/>
  <c r="I11" i="1"/>
  <c r="I12" i="1"/>
  <c r="I13" i="1"/>
  <c r="I14" i="1"/>
  <c r="I15" i="1"/>
  <c r="I16" i="1"/>
  <c r="I17" i="1"/>
  <c r="I18" i="1"/>
  <c r="I19" i="1"/>
  <c r="I20" i="1"/>
  <c r="I22" i="1"/>
  <c r="I23" i="1"/>
  <c r="I25" i="1"/>
  <c r="I26" i="1"/>
  <c r="I33" i="1"/>
  <c r="I32" i="1"/>
  <c r="I35" i="1"/>
  <c r="I36" i="1"/>
  <c r="I38" i="1"/>
  <c r="I5" i="1"/>
  <c r="G6" i="1"/>
  <c r="G8" i="1"/>
  <c r="G9" i="1"/>
  <c r="G11" i="1"/>
  <c r="G12" i="1"/>
  <c r="G13" i="1"/>
  <c r="G14" i="1"/>
  <c r="G15" i="1"/>
  <c r="G16" i="1"/>
  <c r="G17" i="1"/>
  <c r="G18" i="1"/>
  <c r="G19" i="1"/>
  <c r="G20" i="1"/>
  <c r="G22" i="1"/>
  <c r="G23" i="1"/>
  <c r="G25" i="1"/>
  <c r="G26" i="1"/>
  <c r="G33" i="1"/>
  <c r="G32" i="1"/>
  <c r="G35" i="1"/>
  <c r="G36" i="1"/>
  <c r="G38" i="1"/>
  <c r="G5" i="1"/>
  <c r="E6" i="1"/>
  <c r="E8" i="1"/>
  <c r="E9" i="1"/>
  <c r="E11" i="1"/>
  <c r="E12" i="1"/>
  <c r="E13" i="1"/>
  <c r="E14" i="1"/>
  <c r="E15" i="1"/>
  <c r="E16" i="1"/>
  <c r="E17" i="1"/>
  <c r="E18" i="1"/>
  <c r="E19" i="1"/>
  <c r="E20" i="1"/>
  <c r="E22" i="1"/>
  <c r="E23" i="1"/>
  <c r="E25" i="1"/>
  <c r="E26" i="1"/>
  <c r="E33" i="1"/>
  <c r="E32" i="1"/>
  <c r="E35" i="1"/>
  <c r="E36" i="1"/>
  <c r="E38" i="1"/>
  <c r="E5" i="1"/>
  <c r="C5" i="1"/>
  <c r="C6" i="1"/>
  <c r="C8" i="1"/>
  <c r="C11" i="1"/>
  <c r="C12" i="1"/>
  <c r="C13" i="1"/>
  <c r="C14" i="1"/>
  <c r="C15" i="1"/>
  <c r="C16" i="1"/>
  <c r="C17" i="1"/>
  <c r="C18" i="1"/>
  <c r="C19" i="1"/>
  <c r="C20" i="1"/>
  <c r="C22" i="1"/>
  <c r="C23" i="1"/>
  <c r="C25" i="1"/>
  <c r="C26" i="1"/>
  <c r="C33" i="1"/>
  <c r="C32" i="1"/>
  <c r="C35" i="1"/>
  <c r="C36" i="1"/>
  <c r="C38" i="1"/>
  <c r="C9" i="1"/>
  <c r="M3" i="1"/>
  <c r="K3" i="1"/>
  <c r="I3" i="1"/>
  <c r="G3" i="1"/>
  <c r="E3" i="1"/>
  <c r="C3" i="1"/>
</calcChain>
</file>

<file path=xl/sharedStrings.xml><?xml version="1.0" encoding="utf-8"?>
<sst xmlns="http://schemas.openxmlformats.org/spreadsheetml/2006/main" count="224" uniqueCount="142">
  <si>
    <t>Footpath</t>
  </si>
  <si>
    <t>Track</t>
  </si>
  <si>
    <t>Railway</t>
  </si>
  <si>
    <t>Alleyway</t>
  </si>
  <si>
    <t>Residential Road</t>
  </si>
  <si>
    <t>B road</t>
  </si>
  <si>
    <t>A road</t>
  </si>
  <si>
    <t>London</t>
  </si>
  <si>
    <t>Edinburgh</t>
  </si>
  <si>
    <t>Glasgow</t>
  </si>
  <si>
    <t>Building outline</t>
  </si>
  <si>
    <t>Park / water outline</t>
  </si>
  <si>
    <t>Riverbank</t>
  </si>
  <si>
    <t>One-way arrow</t>
  </si>
  <si>
    <t>Dual carriageway midline</t>
  </si>
  <si>
    <t>pt</t>
  </si>
  <si>
    <t>map units</t>
  </si>
  <si>
    <t>Railway bridge</t>
  </si>
  <si>
    <t>1 pt in m</t>
  </si>
  <si>
    <t>1 m in pt</t>
  </si>
  <si>
    <t>Oskar</t>
  </si>
  <si>
    <t>minimal bridge = 1 in 1.5 ?</t>
  </si>
  <si>
    <t>12 in 18</t>
  </si>
  <si>
    <t>at 35k</t>
  </si>
  <si>
    <t>at 30k</t>
  </si>
  <si>
    <t>at 25k</t>
  </si>
  <si>
    <t>10.5 in 16</t>
  </si>
  <si>
    <t>Residential walkway (dots)</t>
  </si>
  <si>
    <t>X</t>
  </si>
  <si>
    <t>at 20k</t>
  </si>
  <si>
    <t>7 in 10.66</t>
  </si>
  <si>
    <t>8.75 in 13.33</t>
  </si>
  <si>
    <t>rail+bridge: 0.4 in 1.25 in 1.75</t>
  </si>
  <si>
    <t>Railway service</t>
  </si>
  <si>
    <t>5 in 15.4 in 21.6</t>
  </si>
  <si>
    <t>Pedestrian road (red)</t>
  </si>
  <si>
    <t>Restricted access (purple)</t>
  </si>
  <si>
    <t>double-checked</t>
  </si>
  <si>
    <t>Bike route (dots)</t>
  </si>
  <si>
    <t>Old B/W</t>
  </si>
  <si>
    <t>Steps (dots?)</t>
  </si>
  <si>
    <t>riverbank blue!</t>
  </si>
  <si>
    <t>STROKE</t>
  </si>
  <si>
    <t>Stream / brook</t>
  </si>
  <si>
    <t>ADOPTED 20k</t>
  </si>
  <si>
    <t>ADOPTED 10k</t>
  </si>
  <si>
    <t>3+47+3=53</t>
  </si>
  <si>
    <t>8+56+8=72</t>
  </si>
  <si>
    <t>2+24+2=28</t>
  </si>
  <si>
    <t>2+18+2=22</t>
  </si>
  <si>
    <t>4+29+4=37</t>
  </si>
  <si>
    <t>LAYERS</t>
  </si>
  <si>
    <t>points</t>
  </si>
  <si>
    <t>lines boundaries</t>
  </si>
  <si>
    <t>lines tunnels</t>
  </si>
  <si>
    <t>darken</t>
  </si>
  <si>
    <t>lines layers &gt; 1</t>
  </si>
  <si>
    <t>lines not tunnels &lt; 0</t>
  </si>
  <si>
    <t>lines not tunnels = 0</t>
  </si>
  <si>
    <t>polygons (buildings)</t>
  </si>
  <si>
    <t>FEATURE</t>
  </si>
  <si>
    <t>motorway</t>
  </si>
  <si>
    <t>primary/trunk</t>
  </si>
  <si>
    <t>secondary</t>
  </si>
  <si>
    <t>footway/path</t>
  </si>
  <si>
    <t>cycleway</t>
  </si>
  <si>
    <t>main</t>
  </si>
  <si>
    <t>link</t>
  </si>
  <si>
    <t>tertiary/residential/unclassified</t>
  </si>
  <si>
    <t>track</t>
  </si>
  <si>
    <t>pedestrian/living street</t>
  </si>
  <si>
    <t>CAP STYLE</t>
  </si>
  <si>
    <t>service/alley</t>
  </si>
  <si>
    <t>steps</t>
  </si>
  <si>
    <t>railway</t>
  </si>
  <si>
    <t>waterway</t>
  </si>
  <si>
    <t>natural=water</t>
  </si>
  <si>
    <t>landuse=industrial</t>
  </si>
  <si>
    <t>landuse=residential, commercial, retail</t>
  </si>
  <si>
    <t>landuse=meadow</t>
  </si>
  <si>
    <t>natural=wood, landuse=forest,…., tourism=zoo,…..</t>
  </si>
  <si>
    <t>polygons (not buildings)</t>
  </si>
  <si>
    <t>FILL LAYER</t>
  </si>
  <si>
    <t>OUTLINE LAYER</t>
  </si>
  <si>
    <t>black outline lines</t>
  </si>
  <si>
    <t>coloured fill</t>
  </si>
  <si>
    <t>trivial</t>
  </si>
  <si>
    <t>Station</t>
  </si>
  <si>
    <t>Underground station</t>
  </si>
  <si>
    <t>Car Park</t>
  </si>
  <si>
    <t>Church or Chapel</t>
  </si>
  <si>
    <t>Fire Station</t>
  </si>
  <si>
    <t>Hospital</t>
  </si>
  <si>
    <t>Information Centre</t>
  </si>
  <si>
    <t>Police Station</t>
  </si>
  <si>
    <t>Post Office</t>
  </si>
  <si>
    <t>Toilet</t>
  </si>
  <si>
    <t>Viewpoint</t>
  </si>
  <si>
    <t>Educational Establishment</t>
  </si>
  <si>
    <t>Hospital or Hospice</t>
  </si>
  <si>
    <t>Industrial Building</t>
  </si>
  <si>
    <t>thin outline</t>
  </si>
  <si>
    <t>Leisure or Recreational Facility</t>
  </si>
  <si>
    <t>Place of Interest</t>
  </si>
  <si>
    <t>Public Building</t>
  </si>
  <si>
    <t>Shopping Centre or Market</t>
  </si>
  <si>
    <t>Other Selected Buildings</t>
  </si>
  <si>
    <t>pedestrian higher than residential?</t>
  </si>
  <si>
    <t>Motorway</t>
  </si>
  <si>
    <t>8+28+3=39</t>
  </si>
  <si>
    <t>4+16+2=22</t>
  </si>
  <si>
    <t>ONE WAY PRIMARY NEEDS TO BE SAME</t>
  </si>
  <si>
    <t>FONTS</t>
  </si>
  <si>
    <t>PRIMARY</t>
  </si>
  <si>
    <t>SECONDARY</t>
  </si>
  <si>
    <t>Bold</t>
  </si>
  <si>
    <t>20k</t>
  </si>
  <si>
    <t>10k</t>
  </si>
  <si>
    <t>RESIDENTIAL</t>
  </si>
  <si>
    <t>Regular</t>
  </si>
  <si>
    <t>Heiti SC</t>
  </si>
  <si>
    <t>Al Bayan</t>
  </si>
  <si>
    <t>PRIMARY REF</t>
  </si>
  <si>
    <t>MOTORWAY</t>
  </si>
  <si>
    <t>RIVER</t>
  </si>
  <si>
    <t>Stream</t>
  </si>
  <si>
    <t>Italic</t>
  </si>
  <si>
    <t>VILLAGE</t>
  </si>
  <si>
    <t>Area</t>
  </si>
  <si>
    <t>School</t>
  </si>
  <si>
    <t>Museum or Sports</t>
  </si>
  <si>
    <t>Park</t>
  </si>
  <si>
    <t>Avenir Light Oblique</t>
  </si>
  <si>
    <t>mm</t>
  </si>
  <si>
    <t>Letter/Word</t>
  </si>
  <si>
    <t>0/Word/Word/Word</t>
  </si>
  <si>
    <t>FONT SPACING</t>
  </si>
  <si>
    <t>Font height</t>
  </si>
  <si>
    <t>SERVICE</t>
  </si>
  <si>
    <t>2+37+2=41</t>
  </si>
  <si>
    <t>ACTUALLY USED:</t>
  </si>
  <si>
    <t>(shifted by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</si>
</sst>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879F-7ABB-5942-A589-DDCC97269A6B}">
  <dimension ref="A1:S41"/>
  <sheetViews>
    <sheetView tabSelected="1" topLeftCell="A4" workbookViewId="0">
      <selection activeCell="P31" sqref="P31"/>
    </sheetView>
  </sheetViews>
  <sheetFormatPr baseColWidth="10" defaultRowHeight="16" x14ac:dyDescent="0.2"/>
  <cols>
    <col min="1" max="1" width="24" bestFit="1" customWidth="1"/>
    <col min="3" max="3" width="13.6640625" bestFit="1" customWidth="1"/>
    <col min="5" max="5" width="13.6640625" bestFit="1" customWidth="1"/>
    <col min="7" max="7" width="10.83203125" customWidth="1"/>
    <col min="9" max="9" width="13.6640625" bestFit="1" customWidth="1"/>
    <col min="11" max="11" width="13.6640625" bestFit="1" customWidth="1"/>
    <col min="13" max="13" width="12.6640625" bestFit="1" customWidth="1"/>
    <col min="16" max="16" width="13.6640625" bestFit="1" customWidth="1"/>
    <col min="17" max="17" width="14.1640625" customWidth="1"/>
  </cols>
  <sheetData>
    <row r="1" spans="1:19" x14ac:dyDescent="0.2">
      <c r="B1" t="s">
        <v>19</v>
      </c>
      <c r="C1">
        <v>2834.6456699999999</v>
      </c>
      <c r="E1" t="s">
        <v>18</v>
      </c>
      <c r="F1">
        <v>3.5277799999999999E-4</v>
      </c>
    </row>
    <row r="2" spans="1:19" x14ac:dyDescent="0.2">
      <c r="B2" t="s">
        <v>7</v>
      </c>
      <c r="D2" t="s">
        <v>8</v>
      </c>
      <c r="F2" t="s">
        <v>9</v>
      </c>
      <c r="H2" t="s">
        <v>7</v>
      </c>
      <c r="J2" t="s">
        <v>8</v>
      </c>
      <c r="L2" t="s">
        <v>9</v>
      </c>
      <c r="N2" t="s">
        <v>39</v>
      </c>
      <c r="R2" t="s">
        <v>20</v>
      </c>
    </row>
    <row r="3" spans="1:19" x14ac:dyDescent="0.2">
      <c r="B3">
        <v>11000</v>
      </c>
      <c r="C3">
        <f>B3*F1</f>
        <v>3.8805579999999997</v>
      </c>
      <c r="D3">
        <v>9500</v>
      </c>
      <c r="E3">
        <f>D3*F1</f>
        <v>3.351391</v>
      </c>
      <c r="F3">
        <v>9051</v>
      </c>
      <c r="G3">
        <f>F3*F1</f>
        <v>3.1929936780000001</v>
      </c>
      <c r="H3">
        <v>22000</v>
      </c>
      <c r="I3">
        <f>H3*F1</f>
        <v>7.7611159999999995</v>
      </c>
      <c r="J3">
        <v>19000</v>
      </c>
      <c r="K3">
        <f>J3*F1</f>
        <v>6.702782</v>
      </c>
      <c r="L3">
        <v>18103</v>
      </c>
      <c r="M3">
        <f>L3*F1</f>
        <v>6.3863401340000001</v>
      </c>
      <c r="N3">
        <v>19190</v>
      </c>
      <c r="O3">
        <f>N3*F1</f>
        <v>6.7698098199999999</v>
      </c>
      <c r="R3">
        <v>35000</v>
      </c>
      <c r="S3">
        <f>R3*F1</f>
        <v>12.34723</v>
      </c>
    </row>
    <row r="4" spans="1:19" x14ac:dyDescent="0.2">
      <c r="B4" t="s">
        <v>15</v>
      </c>
      <c r="C4" t="s">
        <v>16</v>
      </c>
      <c r="D4" t="s">
        <v>15</v>
      </c>
      <c r="E4" t="s">
        <v>16</v>
      </c>
      <c r="F4" t="s">
        <v>15</v>
      </c>
      <c r="G4" t="s">
        <v>16</v>
      </c>
      <c r="H4" t="s">
        <v>15</v>
      </c>
      <c r="I4" t="s">
        <v>16</v>
      </c>
      <c r="J4" t="s">
        <v>15</v>
      </c>
      <c r="K4" t="s">
        <v>16</v>
      </c>
      <c r="L4" t="s">
        <v>15</v>
      </c>
      <c r="M4" t="s">
        <v>16</v>
      </c>
      <c r="N4" t="s">
        <v>15</v>
      </c>
      <c r="O4" t="s">
        <v>16</v>
      </c>
      <c r="P4" t="s">
        <v>44</v>
      </c>
      <c r="Q4" t="s">
        <v>45</v>
      </c>
      <c r="R4" t="s">
        <v>15</v>
      </c>
      <c r="S4" t="s">
        <v>16</v>
      </c>
    </row>
    <row r="5" spans="1:19" x14ac:dyDescent="0.2">
      <c r="A5" t="s">
        <v>0</v>
      </c>
      <c r="B5">
        <v>0.5</v>
      </c>
      <c r="C5" s="1">
        <f t="shared" ref="C5:C7" si="0">B5*3.880558</f>
        <v>1.9402790000000001</v>
      </c>
      <c r="D5">
        <v>0.4</v>
      </c>
      <c r="E5" s="1">
        <f>D5*3.351391</f>
        <v>1.3405564000000001</v>
      </c>
      <c r="F5">
        <v>0.5</v>
      </c>
      <c r="G5" s="1">
        <f>F5*3.19299368</f>
        <v>1.5964968399999999</v>
      </c>
      <c r="H5">
        <v>0.4</v>
      </c>
      <c r="I5" s="1">
        <f>H5*7.761116</f>
        <v>3.1044464000000005</v>
      </c>
      <c r="J5">
        <v>0.5</v>
      </c>
      <c r="K5" s="1">
        <f>J5*6.702782</f>
        <v>3.351391</v>
      </c>
      <c r="L5">
        <v>0.5</v>
      </c>
      <c r="M5" s="1">
        <f>L5*6.38634013</f>
        <v>3.1931700649999999</v>
      </c>
      <c r="O5">
        <f>N5*6.76980982</f>
        <v>0</v>
      </c>
      <c r="P5" s="2">
        <v>3.2</v>
      </c>
      <c r="Q5" s="2">
        <v>1.6</v>
      </c>
      <c r="R5">
        <v>0.33333000000000002</v>
      </c>
      <c r="S5" s="1">
        <f>R5*12.34723</f>
        <v>4.1157021759000001</v>
      </c>
    </row>
    <row r="6" spans="1:19" x14ac:dyDescent="0.2">
      <c r="A6" t="s">
        <v>1</v>
      </c>
      <c r="B6" t="s">
        <v>28</v>
      </c>
      <c r="C6" s="1" t="e">
        <f t="shared" si="0"/>
        <v>#VALUE!</v>
      </c>
      <c r="D6" t="s">
        <v>28</v>
      </c>
      <c r="E6" s="1" t="e">
        <f t="shared" ref="E6:E7" si="1">D6*3.351391</f>
        <v>#VALUE!</v>
      </c>
      <c r="G6" s="1">
        <f t="shared" ref="G6:G7" si="2">F6*3.19299368</f>
        <v>0</v>
      </c>
      <c r="H6">
        <v>2</v>
      </c>
      <c r="I6" s="1">
        <f t="shared" ref="I6:I7" si="3">H6*7.761116</f>
        <v>15.522232000000001</v>
      </c>
      <c r="J6">
        <v>2</v>
      </c>
      <c r="K6" s="1">
        <f t="shared" ref="K6:K7" si="4">J6*6.702782</f>
        <v>13.405564</v>
      </c>
      <c r="L6">
        <v>2.5</v>
      </c>
      <c r="M6" s="1">
        <f t="shared" ref="M6:M7" si="5">L6*6.38634013</f>
        <v>15.965850325</v>
      </c>
      <c r="O6">
        <f t="shared" ref="O6:O21" si="6">N6*6.76980982</f>
        <v>0</v>
      </c>
      <c r="P6">
        <v>15</v>
      </c>
      <c r="R6">
        <v>0.4</v>
      </c>
      <c r="S6" s="1">
        <f>R6*12.34723</f>
        <v>4.9388920000000001</v>
      </c>
    </row>
    <row r="7" spans="1:19" x14ac:dyDescent="0.2">
      <c r="B7" t="s">
        <v>28</v>
      </c>
      <c r="C7" s="1" t="e">
        <f t="shared" si="0"/>
        <v>#VALUE!</v>
      </c>
      <c r="D7" t="s">
        <v>28</v>
      </c>
      <c r="E7" s="1" t="e">
        <f t="shared" si="1"/>
        <v>#VALUE!</v>
      </c>
      <c r="G7" s="1">
        <f t="shared" si="2"/>
        <v>0</v>
      </c>
      <c r="H7">
        <v>2.5</v>
      </c>
      <c r="I7" s="1">
        <f t="shared" si="3"/>
        <v>19.40279</v>
      </c>
      <c r="J7">
        <v>3</v>
      </c>
      <c r="K7" s="1">
        <f t="shared" si="4"/>
        <v>20.108346000000001</v>
      </c>
      <c r="L7">
        <v>3.5</v>
      </c>
      <c r="M7" s="1">
        <f t="shared" si="5"/>
        <v>22.352190454999999</v>
      </c>
      <c r="O7">
        <f t="shared" si="6"/>
        <v>0</v>
      </c>
      <c r="P7">
        <v>20</v>
      </c>
      <c r="R7">
        <v>0.5</v>
      </c>
      <c r="S7" s="1">
        <f t="shared" ref="S7:S13" si="7">R7*12.34723</f>
        <v>6.1736149999999999</v>
      </c>
    </row>
    <row r="8" spans="1:19" x14ac:dyDescent="0.2">
      <c r="A8" t="s">
        <v>27</v>
      </c>
      <c r="B8">
        <v>0.35</v>
      </c>
      <c r="C8" s="1">
        <f t="shared" ref="C8:C20" si="8">B8*3.880558</f>
        <v>1.3581953</v>
      </c>
      <c r="D8">
        <v>0.3</v>
      </c>
      <c r="E8" s="1">
        <f t="shared" ref="E8:E20" si="9">D8*3.351391</f>
        <v>1.0054173</v>
      </c>
      <c r="G8" s="1">
        <f t="shared" ref="G8:G20" si="10">F8*3.19299368</f>
        <v>0</v>
      </c>
      <c r="I8" s="1">
        <f t="shared" ref="I8:I20" si="11">H8*7.761116</f>
        <v>0</v>
      </c>
      <c r="K8" s="1">
        <f t="shared" ref="K8:K20" si="12">J8*6.702782</f>
        <v>0</v>
      </c>
      <c r="M8" s="1">
        <f t="shared" ref="M8:M20" si="13">L8*6.38634013</f>
        <v>0</v>
      </c>
      <c r="O8">
        <f t="shared" si="6"/>
        <v>0</v>
      </c>
      <c r="P8" s="2">
        <v>2</v>
      </c>
      <c r="Q8" s="2">
        <v>1</v>
      </c>
      <c r="R8">
        <v>0.75</v>
      </c>
      <c r="S8" s="1">
        <f t="shared" si="7"/>
        <v>9.2604225000000007</v>
      </c>
    </row>
    <row r="9" spans="1:19" x14ac:dyDescent="0.2">
      <c r="A9" t="s">
        <v>2</v>
      </c>
      <c r="B9">
        <v>1.6</v>
      </c>
      <c r="C9" s="1">
        <f t="shared" si="8"/>
        <v>6.208892800000001</v>
      </c>
      <c r="D9">
        <v>1.3</v>
      </c>
      <c r="E9" s="1">
        <f t="shared" si="9"/>
        <v>4.3568083</v>
      </c>
      <c r="F9">
        <v>1.33</v>
      </c>
      <c r="G9" s="1">
        <f t="shared" si="10"/>
        <v>4.2466815944</v>
      </c>
      <c r="H9">
        <v>1.2</v>
      </c>
      <c r="I9" s="1">
        <f t="shared" si="11"/>
        <v>9.3133391999999997</v>
      </c>
      <c r="J9">
        <v>1.3</v>
      </c>
      <c r="K9" s="1">
        <f t="shared" si="12"/>
        <v>8.7136165999999999</v>
      </c>
      <c r="L9">
        <v>1.3</v>
      </c>
      <c r="M9" s="1">
        <f t="shared" si="13"/>
        <v>8.3022421689999994</v>
      </c>
      <c r="N9">
        <v>1.33</v>
      </c>
      <c r="O9">
        <f t="shared" si="6"/>
        <v>9.0038470606000001</v>
      </c>
      <c r="P9" s="2">
        <v>9</v>
      </c>
      <c r="Q9" s="2">
        <v>4.5</v>
      </c>
      <c r="R9">
        <v>1</v>
      </c>
      <c r="S9" s="1">
        <f t="shared" si="7"/>
        <v>12.34723</v>
      </c>
    </row>
    <row r="10" spans="1:19" x14ac:dyDescent="0.2">
      <c r="A10" t="s">
        <v>33</v>
      </c>
      <c r="C10" s="1">
        <f t="shared" si="8"/>
        <v>0</v>
      </c>
      <c r="D10" t="s">
        <v>28</v>
      </c>
      <c r="E10" s="1" t="e">
        <f t="shared" si="9"/>
        <v>#VALUE!</v>
      </c>
      <c r="G10" s="1">
        <f t="shared" si="10"/>
        <v>0</v>
      </c>
      <c r="H10">
        <v>0.5</v>
      </c>
      <c r="I10" s="1">
        <f t="shared" si="11"/>
        <v>3.8805580000000002</v>
      </c>
      <c r="K10" s="1">
        <f t="shared" si="12"/>
        <v>0</v>
      </c>
      <c r="M10" s="1">
        <f t="shared" si="13"/>
        <v>0</v>
      </c>
      <c r="N10">
        <v>0.67</v>
      </c>
      <c r="O10">
        <f t="shared" si="6"/>
        <v>4.5357725794000006</v>
      </c>
      <c r="P10" s="2">
        <v>4.5</v>
      </c>
      <c r="Q10" s="2">
        <v>2.25</v>
      </c>
      <c r="R10">
        <v>1.5</v>
      </c>
      <c r="S10" s="1">
        <f t="shared" si="7"/>
        <v>18.520845000000001</v>
      </c>
    </row>
    <row r="11" spans="1:19" x14ac:dyDescent="0.2">
      <c r="A11" t="s">
        <v>17</v>
      </c>
      <c r="B11">
        <v>3</v>
      </c>
      <c r="C11" s="1">
        <f t="shared" si="8"/>
        <v>11.641674</v>
      </c>
      <c r="D11" t="s">
        <v>28</v>
      </c>
      <c r="E11" s="1" t="e">
        <f t="shared" si="9"/>
        <v>#VALUE!</v>
      </c>
      <c r="F11" t="s">
        <v>28</v>
      </c>
      <c r="G11" s="1" t="e">
        <f t="shared" si="10"/>
        <v>#VALUE!</v>
      </c>
      <c r="H11" t="s">
        <v>28</v>
      </c>
      <c r="I11" s="1" t="e">
        <f t="shared" si="11"/>
        <v>#VALUE!</v>
      </c>
      <c r="K11" s="1">
        <f t="shared" si="12"/>
        <v>0</v>
      </c>
      <c r="M11" s="1">
        <f t="shared" si="13"/>
        <v>0</v>
      </c>
      <c r="O11">
        <f t="shared" si="6"/>
        <v>0</v>
      </c>
      <c r="P11">
        <v>11</v>
      </c>
      <c r="R11">
        <v>2</v>
      </c>
      <c r="S11" s="1">
        <f t="shared" si="7"/>
        <v>24.694459999999999</v>
      </c>
    </row>
    <row r="12" spans="1:19" x14ac:dyDescent="0.2">
      <c r="B12">
        <v>4.25</v>
      </c>
      <c r="C12" s="1">
        <f t="shared" si="8"/>
        <v>16.492371500000001</v>
      </c>
      <c r="D12" t="s">
        <v>28</v>
      </c>
      <c r="E12" s="1" t="e">
        <f t="shared" si="9"/>
        <v>#VALUE!</v>
      </c>
      <c r="F12" t="s">
        <v>28</v>
      </c>
      <c r="G12" s="1" t="e">
        <f t="shared" si="10"/>
        <v>#VALUE!</v>
      </c>
      <c r="H12" t="s">
        <v>28</v>
      </c>
      <c r="I12" s="1" t="e">
        <f t="shared" si="11"/>
        <v>#VALUE!</v>
      </c>
      <c r="K12" s="1">
        <f t="shared" si="12"/>
        <v>0</v>
      </c>
      <c r="M12" s="1">
        <f t="shared" si="13"/>
        <v>0</v>
      </c>
      <c r="O12">
        <f t="shared" si="6"/>
        <v>0</v>
      </c>
      <c r="P12">
        <v>16</v>
      </c>
      <c r="R12">
        <v>2.5</v>
      </c>
      <c r="S12" s="1">
        <f t="shared" si="7"/>
        <v>30.868074999999997</v>
      </c>
    </row>
    <row r="13" spans="1:19" x14ac:dyDescent="0.2">
      <c r="A13" t="s">
        <v>35</v>
      </c>
      <c r="B13">
        <v>5.25</v>
      </c>
      <c r="C13" s="1">
        <f t="shared" si="8"/>
        <v>20.372929500000001</v>
      </c>
      <c r="D13">
        <v>4</v>
      </c>
      <c r="E13" s="1">
        <f t="shared" si="9"/>
        <v>13.405564</v>
      </c>
      <c r="F13">
        <v>4.5</v>
      </c>
      <c r="G13" s="1">
        <f t="shared" si="10"/>
        <v>14.36847156</v>
      </c>
      <c r="H13">
        <v>3.75</v>
      </c>
      <c r="I13" s="1">
        <f t="shared" si="11"/>
        <v>29.104185000000001</v>
      </c>
      <c r="J13">
        <v>3.5</v>
      </c>
      <c r="K13" s="1">
        <f t="shared" si="12"/>
        <v>23.459737000000001</v>
      </c>
      <c r="L13">
        <v>5.5</v>
      </c>
      <c r="M13" s="1">
        <f t="shared" si="13"/>
        <v>35.124870715</v>
      </c>
      <c r="O13">
        <f t="shared" si="6"/>
        <v>0</v>
      </c>
      <c r="P13" s="2">
        <v>25</v>
      </c>
      <c r="Q13" s="2">
        <v>15</v>
      </c>
      <c r="R13">
        <v>3</v>
      </c>
      <c r="S13" s="1">
        <f t="shared" si="7"/>
        <v>37.041690000000003</v>
      </c>
    </row>
    <row r="14" spans="1:19" x14ac:dyDescent="0.2">
      <c r="B14">
        <v>6.25</v>
      </c>
      <c r="C14" s="1">
        <f t="shared" si="8"/>
        <v>24.253487500000002</v>
      </c>
      <c r="D14">
        <v>5</v>
      </c>
      <c r="E14" s="1">
        <f t="shared" si="9"/>
        <v>16.756955000000001</v>
      </c>
      <c r="F14">
        <v>5.5</v>
      </c>
      <c r="G14" s="1">
        <f t="shared" si="10"/>
        <v>17.56146524</v>
      </c>
      <c r="H14">
        <v>4.25</v>
      </c>
      <c r="I14" s="1">
        <f t="shared" si="11"/>
        <v>32.984743000000002</v>
      </c>
      <c r="J14">
        <v>4.5</v>
      </c>
      <c r="K14" s="1">
        <f t="shared" si="12"/>
        <v>30.162519</v>
      </c>
      <c r="L14">
        <v>6.5</v>
      </c>
      <c r="M14" s="1">
        <f t="shared" si="13"/>
        <v>41.511210845000001</v>
      </c>
      <c r="O14">
        <f t="shared" si="6"/>
        <v>0</v>
      </c>
      <c r="P14" s="2">
        <v>30</v>
      </c>
      <c r="Q14" s="2">
        <v>19</v>
      </c>
      <c r="S14" s="1"/>
    </row>
    <row r="15" spans="1:19" x14ac:dyDescent="0.2">
      <c r="A15" t="s">
        <v>36</v>
      </c>
      <c r="C15" s="1">
        <f t="shared" si="8"/>
        <v>0</v>
      </c>
      <c r="D15" t="s">
        <v>28</v>
      </c>
      <c r="E15" s="1" t="e">
        <f t="shared" si="9"/>
        <v>#VALUE!</v>
      </c>
      <c r="G15" s="1">
        <f t="shared" si="10"/>
        <v>0</v>
      </c>
      <c r="I15" s="1">
        <f t="shared" si="11"/>
        <v>0</v>
      </c>
      <c r="K15" s="1">
        <f t="shared" si="12"/>
        <v>0</v>
      </c>
      <c r="M15" s="1">
        <f t="shared" si="13"/>
        <v>0</v>
      </c>
      <c r="O15">
        <f t="shared" si="6"/>
        <v>0</v>
      </c>
      <c r="R15" t="s">
        <v>21</v>
      </c>
      <c r="S15" s="1"/>
    </row>
    <row r="16" spans="1:19" x14ac:dyDescent="0.2">
      <c r="C16" s="1">
        <f t="shared" si="8"/>
        <v>0</v>
      </c>
      <c r="D16" t="s">
        <v>28</v>
      </c>
      <c r="E16" s="1" t="e">
        <f t="shared" si="9"/>
        <v>#VALUE!</v>
      </c>
      <c r="G16" s="1">
        <f t="shared" si="10"/>
        <v>0</v>
      </c>
      <c r="I16" s="1">
        <f t="shared" si="11"/>
        <v>0</v>
      </c>
      <c r="K16" s="1">
        <f t="shared" si="12"/>
        <v>0</v>
      </c>
      <c r="M16" s="1">
        <f t="shared" si="13"/>
        <v>0</v>
      </c>
      <c r="O16">
        <f t="shared" si="6"/>
        <v>0</v>
      </c>
      <c r="R16" t="s">
        <v>23</v>
      </c>
      <c r="S16" s="1" t="s">
        <v>22</v>
      </c>
    </row>
    <row r="17" spans="1:19" x14ac:dyDescent="0.2">
      <c r="A17" t="s">
        <v>3</v>
      </c>
      <c r="B17">
        <v>2.75</v>
      </c>
      <c r="C17" s="1">
        <f t="shared" si="8"/>
        <v>10.6715345</v>
      </c>
      <c r="D17">
        <v>2</v>
      </c>
      <c r="E17" s="1">
        <f t="shared" si="9"/>
        <v>6.702782</v>
      </c>
      <c r="F17">
        <v>2.5</v>
      </c>
      <c r="G17" s="1">
        <f t="shared" si="10"/>
        <v>7.9824842</v>
      </c>
      <c r="H17">
        <v>1.75</v>
      </c>
      <c r="I17" s="1">
        <f t="shared" si="11"/>
        <v>13.581953</v>
      </c>
      <c r="J17">
        <v>2</v>
      </c>
      <c r="K17" s="1">
        <f t="shared" si="12"/>
        <v>13.405564</v>
      </c>
      <c r="L17">
        <v>2.5</v>
      </c>
      <c r="M17" s="1">
        <f t="shared" si="13"/>
        <v>15.965850325</v>
      </c>
      <c r="N17">
        <v>2</v>
      </c>
      <c r="O17">
        <f t="shared" si="6"/>
        <v>13.53961964</v>
      </c>
      <c r="P17" s="2">
        <v>14</v>
      </c>
      <c r="Q17" s="2">
        <v>7</v>
      </c>
      <c r="R17" t="s">
        <v>24</v>
      </c>
      <c r="S17" s="1" t="s">
        <v>26</v>
      </c>
    </row>
    <row r="18" spans="1:19" x14ac:dyDescent="0.2">
      <c r="B18">
        <v>3.75</v>
      </c>
      <c r="C18" s="1">
        <f t="shared" si="8"/>
        <v>14.552092500000001</v>
      </c>
      <c r="D18">
        <v>3</v>
      </c>
      <c r="E18" s="1">
        <f t="shared" si="9"/>
        <v>10.054173</v>
      </c>
      <c r="F18">
        <v>3.5</v>
      </c>
      <c r="G18" s="1">
        <f t="shared" si="10"/>
        <v>11.175477879999999</v>
      </c>
      <c r="H18">
        <v>2.25</v>
      </c>
      <c r="I18" s="1">
        <f t="shared" si="11"/>
        <v>17.462510999999999</v>
      </c>
      <c r="J18">
        <v>3</v>
      </c>
      <c r="K18" s="1">
        <f t="shared" si="12"/>
        <v>20.108346000000001</v>
      </c>
      <c r="L18">
        <v>3.5</v>
      </c>
      <c r="M18" s="1">
        <f t="shared" si="13"/>
        <v>22.352190454999999</v>
      </c>
      <c r="N18">
        <v>3</v>
      </c>
      <c r="O18">
        <f t="shared" si="6"/>
        <v>20.30942946</v>
      </c>
      <c r="P18" s="2">
        <v>19</v>
      </c>
      <c r="Q18" s="2">
        <v>11</v>
      </c>
      <c r="R18" t="s">
        <v>25</v>
      </c>
      <c r="S18" s="1" t="s">
        <v>31</v>
      </c>
    </row>
    <row r="19" spans="1:19" x14ac:dyDescent="0.2">
      <c r="A19" t="s">
        <v>4</v>
      </c>
      <c r="B19">
        <v>6.75</v>
      </c>
      <c r="C19" s="1">
        <f t="shared" si="8"/>
        <v>26.193766500000002</v>
      </c>
      <c r="D19">
        <v>5.3</v>
      </c>
      <c r="E19" s="1">
        <f t="shared" si="9"/>
        <v>17.762372299999999</v>
      </c>
      <c r="F19">
        <v>5.5</v>
      </c>
      <c r="G19" s="1">
        <f t="shared" si="10"/>
        <v>17.56146524</v>
      </c>
      <c r="H19">
        <v>4.25</v>
      </c>
      <c r="I19" s="1">
        <f t="shared" si="11"/>
        <v>32.984743000000002</v>
      </c>
      <c r="J19">
        <v>5.3</v>
      </c>
      <c r="K19" s="1">
        <f t="shared" si="12"/>
        <v>35.524744599999998</v>
      </c>
      <c r="L19">
        <v>5.5</v>
      </c>
      <c r="M19" s="1">
        <f t="shared" si="13"/>
        <v>35.124870715</v>
      </c>
      <c r="N19">
        <v>5</v>
      </c>
      <c r="O19">
        <f t="shared" si="6"/>
        <v>33.849049100000002</v>
      </c>
      <c r="P19" s="2">
        <v>37</v>
      </c>
      <c r="Q19" s="2">
        <v>18</v>
      </c>
      <c r="R19" t="s">
        <v>29</v>
      </c>
      <c r="S19" s="1" t="s">
        <v>30</v>
      </c>
    </row>
    <row r="20" spans="1:19" x14ac:dyDescent="0.2">
      <c r="B20">
        <v>7.75</v>
      </c>
      <c r="C20" s="1">
        <f t="shared" si="8"/>
        <v>30.074324500000003</v>
      </c>
      <c r="D20">
        <v>6.3</v>
      </c>
      <c r="E20" s="1">
        <f t="shared" si="9"/>
        <v>21.113763299999999</v>
      </c>
      <c r="F20">
        <v>6.5</v>
      </c>
      <c r="G20" s="1">
        <f t="shared" si="10"/>
        <v>20.754458919999998</v>
      </c>
      <c r="H20">
        <v>5</v>
      </c>
      <c r="I20" s="1">
        <f t="shared" si="11"/>
        <v>38.805579999999999</v>
      </c>
      <c r="J20">
        <v>6.3</v>
      </c>
      <c r="K20" s="1">
        <f t="shared" si="12"/>
        <v>42.227526599999997</v>
      </c>
      <c r="L20">
        <v>6.5</v>
      </c>
      <c r="M20" s="1">
        <f t="shared" si="13"/>
        <v>41.511210845000001</v>
      </c>
      <c r="N20">
        <v>6</v>
      </c>
      <c r="O20">
        <f t="shared" si="6"/>
        <v>40.618858920000001</v>
      </c>
      <c r="P20" s="2">
        <v>41</v>
      </c>
      <c r="Q20" s="2">
        <v>22</v>
      </c>
      <c r="S20" s="1"/>
    </row>
    <row r="21" spans="1:19" x14ac:dyDescent="0.2">
      <c r="A21" t="s">
        <v>42</v>
      </c>
      <c r="N21">
        <v>0.45</v>
      </c>
      <c r="O21">
        <f t="shared" si="6"/>
        <v>3.046414419</v>
      </c>
      <c r="P21" t="s">
        <v>139</v>
      </c>
      <c r="Q21" t="s">
        <v>49</v>
      </c>
      <c r="R21" t="s">
        <v>32</v>
      </c>
      <c r="S21" s="1"/>
    </row>
    <row r="22" spans="1:19" x14ac:dyDescent="0.2">
      <c r="A22" t="s">
        <v>5</v>
      </c>
      <c r="B22">
        <v>7</v>
      </c>
      <c r="C22" s="1">
        <f>B22*3.880558</f>
        <v>27.163906000000001</v>
      </c>
      <c r="D22">
        <v>7</v>
      </c>
      <c r="E22" s="1">
        <f>D22*3.351391</f>
        <v>23.459737000000001</v>
      </c>
      <c r="F22" t="s">
        <v>28</v>
      </c>
      <c r="G22" s="1" t="e">
        <f>F22*3.19299368</f>
        <v>#VALUE!</v>
      </c>
      <c r="H22">
        <v>6</v>
      </c>
      <c r="I22" s="1">
        <f>H22*7.761116</f>
        <v>46.566696</v>
      </c>
      <c r="J22">
        <v>7.5</v>
      </c>
      <c r="K22" s="1">
        <f>J22*6.702782</f>
        <v>50.270865000000001</v>
      </c>
      <c r="L22">
        <v>7.5</v>
      </c>
      <c r="M22" s="1">
        <f>L22*6.38634013</f>
        <v>47.897550975000001</v>
      </c>
      <c r="N22">
        <v>6.75</v>
      </c>
      <c r="O22">
        <f>N22*6.76980982</f>
        <v>45.696216284999998</v>
      </c>
      <c r="P22" s="2">
        <v>52</v>
      </c>
      <c r="Q22" s="2">
        <v>24</v>
      </c>
      <c r="S22" t="s">
        <v>34</v>
      </c>
    </row>
    <row r="23" spans="1:19" x14ac:dyDescent="0.2">
      <c r="B23">
        <v>8</v>
      </c>
      <c r="C23" s="1">
        <f>B23*3.880558</f>
        <v>31.044464000000001</v>
      </c>
      <c r="D23">
        <v>8</v>
      </c>
      <c r="E23" s="1">
        <f>D23*3.351391</f>
        <v>26.811128</v>
      </c>
      <c r="F23" t="s">
        <v>28</v>
      </c>
      <c r="G23" s="1" t="e">
        <f>F23*3.19299368</f>
        <v>#VALUE!</v>
      </c>
      <c r="H23">
        <v>6.75</v>
      </c>
      <c r="I23" s="1">
        <f>H23*7.761116</f>
        <v>52.387533000000005</v>
      </c>
      <c r="J23">
        <v>8.5</v>
      </c>
      <c r="K23" s="1">
        <f>J23*6.702782</f>
        <v>56.973647</v>
      </c>
      <c r="L23">
        <v>8.5</v>
      </c>
      <c r="M23" s="1">
        <f>L23*6.38634013</f>
        <v>54.283891104999995</v>
      </c>
      <c r="N23">
        <v>7.75</v>
      </c>
      <c r="O23">
        <f>N23*6.76980982</f>
        <v>52.466026104999997</v>
      </c>
      <c r="P23" s="2">
        <v>56</v>
      </c>
      <c r="Q23" s="2">
        <v>28</v>
      </c>
      <c r="R23" s="1"/>
    </row>
    <row r="24" spans="1:19" x14ac:dyDescent="0.2">
      <c r="A24" t="s">
        <v>42</v>
      </c>
      <c r="N24">
        <v>0.45</v>
      </c>
      <c r="O24">
        <f t="shared" ref="O24" si="14">N24*6.76980982</f>
        <v>3.046414419</v>
      </c>
      <c r="P24" t="s">
        <v>46</v>
      </c>
      <c r="Q24" t="s">
        <v>48</v>
      </c>
      <c r="R24" s="1"/>
    </row>
    <row r="25" spans="1:19" x14ac:dyDescent="0.2">
      <c r="A25" t="s">
        <v>6</v>
      </c>
      <c r="B25">
        <v>9</v>
      </c>
      <c r="C25" s="1">
        <f>B25*3.880558</f>
        <v>34.925021999999998</v>
      </c>
      <c r="D25">
        <v>8.5</v>
      </c>
      <c r="E25" s="1">
        <f>D25*3.351391</f>
        <v>28.4868235</v>
      </c>
      <c r="F25">
        <v>9</v>
      </c>
      <c r="G25" s="1">
        <f>F25*3.19299368</f>
        <v>28.736943119999999</v>
      </c>
      <c r="H25">
        <v>7.25</v>
      </c>
      <c r="I25" s="1">
        <f>H25*7.761116</f>
        <v>56.268091000000005</v>
      </c>
      <c r="J25">
        <v>8.5</v>
      </c>
      <c r="K25" s="1">
        <f>J25*6.702782</f>
        <v>56.973647</v>
      </c>
      <c r="L25">
        <v>8.5</v>
      </c>
      <c r="M25" s="1">
        <f>L25*6.38634013</f>
        <v>54.283891104999995</v>
      </c>
      <c r="N25">
        <v>8.25</v>
      </c>
      <c r="O25">
        <f>N25*6.76980982</f>
        <v>55.850931015</v>
      </c>
      <c r="P25" s="2">
        <v>56</v>
      </c>
      <c r="Q25" s="2">
        <v>29</v>
      </c>
    </row>
    <row r="26" spans="1:19" x14ac:dyDescent="0.2">
      <c r="B26">
        <v>10.5</v>
      </c>
      <c r="C26" s="1">
        <f>B26*3.880558</f>
        <v>40.745859000000003</v>
      </c>
      <c r="D26">
        <v>11</v>
      </c>
      <c r="E26" s="1">
        <f>D26*3.351391</f>
        <v>36.865301000000002</v>
      </c>
      <c r="F26">
        <v>11.5</v>
      </c>
      <c r="G26" s="1">
        <f>F26*3.19299368</f>
        <v>36.719427320000001</v>
      </c>
      <c r="H26">
        <v>9.25</v>
      </c>
      <c r="I26" s="1">
        <f>H26*7.761116</f>
        <v>71.790323000000001</v>
      </c>
      <c r="J26">
        <v>10.5</v>
      </c>
      <c r="K26" s="1">
        <f>J26*6.702782</f>
        <v>70.379210999999998</v>
      </c>
      <c r="L26">
        <v>11.5</v>
      </c>
      <c r="M26" s="1">
        <f>L26*6.38634013</f>
        <v>73.442911495000004</v>
      </c>
      <c r="N26">
        <v>10.75</v>
      </c>
      <c r="O26">
        <f>N26*6.76980982</f>
        <v>72.775455565000001</v>
      </c>
      <c r="P26" s="2">
        <v>72</v>
      </c>
      <c r="Q26" s="2">
        <v>37</v>
      </c>
      <c r="R26" s="1"/>
    </row>
    <row r="27" spans="1:19" x14ac:dyDescent="0.2">
      <c r="A27" t="s">
        <v>42</v>
      </c>
      <c r="N27">
        <v>1.25</v>
      </c>
      <c r="O27">
        <f>N27*6.76980982</f>
        <v>8.4622622750000005</v>
      </c>
      <c r="P27" t="s">
        <v>47</v>
      </c>
      <c r="Q27" t="s">
        <v>50</v>
      </c>
    </row>
    <row r="28" spans="1:19" x14ac:dyDescent="0.2">
      <c r="A28" t="s">
        <v>108</v>
      </c>
      <c r="P28" s="2">
        <v>39</v>
      </c>
      <c r="Q28" s="2">
        <v>22</v>
      </c>
    </row>
    <row r="29" spans="1:19" x14ac:dyDescent="0.2">
      <c r="P29" s="2">
        <v>28</v>
      </c>
      <c r="Q29" s="2">
        <v>16</v>
      </c>
    </row>
    <row r="30" spans="1:19" x14ac:dyDescent="0.2">
      <c r="A30" t="s">
        <v>42</v>
      </c>
      <c r="M30" t="s">
        <v>111</v>
      </c>
      <c r="P30" t="s">
        <v>109</v>
      </c>
      <c r="Q30" t="s">
        <v>110</v>
      </c>
    </row>
    <row r="31" spans="1:19" x14ac:dyDescent="0.2">
      <c r="M31" t="s">
        <v>140</v>
      </c>
      <c r="O31" t="s">
        <v>141</v>
      </c>
      <c r="P31" s="4"/>
      <c r="Q31" s="4"/>
    </row>
    <row r="32" spans="1:19" x14ac:dyDescent="0.2">
      <c r="A32" t="s">
        <v>14</v>
      </c>
      <c r="B32">
        <v>0.6</v>
      </c>
      <c r="C32" s="1">
        <f>B32*3.880558</f>
        <v>2.3283347999999999</v>
      </c>
      <c r="D32">
        <v>0.5</v>
      </c>
      <c r="E32" s="1">
        <f>D32*3.351391</f>
        <v>1.6756955</v>
      </c>
      <c r="F32" t="s">
        <v>28</v>
      </c>
      <c r="G32" s="1" t="e">
        <f>F32*3.19299368</f>
        <v>#VALUE!</v>
      </c>
      <c r="H32">
        <v>0.4</v>
      </c>
      <c r="I32" s="1">
        <f>H32*7.761116</f>
        <v>3.1044464000000005</v>
      </c>
      <c r="K32" s="1">
        <f>J32*6.702782</f>
        <v>0</v>
      </c>
      <c r="M32" s="1">
        <f>L32*6.38634013</f>
        <v>0</v>
      </c>
      <c r="O32">
        <f>N32*6.76980982</f>
        <v>0</v>
      </c>
      <c r="P32" s="1">
        <v>3</v>
      </c>
    </row>
    <row r="33" spans="1:17" x14ac:dyDescent="0.2">
      <c r="A33" t="s">
        <v>13</v>
      </c>
      <c r="B33">
        <v>0.75</v>
      </c>
      <c r="C33" s="1">
        <f>B33*3.880558</f>
        <v>2.9104185</v>
      </c>
      <c r="D33">
        <v>0.75</v>
      </c>
      <c r="E33" s="1">
        <f>D33*3.351391</f>
        <v>2.5135432500000001</v>
      </c>
      <c r="F33" t="s">
        <v>28</v>
      </c>
      <c r="G33" s="1" t="e">
        <f>F33*3.19299368</f>
        <v>#VALUE!</v>
      </c>
      <c r="I33" s="1">
        <f>H33*7.761116</f>
        <v>0</v>
      </c>
      <c r="K33" s="1">
        <f>J33*6.702782</f>
        <v>0</v>
      </c>
      <c r="M33" s="1">
        <f>L33*6.38634013</f>
        <v>0</v>
      </c>
      <c r="O33">
        <f t="shared" ref="O33:O38" si="15">N33*6.76980982</f>
        <v>0</v>
      </c>
    </row>
    <row r="35" spans="1:17" x14ac:dyDescent="0.2">
      <c r="A35" t="s">
        <v>11</v>
      </c>
      <c r="B35">
        <v>0.5</v>
      </c>
      <c r="C35" s="1">
        <f>B35*3.880558</f>
        <v>1.9402790000000001</v>
      </c>
      <c r="D35">
        <v>0.45</v>
      </c>
      <c r="E35" s="1">
        <f>D35*3.351391</f>
        <v>1.5081259499999999</v>
      </c>
      <c r="F35">
        <v>0.4</v>
      </c>
      <c r="G35" s="1">
        <f>F35*3.19299368</f>
        <v>1.2771974720000001</v>
      </c>
      <c r="H35">
        <v>0.33</v>
      </c>
      <c r="I35" s="1">
        <f>H35*7.761116</f>
        <v>2.5611682800000004</v>
      </c>
      <c r="J35">
        <v>0.4</v>
      </c>
      <c r="K35" s="1">
        <f>J35*6.702782</f>
        <v>2.6811128000000002</v>
      </c>
      <c r="L35">
        <v>0.4</v>
      </c>
      <c r="M35" s="1">
        <f>L35*6.38634013</f>
        <v>2.554536052</v>
      </c>
      <c r="O35">
        <f t="shared" si="15"/>
        <v>0</v>
      </c>
      <c r="P35" s="3">
        <v>2.5</v>
      </c>
      <c r="Q35" s="2">
        <v>1.75</v>
      </c>
    </row>
    <row r="36" spans="1:17" x14ac:dyDescent="0.2">
      <c r="A36" t="s">
        <v>12</v>
      </c>
      <c r="B36">
        <v>0.7</v>
      </c>
      <c r="C36" s="1">
        <f>B36*3.880558</f>
        <v>2.7163906</v>
      </c>
      <c r="D36" t="s">
        <v>28</v>
      </c>
      <c r="E36" s="1" t="e">
        <f>D36*3.351391</f>
        <v>#VALUE!</v>
      </c>
      <c r="F36" t="s">
        <v>28</v>
      </c>
      <c r="G36" s="1" t="e">
        <f>F36*3.19299368</f>
        <v>#VALUE!</v>
      </c>
      <c r="H36">
        <v>0.4</v>
      </c>
      <c r="I36" s="1">
        <f>H36*7.761116</f>
        <v>3.1044464000000005</v>
      </c>
      <c r="J36">
        <v>0.66600000000000004</v>
      </c>
      <c r="K36" s="1">
        <f>J36*6.702782</f>
        <v>4.4640528120000003</v>
      </c>
      <c r="L36">
        <v>0.66600000000000004</v>
      </c>
      <c r="M36" s="1">
        <f>L36*6.38634013</f>
        <v>4.2533025265799997</v>
      </c>
      <c r="N36">
        <v>0.6</v>
      </c>
      <c r="O36">
        <f t="shared" si="15"/>
        <v>4.0618858919999994</v>
      </c>
    </row>
    <row r="37" spans="1:17" x14ac:dyDescent="0.2">
      <c r="A37" t="s">
        <v>43</v>
      </c>
      <c r="N37">
        <v>0.67</v>
      </c>
      <c r="O37">
        <f t="shared" si="15"/>
        <v>4.5357725794000006</v>
      </c>
    </row>
    <row r="38" spans="1:17" x14ac:dyDescent="0.2">
      <c r="A38" t="s">
        <v>10</v>
      </c>
      <c r="B38">
        <v>1</v>
      </c>
      <c r="C38" s="1">
        <f>B38*3.880558</f>
        <v>3.8805580000000002</v>
      </c>
      <c r="D38">
        <v>0.6</v>
      </c>
      <c r="E38" s="1">
        <f>D38*3.351391</f>
        <v>2.0108345999999999</v>
      </c>
      <c r="F38">
        <v>0.7</v>
      </c>
      <c r="G38" s="1">
        <f>F38*3.19299368</f>
        <v>2.2350955759999995</v>
      </c>
      <c r="H38">
        <v>0.6</v>
      </c>
      <c r="I38" s="1">
        <f>H38*7.761116</f>
        <v>4.6566695999999999</v>
      </c>
      <c r="J38">
        <v>0.7</v>
      </c>
      <c r="K38" s="1">
        <f>J38*6.702782</f>
        <v>4.6919474000000001</v>
      </c>
      <c r="L38">
        <v>0.7</v>
      </c>
      <c r="M38" s="1">
        <f>L38*6.38634013</f>
        <v>4.4704380909999992</v>
      </c>
      <c r="N38">
        <v>0.75</v>
      </c>
      <c r="O38">
        <f t="shared" si="15"/>
        <v>5.0773573650000001</v>
      </c>
      <c r="P38">
        <v>4.5</v>
      </c>
      <c r="Q38">
        <v>2.25</v>
      </c>
    </row>
    <row r="39" spans="1:17" x14ac:dyDescent="0.2">
      <c r="A39" t="s">
        <v>38</v>
      </c>
      <c r="D39">
        <v>0.9</v>
      </c>
      <c r="E39" s="1">
        <f>D39*3.351391</f>
        <v>3.0162518999999999</v>
      </c>
      <c r="M39" t="s">
        <v>41</v>
      </c>
    </row>
    <row r="40" spans="1:17" x14ac:dyDescent="0.2">
      <c r="A40" t="s">
        <v>40</v>
      </c>
    </row>
    <row r="41" spans="1:17" x14ac:dyDescent="0.2">
      <c r="B41" t="s">
        <v>37</v>
      </c>
      <c r="D41" t="s">
        <v>37</v>
      </c>
      <c r="H4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122C-E873-4C4E-BF71-6CBFA8DCF255}">
  <dimension ref="A1:U51"/>
  <sheetViews>
    <sheetView workbookViewId="0">
      <selection activeCell="M6" sqref="M6"/>
    </sheetView>
  </sheetViews>
  <sheetFormatPr baseColWidth="10" defaultRowHeight="16" x14ac:dyDescent="0.2"/>
  <cols>
    <col min="1" max="1" width="17.83203125" bestFit="1" customWidth="1"/>
    <col min="2" max="2" width="27.6640625" bestFit="1" customWidth="1"/>
    <col min="3" max="3" width="15.83203125" bestFit="1" customWidth="1"/>
    <col min="5" max="5" width="9.6640625" bestFit="1" customWidth="1"/>
    <col min="6" max="6" width="13.83203125" bestFit="1" customWidth="1"/>
    <col min="7" max="7" width="14.1640625" bestFit="1" customWidth="1"/>
    <col min="10" max="10" width="11.83203125" bestFit="1" customWidth="1"/>
    <col min="11" max="11" width="27.6640625" customWidth="1"/>
    <col min="12" max="12" width="13.5" bestFit="1" customWidth="1"/>
    <col min="13" max="13" width="9.33203125" bestFit="1" customWidth="1"/>
    <col min="16" max="16" width="11.33203125" bestFit="1" customWidth="1"/>
    <col min="17" max="17" width="13.5" bestFit="1" customWidth="1"/>
    <col min="18" max="18" width="11.83203125" bestFit="1" customWidth="1"/>
  </cols>
  <sheetData>
    <row r="1" spans="1:21" x14ac:dyDescent="0.2">
      <c r="A1" t="s">
        <v>51</v>
      </c>
      <c r="B1" t="s">
        <v>60</v>
      </c>
      <c r="E1" t="s">
        <v>71</v>
      </c>
      <c r="F1" t="s">
        <v>82</v>
      </c>
      <c r="G1" t="s">
        <v>83</v>
      </c>
      <c r="J1" t="s">
        <v>112</v>
      </c>
      <c r="M1" t="s">
        <v>116</v>
      </c>
      <c r="N1" t="s">
        <v>117</v>
      </c>
    </row>
    <row r="2" spans="1:21" x14ac:dyDescent="0.2">
      <c r="J2" t="s">
        <v>123</v>
      </c>
      <c r="K2" t="s">
        <v>121</v>
      </c>
      <c r="L2" t="s">
        <v>115</v>
      </c>
      <c r="M2">
        <v>50</v>
      </c>
      <c r="N2">
        <v>25</v>
      </c>
    </row>
    <row r="3" spans="1:21" x14ac:dyDescent="0.2">
      <c r="A3" t="s">
        <v>52</v>
      </c>
      <c r="J3" t="s">
        <v>113</v>
      </c>
      <c r="K3" t="s">
        <v>121</v>
      </c>
      <c r="L3" t="s">
        <v>115</v>
      </c>
      <c r="M3">
        <v>50</v>
      </c>
      <c r="N3">
        <v>25</v>
      </c>
    </row>
    <row r="4" spans="1:21" x14ac:dyDescent="0.2">
      <c r="B4" t="s">
        <v>87</v>
      </c>
      <c r="J4" t="s">
        <v>122</v>
      </c>
      <c r="K4" t="s">
        <v>121</v>
      </c>
      <c r="M4">
        <v>45</v>
      </c>
      <c r="N4">
        <v>20</v>
      </c>
    </row>
    <row r="5" spans="1:21" x14ac:dyDescent="0.2">
      <c r="B5" t="s">
        <v>88</v>
      </c>
      <c r="J5" t="s">
        <v>114</v>
      </c>
      <c r="K5" t="s">
        <v>121</v>
      </c>
      <c r="L5" t="s">
        <v>115</v>
      </c>
      <c r="M5">
        <v>40</v>
      </c>
      <c r="N5">
        <v>18</v>
      </c>
    </row>
    <row r="6" spans="1:21" x14ac:dyDescent="0.2">
      <c r="B6" t="s">
        <v>89</v>
      </c>
      <c r="J6" t="s">
        <v>118</v>
      </c>
      <c r="K6" t="s">
        <v>120</v>
      </c>
      <c r="L6" t="s">
        <v>119</v>
      </c>
      <c r="M6">
        <v>30</v>
      </c>
      <c r="N6">
        <v>14</v>
      </c>
    </row>
    <row r="7" spans="1:21" x14ac:dyDescent="0.2">
      <c r="B7" t="s">
        <v>90</v>
      </c>
      <c r="J7" t="s">
        <v>124</v>
      </c>
      <c r="K7" t="s">
        <v>121</v>
      </c>
      <c r="L7" t="s">
        <v>126</v>
      </c>
    </row>
    <row r="8" spans="1:21" x14ac:dyDescent="0.2">
      <c r="B8" t="s">
        <v>91</v>
      </c>
      <c r="J8" t="s">
        <v>125</v>
      </c>
      <c r="K8" t="s">
        <v>121</v>
      </c>
      <c r="L8" t="s">
        <v>126</v>
      </c>
    </row>
    <row r="9" spans="1:21" x14ac:dyDescent="0.2">
      <c r="B9" t="s">
        <v>92</v>
      </c>
      <c r="J9" t="s">
        <v>87</v>
      </c>
      <c r="K9" t="s">
        <v>121</v>
      </c>
      <c r="L9" t="s">
        <v>115</v>
      </c>
    </row>
    <row r="10" spans="1:21" x14ac:dyDescent="0.2">
      <c r="B10" t="s">
        <v>93</v>
      </c>
      <c r="J10" t="s">
        <v>127</v>
      </c>
      <c r="K10" t="s">
        <v>132</v>
      </c>
      <c r="L10" t="s">
        <v>115</v>
      </c>
    </row>
    <row r="11" spans="1:21" x14ac:dyDescent="0.2">
      <c r="B11" t="s">
        <v>94</v>
      </c>
      <c r="J11" t="s">
        <v>128</v>
      </c>
      <c r="K11" t="s">
        <v>132</v>
      </c>
      <c r="L11" t="s">
        <v>115</v>
      </c>
    </row>
    <row r="12" spans="1:21" x14ac:dyDescent="0.2">
      <c r="B12" t="s">
        <v>95</v>
      </c>
      <c r="J12" t="s">
        <v>130</v>
      </c>
      <c r="K12" t="s">
        <v>132</v>
      </c>
      <c r="L12" t="s">
        <v>115</v>
      </c>
    </row>
    <row r="13" spans="1:21" x14ac:dyDescent="0.2">
      <c r="B13" t="s">
        <v>96</v>
      </c>
      <c r="J13" t="s">
        <v>129</v>
      </c>
      <c r="K13" t="s">
        <v>132</v>
      </c>
      <c r="L13" t="s">
        <v>126</v>
      </c>
    </row>
    <row r="14" spans="1:21" x14ac:dyDescent="0.2">
      <c r="B14" t="s">
        <v>97</v>
      </c>
      <c r="J14" t="s">
        <v>131</v>
      </c>
      <c r="K14" t="s">
        <v>132</v>
      </c>
      <c r="L14" t="s">
        <v>126</v>
      </c>
    </row>
    <row r="15" spans="1:21" x14ac:dyDescent="0.2">
      <c r="A15" t="s">
        <v>53</v>
      </c>
      <c r="M15" t="s">
        <v>9</v>
      </c>
    </row>
    <row r="16" spans="1:21" x14ac:dyDescent="0.2">
      <c r="J16" t="s">
        <v>136</v>
      </c>
      <c r="L16" t="s">
        <v>123</v>
      </c>
      <c r="M16" s="5">
        <v>18103</v>
      </c>
      <c r="N16" t="s">
        <v>113</v>
      </c>
      <c r="O16" s="5">
        <v>18103</v>
      </c>
      <c r="P16" t="s">
        <v>114</v>
      </c>
      <c r="Q16" s="5">
        <v>18103</v>
      </c>
      <c r="R16" t="s">
        <v>118</v>
      </c>
      <c r="S16" s="5">
        <v>18103</v>
      </c>
      <c r="T16" t="s">
        <v>138</v>
      </c>
      <c r="U16" s="5">
        <v>18103</v>
      </c>
    </row>
    <row r="17" spans="1:21" x14ac:dyDescent="0.2">
      <c r="A17" t="s">
        <v>54</v>
      </c>
      <c r="C17" t="s">
        <v>84</v>
      </c>
      <c r="F17">
        <v>2</v>
      </c>
      <c r="L17" t="s">
        <v>133</v>
      </c>
      <c r="M17" t="s">
        <v>16</v>
      </c>
      <c r="N17" t="s">
        <v>133</v>
      </c>
      <c r="O17" t="s">
        <v>16</v>
      </c>
      <c r="P17" t="s">
        <v>133</v>
      </c>
      <c r="Q17" t="s">
        <v>16</v>
      </c>
      <c r="R17" t="s">
        <v>133</v>
      </c>
      <c r="S17" t="s">
        <v>16</v>
      </c>
      <c r="T17" t="s">
        <v>133</v>
      </c>
      <c r="U17" t="s">
        <v>16</v>
      </c>
    </row>
    <row r="18" spans="1:21" x14ac:dyDescent="0.2">
      <c r="C18" t="s">
        <v>85</v>
      </c>
      <c r="D18" t="s">
        <v>55</v>
      </c>
      <c r="F18">
        <v>1</v>
      </c>
      <c r="K18" t="s">
        <v>137</v>
      </c>
      <c r="L18">
        <v>2</v>
      </c>
      <c r="M18">
        <f>L18*M16/1000</f>
        <v>36.206000000000003</v>
      </c>
      <c r="N18">
        <v>1.9</v>
      </c>
      <c r="O18">
        <f>N18*O16/1000</f>
        <v>34.395699999999998</v>
      </c>
      <c r="P18">
        <v>1.9</v>
      </c>
      <c r="Q18">
        <f>P18*Q16/1000</f>
        <v>34.395699999999998</v>
      </c>
      <c r="R18">
        <v>1.2</v>
      </c>
      <c r="S18">
        <f>R18*S16/1000</f>
        <v>21.723599999999998</v>
      </c>
      <c r="T18">
        <v>1</v>
      </c>
      <c r="U18">
        <f>T18*U16/1000</f>
        <v>18.103000000000002</v>
      </c>
    </row>
    <row r="19" spans="1:21" x14ac:dyDescent="0.2">
      <c r="A19" t="s">
        <v>56</v>
      </c>
      <c r="K19" t="s">
        <v>134</v>
      </c>
      <c r="L19">
        <v>5.5</v>
      </c>
      <c r="M19">
        <f>L19*M16/1000</f>
        <v>99.566500000000005</v>
      </c>
      <c r="O19">
        <f>N19*O16/1000</f>
        <v>0</v>
      </c>
      <c r="Q19">
        <f>P19*Q16/1000</f>
        <v>0</v>
      </c>
      <c r="R19">
        <v>0.8</v>
      </c>
      <c r="S19">
        <f>R19*S16/1000</f>
        <v>14.482400000000002</v>
      </c>
      <c r="U19">
        <f>T19*U16/1000</f>
        <v>0</v>
      </c>
    </row>
    <row r="20" spans="1:21" x14ac:dyDescent="0.2">
      <c r="A20" t="s">
        <v>59</v>
      </c>
      <c r="F20" t="s">
        <v>86</v>
      </c>
      <c r="L20">
        <v>70</v>
      </c>
      <c r="M20">
        <f>L20*M16/1000</f>
        <v>1267.21</v>
      </c>
      <c r="O20">
        <f>N20*O16/1000</f>
        <v>0</v>
      </c>
      <c r="Q20">
        <f>P20*Q16/1000</f>
        <v>0</v>
      </c>
      <c r="R20">
        <v>14</v>
      </c>
      <c r="S20">
        <f>R20*S16/1000</f>
        <v>253.44200000000001</v>
      </c>
      <c r="U20">
        <f>T20*U16/1000</f>
        <v>0</v>
      </c>
    </row>
    <row r="21" spans="1:21" x14ac:dyDescent="0.2">
      <c r="B21" t="s">
        <v>98</v>
      </c>
      <c r="K21" t="s">
        <v>134</v>
      </c>
      <c r="L21">
        <v>3</v>
      </c>
      <c r="M21">
        <f>L21*M16/1000</f>
        <v>54.308999999999997</v>
      </c>
      <c r="O21">
        <f>N21*O16/1000</f>
        <v>0</v>
      </c>
      <c r="Q21">
        <f>P21*Q16/1000</f>
        <v>0</v>
      </c>
      <c r="R21">
        <v>0.8</v>
      </c>
      <c r="S21">
        <f>R21*S16/1000</f>
        <v>14.482400000000002</v>
      </c>
      <c r="U21">
        <f>T21*U16/1000</f>
        <v>0</v>
      </c>
    </row>
    <row r="22" spans="1:21" x14ac:dyDescent="0.2">
      <c r="B22" t="s">
        <v>99</v>
      </c>
      <c r="L22">
        <v>32</v>
      </c>
      <c r="M22">
        <f>L22*M16/1000</f>
        <v>579.29600000000005</v>
      </c>
      <c r="O22">
        <f>N22*O16/1000</f>
        <v>0</v>
      </c>
      <c r="Q22">
        <f>P22*Q16/1000</f>
        <v>0</v>
      </c>
      <c r="R22">
        <v>10</v>
      </c>
      <c r="S22">
        <f>R22*S16/1000</f>
        <v>181.03</v>
      </c>
      <c r="U22">
        <f>T22*U16/1000</f>
        <v>0</v>
      </c>
    </row>
    <row r="23" spans="1:21" x14ac:dyDescent="0.2">
      <c r="B23" t="s">
        <v>102</v>
      </c>
      <c r="K23" t="s">
        <v>134</v>
      </c>
      <c r="L23">
        <v>1.8</v>
      </c>
      <c r="M23">
        <f>L23*M16/1000</f>
        <v>32.5854</v>
      </c>
      <c r="O23">
        <f>N23*O16/1000</f>
        <v>0</v>
      </c>
      <c r="Q23">
        <f>P23*Q16/1000</f>
        <v>0</v>
      </c>
      <c r="R23">
        <v>0.1</v>
      </c>
      <c r="S23">
        <f>R23*S16/1000</f>
        <v>1.8103000000000002</v>
      </c>
      <c r="U23">
        <f>T23*U16/1000</f>
        <v>0</v>
      </c>
    </row>
    <row r="24" spans="1:21" x14ac:dyDescent="0.2">
      <c r="B24" t="s">
        <v>103</v>
      </c>
      <c r="L24">
        <v>27</v>
      </c>
      <c r="M24">
        <f>L24*M16/1000</f>
        <v>488.78100000000001</v>
      </c>
      <c r="O24">
        <f>N24*O16/1000</f>
        <v>0</v>
      </c>
      <c r="Q24">
        <f>P24*Q16/1000</f>
        <v>0</v>
      </c>
      <c r="R24">
        <v>9</v>
      </c>
      <c r="S24">
        <f>R24*S16/1000</f>
        <v>162.92699999999999</v>
      </c>
      <c r="U24">
        <f>T24*U16/1000</f>
        <v>0</v>
      </c>
    </row>
    <row r="25" spans="1:21" x14ac:dyDescent="0.2">
      <c r="B25" t="s">
        <v>104</v>
      </c>
      <c r="K25" t="s">
        <v>134</v>
      </c>
      <c r="L25">
        <v>1.2</v>
      </c>
      <c r="M25">
        <f>L25*M16/1000</f>
        <v>21.723599999999998</v>
      </c>
      <c r="O25">
        <f>N25*O16/1000</f>
        <v>0</v>
      </c>
      <c r="Q25">
        <f>P25*Q16/1000</f>
        <v>0</v>
      </c>
      <c r="S25">
        <f>R25*S16/1000</f>
        <v>0</v>
      </c>
      <c r="U25">
        <f>T25*U16/1000</f>
        <v>0</v>
      </c>
    </row>
    <row r="26" spans="1:21" x14ac:dyDescent="0.2">
      <c r="B26" t="s">
        <v>105</v>
      </c>
      <c r="L26">
        <v>21</v>
      </c>
      <c r="M26">
        <f>L26*M16/1000</f>
        <v>380.16300000000001</v>
      </c>
      <c r="O26">
        <f>N26*O16/1000</f>
        <v>0</v>
      </c>
      <c r="Q26">
        <f>P26*Q16/1000</f>
        <v>0</v>
      </c>
      <c r="S26">
        <f>R26*S16/1000</f>
        <v>0</v>
      </c>
      <c r="U26">
        <f>T26*U16/1000</f>
        <v>0</v>
      </c>
    </row>
    <row r="27" spans="1:21" x14ac:dyDescent="0.2">
      <c r="B27" t="s">
        <v>106</v>
      </c>
      <c r="K27" t="s">
        <v>134</v>
      </c>
      <c r="L27">
        <v>1</v>
      </c>
      <c r="M27">
        <f>L27*M16/1000</f>
        <v>18.103000000000002</v>
      </c>
      <c r="O27">
        <f>N27*O16/1000</f>
        <v>0</v>
      </c>
      <c r="Q27">
        <f>P27*Q16/1000</f>
        <v>0</v>
      </c>
      <c r="S27">
        <f>R27*S16/1000</f>
        <v>0</v>
      </c>
      <c r="U27">
        <f>T27*U16/1000</f>
        <v>0</v>
      </c>
    </row>
    <row r="28" spans="1:21" x14ac:dyDescent="0.2">
      <c r="B28" t="s">
        <v>100</v>
      </c>
      <c r="C28" t="s">
        <v>101</v>
      </c>
      <c r="L28">
        <v>8</v>
      </c>
      <c r="M28">
        <f>L28*M16/1000</f>
        <v>144.82400000000001</v>
      </c>
      <c r="O28">
        <f>N28*O16/1000</f>
        <v>0</v>
      </c>
      <c r="Q28">
        <f>P28*Q16/1000</f>
        <v>0</v>
      </c>
      <c r="S28">
        <f>R28*S16/1000</f>
        <v>0</v>
      </c>
      <c r="U28">
        <f>T28*U16/1000</f>
        <v>0</v>
      </c>
    </row>
    <row r="29" spans="1:21" x14ac:dyDescent="0.2">
      <c r="A29" t="s">
        <v>58</v>
      </c>
      <c r="K29" t="s">
        <v>135</v>
      </c>
      <c r="L29">
        <v>9</v>
      </c>
      <c r="M29">
        <f>L29*M16/1000</f>
        <v>162.92699999999999</v>
      </c>
      <c r="O29">
        <f>N29*O16/1000</f>
        <v>0</v>
      </c>
      <c r="Q29">
        <f>P29*Q16/1000</f>
        <v>0</v>
      </c>
      <c r="R29">
        <v>3.5</v>
      </c>
      <c r="S29">
        <f>R29*S16/1000</f>
        <v>63.360500000000002</v>
      </c>
      <c r="U29">
        <f>T29*U16/1000</f>
        <v>0</v>
      </c>
    </row>
    <row r="30" spans="1:21" x14ac:dyDescent="0.2">
      <c r="B30" t="s">
        <v>74</v>
      </c>
      <c r="F30">
        <v>13</v>
      </c>
      <c r="G30">
        <v>3</v>
      </c>
      <c r="L30">
        <v>3</v>
      </c>
      <c r="M30">
        <f>L30*M16/1000</f>
        <v>54.308999999999997</v>
      </c>
      <c r="O30">
        <f>N30*O16/1000</f>
        <v>0</v>
      </c>
      <c r="Q30">
        <f>P30*Q16/1000</f>
        <v>0</v>
      </c>
      <c r="S30">
        <f>R30*S16/1000</f>
        <v>0</v>
      </c>
      <c r="U30">
        <f>T30*U16/1000</f>
        <v>0</v>
      </c>
    </row>
    <row r="31" spans="1:21" x14ac:dyDescent="0.2">
      <c r="B31" t="s">
        <v>61</v>
      </c>
      <c r="C31" t="s">
        <v>66</v>
      </c>
      <c r="F31">
        <v>12</v>
      </c>
      <c r="G31">
        <v>3</v>
      </c>
    </row>
    <row r="32" spans="1:21" x14ac:dyDescent="0.2">
      <c r="C32" t="s">
        <v>67</v>
      </c>
      <c r="F32">
        <v>6</v>
      </c>
      <c r="G32">
        <v>3</v>
      </c>
    </row>
    <row r="33" spans="1:8" x14ac:dyDescent="0.2">
      <c r="B33" t="s">
        <v>62</v>
      </c>
      <c r="C33" t="s">
        <v>66</v>
      </c>
      <c r="F33">
        <v>11</v>
      </c>
      <c r="G33">
        <v>3</v>
      </c>
    </row>
    <row r="34" spans="1:8" x14ac:dyDescent="0.2">
      <c r="C34" t="s">
        <v>67</v>
      </c>
      <c r="F34">
        <v>5</v>
      </c>
      <c r="G34">
        <v>3</v>
      </c>
    </row>
    <row r="35" spans="1:8" x14ac:dyDescent="0.2">
      <c r="B35" t="s">
        <v>63</v>
      </c>
      <c r="C35" t="s">
        <v>66</v>
      </c>
      <c r="F35">
        <v>10</v>
      </c>
      <c r="G35">
        <v>3</v>
      </c>
    </row>
    <row r="36" spans="1:8" x14ac:dyDescent="0.2">
      <c r="C36" t="s">
        <v>67</v>
      </c>
      <c r="F36">
        <v>4</v>
      </c>
      <c r="G36">
        <v>3</v>
      </c>
    </row>
    <row r="37" spans="1:8" x14ac:dyDescent="0.2">
      <c r="B37" t="s">
        <v>68</v>
      </c>
      <c r="F37">
        <v>9</v>
      </c>
      <c r="G37">
        <v>3</v>
      </c>
    </row>
    <row r="38" spans="1:8" x14ac:dyDescent="0.2">
      <c r="B38" t="s">
        <v>70</v>
      </c>
      <c r="F38">
        <v>8</v>
      </c>
      <c r="G38">
        <v>3</v>
      </c>
      <c r="H38" t="s">
        <v>107</v>
      </c>
    </row>
    <row r="39" spans="1:8" x14ac:dyDescent="0.2">
      <c r="B39" t="s">
        <v>72</v>
      </c>
      <c r="F39">
        <v>7</v>
      </c>
      <c r="G39">
        <v>3</v>
      </c>
    </row>
    <row r="40" spans="1:8" x14ac:dyDescent="0.2">
      <c r="B40" t="s">
        <v>73</v>
      </c>
      <c r="F40">
        <v>3</v>
      </c>
    </row>
    <row r="41" spans="1:8" x14ac:dyDescent="0.2">
      <c r="B41" t="s">
        <v>69</v>
      </c>
      <c r="F41">
        <v>3</v>
      </c>
    </row>
    <row r="42" spans="1:8" x14ac:dyDescent="0.2">
      <c r="B42" t="s">
        <v>64</v>
      </c>
      <c r="F42">
        <v>3</v>
      </c>
    </row>
    <row r="43" spans="1:8" x14ac:dyDescent="0.2">
      <c r="B43" t="s">
        <v>65</v>
      </c>
    </row>
    <row r="44" spans="1:8" x14ac:dyDescent="0.2">
      <c r="B44" t="s">
        <v>75</v>
      </c>
      <c r="F44">
        <v>2</v>
      </c>
      <c r="G44">
        <v>1</v>
      </c>
    </row>
    <row r="45" spans="1:8" x14ac:dyDescent="0.2">
      <c r="A45" t="s">
        <v>81</v>
      </c>
    </row>
    <row r="46" spans="1:8" x14ac:dyDescent="0.2">
      <c r="B46" t="s">
        <v>76</v>
      </c>
      <c r="F46">
        <v>4</v>
      </c>
    </row>
    <row r="47" spans="1:8" x14ac:dyDescent="0.2">
      <c r="B47" t="s">
        <v>78</v>
      </c>
      <c r="F47">
        <v>3</v>
      </c>
    </row>
    <row r="48" spans="1:8" x14ac:dyDescent="0.2">
      <c r="B48" t="s">
        <v>77</v>
      </c>
      <c r="F48">
        <v>3</v>
      </c>
    </row>
    <row r="49" spans="1:6" x14ac:dyDescent="0.2">
      <c r="B49" t="s">
        <v>80</v>
      </c>
      <c r="F49">
        <v>2</v>
      </c>
    </row>
    <row r="50" spans="1:6" x14ac:dyDescent="0.2">
      <c r="B50" t="s">
        <v>79</v>
      </c>
      <c r="F50">
        <v>1</v>
      </c>
    </row>
    <row r="51" spans="1:6" x14ac:dyDescent="0.2">
      <c r="A5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CDF2E-5899-CC4F-AFC9-7AD056D19BE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Thicknesses</vt:lpstr>
      <vt:lpstr>Layers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2020-02-08T12:12:08Z</dcterms:created>
  <dcterms:modified xsi:type="dcterms:W3CDTF">2020-06-25T14:45:59Z</dcterms:modified>
</cp:coreProperties>
</file>