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anhsuanlin/Desktop/sqd/meeting-notes/"/>
    </mc:Choice>
  </mc:AlternateContent>
  <xr:revisionPtr revIDLastSave="0" documentId="13_ncr:1_{5F380723-7B3B-3043-A0C0-315A751E368C}" xr6:coauthVersionLast="47" xr6:coauthVersionMax="47" xr10:uidLastSave="{00000000-0000-0000-0000-000000000000}"/>
  <bookViews>
    <workbookView xWindow="0" yWindow="760" windowWidth="32920" windowHeight="20240" xr2:uid="{00000000-000D-0000-FFFF-FFFF00000000}"/>
  </bookViews>
  <sheets>
    <sheet name="sqd-energy" sheetId="2" r:id="rId1"/>
    <sheet name="Sheet2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K5" i="2"/>
  <c r="K6" i="2"/>
  <c r="K7" i="2"/>
  <c r="K8" i="2"/>
  <c r="K9" i="2"/>
  <c r="K10" i="2"/>
  <c r="K11" i="2"/>
  <c r="K12" i="2"/>
  <c r="K13" i="2"/>
  <c r="K4" i="2"/>
  <c r="K16" i="2"/>
  <c r="J16" i="2"/>
  <c r="I16" i="2"/>
  <c r="H16" i="2"/>
  <c r="G16" i="2"/>
  <c r="F16" i="2"/>
  <c r="D16" i="2"/>
  <c r="B16" i="2"/>
  <c r="J15" i="2"/>
  <c r="I15" i="2"/>
  <c r="H15" i="2"/>
  <c r="G15" i="2"/>
  <c r="F15" i="2"/>
  <c r="D15" i="2"/>
  <c r="B15" i="2"/>
  <c r="J14" i="2"/>
  <c r="I14" i="2"/>
  <c r="H14" i="2"/>
  <c r="G14" i="2"/>
  <c r="F14" i="2"/>
  <c r="D14" i="2"/>
  <c r="B14" i="2"/>
  <c r="C36" i="2"/>
  <c r="D36" i="2"/>
  <c r="E36" i="2"/>
  <c r="F36" i="2"/>
  <c r="G36" i="2"/>
  <c r="H36" i="2"/>
  <c r="I36" i="2"/>
  <c r="J36" i="2"/>
  <c r="K36" i="2"/>
  <c r="B36" i="2"/>
  <c r="K35" i="2"/>
  <c r="C35" i="2"/>
  <c r="D35" i="2"/>
  <c r="E35" i="2"/>
  <c r="F35" i="2"/>
  <c r="G35" i="2"/>
  <c r="H35" i="2"/>
  <c r="I35" i="2"/>
  <c r="J35" i="2"/>
  <c r="B35" i="2"/>
  <c r="C34" i="2"/>
  <c r="D34" i="2"/>
  <c r="E34" i="2"/>
  <c r="F34" i="2"/>
  <c r="G34" i="2"/>
  <c r="H34" i="2"/>
  <c r="I34" i="2"/>
  <c r="J34" i="2"/>
  <c r="K34" i="2"/>
  <c r="B34" i="2"/>
  <c r="M7" i="4"/>
  <c r="N7" i="4"/>
  <c r="O7" i="4"/>
  <c r="P7" i="4"/>
  <c r="L7" i="4"/>
  <c r="M6" i="4"/>
  <c r="N6" i="4"/>
  <c r="O6" i="4"/>
  <c r="P6" i="4"/>
  <c r="L6" i="4"/>
  <c r="M5" i="4"/>
  <c r="N5" i="4"/>
  <c r="O5" i="4"/>
  <c r="P5" i="4"/>
  <c r="L5" i="4"/>
  <c r="M4" i="4"/>
  <c r="N4" i="4"/>
  <c r="O4" i="4"/>
  <c r="P4" i="4"/>
  <c r="L4" i="4"/>
  <c r="G7" i="4"/>
  <c r="F7" i="4"/>
  <c r="E7" i="4"/>
  <c r="D7" i="4"/>
  <c r="C7" i="4"/>
  <c r="L6" i="3"/>
  <c r="D6" i="3"/>
  <c r="E6" i="3"/>
  <c r="F6" i="3"/>
  <c r="G6" i="3"/>
  <c r="H6" i="3"/>
  <c r="I6" i="3"/>
  <c r="J6" i="3"/>
  <c r="K6" i="3"/>
  <c r="C6" i="3"/>
  <c r="E5" i="2"/>
  <c r="E16" i="2" s="1"/>
  <c r="E6" i="2"/>
  <c r="E14" i="2" s="1"/>
  <c r="E7" i="2"/>
  <c r="E8" i="2"/>
  <c r="E9" i="2"/>
  <c r="E10" i="2"/>
  <c r="E11" i="2"/>
  <c r="E15" i="2" s="1"/>
  <c r="E12" i="2"/>
  <c r="E13" i="2"/>
  <c r="E4" i="2"/>
  <c r="C5" i="2"/>
  <c r="C6" i="2"/>
  <c r="C7" i="2"/>
  <c r="C8" i="2"/>
  <c r="C16" i="2" s="1"/>
  <c r="C9" i="2"/>
  <c r="C10" i="2"/>
  <c r="C11" i="2"/>
  <c r="C12" i="2"/>
  <c r="C13" i="2"/>
  <c r="C4" i="2"/>
  <c r="C15" i="2" s="1"/>
  <c r="C14" i="2" l="1"/>
  <c r="K15" i="2"/>
  <c r="K14" i="2"/>
</calcChain>
</file>

<file path=xl/sharedStrings.xml><?xml version="1.0" encoding="utf-8"?>
<sst xmlns="http://schemas.openxmlformats.org/spreadsheetml/2006/main" count="134" uniqueCount="39">
  <si>
    <t>Fe2s2</t>
  </si>
  <si>
    <t xml:space="preserve">Init function evaluation </t>
  </si>
  <si>
    <t>N2 6-31g: 1.2</t>
  </si>
  <si>
    <t>N2 6-31g: 2.4</t>
  </si>
  <si>
    <t>N2 ccPVDZ: 2.4</t>
  </si>
  <si>
    <t>N2 ccPVDZ: 1.2</t>
  </si>
  <si>
    <t>runs</t>
  </si>
  <si>
    <t>energy</t>
  </si>
  <si>
    <t>subspace</t>
  </si>
  <si>
    <t>Final function evaluation exact</t>
  </si>
  <si>
    <t>N$_2$ / cc-PVDZ</t>
  </si>
  <si>
    <t>N$_2$ / 6-31G</t>
  </si>
  <si>
    <t>1.2</t>
  </si>
  <si>
    <t>2.4</t>
  </si>
  <si>
    <t>\AA</t>
  </si>
  <si>
    <t>Molecule</t>
  </si>
  <si>
    <t>Truncated Operator</t>
  </si>
  <si>
    <t>Compressed Operator</t>
  </si>
  <si>
    <t>Optimized Operator</t>
  </si>
  <si>
    <t>Energy Improvement</t>
  </si>
  <si>
    <t>Ground Energy</t>
  </si>
  <si>
    <t>SQD Energy</t>
  </si>
  <si>
    <t>Final SQD Energy</t>
  </si>
  <si>
    <t>Initial SQD Energy</t>
  </si>
  <si>
    <t>Simulation</t>
  </si>
  <si>
    <t>Exact</t>
  </si>
  <si>
    <t>MPS</t>
  </si>
  <si>
    <t>SQD Energy Error</t>
  </si>
  <si>
    <t>Truncated</t>
  </si>
  <si>
    <t>Compressed</t>
  </si>
  <si>
    <t>TN-Optimized</t>
  </si>
  <si>
    <t>Energy Improvement Ratio</t>
  </si>
  <si>
    <t>average</t>
  </si>
  <si>
    <t>min</t>
  </si>
  <si>
    <t>max</t>
  </si>
  <si>
    <t>Initial SQD Subspace</t>
  </si>
  <si>
    <t>Final SQD subspace</t>
  </si>
  <si>
    <t xml:space="preserve">final function evaluation </t>
  </si>
  <si>
    <t>rerun the simulation with the optimization parameters. However, the obtained sqd energy is not consistent with the previous table, because sampling from MPS contains randomness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</si>
</sst>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color indexed="8"/>
      <name val="Helvetica Neue"/>
    </font>
    <font>
      <sz val="14"/>
      <color indexed="8"/>
      <name val="Helvetica"/>
      <family val="2"/>
    </font>
    <font>
      <sz val="14"/>
      <color theme="1"/>
      <name val="Helvetica"/>
      <family val="2"/>
    </font>
    <font>
      <sz val="10"/>
      <color indexed="8"/>
      <name val="Helvetica Neue"/>
      <family val="2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8"/>
      <name val="Helvetica Neue"/>
      <family val="2"/>
    </font>
    <font>
      <sz val="14"/>
      <color indexed="8"/>
      <name val="Helvetica Neue"/>
      <family val="2"/>
    </font>
    <font>
      <sz val="10"/>
      <color rgb="FFC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>
      <alignment vertical="top" wrapText="1"/>
    </xf>
    <xf numFmtId="0" fontId="1" fillId="0" borderId="0" xfId="0" applyFont="1" applyFill="1" applyBorder="1">
      <alignment vertical="top" wrapText="1"/>
    </xf>
    <xf numFmtId="49" fontId="1" fillId="0" borderId="0" xfId="0" applyNumberFormat="1" applyFont="1" applyFill="1" applyBorder="1">
      <alignment vertical="top" wrapText="1"/>
    </xf>
    <xf numFmtId="0" fontId="0" fillId="0" borderId="0" xfId="0" applyBorder="1">
      <alignment vertical="top" wrapText="1"/>
    </xf>
    <xf numFmtId="0" fontId="7" fillId="0" borderId="0" xfId="0" applyFont="1" applyAlignment="1">
      <alignment horizontal="center" vertical="top" wrapText="1"/>
    </xf>
    <xf numFmtId="164" fontId="1" fillId="0" borderId="0" xfId="0" applyNumberFormat="1" applyFont="1" applyFill="1" applyBorder="1" applyAlignment="1">
      <alignment vertical="center" wrapText="1" readingOrder="1"/>
    </xf>
    <xf numFmtId="164" fontId="1" fillId="0" borderId="0" xfId="0" applyNumberFormat="1" applyFont="1" applyFill="1" applyBorder="1">
      <alignment vertical="top" wrapText="1"/>
    </xf>
    <xf numFmtId="164" fontId="7" fillId="0" borderId="0" xfId="0" applyNumberFormat="1" applyFont="1">
      <alignment vertical="top" wrapText="1"/>
    </xf>
    <xf numFmtId="164" fontId="1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top" wrapText="1" readingOrder="1"/>
    </xf>
    <xf numFmtId="164" fontId="1" fillId="0" borderId="1" xfId="0" applyNumberFormat="1" applyFont="1" applyBorder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7" fillId="0" borderId="0" xfId="0" applyFont="1">
      <alignment vertical="top" wrapText="1"/>
    </xf>
    <xf numFmtId="164" fontId="1" fillId="0" borderId="0" xfId="0" applyNumberFormat="1" applyFont="1" applyBorder="1">
      <alignment vertical="top" wrapText="1"/>
    </xf>
    <xf numFmtId="1" fontId="1" fillId="0" borderId="0" xfId="0" applyNumberFormat="1" applyFont="1" applyFill="1" applyBorder="1" applyAlignment="1">
      <alignment vertical="center" wrapText="1" readingOrder="1"/>
    </xf>
    <xf numFmtId="1" fontId="1" fillId="0" borderId="0" xfId="0" applyNumberFormat="1" applyFont="1" applyFill="1" applyBorder="1">
      <alignment vertical="top" wrapText="1"/>
    </xf>
    <xf numFmtId="1" fontId="7" fillId="0" borderId="0" xfId="0" applyNumberFormat="1" applyFont="1">
      <alignment vertical="top" wrapText="1"/>
    </xf>
    <xf numFmtId="1" fontId="1" fillId="0" borderId="0" xfId="0" applyNumberFormat="1" applyFont="1" applyFill="1" applyBorder="1" applyAlignment="1">
      <alignment vertical="center" wrapText="1"/>
    </xf>
    <xf numFmtId="0" fontId="4" fillId="0" borderId="0" xfId="0" applyFont="1">
      <alignment vertical="top" wrapText="1"/>
    </xf>
    <xf numFmtId="0" fontId="8" fillId="0" borderId="0" xfId="0" applyFont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CCCC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3157-8E17-0641-B9E7-515D072A5E18}">
  <dimension ref="A1:M72"/>
  <sheetViews>
    <sheetView tabSelected="1" topLeftCell="A36" zoomScale="160" zoomScaleNormal="160" workbookViewId="0">
      <selection activeCell="J4" sqref="J4"/>
    </sheetView>
  </sheetViews>
  <sheetFormatPr baseColWidth="10" defaultRowHeight="13" x14ac:dyDescent="0.15"/>
  <cols>
    <col min="2" max="2" width="12.33203125" bestFit="1" customWidth="1"/>
    <col min="4" max="4" width="12.33203125" bestFit="1" customWidth="1"/>
  </cols>
  <sheetData>
    <row r="1" spans="1:13" x14ac:dyDescent="0.15">
      <c r="A1" s="2" t="s">
        <v>1</v>
      </c>
    </row>
    <row r="2" spans="1:13" x14ac:dyDescent="0.15">
      <c r="B2" s="3" t="s">
        <v>2</v>
      </c>
      <c r="C2" s="3"/>
      <c r="D2" s="3" t="s">
        <v>3</v>
      </c>
      <c r="E2" s="3"/>
      <c r="F2" s="3" t="s">
        <v>0</v>
      </c>
      <c r="G2" s="3"/>
      <c r="H2" s="2" t="s">
        <v>5</v>
      </c>
      <c r="I2" s="2"/>
      <c r="J2" s="3" t="s">
        <v>4</v>
      </c>
    </row>
    <row r="3" spans="1:13" ht="14" x14ac:dyDescent="0.15">
      <c r="A3" s="1" t="s">
        <v>6</v>
      </c>
      <c r="B3" s="2" t="s">
        <v>7</v>
      </c>
      <c r="C3" s="2" t="s">
        <v>8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7</v>
      </c>
      <c r="K3" s="2" t="s">
        <v>8</v>
      </c>
    </row>
    <row r="4" spans="1:13" x14ac:dyDescent="0.15">
      <c r="A4">
        <v>1</v>
      </c>
      <c r="B4">
        <v>-109.054478801391</v>
      </c>
      <c r="C4">
        <f>SQRT(11881)</f>
        <v>109</v>
      </c>
      <c r="D4">
        <v>-108.765196586824</v>
      </c>
      <c r="E4" s="1">
        <f>SQRT(10201)</f>
        <v>101</v>
      </c>
      <c r="F4">
        <v>-115.80001637482999</v>
      </c>
      <c r="G4">
        <v>543</v>
      </c>
      <c r="H4">
        <v>-109.19297363473</v>
      </c>
      <c r="I4">
        <v>202</v>
      </c>
      <c r="J4" s="3">
        <v>-108.79991228764401</v>
      </c>
      <c r="K4">
        <f>SQRT(63504)</f>
        <v>252</v>
      </c>
    </row>
    <row r="5" spans="1:13" x14ac:dyDescent="0.15">
      <c r="A5">
        <v>2</v>
      </c>
      <c r="B5">
        <v>-109.054478801391</v>
      </c>
      <c r="C5">
        <f t="shared" ref="C5:C13" si="0">SQRT(11881)</f>
        <v>109</v>
      </c>
      <c r="D5">
        <v>-108.765196586824</v>
      </c>
      <c r="E5" s="1">
        <f t="shared" ref="E5:E13" si="1">SQRT(10201)</f>
        <v>101</v>
      </c>
      <c r="F5">
        <v>-115.800016374957</v>
      </c>
      <c r="G5">
        <v>543</v>
      </c>
      <c r="H5">
        <v>-109.192973634742</v>
      </c>
      <c r="I5">
        <v>202</v>
      </c>
      <c r="J5" s="3">
        <v>-108.79991228764401</v>
      </c>
      <c r="K5">
        <f t="shared" ref="K5:K13" si="2">SQRT(63504)</f>
        <v>252</v>
      </c>
    </row>
    <row r="6" spans="1:13" x14ac:dyDescent="0.15">
      <c r="A6">
        <v>3</v>
      </c>
      <c r="B6">
        <v>-109.054478801391</v>
      </c>
      <c r="C6">
        <f t="shared" si="0"/>
        <v>109</v>
      </c>
      <c r="D6">
        <v>-108.765196586824</v>
      </c>
      <c r="E6" s="1">
        <f t="shared" si="1"/>
        <v>101</v>
      </c>
      <c r="F6">
        <v>-115.800016374867</v>
      </c>
      <c r="G6">
        <v>543</v>
      </c>
      <c r="H6">
        <v>-109.192973634743</v>
      </c>
      <c r="I6">
        <v>202</v>
      </c>
      <c r="J6" s="3">
        <v>-108.79991228764401</v>
      </c>
      <c r="K6">
        <f t="shared" si="2"/>
        <v>252</v>
      </c>
    </row>
    <row r="7" spans="1:13" x14ac:dyDescent="0.15">
      <c r="A7">
        <v>4</v>
      </c>
      <c r="B7">
        <v>-109.054478801391</v>
      </c>
      <c r="C7">
        <f t="shared" si="0"/>
        <v>109</v>
      </c>
      <c r="D7">
        <v>-108.765196586824</v>
      </c>
      <c r="E7" s="1">
        <f t="shared" si="1"/>
        <v>101</v>
      </c>
      <c r="F7">
        <v>-115.800016374961</v>
      </c>
      <c r="G7">
        <v>543</v>
      </c>
      <c r="H7">
        <v>-109.19297363474401</v>
      </c>
      <c r="I7">
        <v>202</v>
      </c>
      <c r="J7" s="3">
        <v>-108.79991228764401</v>
      </c>
      <c r="K7">
        <f t="shared" si="2"/>
        <v>252</v>
      </c>
    </row>
    <row r="8" spans="1:13" x14ac:dyDescent="0.15">
      <c r="A8">
        <v>5</v>
      </c>
      <c r="B8">
        <v>-109.054478801391</v>
      </c>
      <c r="C8">
        <f t="shared" si="0"/>
        <v>109</v>
      </c>
      <c r="D8">
        <v>-108.765196586824</v>
      </c>
      <c r="E8" s="1">
        <f t="shared" si="1"/>
        <v>101</v>
      </c>
      <c r="F8">
        <v>-115.80001637487101</v>
      </c>
      <c r="G8">
        <v>543</v>
      </c>
      <c r="H8">
        <v>-109.192973634746</v>
      </c>
      <c r="I8">
        <v>202</v>
      </c>
      <c r="J8" s="3">
        <v>-108.79991228764401</v>
      </c>
      <c r="K8">
        <f t="shared" si="2"/>
        <v>252</v>
      </c>
    </row>
    <row r="9" spans="1:13" ht="16" x14ac:dyDescent="0.15">
      <c r="A9">
        <v>6</v>
      </c>
      <c r="B9">
        <v>-109.054478801391</v>
      </c>
      <c r="C9">
        <f t="shared" si="0"/>
        <v>109</v>
      </c>
      <c r="D9">
        <v>-108.765196586824</v>
      </c>
      <c r="E9" s="1">
        <f t="shared" si="1"/>
        <v>101</v>
      </c>
      <c r="F9">
        <v>-115.80001637499301</v>
      </c>
      <c r="G9">
        <v>543</v>
      </c>
      <c r="H9">
        <v>-109.19297363475999</v>
      </c>
      <c r="I9">
        <v>202</v>
      </c>
      <c r="J9" s="3">
        <v>-108.79991228764401</v>
      </c>
      <c r="K9">
        <f t="shared" si="2"/>
        <v>252</v>
      </c>
      <c r="M9" s="4"/>
    </row>
    <row r="10" spans="1:13" ht="16" x14ac:dyDescent="0.15">
      <c r="A10">
        <v>7</v>
      </c>
      <c r="B10">
        <v>-109.054478801391</v>
      </c>
      <c r="C10">
        <f t="shared" si="0"/>
        <v>109</v>
      </c>
      <c r="D10">
        <v>-108.765196586824</v>
      </c>
      <c r="E10" s="1">
        <f t="shared" si="1"/>
        <v>101</v>
      </c>
      <c r="F10">
        <v>-115.80001637486301</v>
      </c>
      <c r="G10">
        <v>543</v>
      </c>
      <c r="H10">
        <v>-109.192973634746</v>
      </c>
      <c r="I10">
        <v>202</v>
      </c>
      <c r="J10" s="3">
        <v>-108.79991228764401</v>
      </c>
      <c r="K10">
        <f t="shared" si="2"/>
        <v>252</v>
      </c>
      <c r="M10" s="4"/>
    </row>
    <row r="11" spans="1:13" ht="16" x14ac:dyDescent="0.15">
      <c r="A11">
        <v>8</v>
      </c>
      <c r="B11">
        <v>-109.054478801391</v>
      </c>
      <c r="C11">
        <f t="shared" si="0"/>
        <v>109</v>
      </c>
      <c r="D11">
        <v>-108.765196586824</v>
      </c>
      <c r="E11" s="1">
        <f t="shared" si="1"/>
        <v>101</v>
      </c>
      <c r="F11">
        <v>-115.80001637492499</v>
      </c>
      <c r="G11">
        <v>543</v>
      </c>
      <c r="H11">
        <v>-109.192973634745</v>
      </c>
      <c r="I11">
        <v>202</v>
      </c>
      <c r="J11" s="3">
        <v>-108.79991228764401</v>
      </c>
      <c r="K11">
        <f t="shared" si="2"/>
        <v>252</v>
      </c>
      <c r="M11" s="4"/>
    </row>
    <row r="12" spans="1:13" ht="16" x14ac:dyDescent="0.15">
      <c r="A12">
        <v>9</v>
      </c>
      <c r="B12">
        <v>-109.054478801391</v>
      </c>
      <c r="C12">
        <f t="shared" si="0"/>
        <v>109</v>
      </c>
      <c r="D12">
        <v>-108.765196586824</v>
      </c>
      <c r="E12" s="1">
        <f t="shared" si="1"/>
        <v>101</v>
      </c>
      <c r="F12">
        <v>-115.80001637481099</v>
      </c>
      <c r="G12">
        <v>543</v>
      </c>
      <c r="H12">
        <v>-109.192973634745</v>
      </c>
      <c r="I12">
        <v>202</v>
      </c>
      <c r="J12" s="3">
        <v>-108.79991228764401</v>
      </c>
      <c r="K12">
        <f t="shared" si="2"/>
        <v>252</v>
      </c>
      <c r="M12" s="4"/>
    </row>
    <row r="13" spans="1:13" ht="16" x14ac:dyDescent="0.15">
      <c r="A13">
        <v>10</v>
      </c>
      <c r="B13">
        <v>-109.054478801391</v>
      </c>
      <c r="C13">
        <f t="shared" si="0"/>
        <v>109</v>
      </c>
      <c r="D13">
        <v>-108.765196586824</v>
      </c>
      <c r="E13" s="1">
        <f t="shared" si="1"/>
        <v>101</v>
      </c>
      <c r="F13">
        <v>-115.800016374709</v>
      </c>
      <c r="G13">
        <v>543</v>
      </c>
      <c r="H13">
        <v>-109.19297363474401</v>
      </c>
      <c r="I13">
        <v>202</v>
      </c>
      <c r="J13" s="3">
        <v>-108.79991228764401</v>
      </c>
      <c r="K13">
        <f t="shared" si="2"/>
        <v>252</v>
      </c>
      <c r="M13" s="4"/>
    </row>
    <row r="14" spans="1:13" ht="16" x14ac:dyDescent="0.15">
      <c r="A14" s="1" t="s">
        <v>32</v>
      </c>
      <c r="B14">
        <f>AVERAGE(B4:B13)</f>
        <v>-109.05447880139101</v>
      </c>
      <c r="C14">
        <f t="shared" ref="C14" si="3">AVERAGE(C4:C13)</f>
        <v>109</v>
      </c>
      <c r="D14">
        <f t="shared" ref="D14" si="4">AVERAGE(D4:D13)</f>
        <v>-108.765196586824</v>
      </c>
      <c r="E14">
        <f t="shared" ref="E14" si="5">AVERAGE(E4:E13)</f>
        <v>101</v>
      </c>
      <c r="F14">
        <f t="shared" ref="F14" si="6">AVERAGE(F4:F13)</f>
        <v>-115.80001637487869</v>
      </c>
      <c r="G14">
        <f t="shared" ref="G14" si="7">AVERAGE(G4:G13)</f>
        <v>543</v>
      </c>
      <c r="H14">
        <f t="shared" ref="H14" si="8">AVERAGE(H4:H13)</f>
        <v>-109.1929736347445</v>
      </c>
      <c r="I14">
        <f t="shared" ref="I14" si="9">AVERAGE(I4:I13)</f>
        <v>202</v>
      </c>
      <c r="J14">
        <f t="shared" ref="J14" si="10">AVERAGE(J4:J13)</f>
        <v>-108.79991228764399</v>
      </c>
      <c r="K14">
        <f t="shared" ref="K14" si="11">AVERAGE(K4:K13)</f>
        <v>252</v>
      </c>
      <c r="M14" s="4"/>
    </row>
    <row r="15" spans="1:13" ht="16" x14ac:dyDescent="0.15">
      <c r="A15" s="1" t="s">
        <v>33</v>
      </c>
      <c r="B15">
        <f>MIN(B4:B13)</f>
        <v>-109.054478801391</v>
      </c>
      <c r="C15">
        <f t="shared" ref="C15:J15" si="12">MIN(C4:C13)</f>
        <v>109</v>
      </c>
      <c r="D15">
        <f t="shared" si="12"/>
        <v>-108.765196586824</v>
      </c>
      <c r="E15">
        <f t="shared" si="12"/>
        <v>101</v>
      </c>
      <c r="F15">
        <f t="shared" si="12"/>
        <v>-115.80001637499301</v>
      </c>
      <c r="G15">
        <f t="shared" si="12"/>
        <v>543</v>
      </c>
      <c r="H15">
        <f t="shared" si="12"/>
        <v>-109.19297363475999</v>
      </c>
      <c r="I15">
        <f t="shared" si="12"/>
        <v>202</v>
      </c>
      <c r="J15">
        <f t="shared" si="12"/>
        <v>-108.79991228764401</v>
      </c>
      <c r="K15">
        <f>MIN(K4:K13)</f>
        <v>252</v>
      </c>
      <c r="M15" s="4"/>
    </row>
    <row r="16" spans="1:13" ht="16" x14ac:dyDescent="0.15">
      <c r="A16" s="2" t="s">
        <v>34</v>
      </c>
      <c r="B16">
        <f>MAX(B5:B13)</f>
        <v>-109.054478801391</v>
      </c>
      <c r="C16">
        <f t="shared" ref="C16:K16" si="13">MAX(C5:C13)</f>
        <v>109</v>
      </c>
      <c r="D16">
        <f t="shared" si="13"/>
        <v>-108.765196586824</v>
      </c>
      <c r="E16">
        <f t="shared" si="13"/>
        <v>101</v>
      </c>
      <c r="F16">
        <f t="shared" si="13"/>
        <v>-115.800016374709</v>
      </c>
      <c r="G16">
        <f t="shared" si="13"/>
        <v>543</v>
      </c>
      <c r="H16">
        <f t="shared" si="13"/>
        <v>-109.192973634742</v>
      </c>
      <c r="I16">
        <f t="shared" si="13"/>
        <v>202</v>
      </c>
      <c r="J16">
        <f t="shared" si="13"/>
        <v>-108.79991228764401</v>
      </c>
      <c r="K16">
        <f t="shared" si="13"/>
        <v>252</v>
      </c>
      <c r="M16" s="4"/>
    </row>
    <row r="17" spans="1:13" ht="16" x14ac:dyDescent="0.15">
      <c r="M17" s="4"/>
    </row>
    <row r="18" spans="1:13" ht="16" x14ac:dyDescent="0.15">
      <c r="M18" s="4"/>
    </row>
    <row r="19" spans="1:13" ht="16" x14ac:dyDescent="0.15">
      <c r="M19" s="4"/>
    </row>
    <row r="20" spans="1:13" ht="16" x14ac:dyDescent="0.15">
      <c r="M20" s="4"/>
    </row>
    <row r="21" spans="1:13" ht="16" x14ac:dyDescent="0.15">
      <c r="A21" s="2" t="s">
        <v>9</v>
      </c>
      <c r="M21" s="4"/>
    </row>
    <row r="22" spans="1:13" ht="16" x14ac:dyDescent="0.15">
      <c r="A22" s="1"/>
      <c r="B22" s="3" t="s">
        <v>2</v>
      </c>
      <c r="C22" s="3"/>
      <c r="D22" s="3" t="s">
        <v>3</v>
      </c>
      <c r="E22" s="3"/>
      <c r="F22" s="3" t="s">
        <v>0</v>
      </c>
      <c r="G22" s="3"/>
      <c r="H22" s="2" t="s">
        <v>5</v>
      </c>
      <c r="I22" s="2"/>
      <c r="J22" s="3" t="s">
        <v>4</v>
      </c>
      <c r="M22" s="4"/>
    </row>
    <row r="23" spans="1:13" ht="16" x14ac:dyDescent="0.15">
      <c r="A23" s="1" t="s">
        <v>6</v>
      </c>
      <c r="B23" s="2" t="s">
        <v>7</v>
      </c>
      <c r="C23" s="2" t="s">
        <v>8</v>
      </c>
      <c r="D23" s="2" t="s">
        <v>7</v>
      </c>
      <c r="E23" s="2" t="s">
        <v>8</v>
      </c>
      <c r="F23" s="3"/>
      <c r="G23" s="3"/>
      <c r="H23" s="2" t="s">
        <v>7</v>
      </c>
      <c r="I23" s="2" t="s">
        <v>8</v>
      </c>
      <c r="J23" s="2" t="s">
        <v>7</v>
      </c>
      <c r="K23" s="2" t="s">
        <v>8</v>
      </c>
      <c r="M23" s="4"/>
    </row>
    <row r="24" spans="1:13" ht="16" x14ac:dyDescent="0.15">
      <c r="A24">
        <v>1</v>
      </c>
      <c r="B24">
        <v>-109.091190683961</v>
      </c>
      <c r="C24">
        <v>975</v>
      </c>
      <c r="D24">
        <v>-108.81792307654599</v>
      </c>
      <c r="E24">
        <v>1375</v>
      </c>
      <c r="H24">
        <v>-109.232120428781</v>
      </c>
      <c r="I24">
        <v>1860</v>
      </c>
      <c r="J24">
        <v>-108.899340296587</v>
      </c>
      <c r="K24">
        <v>2087</v>
      </c>
      <c r="M24" s="4"/>
    </row>
    <row r="25" spans="1:13" ht="16" x14ac:dyDescent="0.15">
      <c r="A25">
        <v>2</v>
      </c>
      <c r="B25">
        <v>-109.091154920614</v>
      </c>
      <c r="C25">
        <v>967</v>
      </c>
      <c r="D25">
        <v>-108.821428670229</v>
      </c>
      <c r="E25">
        <v>1359</v>
      </c>
      <c r="H25">
        <v>-109.232302921486</v>
      </c>
      <c r="I25">
        <v>1850</v>
      </c>
      <c r="J25">
        <v>-108.896383922854</v>
      </c>
      <c r="K25">
        <v>2068</v>
      </c>
      <c r="M25" s="4"/>
    </row>
    <row r="26" spans="1:13" ht="16" x14ac:dyDescent="0.15">
      <c r="A26">
        <v>3</v>
      </c>
      <c r="B26">
        <v>-109.092875542413</v>
      </c>
      <c r="C26">
        <v>976</v>
      </c>
      <c r="D26">
        <v>-108.820981542702</v>
      </c>
      <c r="E26">
        <v>1409</v>
      </c>
      <c r="H26">
        <v>-109.231181237839</v>
      </c>
      <c r="I26">
        <v>1886</v>
      </c>
      <c r="J26">
        <v>-108.898908524635</v>
      </c>
      <c r="K26">
        <v>2123</v>
      </c>
      <c r="M26" s="4"/>
    </row>
    <row r="27" spans="1:13" ht="16" x14ac:dyDescent="0.15">
      <c r="A27">
        <v>4</v>
      </c>
      <c r="B27">
        <v>-109.09171943843999</v>
      </c>
      <c r="C27">
        <v>971</v>
      </c>
      <c r="D27">
        <v>-108.822267046009</v>
      </c>
      <c r="E27">
        <v>1388</v>
      </c>
      <c r="H27">
        <v>-109.23589212872901</v>
      </c>
      <c r="I27">
        <v>1884</v>
      </c>
      <c r="J27">
        <v>-108.894294751882</v>
      </c>
      <c r="K27">
        <v>2088</v>
      </c>
      <c r="M27" s="4"/>
    </row>
    <row r="28" spans="1:13" ht="16" x14ac:dyDescent="0.15">
      <c r="A28">
        <v>5</v>
      </c>
      <c r="B28">
        <v>-109.09218363717299</v>
      </c>
      <c r="C28">
        <v>991</v>
      </c>
      <c r="D28">
        <v>-108.822405244408</v>
      </c>
      <c r="E28">
        <v>1378</v>
      </c>
      <c r="H28">
        <v>-109.22845923177201</v>
      </c>
      <c r="I28">
        <v>1842</v>
      </c>
      <c r="J28">
        <v>-108.900193963975</v>
      </c>
      <c r="K28">
        <v>2059</v>
      </c>
      <c r="M28" s="4"/>
    </row>
    <row r="29" spans="1:13" x14ac:dyDescent="0.15">
      <c r="A29">
        <v>6</v>
      </c>
      <c r="B29">
        <v>-109.09158547141401</v>
      </c>
      <c r="C29">
        <v>1003</v>
      </c>
      <c r="D29">
        <v>-108.82404976394901</v>
      </c>
      <c r="E29">
        <v>1395</v>
      </c>
      <c r="H29">
        <v>-109.23023134429</v>
      </c>
      <c r="I29">
        <v>1874</v>
      </c>
      <c r="J29">
        <v>-108.897791096551</v>
      </c>
      <c r="K29">
        <v>2068</v>
      </c>
    </row>
    <row r="30" spans="1:13" x14ac:dyDescent="0.15">
      <c r="A30">
        <v>7</v>
      </c>
      <c r="B30">
        <v>-109.092657781905</v>
      </c>
      <c r="C30">
        <v>981</v>
      </c>
      <c r="D30">
        <v>-108.820402605524</v>
      </c>
      <c r="E30">
        <v>1396</v>
      </c>
      <c r="H30">
        <v>-109.233443053169</v>
      </c>
      <c r="I30">
        <v>1830</v>
      </c>
      <c r="J30">
        <v>-108.900018850921</v>
      </c>
      <c r="K30">
        <v>2136</v>
      </c>
    </row>
    <row r="31" spans="1:13" x14ac:dyDescent="0.15">
      <c r="A31">
        <v>8</v>
      </c>
      <c r="B31">
        <v>-109.09272828069</v>
      </c>
      <c r="C31">
        <v>968</v>
      </c>
      <c r="D31">
        <v>-108.82321862425999</v>
      </c>
      <c r="E31">
        <v>1381</v>
      </c>
      <c r="H31">
        <v>-109.233511420033</v>
      </c>
      <c r="I31">
        <v>1838</v>
      </c>
      <c r="J31">
        <v>-108.896734693056</v>
      </c>
      <c r="K31">
        <v>2055</v>
      </c>
    </row>
    <row r="32" spans="1:13" x14ac:dyDescent="0.15">
      <c r="A32">
        <v>9</v>
      </c>
      <c r="B32">
        <v>-109.092774453451</v>
      </c>
      <c r="C32">
        <v>1011</v>
      </c>
      <c r="D32">
        <v>-108.823797797555</v>
      </c>
      <c r="E32">
        <v>1439</v>
      </c>
      <c r="H32">
        <v>-109.23048925712401</v>
      </c>
      <c r="I32">
        <v>1886</v>
      </c>
      <c r="J32">
        <v>-108.895779574736</v>
      </c>
      <c r="K32">
        <v>2113</v>
      </c>
    </row>
    <row r="33" spans="1:13" x14ac:dyDescent="0.15">
      <c r="A33">
        <v>10</v>
      </c>
      <c r="B33">
        <v>-109.092023836705</v>
      </c>
      <c r="C33">
        <v>989</v>
      </c>
      <c r="D33">
        <v>-108.82285991863</v>
      </c>
      <c r="E33">
        <v>1409</v>
      </c>
      <c r="H33">
        <v>-109.230679934058</v>
      </c>
      <c r="I33">
        <v>1860</v>
      </c>
      <c r="J33">
        <v>-108.89532525850601</v>
      </c>
      <c r="K33">
        <v>2084</v>
      </c>
    </row>
    <row r="34" spans="1:13" ht="14" x14ac:dyDescent="0.15">
      <c r="A34" s="1" t="s">
        <v>32</v>
      </c>
      <c r="B34">
        <f>AVERAGE(B24:B33)</f>
        <v>-109.09208940467661</v>
      </c>
      <c r="C34">
        <f t="shared" ref="C34:K34" si="14">AVERAGE(C24:C33)</f>
        <v>983.2</v>
      </c>
      <c r="D34">
        <f t="shared" si="14"/>
        <v>-108.8219334289812</v>
      </c>
      <c r="E34">
        <f t="shared" si="14"/>
        <v>1392.9</v>
      </c>
      <c r="F34" t="e">
        <f t="shared" si="14"/>
        <v>#DIV/0!</v>
      </c>
      <c r="G34" t="e">
        <f t="shared" si="14"/>
        <v>#DIV/0!</v>
      </c>
      <c r="H34">
        <f t="shared" si="14"/>
        <v>-109.2318310957281</v>
      </c>
      <c r="I34">
        <f t="shared" si="14"/>
        <v>1861</v>
      </c>
      <c r="J34">
        <f t="shared" si="14"/>
        <v>-108.89747709337033</v>
      </c>
      <c r="K34">
        <f t="shared" si="14"/>
        <v>2088.1</v>
      </c>
    </row>
    <row r="35" spans="1:13" ht="14" x14ac:dyDescent="0.15">
      <c r="A35" s="1" t="s">
        <v>33</v>
      </c>
      <c r="B35">
        <f>MIN(B24:B33)</f>
        <v>-109.092875542413</v>
      </c>
      <c r="C35">
        <f t="shared" ref="C35:J35" si="15">MIN(C24:C33)</f>
        <v>967</v>
      </c>
      <c r="D35">
        <f t="shared" si="15"/>
        <v>-108.82404976394901</v>
      </c>
      <c r="E35">
        <f t="shared" si="15"/>
        <v>1359</v>
      </c>
      <c r="F35">
        <f t="shared" si="15"/>
        <v>0</v>
      </c>
      <c r="G35">
        <f t="shared" si="15"/>
        <v>0</v>
      </c>
      <c r="H35">
        <f t="shared" si="15"/>
        <v>-109.23589212872901</v>
      </c>
      <c r="I35">
        <f t="shared" si="15"/>
        <v>1830</v>
      </c>
      <c r="J35">
        <f t="shared" si="15"/>
        <v>-108.900193963975</v>
      </c>
      <c r="K35">
        <f>MIN(K24:K33)</f>
        <v>2055</v>
      </c>
    </row>
    <row r="36" spans="1:13" x14ac:dyDescent="0.15">
      <c r="A36" s="2" t="s">
        <v>34</v>
      </c>
      <c r="B36">
        <f>MAX(B25:B33)</f>
        <v>-109.091154920614</v>
      </c>
      <c r="C36">
        <f t="shared" ref="C36:K36" si="16">MAX(C25:C33)</f>
        <v>1011</v>
      </c>
      <c r="D36">
        <f t="shared" si="16"/>
        <v>-108.820402605524</v>
      </c>
      <c r="E36">
        <f t="shared" si="16"/>
        <v>1439</v>
      </c>
      <c r="F36">
        <f t="shared" si="16"/>
        <v>0</v>
      </c>
      <c r="G36">
        <f t="shared" si="16"/>
        <v>0</v>
      </c>
      <c r="H36">
        <f t="shared" si="16"/>
        <v>-109.22845923177201</v>
      </c>
      <c r="I36">
        <f t="shared" si="16"/>
        <v>1886</v>
      </c>
      <c r="J36">
        <f t="shared" si="16"/>
        <v>-108.894294751882</v>
      </c>
      <c r="K36">
        <f t="shared" si="16"/>
        <v>2136</v>
      </c>
    </row>
    <row r="37" spans="1:13" x14ac:dyDescent="0.15">
      <c r="A37" s="1"/>
      <c r="B37" s="3"/>
      <c r="C37" s="3"/>
      <c r="D37" s="3"/>
      <c r="E37" s="3"/>
      <c r="F37" s="3"/>
      <c r="G37" s="3"/>
      <c r="H37" s="2"/>
      <c r="I37" s="2"/>
      <c r="J37" s="3"/>
    </row>
    <row r="38" spans="1:13" x14ac:dyDescent="0.15">
      <c r="A38" s="1"/>
      <c r="B38" s="2"/>
      <c r="C38" s="2"/>
      <c r="D38" s="2"/>
      <c r="E38" s="2"/>
      <c r="F38" s="3"/>
      <c r="G38" s="3"/>
      <c r="H38" s="2"/>
      <c r="I38" s="2"/>
      <c r="J38" s="2"/>
      <c r="K38" s="2"/>
    </row>
    <row r="40" spans="1:13" ht="28" x14ac:dyDescent="0.15">
      <c r="A40" s="1" t="s">
        <v>37</v>
      </c>
      <c r="B40" s="23" t="s">
        <v>38</v>
      </c>
    </row>
    <row r="41" spans="1:13" x14ac:dyDescent="0.15">
      <c r="A41" s="1"/>
      <c r="B41" s="3" t="s">
        <v>2</v>
      </c>
      <c r="C41" s="3"/>
      <c r="D41" s="3" t="s">
        <v>3</v>
      </c>
      <c r="E41" s="3"/>
      <c r="F41" s="3" t="s">
        <v>0</v>
      </c>
      <c r="G41" s="3"/>
      <c r="H41" s="2" t="s">
        <v>5</v>
      </c>
      <c r="I41" s="2"/>
      <c r="J41" s="3" t="s">
        <v>4</v>
      </c>
    </row>
    <row r="42" spans="1:13" ht="14" x14ac:dyDescent="0.15">
      <c r="A42" s="1" t="s">
        <v>6</v>
      </c>
      <c r="B42" s="2" t="s">
        <v>7</v>
      </c>
      <c r="C42" s="2" t="s">
        <v>8</v>
      </c>
      <c r="D42" s="2" t="s">
        <v>7</v>
      </c>
      <c r="E42" s="2" t="s">
        <v>8</v>
      </c>
      <c r="F42" s="2" t="s">
        <v>7</v>
      </c>
      <c r="G42" s="2" t="s">
        <v>8</v>
      </c>
      <c r="H42" s="2" t="s">
        <v>7</v>
      </c>
      <c r="I42" s="2" t="s">
        <v>8</v>
      </c>
      <c r="J42" s="2" t="s">
        <v>7</v>
      </c>
      <c r="K42" s="2" t="s">
        <v>8</v>
      </c>
    </row>
    <row r="43" spans="1:13" x14ac:dyDescent="0.15">
      <c r="A43">
        <v>1</v>
      </c>
      <c r="B43">
        <v>-109.093959983766</v>
      </c>
      <c r="C43">
        <v>925</v>
      </c>
      <c r="D43">
        <v>-108.82222595697699</v>
      </c>
      <c r="E43">
        <v>1357</v>
      </c>
      <c r="H43">
        <v>-109.23647782964601</v>
      </c>
      <c r="I43">
        <v>1538</v>
      </c>
      <c r="J43">
        <v>-108.895430631724</v>
      </c>
      <c r="K43">
        <v>1981</v>
      </c>
    </row>
    <row r="44" spans="1:13" ht="16" x14ac:dyDescent="0.15">
      <c r="A44">
        <v>2</v>
      </c>
      <c r="B44">
        <v>-109.091835173699</v>
      </c>
      <c r="C44">
        <v>915</v>
      </c>
      <c r="D44">
        <v>-108.823212403751</v>
      </c>
      <c r="E44">
        <v>1382</v>
      </c>
      <c r="H44">
        <v>-109.23647782964601</v>
      </c>
      <c r="I44">
        <v>1538</v>
      </c>
      <c r="J44">
        <v>-108.896618758567</v>
      </c>
      <c r="K44">
        <v>2015</v>
      </c>
      <c r="M44" s="4"/>
    </row>
    <row r="45" spans="1:13" ht="16" x14ac:dyDescent="0.15">
      <c r="A45">
        <v>3</v>
      </c>
      <c r="B45">
        <v>-109.092917249763</v>
      </c>
      <c r="C45">
        <v>904</v>
      </c>
      <c r="D45">
        <v>-108.826744834385</v>
      </c>
      <c r="E45">
        <v>1372</v>
      </c>
      <c r="H45">
        <v>-109.23647782964601</v>
      </c>
      <c r="I45">
        <v>1538</v>
      </c>
      <c r="J45">
        <v>-108.894636260459</v>
      </c>
      <c r="K45">
        <v>2003</v>
      </c>
      <c r="M45" s="22"/>
    </row>
    <row r="46" spans="1:13" ht="16" x14ac:dyDescent="0.15">
      <c r="A46">
        <v>4</v>
      </c>
      <c r="B46">
        <v>-109.093204583828</v>
      </c>
      <c r="C46">
        <v>909</v>
      </c>
      <c r="D46">
        <v>-108.824711540579</v>
      </c>
      <c r="E46">
        <v>1349</v>
      </c>
      <c r="H46">
        <v>-109.23647782964601</v>
      </c>
      <c r="I46">
        <v>1538</v>
      </c>
      <c r="J46">
        <v>-108.89634449982999</v>
      </c>
      <c r="K46">
        <v>2030</v>
      </c>
      <c r="M46" s="22"/>
    </row>
    <row r="47" spans="1:13" ht="16" x14ac:dyDescent="0.15">
      <c r="A47">
        <v>5</v>
      </c>
      <c r="B47">
        <v>-109.09200205135799</v>
      </c>
      <c r="C47">
        <v>900</v>
      </c>
      <c r="D47">
        <v>-108.822477071241</v>
      </c>
      <c r="E47">
        <v>1366</v>
      </c>
      <c r="H47">
        <v>-109.23647782964601</v>
      </c>
      <c r="I47">
        <v>1538</v>
      </c>
      <c r="J47">
        <v>-108.88923394230299</v>
      </c>
      <c r="K47">
        <v>1980</v>
      </c>
      <c r="M47" s="22"/>
    </row>
    <row r="48" spans="1:13" ht="16" x14ac:dyDescent="0.15">
      <c r="A48">
        <v>6</v>
      </c>
      <c r="B48">
        <v>-109.092147556161</v>
      </c>
      <c r="C48">
        <v>904</v>
      </c>
      <c r="D48">
        <v>-108.82300079691301</v>
      </c>
      <c r="E48">
        <v>1378</v>
      </c>
      <c r="H48">
        <v>-109.23647782964601</v>
      </c>
      <c r="I48">
        <v>1538</v>
      </c>
      <c r="J48">
        <v>-108.894075717576</v>
      </c>
      <c r="K48">
        <v>1999</v>
      </c>
      <c r="M48" s="22"/>
    </row>
    <row r="49" spans="1:13" ht="16" x14ac:dyDescent="0.15">
      <c r="A49">
        <v>7</v>
      </c>
      <c r="B49">
        <v>-109.09285520616901</v>
      </c>
      <c r="C49">
        <v>900</v>
      </c>
      <c r="D49">
        <v>-108.822947997727</v>
      </c>
      <c r="E49">
        <v>1375</v>
      </c>
      <c r="H49">
        <v>-109.23647782964601</v>
      </c>
      <c r="I49">
        <v>1538</v>
      </c>
      <c r="J49">
        <v>-108.89589194315</v>
      </c>
      <c r="K49">
        <v>1993</v>
      </c>
      <c r="M49" s="22"/>
    </row>
    <row r="50" spans="1:13" ht="16" x14ac:dyDescent="0.15">
      <c r="A50">
        <v>8</v>
      </c>
      <c r="B50">
        <v>-109.09216294333</v>
      </c>
      <c r="C50">
        <v>912</v>
      </c>
      <c r="D50">
        <v>-108.82436688193999</v>
      </c>
      <c r="E50">
        <v>1372</v>
      </c>
      <c r="H50">
        <v>-109.23647782964601</v>
      </c>
      <c r="I50">
        <v>1538</v>
      </c>
      <c r="J50">
        <v>-108.89293338206799</v>
      </c>
      <c r="K50">
        <v>2011</v>
      </c>
      <c r="M50" s="22"/>
    </row>
    <row r="51" spans="1:13" ht="16" x14ac:dyDescent="0.15">
      <c r="A51">
        <v>9</v>
      </c>
      <c r="B51">
        <v>-109.09268157545399</v>
      </c>
      <c r="C51">
        <v>905</v>
      </c>
      <c r="D51">
        <v>-108.824657871892</v>
      </c>
      <c r="E51">
        <v>1383</v>
      </c>
      <c r="H51">
        <v>-109.23647782964601</v>
      </c>
      <c r="I51">
        <v>1538</v>
      </c>
      <c r="J51">
        <v>-108.902532323945</v>
      </c>
      <c r="K51">
        <v>1993</v>
      </c>
      <c r="M51" s="22"/>
    </row>
    <row r="52" spans="1:13" ht="16" x14ac:dyDescent="0.15">
      <c r="A52">
        <v>10</v>
      </c>
      <c r="B52">
        <v>-109.09148769173601</v>
      </c>
      <c r="C52">
        <v>925</v>
      </c>
      <c r="D52">
        <v>-108.825097741953</v>
      </c>
      <c r="E52">
        <v>1353</v>
      </c>
      <c r="H52">
        <v>-109.23647782964601</v>
      </c>
      <c r="I52">
        <v>1538</v>
      </c>
      <c r="J52">
        <v>-108.891571017836</v>
      </c>
      <c r="K52">
        <v>1982</v>
      </c>
      <c r="M52" s="22"/>
    </row>
    <row r="53" spans="1:13" ht="16" x14ac:dyDescent="0.15">
      <c r="A53" s="1" t="s">
        <v>32</v>
      </c>
      <c r="B53">
        <f>AVERAGE(B43:B52)</f>
        <v>-109.09252540152639</v>
      </c>
      <c r="C53">
        <f t="shared" ref="C53" si="17">AVERAGE(C43:C52)</f>
        <v>909.9</v>
      </c>
      <c r="D53">
        <f t="shared" ref="D53" si="18">AVERAGE(D43:D52)</f>
        <v>-108.82394430973579</v>
      </c>
      <c r="E53">
        <f t="shared" ref="E53" si="19">AVERAGE(E43:E52)</f>
        <v>1368.7</v>
      </c>
      <c r="F53" t="e">
        <f t="shared" ref="F53" si="20">AVERAGE(F43:F52)</f>
        <v>#DIV/0!</v>
      </c>
      <c r="G53" t="e">
        <f t="shared" ref="G53" si="21">AVERAGE(G43:G52)</f>
        <v>#DIV/0!</v>
      </c>
      <c r="H53">
        <f t="shared" ref="H53" si="22">AVERAGE(H43:H52)</f>
        <v>-109.23647782964602</v>
      </c>
      <c r="I53">
        <f t="shared" ref="I53" si="23">AVERAGE(I43:I52)</f>
        <v>1538</v>
      </c>
      <c r="J53">
        <f t="shared" ref="J53" si="24">AVERAGE(J43:J52)</f>
        <v>-108.89492684774579</v>
      </c>
      <c r="K53">
        <f t="shared" ref="K53" si="25">AVERAGE(K43:K52)</f>
        <v>1998.7</v>
      </c>
      <c r="M53" s="22"/>
    </row>
    <row r="54" spans="1:13" ht="16" x14ac:dyDescent="0.15">
      <c r="A54" s="1" t="s">
        <v>33</v>
      </c>
      <c r="B54">
        <f>MIN(B43:B52)</f>
        <v>-109.093959983766</v>
      </c>
      <c r="C54">
        <f t="shared" ref="C54:J54" si="26">MIN(C43:C52)</f>
        <v>900</v>
      </c>
      <c r="D54">
        <f t="shared" si="26"/>
        <v>-108.826744834385</v>
      </c>
      <c r="E54">
        <f t="shared" si="26"/>
        <v>1349</v>
      </c>
      <c r="F54">
        <f t="shared" si="26"/>
        <v>0</v>
      </c>
      <c r="G54">
        <f t="shared" si="26"/>
        <v>0</v>
      </c>
      <c r="H54">
        <f t="shared" si="26"/>
        <v>-109.23647782964601</v>
      </c>
      <c r="I54">
        <f t="shared" si="26"/>
        <v>1538</v>
      </c>
      <c r="J54">
        <f t="shared" si="26"/>
        <v>-108.902532323945</v>
      </c>
      <c r="K54">
        <f>MIN(K43:K52)</f>
        <v>1980</v>
      </c>
      <c r="M54" s="22"/>
    </row>
    <row r="55" spans="1:13" ht="16" x14ac:dyDescent="0.15">
      <c r="A55" s="2" t="s">
        <v>34</v>
      </c>
      <c r="B55">
        <f>MAX(B44:B52)</f>
        <v>-109.09148769173601</v>
      </c>
      <c r="C55">
        <f t="shared" ref="C55:K55" si="27">MAX(C44:C52)</f>
        <v>925</v>
      </c>
      <c r="D55">
        <f t="shared" si="27"/>
        <v>-108.822477071241</v>
      </c>
      <c r="E55">
        <f t="shared" si="27"/>
        <v>1383</v>
      </c>
      <c r="F55">
        <f t="shared" si="27"/>
        <v>0</v>
      </c>
      <c r="G55">
        <f t="shared" si="27"/>
        <v>0</v>
      </c>
      <c r="H55">
        <f t="shared" si="27"/>
        <v>-109.23647782964601</v>
      </c>
      <c r="I55">
        <f t="shared" si="27"/>
        <v>1538</v>
      </c>
      <c r="J55">
        <f t="shared" si="27"/>
        <v>-108.88923394230299</v>
      </c>
      <c r="K55">
        <f t="shared" si="27"/>
        <v>2030</v>
      </c>
      <c r="M55" s="22"/>
    </row>
    <row r="56" spans="1:13" ht="16" x14ac:dyDescent="0.15">
      <c r="M56" s="22"/>
    </row>
    <row r="57" spans="1:13" ht="16" x14ac:dyDescent="0.15">
      <c r="M57" s="22"/>
    </row>
    <row r="58" spans="1:13" ht="16" x14ac:dyDescent="0.15">
      <c r="M58" s="22"/>
    </row>
    <row r="59" spans="1:13" ht="16" x14ac:dyDescent="0.15">
      <c r="M59" s="22"/>
    </row>
    <row r="60" spans="1:13" ht="16" x14ac:dyDescent="0.15">
      <c r="M60" s="22"/>
    </row>
    <row r="61" spans="1:13" ht="16" x14ac:dyDescent="0.15">
      <c r="M61" s="22"/>
    </row>
    <row r="62" spans="1:13" ht="16" x14ac:dyDescent="0.15">
      <c r="M62" s="22"/>
    </row>
    <row r="63" spans="1:13" ht="16" x14ac:dyDescent="0.15">
      <c r="M63" s="22"/>
    </row>
    <row r="64" spans="1:13" ht="16" x14ac:dyDescent="0.15">
      <c r="L64" s="22"/>
    </row>
    <row r="65" spans="12:12" ht="16" x14ac:dyDescent="0.15">
      <c r="L65" s="22"/>
    </row>
    <row r="66" spans="12:12" ht="16" x14ac:dyDescent="0.15">
      <c r="L66" s="22"/>
    </row>
    <row r="67" spans="12:12" ht="16" x14ac:dyDescent="0.15">
      <c r="L67" s="22"/>
    </row>
    <row r="68" spans="12:12" ht="16" x14ac:dyDescent="0.15">
      <c r="L68" s="22"/>
    </row>
    <row r="69" spans="12:12" ht="16" x14ac:dyDescent="0.15">
      <c r="L69" s="22"/>
    </row>
    <row r="70" spans="12:12" ht="16" x14ac:dyDescent="0.15">
      <c r="L70" s="22"/>
    </row>
    <row r="71" spans="12:12" ht="16" x14ac:dyDescent="0.15">
      <c r="L71" s="22"/>
    </row>
    <row r="72" spans="12:12" ht="16" x14ac:dyDescent="0.15">
      <c r="L7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5C7E-DB4F-7145-BB48-A37F50D48701}">
  <dimension ref="A1:L20"/>
  <sheetViews>
    <sheetView zoomScale="120" zoomScaleNormal="120" workbookViewId="0">
      <selection activeCell="J13" sqref="J13"/>
    </sheetView>
  </sheetViews>
  <sheetFormatPr baseColWidth="10" defaultRowHeight="13" x14ac:dyDescent="0.15"/>
  <cols>
    <col min="1" max="1" width="20.83203125" customWidth="1"/>
    <col min="2" max="2" width="26.5" customWidth="1"/>
    <col min="3" max="3" width="16" bestFit="1" customWidth="1"/>
    <col min="4" max="4" width="16" customWidth="1"/>
    <col min="5" max="5" width="16" bestFit="1" customWidth="1"/>
    <col min="6" max="6" width="16" customWidth="1"/>
    <col min="7" max="7" width="16" bestFit="1" customWidth="1"/>
    <col min="8" max="8" width="16" customWidth="1"/>
    <col min="9" max="9" width="16" bestFit="1" customWidth="1"/>
    <col min="10" max="10" width="16" customWidth="1"/>
    <col min="11" max="11" width="16" bestFit="1" customWidth="1"/>
    <col min="12" max="12" width="12.83203125" customWidth="1"/>
  </cols>
  <sheetData>
    <row r="1" spans="1:12" ht="20" customHeight="1" x14ac:dyDescent="0.15">
      <c r="B1" s="8" t="s">
        <v>15</v>
      </c>
      <c r="C1" s="26" t="s">
        <v>11</v>
      </c>
      <c r="D1" s="26"/>
      <c r="E1" s="26"/>
      <c r="F1" s="26"/>
      <c r="G1" s="26" t="s">
        <v>10</v>
      </c>
      <c r="H1" s="26"/>
      <c r="I1" s="26"/>
      <c r="J1" s="26"/>
      <c r="K1" s="25" t="s">
        <v>0</v>
      </c>
      <c r="L1" s="25"/>
    </row>
    <row r="2" spans="1:12" ht="19" x14ac:dyDescent="0.15">
      <c r="B2" s="15" t="s">
        <v>14</v>
      </c>
      <c r="C2" s="25" t="s">
        <v>12</v>
      </c>
      <c r="D2" s="25"/>
      <c r="E2" s="25" t="s">
        <v>13</v>
      </c>
      <c r="F2" s="25"/>
      <c r="G2" s="25" t="s">
        <v>12</v>
      </c>
      <c r="H2" s="25"/>
      <c r="I2" s="25" t="s">
        <v>13</v>
      </c>
      <c r="J2" s="25"/>
      <c r="K2" s="25"/>
      <c r="L2" s="25"/>
    </row>
    <row r="3" spans="1:12" ht="28" customHeight="1" x14ac:dyDescent="0.15">
      <c r="B3" s="15" t="s">
        <v>24</v>
      </c>
      <c r="C3" s="10" t="s">
        <v>25</v>
      </c>
      <c r="D3" s="10" t="s">
        <v>26</v>
      </c>
      <c r="E3" s="10" t="s">
        <v>25</v>
      </c>
      <c r="F3" s="10" t="s">
        <v>26</v>
      </c>
      <c r="G3" s="10" t="s">
        <v>25</v>
      </c>
      <c r="H3" s="10" t="s">
        <v>26</v>
      </c>
      <c r="I3" s="10" t="s">
        <v>25</v>
      </c>
      <c r="J3" s="10" t="s">
        <v>26</v>
      </c>
      <c r="K3" s="10" t="s">
        <v>25</v>
      </c>
      <c r="L3" s="10" t="s">
        <v>26</v>
      </c>
    </row>
    <row r="4" spans="1:12" ht="19" customHeight="1" x14ac:dyDescent="0.15">
      <c r="A4" s="26"/>
      <c r="B4" s="6" t="s">
        <v>23</v>
      </c>
      <c r="C4" s="9">
        <v>-109.0839</v>
      </c>
      <c r="D4" s="10">
        <v>-109.054478801391</v>
      </c>
      <c r="E4" s="9">
        <v>-108.76519999999999</v>
      </c>
      <c r="F4" s="10">
        <v>-108.765196586824</v>
      </c>
      <c r="G4" s="9">
        <v>-109.2325</v>
      </c>
      <c r="H4" s="11">
        <v>-109.19297363473</v>
      </c>
      <c r="I4" s="9">
        <v>-108.8182</v>
      </c>
      <c r="J4" s="10">
        <v>-108.79991228764401</v>
      </c>
      <c r="K4" s="9">
        <v>-115.99809999999999</v>
      </c>
      <c r="L4" s="10">
        <v>-115.8000016374</v>
      </c>
    </row>
    <row r="5" spans="1:12" ht="19" x14ac:dyDescent="0.15">
      <c r="A5" s="26"/>
      <c r="B5" s="6" t="s">
        <v>22</v>
      </c>
      <c r="C5" s="9">
        <v>-109.0929</v>
      </c>
      <c r="D5" s="9">
        <v>-109.0943</v>
      </c>
      <c r="E5" s="9">
        <v>-108.824</v>
      </c>
      <c r="F5" s="9">
        <v>-108.8274</v>
      </c>
      <c r="G5" s="12">
        <v>-109.2359</v>
      </c>
      <c r="H5" s="9">
        <v>-109.23650000000001</v>
      </c>
      <c r="I5" s="10">
        <v>-108.900193963975</v>
      </c>
      <c r="J5" s="9">
        <v>-108.901447636678</v>
      </c>
      <c r="K5" s="12"/>
      <c r="L5" s="9">
        <v>-116.391890224771</v>
      </c>
    </row>
    <row r="6" spans="1:12" ht="19" x14ac:dyDescent="0.15">
      <c r="B6" s="6" t="s">
        <v>19</v>
      </c>
      <c r="C6" s="10">
        <f t="shared" ref="C6:L6" si="0">C4-C5</f>
        <v>9.0000000000003411E-3</v>
      </c>
      <c r="D6" s="10">
        <f t="shared" si="0"/>
        <v>3.9821198609004682E-2</v>
      </c>
      <c r="E6" s="10">
        <f t="shared" si="0"/>
        <v>5.880000000000507E-2</v>
      </c>
      <c r="F6" s="10">
        <f t="shared" si="0"/>
        <v>6.2203413175993205E-2</v>
      </c>
      <c r="G6" s="10">
        <f t="shared" si="0"/>
        <v>3.3999999999991815E-3</v>
      </c>
      <c r="H6" s="10">
        <f t="shared" si="0"/>
        <v>4.3526365270011524E-2</v>
      </c>
      <c r="I6" s="10">
        <f t="shared" si="0"/>
        <v>8.1993963974994699E-2</v>
      </c>
      <c r="J6" s="10">
        <f t="shared" si="0"/>
        <v>0.10153534903399475</v>
      </c>
      <c r="K6" s="10">
        <f t="shared" si="0"/>
        <v>-115.99809999999999</v>
      </c>
      <c r="L6" s="10">
        <f t="shared" si="0"/>
        <v>0.59188858737100247</v>
      </c>
    </row>
    <row r="7" spans="1:12" ht="18" x14ac:dyDescent="0.15">
      <c r="B7" s="6"/>
      <c r="C7" s="10"/>
      <c r="D7" s="10"/>
      <c r="E7" s="10"/>
      <c r="F7" s="10"/>
      <c r="G7" s="10"/>
      <c r="H7" s="10"/>
      <c r="I7" s="10"/>
      <c r="J7" s="10"/>
      <c r="K7" s="10"/>
    </row>
    <row r="8" spans="1:12" ht="18" x14ac:dyDescent="0.15">
      <c r="B8" s="6"/>
      <c r="C8" s="10"/>
      <c r="D8" s="10"/>
      <c r="E8" s="10"/>
      <c r="F8" s="10"/>
      <c r="G8" s="10"/>
      <c r="H8" s="10"/>
      <c r="I8" s="10"/>
      <c r="J8" s="10"/>
      <c r="K8" s="10"/>
    </row>
    <row r="9" spans="1:12" ht="19" x14ac:dyDescent="0.15">
      <c r="B9" s="8" t="s">
        <v>15</v>
      </c>
      <c r="C9" s="26" t="s">
        <v>11</v>
      </c>
      <c r="D9" s="26"/>
      <c r="E9" s="26"/>
      <c r="F9" s="26"/>
      <c r="G9" s="26" t="s">
        <v>10</v>
      </c>
      <c r="H9" s="26"/>
      <c r="I9" s="26"/>
      <c r="J9" s="26"/>
      <c r="K9" s="25" t="s">
        <v>0</v>
      </c>
      <c r="L9" s="25"/>
    </row>
    <row r="10" spans="1:12" ht="19" x14ac:dyDescent="0.15">
      <c r="B10" s="15" t="s">
        <v>14</v>
      </c>
      <c r="C10" s="25" t="s">
        <v>12</v>
      </c>
      <c r="D10" s="25"/>
      <c r="E10" s="25" t="s">
        <v>13</v>
      </c>
      <c r="F10" s="25"/>
      <c r="G10" s="25" t="s">
        <v>12</v>
      </c>
      <c r="H10" s="25"/>
      <c r="I10" s="25" t="s">
        <v>13</v>
      </c>
      <c r="J10" s="25"/>
      <c r="K10" s="25"/>
      <c r="L10" s="25"/>
    </row>
    <row r="11" spans="1:12" ht="19" x14ac:dyDescent="0.15">
      <c r="B11" s="15" t="s">
        <v>24</v>
      </c>
      <c r="C11" s="10" t="s">
        <v>25</v>
      </c>
      <c r="D11" s="10" t="s">
        <v>26</v>
      </c>
      <c r="E11" s="10" t="s">
        <v>25</v>
      </c>
      <c r="F11" s="10" t="s">
        <v>26</v>
      </c>
      <c r="G11" s="10" t="s">
        <v>25</v>
      </c>
      <c r="H11" s="10" t="s">
        <v>26</v>
      </c>
      <c r="I11" s="10" t="s">
        <v>25</v>
      </c>
      <c r="J11" s="10" t="s">
        <v>26</v>
      </c>
      <c r="K11" s="10" t="s">
        <v>25</v>
      </c>
      <c r="L11" s="10" t="s">
        <v>26</v>
      </c>
    </row>
    <row r="12" spans="1:12" ht="19" x14ac:dyDescent="0.15">
      <c r="B12" s="6" t="s">
        <v>35</v>
      </c>
      <c r="C12" s="18">
        <v>277</v>
      </c>
      <c r="D12" s="19">
        <v>109</v>
      </c>
      <c r="E12" s="18">
        <v>242</v>
      </c>
      <c r="F12" s="19">
        <v>101</v>
      </c>
      <c r="G12" s="18">
        <v>730</v>
      </c>
      <c r="H12" s="20">
        <v>202</v>
      </c>
      <c r="I12" s="18">
        <v>296</v>
      </c>
      <c r="J12" s="19">
        <v>252</v>
      </c>
      <c r="K12" s="18">
        <v>929</v>
      </c>
      <c r="L12" s="19">
        <v>543</v>
      </c>
    </row>
    <row r="13" spans="1:12" ht="19" x14ac:dyDescent="0.15">
      <c r="B13" s="6" t="s">
        <v>36</v>
      </c>
      <c r="C13" s="18">
        <v>976</v>
      </c>
      <c r="D13" s="18">
        <v>925</v>
      </c>
      <c r="E13" s="18">
        <v>1395</v>
      </c>
      <c r="F13" s="18">
        <v>1372</v>
      </c>
      <c r="G13" s="21">
        <v>1884</v>
      </c>
      <c r="H13" s="18">
        <v>1538</v>
      </c>
      <c r="I13" s="19">
        <v>2136</v>
      </c>
      <c r="J13" s="18"/>
      <c r="K13" s="21"/>
      <c r="L13" s="18"/>
    </row>
    <row r="14" spans="1:12" ht="18" x14ac:dyDescent="0.15"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8" x14ac:dyDescent="0.15">
      <c r="B15" s="6"/>
      <c r="C15" s="10"/>
      <c r="D15" s="10"/>
      <c r="E15" s="10"/>
      <c r="F15" s="10"/>
      <c r="G15" s="10"/>
      <c r="H15" s="10"/>
      <c r="I15" s="10"/>
      <c r="J15" s="10"/>
      <c r="K15" s="10"/>
    </row>
    <row r="16" spans="1:12" ht="18" x14ac:dyDescent="0.15">
      <c r="B16" s="6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15">
      <c r="B17" s="7"/>
      <c r="C17" s="7"/>
      <c r="D17" s="7"/>
      <c r="E17" s="7"/>
      <c r="F17" s="7"/>
      <c r="G17" s="7"/>
      <c r="H17" s="7"/>
      <c r="I17" s="7"/>
      <c r="J17" s="7"/>
      <c r="K17" s="7"/>
    </row>
    <row r="20" spans="1:11" ht="28" customHeight="1" x14ac:dyDescent="0.15">
      <c r="A20" s="24"/>
      <c r="B20" s="24"/>
      <c r="C20" s="10"/>
      <c r="D20" s="13"/>
      <c r="E20" s="10"/>
      <c r="F20" s="10"/>
      <c r="G20" s="14"/>
      <c r="H20" s="17"/>
      <c r="I20" s="10"/>
      <c r="J20" s="10"/>
    </row>
  </sheetData>
  <mergeCells count="16">
    <mergeCell ref="A20:B20"/>
    <mergeCell ref="K1:L2"/>
    <mergeCell ref="G1:J1"/>
    <mergeCell ref="G2:H2"/>
    <mergeCell ref="I2:J2"/>
    <mergeCell ref="C2:D2"/>
    <mergeCell ref="E2:F2"/>
    <mergeCell ref="C1:F1"/>
    <mergeCell ref="C9:F9"/>
    <mergeCell ref="G9:J9"/>
    <mergeCell ref="A4:A5"/>
    <mergeCell ref="K9:L10"/>
    <mergeCell ref="C10:D10"/>
    <mergeCell ref="E10:F10"/>
    <mergeCell ref="G10:H10"/>
    <mergeCell ref="I10:J10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EEA8-640C-FD40-83A7-5AB64B199225}">
  <dimension ref="A1:P7"/>
  <sheetViews>
    <sheetView workbookViewId="0">
      <selection activeCell="J1" sqref="J1:P7"/>
    </sheetView>
  </sheetViews>
  <sheetFormatPr baseColWidth="10" defaultRowHeight="13" x14ac:dyDescent="0.15"/>
  <cols>
    <col min="2" max="2" width="17.33203125" customWidth="1"/>
    <col min="3" max="3" width="13" customWidth="1"/>
    <col min="4" max="4" width="14.33203125" customWidth="1"/>
    <col min="5" max="5" width="12.5" customWidth="1"/>
    <col min="6" max="6" width="12.33203125" customWidth="1"/>
    <col min="7" max="7" width="13.6640625" customWidth="1"/>
    <col min="12" max="12" width="12.5" customWidth="1"/>
    <col min="13" max="13" width="13.83203125" customWidth="1"/>
    <col min="14" max="14" width="11.83203125" customWidth="1"/>
    <col min="15" max="15" width="12" customWidth="1"/>
    <col min="16" max="16" width="12.1640625" customWidth="1"/>
  </cols>
  <sheetData>
    <row r="1" spans="1:16" ht="18" x14ac:dyDescent="0.15">
      <c r="A1" s="26" t="s">
        <v>15</v>
      </c>
      <c r="B1" s="26"/>
      <c r="C1" s="26" t="s">
        <v>11</v>
      </c>
      <c r="D1" s="26"/>
      <c r="E1" s="26" t="s">
        <v>10</v>
      </c>
      <c r="F1" s="26"/>
      <c r="G1" s="25" t="s">
        <v>0</v>
      </c>
      <c r="J1" s="26" t="s">
        <v>15</v>
      </c>
      <c r="K1" s="26"/>
      <c r="L1" s="26" t="s">
        <v>11</v>
      </c>
      <c r="M1" s="26"/>
      <c r="N1" s="26" t="s">
        <v>10</v>
      </c>
      <c r="O1" s="26"/>
      <c r="P1" s="25" t="s">
        <v>0</v>
      </c>
    </row>
    <row r="2" spans="1:16" ht="19" x14ac:dyDescent="0.15">
      <c r="A2" s="24" t="s">
        <v>14</v>
      </c>
      <c r="B2" s="24"/>
      <c r="C2" s="6" t="s">
        <v>12</v>
      </c>
      <c r="D2" s="6" t="s">
        <v>13</v>
      </c>
      <c r="E2" s="6" t="s">
        <v>12</v>
      </c>
      <c r="F2" s="6" t="s">
        <v>13</v>
      </c>
      <c r="G2" s="25"/>
      <c r="J2" s="24" t="s">
        <v>14</v>
      </c>
      <c r="K2" s="24"/>
      <c r="L2" s="6" t="s">
        <v>12</v>
      </c>
      <c r="M2" s="6" t="s">
        <v>13</v>
      </c>
      <c r="N2" s="6" t="s">
        <v>12</v>
      </c>
      <c r="O2" s="6" t="s">
        <v>13</v>
      </c>
      <c r="P2" s="25"/>
    </row>
    <row r="3" spans="1:16" ht="18" x14ac:dyDescent="0.15">
      <c r="A3" s="24" t="s">
        <v>20</v>
      </c>
      <c r="B3" s="24"/>
      <c r="C3" s="10">
        <v>-109.09813082003301</v>
      </c>
      <c r="D3" s="13">
        <v>-108.842683477278</v>
      </c>
      <c r="E3" s="10">
        <v>-109.263243833864</v>
      </c>
      <c r="F3" s="14">
        <v>-108.9599348916059</v>
      </c>
      <c r="G3" s="10">
        <v>-116.6056091</v>
      </c>
      <c r="J3" s="24" t="s">
        <v>20</v>
      </c>
      <c r="K3" s="24"/>
      <c r="L3" s="10">
        <v>-109.09813082003301</v>
      </c>
      <c r="M3" s="13">
        <v>-108.842683477278</v>
      </c>
      <c r="N3" s="10">
        <v>-109.263243833864</v>
      </c>
      <c r="O3" s="14">
        <v>-108.9599348916059</v>
      </c>
      <c r="P3" s="10">
        <v>-116.6056091</v>
      </c>
    </row>
    <row r="4" spans="1:16" ht="38" x14ac:dyDescent="0.15">
      <c r="A4" s="16" t="s">
        <v>21</v>
      </c>
      <c r="B4" s="5" t="s">
        <v>16</v>
      </c>
      <c r="C4" s="10">
        <v>-108.943862504089</v>
      </c>
      <c r="D4" s="10">
        <v>-108.677515318486</v>
      </c>
      <c r="E4" s="10">
        <v>-109.06721118367901</v>
      </c>
      <c r="F4" s="10">
        <v>-108.774586965086</v>
      </c>
      <c r="G4" s="10">
        <v>-114.76342723370701</v>
      </c>
      <c r="J4" s="27" t="s">
        <v>27</v>
      </c>
      <c r="K4" s="5" t="s">
        <v>28</v>
      </c>
      <c r="L4" s="10">
        <f>C4-C3</f>
        <v>0.1542683159440088</v>
      </c>
      <c r="M4" s="10">
        <f t="shared" ref="M4:P4" si="0">D4-D3</f>
        <v>0.16516815879199953</v>
      </c>
      <c r="N4" s="10">
        <f t="shared" si="0"/>
        <v>0.19603265018498917</v>
      </c>
      <c r="O4" s="10">
        <f t="shared" si="0"/>
        <v>0.18534792651989562</v>
      </c>
      <c r="P4" s="10">
        <f t="shared" si="0"/>
        <v>1.8421818662929894</v>
      </c>
    </row>
    <row r="5" spans="1:16" ht="38" x14ac:dyDescent="0.15">
      <c r="A5" s="16"/>
      <c r="B5" s="6" t="s">
        <v>17</v>
      </c>
      <c r="C5" s="9">
        <v>-109.0839</v>
      </c>
      <c r="D5" s="9">
        <v>-108.76519999999999</v>
      </c>
      <c r="E5" s="9">
        <v>-109.2325</v>
      </c>
      <c r="F5" s="9">
        <v>-108.8182</v>
      </c>
      <c r="G5" s="9">
        <v>-115.99809999999999</v>
      </c>
      <c r="J5" s="27"/>
      <c r="K5" s="6" t="s">
        <v>29</v>
      </c>
      <c r="L5" s="9">
        <f>C5-C3</f>
        <v>1.4230820033006353E-2</v>
      </c>
      <c r="M5" s="9">
        <f t="shared" ref="M5:P5" si="1">D5-D3</f>
        <v>7.7483477278008195E-2</v>
      </c>
      <c r="N5" s="9">
        <f t="shared" si="1"/>
        <v>3.0743833863994041E-2</v>
      </c>
      <c r="O5" s="9">
        <f t="shared" si="1"/>
        <v>0.1417348916058927</v>
      </c>
      <c r="P5" s="9">
        <f t="shared" si="1"/>
        <v>0.60750910000000147</v>
      </c>
    </row>
    <row r="6" spans="1:16" ht="57" x14ac:dyDescent="0.15">
      <c r="A6" s="16"/>
      <c r="B6" s="6" t="s">
        <v>18</v>
      </c>
      <c r="C6" s="9">
        <v>-109.0929</v>
      </c>
      <c r="D6" s="9">
        <v>-108.824</v>
      </c>
      <c r="E6" s="12">
        <v>-109.2359</v>
      </c>
      <c r="F6" s="10">
        <v>-108.900193963975</v>
      </c>
      <c r="G6" s="12"/>
      <c r="J6" s="27"/>
      <c r="K6" s="6" t="s">
        <v>30</v>
      </c>
      <c r="L6" s="9">
        <f>C6-C3</f>
        <v>5.2308200330060117E-3</v>
      </c>
      <c r="M6" s="9">
        <f t="shared" ref="M6:P6" si="2">D6-D3</f>
        <v>1.8683477278003124E-2</v>
      </c>
      <c r="N6" s="9">
        <f t="shared" si="2"/>
        <v>2.734383386399486E-2</v>
      </c>
      <c r="O6" s="9">
        <f t="shared" si="2"/>
        <v>5.9740927630898E-2</v>
      </c>
      <c r="P6" s="9">
        <f t="shared" si="2"/>
        <v>116.6056091</v>
      </c>
    </row>
    <row r="7" spans="1:16" ht="42" customHeight="1" x14ac:dyDescent="0.15">
      <c r="B7" s="6" t="s">
        <v>19</v>
      </c>
      <c r="C7" s="10">
        <f>C5-C6</f>
        <v>9.0000000000003411E-3</v>
      </c>
      <c r="D7" s="10">
        <f>D5-D6</f>
        <v>5.880000000000507E-2</v>
      </c>
      <c r="E7" s="10">
        <f>E5-E6</f>
        <v>3.3999999999991815E-3</v>
      </c>
      <c r="F7" s="10">
        <f>F5-F6</f>
        <v>8.1993963974994699E-2</v>
      </c>
      <c r="G7" s="10">
        <f>G5-G6</f>
        <v>-115.99809999999999</v>
      </c>
      <c r="J7" s="25" t="s">
        <v>31</v>
      </c>
      <c r="K7" s="25"/>
      <c r="L7" s="10">
        <f>L4/L6</f>
        <v>29.492185731986453</v>
      </c>
      <c r="M7" s="10">
        <f t="shared" ref="M7:P7" si="3">M4/M6</f>
        <v>8.8403328959785892</v>
      </c>
      <c r="N7" s="10">
        <f t="shared" si="3"/>
        <v>7.1691720758703195</v>
      </c>
      <c r="O7" s="10">
        <f t="shared" si="3"/>
        <v>3.1025284318490178</v>
      </c>
      <c r="P7" s="10">
        <f t="shared" si="3"/>
        <v>1.5798398383332912E-2</v>
      </c>
    </row>
  </sheetData>
  <mergeCells count="14">
    <mergeCell ref="J4:J6"/>
    <mergeCell ref="J7:K7"/>
    <mergeCell ref="J1:K1"/>
    <mergeCell ref="L1:M1"/>
    <mergeCell ref="N1:O1"/>
    <mergeCell ref="P1:P2"/>
    <mergeCell ref="J2:K2"/>
    <mergeCell ref="J3:K3"/>
    <mergeCell ref="A1:B1"/>
    <mergeCell ref="C1:D1"/>
    <mergeCell ref="E1:F1"/>
    <mergeCell ref="G1:G2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sqd-energy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Wan-Hsuan Lin</cp:lastModifiedBy>
  <dcterms:modified xsi:type="dcterms:W3CDTF">2025-09-04T18:30:12Z</dcterms:modified>
</cp:coreProperties>
</file>