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3t-my.sharepoint.us/personal/kevin_t_kennedy_harris_com/Documents/Excel/"/>
    </mc:Choice>
  </mc:AlternateContent>
  <xr:revisionPtr revIDLastSave="5" documentId="8_{F9C8295F-3DDB-4577-AF58-D89A3DA531C4}" xr6:coauthVersionLast="47" xr6:coauthVersionMax="47" xr10:uidLastSave="{B6E27F46-2C14-4868-AB03-E4A44248D16D}"/>
  <bookViews>
    <workbookView xWindow="-120" yWindow="-120" windowWidth="29040" windowHeight="15840" activeTab="1" xr2:uid="{BAD8423F-EBEB-4F61-AB8D-3A433B1058D0}"/>
  </bookViews>
  <sheets>
    <sheet name="Diet" sheetId="4" r:id="rId1"/>
    <sheet name="Diet_Integer" sheetId="5" r:id="rId2"/>
    <sheet name="Sheet1" sheetId="1" r:id="rId3"/>
  </sheets>
  <externalReferences>
    <externalReference r:id="rId4"/>
  </externalReferences>
  <definedNames>
    <definedName name="Diet_C">Diet!$H$12:$P$12</definedName>
    <definedName name="Diet_Con">Diet!$B$15:$B$21</definedName>
    <definedName name="Diet_Con_Coef">Diet!$H$15:$P$21</definedName>
    <definedName name="Diet_Con_Lim">Diet!$F$15:$F$21</definedName>
    <definedName name="Diet_Con_Name">Diet!$C$15:$C$21</definedName>
    <definedName name="Diet_Con_Rel">Diet!$E$15:$E$21</definedName>
    <definedName name="Diet_Con_Value">Diet!$D$15:$D$21</definedName>
    <definedName name="Diet_ConData">Diet!$B$15:$P$21</definedName>
    <definedName name="Diet_Exampel_C">#REF!</definedName>
    <definedName name="Diet_Exampel_Con">#REF!</definedName>
    <definedName name="Diet_Exampel_Con_Coef">#REF!</definedName>
    <definedName name="Diet_Exampel_Con_Lim">#REF!</definedName>
    <definedName name="Diet_Exampel_Con_Name">#REF!</definedName>
    <definedName name="Diet_Exampel_Con_Rel">#REF!</definedName>
    <definedName name="Diet_Exampel_Con_Value">#REF!</definedName>
    <definedName name="Diet_Exampel_ConData">#REF!</definedName>
    <definedName name="Diet_Exampel_Model">#REF!</definedName>
    <definedName name="Diet_Exampel_Obj">#REF!</definedName>
    <definedName name="Diet_Exampel_objdir">#REF!</definedName>
    <definedName name="Diet_Exampel_Param">#REF!</definedName>
    <definedName name="Diet_Exampel_Sens">#REF!</definedName>
    <definedName name="Diet_Exampel_Side">#REF!</definedName>
    <definedName name="Diet_Exampel_SolStatus">#REF!</definedName>
    <definedName name="Diet_Exampel_Solver">#REF!</definedName>
    <definedName name="Diet_Exampel_Type">#REF!</definedName>
    <definedName name="Diet_Exampel_Var">#REF!</definedName>
    <definedName name="Diet_Exampel_Var_Name">#REF!</definedName>
    <definedName name="Diet_Exampel_VarData">#REF!</definedName>
    <definedName name="Diet_Exampel_X">#REF!</definedName>
    <definedName name="Diet_Integer_C">Diet_Integer!$H$12:$P$12</definedName>
    <definedName name="Diet_Integer_Con">Diet_Integer!$B$15:$B$21</definedName>
    <definedName name="Diet_Integer_Con_Coef">Diet_Integer!$H$15:$P$21</definedName>
    <definedName name="Diet_Integer_Con_Lim">Diet_Integer!$F$15:$F$21</definedName>
    <definedName name="Diet_Integer_Con_Name">Diet_Integer!$C$15:$C$21</definedName>
    <definedName name="Diet_Integer_Con_Rel">Diet_Integer!$E$15:$E$21</definedName>
    <definedName name="Diet_Integer_Con_Value">Diet_Integer!$D$15:$D$21</definedName>
    <definedName name="Diet_Integer_ConData">Diet_Integer!$B$15:$P$21</definedName>
    <definedName name="Diet_Integer_IntVar">Diet_Integer!$H$8:$P$8</definedName>
    <definedName name="Diet_Integer_Model">Diet_Integer!$A$2:$A$13</definedName>
    <definedName name="Diet_Integer_Obj">Diet_Integer!$F$4</definedName>
    <definedName name="Diet_Integer_objdir">Diet_Integer!$F$3</definedName>
    <definedName name="Diet_Integer_Param">Diet_Integer!$F$1:$F$2</definedName>
    <definedName name="Diet_Integer_Sens">Diet_Integer!$K$3</definedName>
    <definedName name="Diet_Integer_Side">Diet_Integer!$K$4</definedName>
    <definedName name="Diet_Integer_SolStatus">Diet_Integer!$O$4</definedName>
    <definedName name="Diet_Integer_Solver">Diet_Integer!$K$1</definedName>
    <definedName name="Diet_Integer_Type">Diet_Integer!$K$2</definedName>
    <definedName name="Diet_Integer_Var">Diet_Integer!$H$6:$P$6</definedName>
    <definedName name="Diet_Integer_Var_Name">Diet_Integer!$H$7:$P$7</definedName>
    <definedName name="Diet_Integer_VarData">Diet_Integer!$H$6:$P$12</definedName>
    <definedName name="Diet_Integer_X">Diet_Integer!$H$8:$P$8</definedName>
    <definedName name="Diet_Model">Diet!$A$2:$A$12</definedName>
    <definedName name="Diet_Obj">Diet!$F$4</definedName>
    <definedName name="Diet_objdir">Diet!$F$3</definedName>
    <definedName name="Diet_Param">Diet!$F$1:$F$2</definedName>
    <definedName name="Diet_Sens">Diet!$K$3</definedName>
    <definedName name="Diet_Side">Diet!$K$4</definedName>
    <definedName name="Diet_SolStatus">Diet!$O$4</definedName>
    <definedName name="Diet_Solver">Diet!$K$1</definedName>
    <definedName name="Diet_Type">Diet!$K$2</definedName>
    <definedName name="Diet_Var">Diet!$H$6:$P$6</definedName>
    <definedName name="Diet_Var_Name">Diet!$H$7:$P$7</definedName>
    <definedName name="Diet_VarData">Diet!$H$6:$P$12</definedName>
    <definedName name="Diet_X">Diet!$H$8:$P$8</definedName>
    <definedName name="solver_adj" localSheetId="0" hidden="1">Diet!$H$8:$P$8</definedName>
    <definedName name="solver_adj" localSheetId="1" hidden="1">Diet_Integer!$H$8:$P$8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2</definedName>
    <definedName name="solver_eng" localSheetId="1" hidden="1">2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Diet!$H$8:$P$8</definedName>
    <definedName name="solver_lhs1" localSheetId="1" hidden="1">Diet_Integer!$H$8:$P$8</definedName>
    <definedName name="solver_lhs2" localSheetId="0" hidden="1">Diet!$D$15</definedName>
    <definedName name="solver_lhs2" localSheetId="1" hidden="1">Diet_Integer!$D$15</definedName>
    <definedName name="solver_lhs3" localSheetId="0" hidden="1">Diet!$D$18</definedName>
    <definedName name="solver_lhs3" localSheetId="1" hidden="1">Diet_Integer!$D$18</definedName>
    <definedName name="solver_lhs4" localSheetId="0" hidden="1">Diet!$D$19</definedName>
    <definedName name="solver_lhs4" localSheetId="1" hidden="1">Diet_Integer!$D$19</definedName>
    <definedName name="solver_lhs5" localSheetId="0" hidden="1">Diet!$D$20</definedName>
    <definedName name="solver_lhs5" localSheetId="1" hidden="1">Diet_Integer!$D$20</definedName>
    <definedName name="solver_lhs6" localSheetId="0" hidden="1">Diet!$D$21</definedName>
    <definedName name="solver_lhs6" localSheetId="1" hidden="1">Diet_Integer!$D$21</definedName>
    <definedName name="solver_lhs7" localSheetId="0" hidden="1">Diet!$D$16:$D$17</definedName>
    <definedName name="solver_lhs7" localSheetId="1" hidden="1">Diet_Integer!$H$8:$P$8</definedName>
    <definedName name="solver_lhs8" localSheetId="1" hidden="1">Diet_Integer!$D$16:$D$17</definedName>
    <definedName name="solver_lin" localSheetId="0" hidden="1">2</definedName>
    <definedName name="solver_lin" localSheetId="1" hidden="1">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2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7</definedName>
    <definedName name="solver_num" localSheetId="1" hidden="1">8</definedName>
    <definedName name="solver_nwt" localSheetId="0" hidden="1">1</definedName>
    <definedName name="solver_nwt" localSheetId="1" hidden="1">1</definedName>
    <definedName name="solver_opt" localSheetId="0" hidden="1">Diet!$F$4</definedName>
    <definedName name="solver_opt" localSheetId="1" hidden="1">Diet_Integer!$F$4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3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3</definedName>
    <definedName name="solver_rel6" localSheetId="1" hidden="1">3</definedName>
    <definedName name="solver_rel7" localSheetId="0" hidden="1">3</definedName>
    <definedName name="solver_rel7" localSheetId="1" hidden="1">4</definedName>
    <definedName name="solver_rel8" localSheetId="1" hidden="1">3</definedName>
    <definedName name="solver_rhs1" localSheetId="0" hidden="1">0</definedName>
    <definedName name="solver_rhs1" localSheetId="1" hidden="1">0</definedName>
    <definedName name="solver_rhs2" localSheetId="0" hidden="1">Diet!$F$15</definedName>
    <definedName name="solver_rhs2" localSheetId="1" hidden="1">Diet_Integer!$F$15</definedName>
    <definedName name="solver_rhs3" localSheetId="0" hidden="1">Diet!$F$18</definedName>
    <definedName name="solver_rhs3" localSheetId="1" hidden="1">Diet_Integer!$F$18</definedName>
    <definedName name="solver_rhs4" localSheetId="0" hidden="1">Diet!$F$19</definedName>
    <definedName name="solver_rhs4" localSheetId="1" hidden="1">Diet_Integer!$F$19</definedName>
    <definedName name="solver_rhs5" localSheetId="0" hidden="1">Diet!$F$20</definedName>
    <definedName name="solver_rhs5" localSheetId="1" hidden="1">Diet_Integer!$F$20</definedName>
    <definedName name="solver_rhs6" localSheetId="0" hidden="1">Diet!$F$21</definedName>
    <definedName name="solver_rhs6" localSheetId="1" hidden="1">Diet_Integer!$F$21</definedName>
    <definedName name="solver_rhs7" localSheetId="0" hidden="1">Diet!$F$16:$F$17</definedName>
    <definedName name="solver_rhs7" localSheetId="1" hidden="1">"integer"</definedName>
    <definedName name="solver_rhs8" localSheetId="1" hidden="1">Diet_Integer!$F$16:$F$17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0</definedName>
    <definedName name="solver_scl" localSheetId="1" hidden="1">0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100</definedName>
    <definedName name="solver_tim" localSheetId="1" hidden="1">100</definedName>
    <definedName name="solver_tol" localSheetId="0" hidden="1">0</definedName>
    <definedName name="solver_tol" localSheetId="1" hidden="1">0</definedName>
    <definedName name="solver_typ" localSheetId="0" hidden="1">2</definedName>
    <definedName name="solver_typ" localSheetId="1" hidden="1">2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5" l="1"/>
  <c r="A12" i="5"/>
  <c r="A11" i="5" a="1"/>
  <c r="A11" i="5"/>
  <c r="A10" i="5" a="1"/>
  <c r="D21" i="5"/>
  <c r="A10" i="5"/>
  <c r="A9" i="5" a="1"/>
  <c r="D20" i="5"/>
  <c r="A9" i="5"/>
  <c r="A8" i="5" a="1"/>
  <c r="D19" i="5"/>
  <c r="A8" i="5"/>
  <c r="A7" i="5" a="1"/>
  <c r="D18" i="5"/>
  <c r="A7" i="5"/>
  <c r="A6" i="5" a="1"/>
  <c r="D16" i="5"/>
  <c r="A6" i="5"/>
  <c r="A5" i="5" a="1"/>
  <c r="D15" i="5"/>
  <c r="A5" i="5"/>
  <c r="A4" i="5" a="1"/>
  <c r="A4" i="5"/>
  <c r="A3" i="5"/>
  <c r="F4" i="5"/>
  <c r="A2" i="5"/>
  <c r="D17" i="5"/>
  <c r="A12" i="4"/>
  <c r="A11" i="4"/>
  <c r="A10" i="4" a="1"/>
  <c r="D21" i="4"/>
  <c r="A10" i="4"/>
  <c r="A9" i="4" a="1"/>
  <c r="D20" i="4"/>
  <c r="A9" i="4"/>
  <c r="A8" i="4" a="1"/>
  <c r="D19" i="4"/>
  <c r="A8" i="4"/>
  <c r="A7" i="4" a="1"/>
  <c r="D18" i="4"/>
  <c r="A7" i="4"/>
  <c r="A6" i="4" a="1"/>
  <c r="D16" i="4"/>
  <c r="A6" i="4"/>
  <c r="A5" i="4" a="1"/>
  <c r="D15" i="4"/>
  <c r="A5" i="4"/>
  <c r="A4" i="4" a="1"/>
  <c r="A4" i="4"/>
  <c r="A3" i="4"/>
  <c r="F4" i="4"/>
  <c r="A2" i="4"/>
  <c r="D17" i="4"/>
</calcChain>
</file>

<file path=xl/sharedStrings.xml><?xml version="1.0" encoding="utf-8"?>
<sst xmlns="http://schemas.openxmlformats.org/spreadsheetml/2006/main" count="123" uniqueCount="60">
  <si>
    <t>Linear Model</t>
  </si>
  <si>
    <t>Name:</t>
  </si>
  <si>
    <t>Type:</t>
  </si>
  <si>
    <t>LP1</t>
  </si>
  <si>
    <t>Goal:</t>
  </si>
  <si>
    <t>Min</t>
  </si>
  <si>
    <t>Calories:</t>
  </si>
  <si>
    <t>Solver:</t>
  </si>
  <si>
    <t>Excel Solver</t>
  </si>
  <si>
    <t>Sens.:</t>
  </si>
  <si>
    <t>Side:</t>
  </si>
  <si>
    <t>No</t>
  </si>
  <si>
    <t>Linear</t>
  </si>
  <si>
    <t>Variables</t>
  </si>
  <si>
    <t>Values:</t>
  </si>
  <si>
    <t>Linear Obj. Coef.:</t>
  </si>
  <si>
    <t>Constraints</t>
  </si>
  <si>
    <t>Num.</t>
  </si>
  <si>
    <t>Name</t>
  </si>
  <si>
    <t>Value</t>
  </si>
  <si>
    <t>Rel.</t>
  </si>
  <si>
    <t>&lt;=</t>
  </si>
  <si>
    <t>RHS</t>
  </si>
  <si>
    <t>Linear Constraint Coefficients</t>
  </si>
  <si>
    <t>Change</t>
  </si>
  <si>
    <t>Solve</t>
  </si>
  <si>
    <t>Vary</t>
  </si>
  <si>
    <t>Change Relation</t>
  </si>
  <si>
    <t>Hamburger</t>
  </si>
  <si>
    <t>Chicken</t>
  </si>
  <si>
    <t>Fries</t>
  </si>
  <si>
    <t>Macaroni</t>
  </si>
  <si>
    <t>Pizza</t>
  </si>
  <si>
    <t>Salad</t>
  </si>
  <si>
    <t>Milk</t>
  </si>
  <si>
    <t>&gt;=</t>
  </si>
  <si>
    <t>Hot_Dog</t>
  </si>
  <si>
    <t>Ice_Cream</t>
  </si>
  <si>
    <t>Max_Calories</t>
  </si>
  <si>
    <t>Min_Calories</t>
  </si>
  <si>
    <t>Min_Protein</t>
  </si>
  <si>
    <t>Max_fat</t>
  </si>
  <si>
    <t>Min_fat</t>
  </si>
  <si>
    <t>Max_sodium</t>
  </si>
  <si>
    <t>Min_sodium</t>
  </si>
  <si>
    <t>Comp. Time</t>
  </si>
  <si>
    <t>Status</t>
  </si>
  <si>
    <t>Optimal</t>
  </si>
  <si>
    <t>Diet</t>
  </si>
  <si>
    <t>Diet_Integer</t>
  </si>
  <si>
    <t>Linear-Integer</t>
  </si>
  <si>
    <t>I-1</t>
  </si>
  <si>
    <t>I-2</t>
  </si>
  <si>
    <t>I-3</t>
  </si>
  <si>
    <t>I-4</t>
  </si>
  <si>
    <t>I-5</t>
  </si>
  <si>
    <t>I-6</t>
  </si>
  <si>
    <t>I-7</t>
  </si>
  <si>
    <t>I-8</t>
  </si>
  <si>
    <t>I-9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</si>
</sst>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12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3" borderId="0" xfId="0" applyNumberFormat="1" applyFill="1"/>
    <xf numFmtId="0" fontId="0" fillId="0" borderId="1" xfId="0" applyNumberFormat="1" applyFill="1" applyBorder="1"/>
    <xf numFmtId="0" fontId="2" fillId="0" borderId="0" xfId="0" applyFont="1" applyAlignment="1">
      <alignment horizontal="right"/>
    </xf>
    <xf numFmtId="0" fontId="0" fillId="2" borderId="0" xfId="0" applyNumberFormat="1" applyFill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1" xfId="0" applyNumberFormat="1" applyFill="1" applyBorder="1" applyAlignment="1">
      <alignment horizontal="right"/>
    </xf>
    <xf numFmtId="0" fontId="5" fillId="0" borderId="0" xfId="0" applyFont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4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2</xdr:row>
      <xdr:rowOff>0</xdr:rowOff>
    </xdr:from>
    <xdr:to>
      <xdr:col>2</xdr:col>
      <xdr:colOff>6350</xdr:colOff>
      <xdr:row>3</xdr:row>
      <xdr:rowOff>63500</xdr:rowOff>
    </xdr:to>
    <xdr:sp macro="[1]!Change" textlink="">
      <xdr:nvSpPr>
        <xdr:cNvPr id="2" name="Oval 1">
          <a:extLst>
            <a:ext uri="{FF2B5EF4-FFF2-40B4-BE49-F238E27FC236}">
              <a16:creationId xmlns:a16="http://schemas.microsoft.com/office/drawing/2014/main" id="{467FC654-F318-DBD4-C76D-67E92EFE21BC}"/>
            </a:ext>
          </a:extLst>
        </xdr:cNvPr>
        <xdr:cNvSpPr/>
      </xdr:nvSpPr>
      <xdr:spPr>
        <a:xfrm>
          <a:off x="914400" y="381000"/>
          <a:ext cx="254000" cy="254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4</xdr:row>
      <xdr:rowOff>0</xdr:rowOff>
    </xdr:from>
    <xdr:to>
      <xdr:col>2</xdr:col>
      <xdr:colOff>6350</xdr:colOff>
      <xdr:row>5</xdr:row>
      <xdr:rowOff>63500</xdr:rowOff>
    </xdr:to>
    <xdr:sp macro="[1]!Solve_LP" textlink="">
      <xdr:nvSpPr>
        <xdr:cNvPr id="3" name="Oval 2">
          <a:extLst>
            <a:ext uri="{FF2B5EF4-FFF2-40B4-BE49-F238E27FC236}">
              <a16:creationId xmlns:a16="http://schemas.microsoft.com/office/drawing/2014/main" id="{80DE6D06-5D14-D027-DF95-68EDDF79BE2C}"/>
            </a:ext>
          </a:extLst>
        </xdr:cNvPr>
        <xdr:cNvSpPr/>
      </xdr:nvSpPr>
      <xdr:spPr>
        <a:xfrm>
          <a:off x="914400" y="762000"/>
          <a:ext cx="254000" cy="254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6</xdr:row>
      <xdr:rowOff>0</xdr:rowOff>
    </xdr:from>
    <xdr:to>
      <xdr:col>2</xdr:col>
      <xdr:colOff>6350</xdr:colOff>
      <xdr:row>7</xdr:row>
      <xdr:rowOff>63500</xdr:rowOff>
    </xdr:to>
    <xdr:sp macro="[1]!MP_Parametric" textlink="">
      <xdr:nvSpPr>
        <xdr:cNvPr id="4" name="Oval 3">
          <a:extLst>
            <a:ext uri="{FF2B5EF4-FFF2-40B4-BE49-F238E27FC236}">
              <a16:creationId xmlns:a16="http://schemas.microsoft.com/office/drawing/2014/main" id="{9A1C83D5-7F77-CBA0-C710-3977A82007FA}"/>
            </a:ext>
          </a:extLst>
        </xdr:cNvPr>
        <xdr:cNvSpPr/>
      </xdr:nvSpPr>
      <xdr:spPr>
        <a:xfrm>
          <a:off x="914400" y="1143000"/>
          <a:ext cx="254000" cy="254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8</xdr:row>
      <xdr:rowOff>0</xdr:rowOff>
    </xdr:from>
    <xdr:to>
      <xdr:col>2</xdr:col>
      <xdr:colOff>6350</xdr:colOff>
      <xdr:row>9</xdr:row>
      <xdr:rowOff>63500</xdr:rowOff>
    </xdr:to>
    <xdr:sp macro="[1]!Constraint_Type" textlink="">
      <xdr:nvSpPr>
        <xdr:cNvPr id="5" name="Oval 4">
          <a:extLst>
            <a:ext uri="{FF2B5EF4-FFF2-40B4-BE49-F238E27FC236}">
              <a16:creationId xmlns:a16="http://schemas.microsoft.com/office/drawing/2014/main" id="{C08EA541-A403-9A6F-9CE8-CC1EE06BDF89}"/>
            </a:ext>
          </a:extLst>
        </xdr:cNvPr>
        <xdr:cNvSpPr/>
      </xdr:nvSpPr>
      <xdr:spPr>
        <a:xfrm>
          <a:off x="914400" y="1524000"/>
          <a:ext cx="254000" cy="254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2</xdr:row>
      <xdr:rowOff>0</xdr:rowOff>
    </xdr:from>
    <xdr:to>
      <xdr:col>2</xdr:col>
      <xdr:colOff>6350</xdr:colOff>
      <xdr:row>3</xdr:row>
      <xdr:rowOff>63500</xdr:rowOff>
    </xdr:to>
    <xdr:sp macro="[1]!Change" textlink="">
      <xdr:nvSpPr>
        <xdr:cNvPr id="2" name="Oval 1">
          <a:extLst>
            <a:ext uri="{FF2B5EF4-FFF2-40B4-BE49-F238E27FC236}">
              <a16:creationId xmlns:a16="http://schemas.microsoft.com/office/drawing/2014/main" id="{5814D654-B120-752F-A320-8D48DE4F9061}"/>
            </a:ext>
          </a:extLst>
        </xdr:cNvPr>
        <xdr:cNvSpPr/>
      </xdr:nvSpPr>
      <xdr:spPr>
        <a:xfrm>
          <a:off x="914400" y="381000"/>
          <a:ext cx="254000" cy="254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4</xdr:row>
      <xdr:rowOff>0</xdr:rowOff>
    </xdr:from>
    <xdr:to>
      <xdr:col>2</xdr:col>
      <xdr:colOff>6350</xdr:colOff>
      <xdr:row>5</xdr:row>
      <xdr:rowOff>63500</xdr:rowOff>
    </xdr:to>
    <xdr:sp macro="[1]!Solve_LP" textlink="">
      <xdr:nvSpPr>
        <xdr:cNvPr id="3" name="Oval 2">
          <a:extLst>
            <a:ext uri="{FF2B5EF4-FFF2-40B4-BE49-F238E27FC236}">
              <a16:creationId xmlns:a16="http://schemas.microsoft.com/office/drawing/2014/main" id="{DBF28B9B-A8C2-891C-68B8-25D6D2F10718}"/>
            </a:ext>
          </a:extLst>
        </xdr:cNvPr>
        <xdr:cNvSpPr/>
      </xdr:nvSpPr>
      <xdr:spPr>
        <a:xfrm>
          <a:off x="914400" y="762000"/>
          <a:ext cx="254000" cy="254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6</xdr:row>
      <xdr:rowOff>0</xdr:rowOff>
    </xdr:from>
    <xdr:to>
      <xdr:col>2</xdr:col>
      <xdr:colOff>6350</xdr:colOff>
      <xdr:row>7</xdr:row>
      <xdr:rowOff>63500</xdr:rowOff>
    </xdr:to>
    <xdr:sp macro="[1]!MP_Parametric" textlink="">
      <xdr:nvSpPr>
        <xdr:cNvPr id="4" name="Oval 3">
          <a:extLst>
            <a:ext uri="{FF2B5EF4-FFF2-40B4-BE49-F238E27FC236}">
              <a16:creationId xmlns:a16="http://schemas.microsoft.com/office/drawing/2014/main" id="{A16A8B70-845E-71D5-8A43-96BB0CFACA7B}"/>
            </a:ext>
          </a:extLst>
        </xdr:cNvPr>
        <xdr:cNvSpPr/>
      </xdr:nvSpPr>
      <xdr:spPr>
        <a:xfrm>
          <a:off x="914400" y="1143000"/>
          <a:ext cx="254000" cy="254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333375</xdr:colOff>
      <xdr:row>8</xdr:row>
      <xdr:rowOff>0</xdr:rowOff>
    </xdr:from>
    <xdr:to>
      <xdr:col>2</xdr:col>
      <xdr:colOff>6350</xdr:colOff>
      <xdr:row>9</xdr:row>
      <xdr:rowOff>63500</xdr:rowOff>
    </xdr:to>
    <xdr:sp macro="[1]!Constraint_Type" textlink="">
      <xdr:nvSpPr>
        <xdr:cNvPr id="5" name="Oval 4">
          <a:extLst>
            <a:ext uri="{FF2B5EF4-FFF2-40B4-BE49-F238E27FC236}">
              <a16:creationId xmlns:a16="http://schemas.microsoft.com/office/drawing/2014/main" id="{1649F648-2E5C-0CC7-AEAE-4367A017B986}"/>
            </a:ext>
          </a:extLst>
        </xdr:cNvPr>
        <xdr:cNvSpPr/>
      </xdr:nvSpPr>
      <xdr:spPr>
        <a:xfrm>
          <a:off x="914400" y="1524000"/>
          <a:ext cx="254000" cy="2540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269670\Desktop\mp_model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Change"/>
      <definedName name="Constraint_Type"/>
      <definedName name="MP_Parametric"/>
      <definedName name="Solve_LP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D01B-CBCD-4052-B5F4-86137D45020A}">
  <dimension ref="A1:P21"/>
  <sheetViews>
    <sheetView showGridLines="0" workbookViewId="0">
      <pane xSplit="6" ySplit="14" topLeftCell="G15" activePane="bottomRight" state="frozenSplit"/>
      <selection pane="topRight" activeCell="G1" sqref="G1"/>
      <selection pane="bottomLeft" activeCell="A15" sqref="A15"/>
      <selection pane="bottomRight" activeCell="E35" sqref="E35"/>
    </sheetView>
  </sheetViews>
  <sheetFormatPr defaultColWidth="8.7109375" defaultRowHeight="15" x14ac:dyDescent="0.25"/>
  <cols>
    <col min="7" max="7" width="3.7109375" customWidth="1"/>
  </cols>
  <sheetData>
    <row r="1" spans="1:16" ht="15.75" thickBot="1" x14ac:dyDescent="0.3">
      <c r="A1" s="2" t="s">
        <v>0</v>
      </c>
      <c r="E1" s="3" t="s">
        <v>1</v>
      </c>
      <c r="F1" s="5" t="s">
        <v>48</v>
      </c>
      <c r="J1" s="3" t="s">
        <v>7</v>
      </c>
      <c r="K1" s="6" t="s">
        <v>8</v>
      </c>
      <c r="N1" s="3"/>
      <c r="O1" s="4"/>
      <c r="P1" s="4"/>
    </row>
    <row r="2" spans="1:16" x14ac:dyDescent="0.25">
      <c r="A2" s="16">
        <f>MIN($F$4)</f>
        <v>11.828861111111113</v>
      </c>
      <c r="E2" s="3" t="s">
        <v>2</v>
      </c>
      <c r="F2" s="5" t="s">
        <v>3</v>
      </c>
      <c r="J2" s="3" t="s">
        <v>2</v>
      </c>
      <c r="K2" s="6" t="s">
        <v>12</v>
      </c>
      <c r="N2" s="3"/>
      <c r="O2" s="4"/>
      <c r="P2" s="4"/>
    </row>
    <row r="3" spans="1:16" x14ac:dyDescent="0.25">
      <c r="A3" s="17">
        <f>COUNT($H$8:$P$8)</f>
        <v>9</v>
      </c>
      <c r="C3" s="15" t="s">
        <v>24</v>
      </c>
      <c r="E3" s="3" t="s">
        <v>4</v>
      </c>
      <c r="F3" s="5" t="s">
        <v>5</v>
      </c>
      <c r="J3" s="3" t="s">
        <v>9</v>
      </c>
      <c r="K3" s="6" t="s">
        <v>11</v>
      </c>
      <c r="N3" s="3" t="s">
        <v>45</v>
      </c>
      <c r="O3" s="19">
        <v>0</v>
      </c>
      <c r="P3" s="4"/>
    </row>
    <row r="4" spans="1:16" x14ac:dyDescent="0.25">
      <c r="A4" s="17" t="b">
        <f t="array" ref="A4">$H$8:$P$8&gt;=0</f>
        <v>1</v>
      </c>
      <c r="E4" s="3" t="s">
        <v>6</v>
      </c>
      <c r="F4" s="6">
        <f>SUMPRODUCT(Diet_C,Diet_X)</f>
        <v>11.828861111111113</v>
      </c>
      <c r="J4" s="3" t="s">
        <v>10</v>
      </c>
      <c r="K4" s="6" t="s">
        <v>11</v>
      </c>
      <c r="N4" s="3" t="s">
        <v>46</v>
      </c>
      <c r="O4" s="1" t="s">
        <v>47</v>
      </c>
    </row>
    <row r="5" spans="1:16" x14ac:dyDescent="0.25">
      <c r="A5" s="17" t="b">
        <f t="array" ref="A5">$D$15&lt;=$F$15</f>
        <v>1</v>
      </c>
      <c r="C5" s="15" t="s">
        <v>25</v>
      </c>
    </row>
    <row r="6" spans="1:16" x14ac:dyDescent="0.25">
      <c r="A6" s="17" t="b">
        <f t="array" ref="A6">$D$16:$D$17&gt;=$F$16:$F$17</f>
        <v>1</v>
      </c>
      <c r="F6" s="11" t="s">
        <v>13</v>
      </c>
      <c r="H6" s="8">
        <v>1</v>
      </c>
      <c r="I6" s="8">
        <v>2</v>
      </c>
      <c r="J6" s="8">
        <v>3</v>
      </c>
      <c r="K6" s="8">
        <v>4</v>
      </c>
      <c r="L6" s="8">
        <v>5</v>
      </c>
      <c r="M6" s="8">
        <v>6</v>
      </c>
      <c r="N6" s="8">
        <v>7</v>
      </c>
      <c r="O6" s="8">
        <v>8</v>
      </c>
      <c r="P6" s="8">
        <v>9</v>
      </c>
    </row>
    <row r="7" spans="1:16" x14ac:dyDescent="0.25">
      <c r="A7" s="17" t="b">
        <f t="array" ref="A7">$D$18&lt;=$F$18</f>
        <v>1</v>
      </c>
      <c r="C7" s="15" t="s">
        <v>26</v>
      </c>
      <c r="F7" s="3" t="s">
        <v>1</v>
      </c>
      <c r="H7" t="s">
        <v>28</v>
      </c>
      <c r="I7" t="s">
        <v>29</v>
      </c>
      <c r="J7" t="s">
        <v>36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37</v>
      </c>
    </row>
    <row r="8" spans="1:16" x14ac:dyDescent="0.25">
      <c r="A8" s="17" t="b">
        <f t="array" ref="A8">$D$19&gt;=$F$19</f>
        <v>1</v>
      </c>
      <c r="F8" s="3" t="s">
        <v>14</v>
      </c>
      <c r="H8" s="9">
        <v>0.6045138888888888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6.9701388888888882</v>
      </c>
      <c r="P8" s="9">
        <v>2.5913194444444461</v>
      </c>
    </row>
    <row r="9" spans="1:16" x14ac:dyDescent="0.25">
      <c r="A9" s="17" t="b">
        <f t="array" ref="A9">$D$20&lt;=$F$20</f>
        <v>1</v>
      </c>
      <c r="C9" s="15" t="s">
        <v>27</v>
      </c>
      <c r="F9" s="3"/>
    </row>
    <row r="10" spans="1:16" x14ac:dyDescent="0.25">
      <c r="A10" s="17" t="b">
        <f t="array" ref="A10">$D$21&gt;=$F$21</f>
        <v>1</v>
      </c>
      <c r="F10" s="3"/>
    </row>
    <row r="11" spans="1:16" x14ac:dyDescent="0.25">
      <c r="A11" s="17">
        <f>{100,100,0.000001,0,TRUE,FALSE,FALSE,1,1,1,0.0001,FALSE}</f>
        <v>100</v>
      </c>
      <c r="F11" s="3"/>
    </row>
    <row r="12" spans="1:16" ht="15.75" thickBot="1" x14ac:dyDescent="0.3">
      <c r="A12" s="18">
        <f>{100,100,2,100,0,FALSE,TRUE,0.075,0,0,FALSE,30}</f>
        <v>100</v>
      </c>
      <c r="F12" s="3" t="s">
        <v>15</v>
      </c>
      <c r="H12" s="10">
        <v>2.4900000000000002</v>
      </c>
      <c r="I12" s="10">
        <v>2.89</v>
      </c>
      <c r="J12" s="10">
        <v>1.5</v>
      </c>
      <c r="K12" s="10">
        <v>1.89</v>
      </c>
      <c r="L12" s="10">
        <v>2.09</v>
      </c>
      <c r="M12" s="10">
        <v>1.99</v>
      </c>
      <c r="N12" s="10">
        <v>2.4900000000000002</v>
      </c>
      <c r="O12" s="10">
        <v>0.89</v>
      </c>
      <c r="P12" s="10">
        <v>1.59</v>
      </c>
    </row>
    <row r="13" spans="1:16" x14ac:dyDescent="0.25">
      <c r="B13" s="7" t="s">
        <v>16</v>
      </c>
    </row>
    <row r="14" spans="1:16" x14ac:dyDescent="0.25"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22</v>
      </c>
      <c r="H14" s="1" t="s">
        <v>23</v>
      </c>
    </row>
    <row r="15" spans="1:16" x14ac:dyDescent="0.25">
      <c r="B15" s="8">
        <v>1</v>
      </c>
      <c r="C15" s="8" t="s">
        <v>38</v>
      </c>
      <c r="D15" s="12">
        <f>SUMPRODUCT(Diet_X,H15:P15)</f>
        <v>1800.0000000000005</v>
      </c>
      <c r="E15" s="13" t="s">
        <v>21</v>
      </c>
      <c r="F15" s="14">
        <v>2200</v>
      </c>
      <c r="H15" s="10">
        <v>410</v>
      </c>
      <c r="I15" s="10">
        <v>420</v>
      </c>
      <c r="J15" s="10">
        <v>560</v>
      </c>
      <c r="K15" s="10">
        <v>380</v>
      </c>
      <c r="L15" s="10">
        <v>320</v>
      </c>
      <c r="M15" s="10">
        <v>320</v>
      </c>
      <c r="N15" s="10">
        <v>320</v>
      </c>
      <c r="O15" s="10">
        <v>100</v>
      </c>
      <c r="P15" s="10">
        <v>330</v>
      </c>
    </row>
    <row r="16" spans="1:16" x14ac:dyDescent="0.25">
      <c r="B16" s="8">
        <v>2</v>
      </c>
      <c r="C16" s="8" t="s">
        <v>39</v>
      </c>
      <c r="D16" s="12">
        <f>SUMPRODUCT(Diet_X,H16:P16)</f>
        <v>1800.0000000000005</v>
      </c>
      <c r="E16" s="13" t="s">
        <v>35</v>
      </c>
      <c r="F16" s="14">
        <v>1800</v>
      </c>
      <c r="H16" s="10">
        <v>410</v>
      </c>
      <c r="I16" s="10">
        <v>420</v>
      </c>
      <c r="J16" s="10">
        <v>560</v>
      </c>
      <c r="K16" s="10">
        <v>380</v>
      </c>
      <c r="L16" s="10">
        <v>320</v>
      </c>
      <c r="M16" s="10">
        <v>320</v>
      </c>
      <c r="N16" s="10">
        <v>320</v>
      </c>
      <c r="O16" s="10">
        <v>100</v>
      </c>
      <c r="P16" s="10">
        <v>330</v>
      </c>
    </row>
    <row r="17" spans="2:16" x14ac:dyDescent="0.25">
      <c r="B17" s="8">
        <v>3</v>
      </c>
      <c r="C17" s="8" t="s">
        <v>40</v>
      </c>
      <c r="D17" s="12">
        <f>SUMPRODUCT(Diet_X,H17:P17)</f>
        <v>91</v>
      </c>
      <c r="E17" s="13" t="s">
        <v>35</v>
      </c>
      <c r="F17" s="14">
        <v>91</v>
      </c>
      <c r="H17" s="10">
        <v>24</v>
      </c>
      <c r="I17" s="10">
        <v>32</v>
      </c>
      <c r="J17" s="10">
        <v>20</v>
      </c>
      <c r="K17" s="10">
        <v>4</v>
      </c>
      <c r="L17" s="10">
        <v>12</v>
      </c>
      <c r="M17" s="10">
        <v>15</v>
      </c>
      <c r="N17" s="10">
        <v>31</v>
      </c>
      <c r="O17" s="10">
        <v>8</v>
      </c>
      <c r="P17" s="10">
        <v>8</v>
      </c>
    </row>
    <row r="18" spans="2:16" x14ac:dyDescent="0.25">
      <c r="B18" s="8">
        <v>4</v>
      </c>
      <c r="C18" s="8" t="s">
        <v>41</v>
      </c>
      <c r="D18" s="12">
        <f>SUMPRODUCT(Diet_X,H18:P18)</f>
        <v>59.055902777777789</v>
      </c>
      <c r="E18" s="13" t="s">
        <v>21</v>
      </c>
      <c r="F18" s="14">
        <v>65</v>
      </c>
      <c r="H18" s="10">
        <v>26</v>
      </c>
      <c r="I18" s="10">
        <v>10</v>
      </c>
      <c r="J18" s="10">
        <v>32</v>
      </c>
      <c r="K18" s="10">
        <v>19</v>
      </c>
      <c r="L18" s="10">
        <v>10</v>
      </c>
      <c r="M18" s="10">
        <v>12</v>
      </c>
      <c r="N18" s="10">
        <v>12</v>
      </c>
      <c r="O18" s="10">
        <v>2.5</v>
      </c>
      <c r="P18" s="10">
        <v>10</v>
      </c>
    </row>
    <row r="19" spans="2:16" x14ac:dyDescent="0.25">
      <c r="B19" s="8">
        <v>5</v>
      </c>
      <c r="C19" s="8" t="s">
        <v>42</v>
      </c>
      <c r="D19" s="12">
        <f>SUMPRODUCT(Diet_X,H19:P19)</f>
        <v>59.055902777777789</v>
      </c>
      <c r="E19" s="13" t="s">
        <v>35</v>
      </c>
      <c r="F19" s="14">
        <v>0</v>
      </c>
      <c r="H19" s="10">
        <v>26</v>
      </c>
      <c r="I19" s="10">
        <v>10</v>
      </c>
      <c r="J19" s="10">
        <v>32</v>
      </c>
      <c r="K19" s="10">
        <v>19</v>
      </c>
      <c r="L19" s="10">
        <v>10</v>
      </c>
      <c r="M19" s="10">
        <v>12</v>
      </c>
      <c r="N19" s="10">
        <v>12</v>
      </c>
      <c r="O19" s="10">
        <v>2.5</v>
      </c>
      <c r="P19" s="10">
        <v>10</v>
      </c>
    </row>
    <row r="20" spans="2:16" x14ac:dyDescent="0.25">
      <c r="B20" s="8">
        <v>6</v>
      </c>
      <c r="C20" s="8" t="s">
        <v>43</v>
      </c>
      <c r="D20" s="12">
        <f>SUMPRODUCT(Diet_X,H20:P20)</f>
        <v>1779</v>
      </c>
      <c r="E20" s="13" t="s">
        <v>21</v>
      </c>
      <c r="F20" s="14">
        <v>1779</v>
      </c>
      <c r="H20" s="10">
        <v>730</v>
      </c>
      <c r="I20" s="10">
        <v>1190</v>
      </c>
      <c r="J20" s="10">
        <v>1800</v>
      </c>
      <c r="K20" s="10">
        <v>270</v>
      </c>
      <c r="L20" s="10">
        <v>930</v>
      </c>
      <c r="M20" s="10">
        <v>820</v>
      </c>
      <c r="N20" s="10">
        <v>1230</v>
      </c>
      <c r="O20" s="10">
        <v>125</v>
      </c>
      <c r="P20" s="10">
        <v>180</v>
      </c>
    </row>
    <row r="21" spans="2:16" x14ac:dyDescent="0.25">
      <c r="B21" s="8">
        <v>7</v>
      </c>
      <c r="C21" s="8" t="s">
        <v>44</v>
      </c>
      <c r="D21" s="12">
        <f>SUMPRODUCT(Diet_X,H21:P21)</f>
        <v>1779</v>
      </c>
      <c r="E21" s="13" t="s">
        <v>35</v>
      </c>
      <c r="F21" s="14">
        <v>0</v>
      </c>
      <c r="H21" s="10">
        <v>730</v>
      </c>
      <c r="I21" s="10">
        <v>1190</v>
      </c>
      <c r="J21" s="10">
        <v>1800</v>
      </c>
      <c r="K21" s="10">
        <v>270</v>
      </c>
      <c r="L21" s="10">
        <v>960</v>
      </c>
      <c r="M21" s="10">
        <v>820</v>
      </c>
      <c r="N21" s="10">
        <v>1230</v>
      </c>
      <c r="O21" s="10">
        <v>125</v>
      </c>
      <c r="P21" s="10">
        <v>180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374-6525-4DDC-B425-6D6176096F67}">
  <dimension ref="A1:P21"/>
  <sheetViews>
    <sheetView showGridLines="0" tabSelected="1" workbookViewId="0">
      <selection activeCell="T10" sqref="T10"/>
    </sheetView>
  </sheetViews>
  <sheetFormatPr defaultColWidth="8.7109375" defaultRowHeight="15" x14ac:dyDescent="0.25"/>
  <cols>
    <col min="1" max="1" width="11.28515625" bestFit="1" customWidth="1"/>
    <col min="2" max="2" width="11" bestFit="1" customWidth="1"/>
    <col min="3" max="3" width="15.5703125" bestFit="1" customWidth="1"/>
    <col min="4" max="4" width="6.140625" bestFit="1" customWidth="1"/>
    <col min="6" max="6" width="16.42578125" bestFit="1" customWidth="1"/>
    <col min="7" max="7" width="3.7109375" customWidth="1"/>
    <col min="8" max="8" width="10.5703125" customWidth="1"/>
    <col min="9" max="9" width="8" bestFit="1" customWidth="1"/>
    <col min="10" max="10" width="8.5703125" bestFit="1" customWidth="1"/>
    <col min="11" max="11" width="6.140625" customWidth="1"/>
    <col min="12" max="12" width="9.140625" bestFit="1" customWidth="1"/>
    <col min="13" max="13" width="5.42578125" bestFit="1" customWidth="1"/>
    <col min="14" max="14" width="6.7109375" customWidth="1"/>
    <col min="15" max="15" width="8.140625" bestFit="1" customWidth="1"/>
    <col min="16" max="16" width="10.28515625" bestFit="1" customWidth="1"/>
  </cols>
  <sheetData>
    <row r="1" spans="1:16" ht="15.75" thickBot="1" x14ac:dyDescent="0.3">
      <c r="A1" s="2" t="s">
        <v>0</v>
      </c>
      <c r="E1" s="3" t="s">
        <v>1</v>
      </c>
      <c r="F1" s="5" t="s">
        <v>49</v>
      </c>
      <c r="J1" s="3" t="s">
        <v>7</v>
      </c>
      <c r="K1" s="6" t="s">
        <v>8</v>
      </c>
      <c r="N1" s="3"/>
      <c r="O1" s="4"/>
      <c r="P1" s="4"/>
    </row>
    <row r="2" spans="1:16" x14ac:dyDescent="0.25">
      <c r="A2" s="16">
        <f>MIN($F$4)</f>
        <v>12.780000000000001</v>
      </c>
      <c r="E2" s="3" t="s">
        <v>2</v>
      </c>
      <c r="F2" s="5" t="s">
        <v>3</v>
      </c>
      <c r="J2" s="3" t="s">
        <v>2</v>
      </c>
      <c r="K2" s="6" t="s">
        <v>50</v>
      </c>
      <c r="N2" s="3"/>
      <c r="O2" s="4"/>
      <c r="P2" s="4"/>
    </row>
    <row r="3" spans="1:16" x14ac:dyDescent="0.25">
      <c r="A3" s="17">
        <f>COUNT($H$8:$P$8)</f>
        <v>9</v>
      </c>
      <c r="C3" s="15" t="s">
        <v>24</v>
      </c>
      <c r="E3" s="3" t="s">
        <v>4</v>
      </c>
      <c r="F3" s="5" t="s">
        <v>5</v>
      </c>
      <c r="J3" s="3" t="s">
        <v>9</v>
      </c>
      <c r="K3" s="6" t="s">
        <v>11</v>
      </c>
      <c r="N3" s="3" t="s">
        <v>45</v>
      </c>
      <c r="O3" s="19">
        <v>1.1574076779652387E-5</v>
      </c>
      <c r="P3" s="4"/>
    </row>
    <row r="4" spans="1:16" x14ac:dyDescent="0.25">
      <c r="A4" s="17" t="b">
        <f t="array" ref="A4">$H$8:$P$8&gt;=0</f>
        <v>1</v>
      </c>
      <c r="E4" s="3" t="s">
        <v>6</v>
      </c>
      <c r="F4" s="6">
        <f>SUMPRODUCT(Diet_Integer_C,Diet_Integer_X)</f>
        <v>12.780000000000001</v>
      </c>
      <c r="J4" s="3" t="s">
        <v>10</v>
      </c>
      <c r="K4" s="6" t="s">
        <v>11</v>
      </c>
      <c r="N4" s="3" t="s">
        <v>46</v>
      </c>
      <c r="O4" s="1" t="s">
        <v>47</v>
      </c>
    </row>
    <row r="5" spans="1:16" x14ac:dyDescent="0.25">
      <c r="A5" s="17" t="b">
        <f t="array" ref="A5">$D$15&lt;=$F$15</f>
        <v>1</v>
      </c>
      <c r="C5" s="15" t="s">
        <v>25</v>
      </c>
    </row>
    <row r="6" spans="1:16" x14ac:dyDescent="0.25">
      <c r="A6" s="17" t="b">
        <f t="array" ref="A6">$D$16:$D$17&gt;=$F$16:$F$17</f>
        <v>1</v>
      </c>
      <c r="F6" s="11" t="s">
        <v>13</v>
      </c>
      <c r="H6" s="8" t="s">
        <v>51</v>
      </c>
      <c r="I6" s="8" t="s">
        <v>52</v>
      </c>
      <c r="J6" s="8" t="s">
        <v>53</v>
      </c>
      <c r="K6" s="8" t="s">
        <v>54</v>
      </c>
      <c r="L6" s="8" t="s">
        <v>55</v>
      </c>
      <c r="M6" s="8" t="s">
        <v>56</v>
      </c>
      <c r="N6" s="8" t="s">
        <v>57</v>
      </c>
      <c r="O6" s="8" t="s">
        <v>58</v>
      </c>
      <c r="P6" s="8" t="s">
        <v>59</v>
      </c>
    </row>
    <row r="7" spans="1:16" x14ac:dyDescent="0.25">
      <c r="A7" s="17" t="b">
        <f t="array" ref="A7">$D$18&lt;=$F$18</f>
        <v>1</v>
      </c>
      <c r="C7" s="15" t="s">
        <v>26</v>
      </c>
      <c r="F7" s="3" t="s">
        <v>1</v>
      </c>
      <c r="H7" t="s">
        <v>28</v>
      </c>
      <c r="I7" t="s">
        <v>29</v>
      </c>
      <c r="J7" t="s">
        <v>36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37</v>
      </c>
    </row>
    <row r="8" spans="1:16" x14ac:dyDescent="0.25">
      <c r="A8" s="17" t="b">
        <f t="array" ref="A8">$D$19&gt;=$F$19</f>
        <v>1</v>
      </c>
      <c r="F8" s="3" t="s">
        <v>14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9</v>
      </c>
      <c r="P8" s="9">
        <v>3</v>
      </c>
    </row>
    <row r="9" spans="1:16" x14ac:dyDescent="0.25">
      <c r="A9" s="17" t="b">
        <f t="array" ref="A9">$D$20&lt;=$F$20</f>
        <v>1</v>
      </c>
      <c r="C9" s="15" t="s">
        <v>27</v>
      </c>
      <c r="F9" s="3"/>
    </row>
    <row r="10" spans="1:16" x14ac:dyDescent="0.25">
      <c r="A10" s="17" t="b">
        <f t="array" ref="A10">$D$21&gt;=$F$21</f>
        <v>1</v>
      </c>
      <c r="F10" s="3"/>
    </row>
    <row r="11" spans="1:16" x14ac:dyDescent="0.25">
      <c r="A11" s="17" t="b">
        <f t="array" ref="A11">$H$8:$P$8=INT($H$8:$P$8)</f>
        <v>1</v>
      </c>
      <c r="F11" s="3"/>
    </row>
    <row r="12" spans="1:16" x14ac:dyDescent="0.25">
      <c r="A12" s="17">
        <f>{100,100,0.000001,0,TRUE,FALSE,FALSE,1,1,1,0.0001,FALSE}</f>
        <v>100</v>
      </c>
      <c r="F12" s="3" t="s">
        <v>15</v>
      </c>
      <c r="H12" s="10">
        <v>2.4900000000000002</v>
      </c>
      <c r="I12" s="10">
        <v>2.89</v>
      </c>
      <c r="J12" s="10">
        <v>1.5</v>
      </c>
      <c r="K12" s="10">
        <v>1.89</v>
      </c>
      <c r="L12" s="10">
        <v>2.09</v>
      </c>
      <c r="M12" s="10">
        <v>1.99</v>
      </c>
      <c r="N12" s="10">
        <v>2.4900000000000002</v>
      </c>
      <c r="O12" s="10">
        <v>0.89</v>
      </c>
      <c r="P12" s="10">
        <v>1.59</v>
      </c>
    </row>
    <row r="13" spans="1:16" ht="15.75" thickBot="1" x14ac:dyDescent="0.3">
      <c r="A13" s="18">
        <f>{100,100,2,100,0,FALSE,TRUE,0.075,0,0,FALSE,30}</f>
        <v>100</v>
      </c>
      <c r="B13" s="7" t="s">
        <v>16</v>
      </c>
    </row>
    <row r="14" spans="1:16" x14ac:dyDescent="0.25"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22</v>
      </c>
      <c r="H14" s="1" t="s">
        <v>23</v>
      </c>
    </row>
    <row r="15" spans="1:16" x14ac:dyDescent="0.25">
      <c r="B15" s="8">
        <v>1</v>
      </c>
      <c r="C15" s="8" t="s">
        <v>38</v>
      </c>
      <c r="D15" s="12">
        <f>SUMPRODUCT(Diet_Integer_X,H15:P15)</f>
        <v>1890</v>
      </c>
      <c r="E15" s="13" t="s">
        <v>21</v>
      </c>
      <c r="F15" s="14">
        <v>2200</v>
      </c>
      <c r="H15" s="10">
        <v>410</v>
      </c>
      <c r="I15" s="10">
        <v>420</v>
      </c>
      <c r="J15" s="10">
        <v>560</v>
      </c>
      <c r="K15" s="10">
        <v>380</v>
      </c>
      <c r="L15" s="10">
        <v>320</v>
      </c>
      <c r="M15" s="10">
        <v>320</v>
      </c>
      <c r="N15" s="10">
        <v>320</v>
      </c>
      <c r="O15" s="10">
        <v>100</v>
      </c>
      <c r="P15" s="10">
        <v>330</v>
      </c>
    </row>
    <row r="16" spans="1:16" x14ac:dyDescent="0.25">
      <c r="B16" s="8">
        <v>2</v>
      </c>
      <c r="C16" s="8" t="s">
        <v>39</v>
      </c>
      <c r="D16" s="12">
        <f>SUMPRODUCT(Diet_Integer_X,H16:P16)</f>
        <v>1890</v>
      </c>
      <c r="E16" s="13" t="s">
        <v>35</v>
      </c>
      <c r="F16" s="14">
        <v>1800</v>
      </c>
      <c r="H16" s="10">
        <v>410</v>
      </c>
      <c r="I16" s="10">
        <v>420</v>
      </c>
      <c r="J16" s="10">
        <v>560</v>
      </c>
      <c r="K16" s="10">
        <v>380</v>
      </c>
      <c r="L16" s="10">
        <v>320</v>
      </c>
      <c r="M16" s="10">
        <v>320</v>
      </c>
      <c r="N16" s="10">
        <v>320</v>
      </c>
      <c r="O16" s="10">
        <v>100</v>
      </c>
      <c r="P16" s="10">
        <v>330</v>
      </c>
    </row>
    <row r="17" spans="2:16" x14ac:dyDescent="0.25">
      <c r="B17" s="8">
        <v>3</v>
      </c>
      <c r="C17" s="8" t="s">
        <v>40</v>
      </c>
      <c r="D17" s="12">
        <f>SUMPRODUCT(Diet_Integer_X,H17:P17)</f>
        <v>96</v>
      </c>
      <c r="E17" s="13" t="s">
        <v>35</v>
      </c>
      <c r="F17" s="14">
        <v>91</v>
      </c>
      <c r="H17" s="10">
        <v>24</v>
      </c>
      <c r="I17" s="10">
        <v>32</v>
      </c>
      <c r="J17" s="10">
        <v>20</v>
      </c>
      <c r="K17" s="10">
        <v>4</v>
      </c>
      <c r="L17" s="10">
        <v>12</v>
      </c>
      <c r="M17" s="10">
        <v>15</v>
      </c>
      <c r="N17" s="10">
        <v>31</v>
      </c>
      <c r="O17" s="10">
        <v>8</v>
      </c>
      <c r="P17" s="10">
        <v>8</v>
      </c>
    </row>
    <row r="18" spans="2:16" x14ac:dyDescent="0.25">
      <c r="B18" s="8">
        <v>4</v>
      </c>
      <c r="C18" s="8" t="s">
        <v>41</v>
      </c>
      <c r="D18" s="12">
        <f>SUMPRODUCT(Diet_Integer_X,H18:P18)</f>
        <v>52.5</v>
      </c>
      <c r="E18" s="13" t="s">
        <v>21</v>
      </c>
      <c r="F18" s="14">
        <v>65</v>
      </c>
      <c r="H18" s="10">
        <v>26</v>
      </c>
      <c r="I18" s="10">
        <v>10</v>
      </c>
      <c r="J18" s="10">
        <v>32</v>
      </c>
      <c r="K18" s="10">
        <v>19</v>
      </c>
      <c r="L18" s="10">
        <v>10</v>
      </c>
      <c r="M18" s="10">
        <v>12</v>
      </c>
      <c r="N18" s="10">
        <v>12</v>
      </c>
      <c r="O18" s="10">
        <v>2.5</v>
      </c>
      <c r="P18" s="10">
        <v>10</v>
      </c>
    </row>
    <row r="19" spans="2:16" x14ac:dyDescent="0.25">
      <c r="B19" s="8">
        <v>5</v>
      </c>
      <c r="C19" s="8" t="s">
        <v>42</v>
      </c>
      <c r="D19" s="12">
        <f>SUMPRODUCT(Diet_Integer_X,H19:P19)</f>
        <v>52.5</v>
      </c>
      <c r="E19" s="13" t="s">
        <v>35</v>
      </c>
      <c r="F19" s="14">
        <v>0</v>
      </c>
      <c r="H19" s="10">
        <v>26</v>
      </c>
      <c r="I19" s="10">
        <v>10</v>
      </c>
      <c r="J19" s="10">
        <v>32</v>
      </c>
      <c r="K19" s="10">
        <v>19</v>
      </c>
      <c r="L19" s="10">
        <v>10</v>
      </c>
      <c r="M19" s="10">
        <v>12</v>
      </c>
      <c r="N19" s="10">
        <v>12</v>
      </c>
      <c r="O19" s="10">
        <v>2.5</v>
      </c>
      <c r="P19" s="10">
        <v>10</v>
      </c>
    </row>
    <row r="20" spans="2:16" x14ac:dyDescent="0.25">
      <c r="B20" s="8">
        <v>6</v>
      </c>
      <c r="C20" s="8" t="s">
        <v>43</v>
      </c>
      <c r="D20" s="12">
        <f>SUMPRODUCT(Diet_Integer_X,H20:P20)</f>
        <v>1665</v>
      </c>
      <c r="E20" s="13" t="s">
        <v>21</v>
      </c>
      <c r="F20" s="14">
        <v>1779</v>
      </c>
      <c r="H20" s="10">
        <v>730</v>
      </c>
      <c r="I20" s="10">
        <v>1190</v>
      </c>
      <c r="J20" s="10">
        <v>1800</v>
      </c>
      <c r="K20" s="10">
        <v>270</v>
      </c>
      <c r="L20" s="10">
        <v>930</v>
      </c>
      <c r="M20" s="10">
        <v>820</v>
      </c>
      <c r="N20" s="10">
        <v>1230</v>
      </c>
      <c r="O20" s="10">
        <v>125</v>
      </c>
      <c r="P20" s="10">
        <v>180</v>
      </c>
    </row>
    <row r="21" spans="2:16" x14ac:dyDescent="0.25">
      <c r="B21" s="8">
        <v>7</v>
      </c>
      <c r="C21" s="8" t="s">
        <v>44</v>
      </c>
      <c r="D21" s="12">
        <f>SUMPRODUCT(Diet_Integer_X,H21:P21)</f>
        <v>1665</v>
      </c>
      <c r="E21" s="13" t="s">
        <v>35</v>
      </c>
      <c r="F21" s="14">
        <v>0</v>
      </c>
      <c r="H21" s="10">
        <v>730</v>
      </c>
      <c r="I21" s="10">
        <v>1190</v>
      </c>
      <c r="J21" s="10">
        <v>1800</v>
      </c>
      <c r="K21" s="10">
        <v>270</v>
      </c>
      <c r="L21" s="10">
        <v>960</v>
      </c>
      <c r="M21" s="10">
        <v>820</v>
      </c>
      <c r="N21" s="10">
        <v>1230</v>
      </c>
      <c r="O21" s="10">
        <v>125</v>
      </c>
      <c r="P21" s="10">
        <v>180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F4F8-5D25-41B0-938B-0B9F83D0B2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43</vt:i4>
      </vt:variant>
    </vt:vector>
  </HeadingPairs>
  <TitlesOfParts>
    <vt:vector size="46" baseType="lpstr">
      <vt:lpstr>Diet</vt:lpstr>
      <vt:lpstr>Diet_Integer</vt:lpstr>
      <vt:lpstr>Sheet1</vt:lpstr>
      <vt:lpstr>Diet_C</vt:lpstr>
      <vt:lpstr>Diet_Con</vt:lpstr>
      <vt:lpstr>Diet_Con_Coef</vt:lpstr>
      <vt:lpstr>Diet_Con_Lim</vt:lpstr>
      <vt:lpstr>Diet_Con_Name</vt:lpstr>
      <vt:lpstr>Diet_Con_Rel</vt:lpstr>
      <vt:lpstr>Diet_Con_Value</vt:lpstr>
      <vt:lpstr>Diet_ConData</vt:lpstr>
      <vt:lpstr>Diet_Integer_C</vt:lpstr>
      <vt:lpstr>Diet_Integer_Con</vt:lpstr>
      <vt:lpstr>Diet_Integer_Con_Coef</vt:lpstr>
      <vt:lpstr>Diet_Integer_Con_Lim</vt:lpstr>
      <vt:lpstr>Diet_Integer_Con_Name</vt:lpstr>
      <vt:lpstr>Diet_Integer_Con_Rel</vt:lpstr>
      <vt:lpstr>Diet_Integer_Con_Value</vt:lpstr>
      <vt:lpstr>Diet_Integer_ConData</vt:lpstr>
      <vt:lpstr>Diet_Integer_IntVar</vt:lpstr>
      <vt:lpstr>Diet_Integer_Model</vt:lpstr>
      <vt:lpstr>Diet_Integer_Obj</vt:lpstr>
      <vt:lpstr>Diet_Integer_objdir</vt:lpstr>
      <vt:lpstr>Diet_Integer_Param</vt:lpstr>
      <vt:lpstr>Diet_Integer_Sens</vt:lpstr>
      <vt:lpstr>Diet_Integer_Side</vt:lpstr>
      <vt:lpstr>Diet_Integer_SolStatus</vt:lpstr>
      <vt:lpstr>Diet_Integer_Solver</vt:lpstr>
      <vt:lpstr>Diet_Integer_Type</vt:lpstr>
      <vt:lpstr>Diet_Integer_Var</vt:lpstr>
      <vt:lpstr>Diet_Integer_Var_Name</vt:lpstr>
      <vt:lpstr>Diet_Integer_VarData</vt:lpstr>
      <vt:lpstr>Diet_Integer_X</vt:lpstr>
      <vt:lpstr>Diet_Model</vt:lpstr>
      <vt:lpstr>Diet_Obj</vt:lpstr>
      <vt:lpstr>Diet_objdir</vt:lpstr>
      <vt:lpstr>Diet_Param</vt:lpstr>
      <vt:lpstr>Diet_Sens</vt:lpstr>
      <vt:lpstr>Diet_Side</vt:lpstr>
      <vt:lpstr>Diet_SolStatus</vt:lpstr>
      <vt:lpstr>Diet_Solver</vt:lpstr>
      <vt:lpstr>Diet_Type</vt:lpstr>
      <vt:lpstr>Diet_Var</vt:lpstr>
      <vt:lpstr>Diet_Var_Name</vt:lpstr>
      <vt:lpstr>Diet_VarData</vt:lpstr>
      <vt:lpstr>Diet_X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Kevin (US) - CHQ</dc:creator>
  <cp:lastModifiedBy>Kennedy, Kevin (US) - CHQ</cp:lastModifiedBy>
  <dcterms:created xsi:type="dcterms:W3CDTF">2023-08-23T15:14:49Z</dcterms:created>
  <dcterms:modified xsi:type="dcterms:W3CDTF">2023-08-23T15:39:38Z</dcterms:modified>
</cp:coreProperties>
</file>