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求职进度表" sheetId="1" r:id="rId1"/>
    <sheet name="Sheet1" sheetId="6" r:id="rId2"/>
    <sheet name="导出计数_职位" sheetId="4" r:id="rId3"/>
    <sheet name="Sheet2" sheetId="3" state="hidden" r:id="rId4"/>
    <sheet name="职位分类" sheetId="5" r:id="rId5"/>
    <sheet name="说明页 " sheetId="2" r:id="rId6"/>
  </sheets>
  <externalReferences>
    <externalReference r:id="rId7"/>
  </externalReferences>
  <definedNames>
    <definedName name="_xlnm._FilterDatabase" localSheetId="0" hidden="1">求职进度表!$A$13:$XFC$187</definedName>
    <definedName name="_xlnm._FilterDatabase" localSheetId="2" hidden="1">导出计数_职位!$A$1:$B$102</definedName>
    <definedName name="场控">[1]Sheet1!$E$13:$E$19</definedName>
    <definedName name="副播">[1]Sheet1!$C$13:$C$19</definedName>
    <definedName name="客服">[1]Sheet1!$H$13:$H$19</definedName>
    <definedName name="拍摄及剪辑">[1]Sheet1!$G$13:$G$19</definedName>
    <definedName name="运营">[1]Sheet1!$F$13:$F$19</definedName>
    <definedName name="主播">[1]Sheet1!$B$13:$B$19</definedName>
    <definedName name="助理">[1]Sheet1!$D$13:$D$19</definedName>
  </definedNames>
  <calcPr calcId="144525" fullPrecision="0"/>
</workbook>
</file>

<file path=xl/sharedStrings.xml><?xml version="1.0" encoding="utf-8"?>
<sst xmlns="http://schemas.openxmlformats.org/spreadsheetml/2006/main" count="1236" uniqueCount="347">
  <si>
    <t>序号</t>
  </si>
  <si>
    <t>职位</t>
  </si>
  <si>
    <t>公司</t>
  </si>
  <si>
    <t>行业</t>
  </si>
  <si>
    <t>企业性质</t>
  </si>
  <si>
    <t>薪酬k（最低）</t>
  </si>
  <si>
    <t>薪酬k（最高）</t>
  </si>
  <si>
    <t>薪酬（默认12个月）</t>
  </si>
  <si>
    <t>求职平台</t>
  </si>
  <si>
    <t>投递日期</t>
  </si>
  <si>
    <t>进度状态</t>
  </si>
  <si>
    <t>备注</t>
  </si>
  <si>
    <t>数量</t>
  </si>
  <si>
    <t>数量（最低）</t>
  </si>
  <si>
    <t>数量（最高）</t>
  </si>
  <si>
    <t>辅助列</t>
  </si>
  <si>
    <t>平均值</t>
  </si>
  <si>
    <t>最小值</t>
  </si>
  <si>
    <t>最大值</t>
  </si>
  <si>
    <t>市场推广经理</t>
  </si>
  <si>
    <t>万达商业管理集团有限公司广州分公司</t>
  </si>
  <si>
    <t>地产</t>
  </si>
  <si>
    <t>民企</t>
  </si>
  <si>
    <t>智联招聘</t>
  </si>
  <si>
    <t>待查看</t>
  </si>
  <si>
    <t>品牌类</t>
  </si>
  <si>
    <t>项目总数</t>
  </si>
  <si>
    <t>品牌营销主管/经理</t>
  </si>
  <si>
    <t>智联猎头</t>
  </si>
  <si>
    <t>其他</t>
  </si>
  <si>
    <t>快消</t>
  </si>
  <si>
    <t>boss直聘</t>
  </si>
  <si>
    <t>国企</t>
  </si>
  <si>
    <t>被查看</t>
  </si>
  <si>
    <t>策划类</t>
  </si>
  <si>
    <t>已完成项目数</t>
  </si>
  <si>
    <t>品牌经理(J11609)</t>
  </si>
  <si>
    <t>汤臣倍健</t>
  </si>
  <si>
    <t>零售</t>
  </si>
  <si>
    <t>猎聘</t>
  </si>
  <si>
    <t>事业单位</t>
  </si>
  <si>
    <t>邀面试</t>
  </si>
  <si>
    <t>市场类</t>
  </si>
  <si>
    <t>项目完成率</t>
  </si>
  <si>
    <t>品牌高级专业经理</t>
  </si>
  <si>
    <t>星河湾集团</t>
  </si>
  <si>
    <t>互联网</t>
  </si>
  <si>
    <t>拉勾招聘</t>
  </si>
  <si>
    <t>外企</t>
  </si>
  <si>
    <t>不合适</t>
  </si>
  <si>
    <t>政府关系</t>
  </si>
  <si>
    <t>职位合计</t>
  </si>
  <si>
    <t>品牌经理 Brand Manager</t>
  </si>
  <si>
    <t>广州屈臣氏食品饮料有限公司</t>
  </si>
  <si>
    <t>人资外派</t>
  </si>
  <si>
    <t>前程无忧</t>
  </si>
  <si>
    <t>发放offer</t>
  </si>
  <si>
    <t>拓展类</t>
  </si>
  <si>
    <t>市场拓展岗（景区业态）(J23468)</t>
  </si>
  <si>
    <t>保利物业服务股份有限公司</t>
  </si>
  <si>
    <t>汽车</t>
  </si>
  <si>
    <t>领英</t>
  </si>
  <si>
    <t>合计</t>
  </si>
  <si>
    <t>营销</t>
  </si>
  <si>
    <t>高级品牌策划经理</t>
  </si>
  <si>
    <t>中望软件</t>
  </si>
  <si>
    <t>文旅</t>
  </si>
  <si>
    <t>智联卓聘</t>
  </si>
  <si>
    <t>市场运营 (MJ006544)</t>
  </si>
  <si>
    <t>元气森林(北京)食品科技集团有限公司</t>
  </si>
  <si>
    <t>媒体</t>
  </si>
  <si>
    <t>job168</t>
  </si>
  <si>
    <t>宣传专员（国企、周末双休）</t>
  </si>
  <si>
    <t>广州友谊人力资源服务有限公司</t>
  </si>
  <si>
    <t>金融</t>
  </si>
  <si>
    <t>官网</t>
  </si>
  <si>
    <t>品牌管理岗</t>
  </si>
  <si>
    <t>广州珠江发展集团股份有限公司</t>
  </si>
  <si>
    <t>咨询</t>
  </si>
  <si>
    <t>品牌管理岗（地产板块）</t>
  </si>
  <si>
    <t>广州珠江实业集团有限公司</t>
  </si>
  <si>
    <t>猎头</t>
  </si>
  <si>
    <t>品牌经理</t>
  </si>
  <si>
    <t>锐仕方达人才科技集团有限公司</t>
  </si>
  <si>
    <t>市场策划经理</t>
  </si>
  <si>
    <t>广州软件应用技术研究院</t>
  </si>
  <si>
    <t>品牌经理/高级经理(J10228)</t>
  </si>
  <si>
    <t>广州立白企业集团有限公司</t>
  </si>
  <si>
    <t>市场经理</t>
  </si>
  <si>
    <t>奥格科技股份有限公司</t>
  </si>
  <si>
    <t>策划推广管理</t>
  </si>
  <si>
    <t>中国绿发投资集团有限公司</t>
  </si>
  <si>
    <t>墨西哥商务开拓</t>
  </si>
  <si>
    <t>广汽国际汽车销售服务有限公司</t>
  </si>
  <si>
    <t>品牌经理5636</t>
  </si>
  <si>
    <t>健合(中国)有限公司</t>
  </si>
  <si>
    <t>GL02宣传主管</t>
  </si>
  <si>
    <t>广东省大湾区集成电路与系统应用研究院</t>
  </si>
  <si>
    <t>内容策划经理（for品牌端）</t>
  </si>
  <si>
    <t>环亚集团</t>
  </si>
  <si>
    <t>市场运营管理经理（部门负责人）</t>
  </si>
  <si>
    <t>广州市万科物业服务有限公司</t>
  </si>
  <si>
    <t>市场经理/高级经理</t>
  </si>
  <si>
    <t>广州番禺万达广场商业物业管理有限公司</t>
  </si>
  <si>
    <t>品牌经理/总监</t>
  </si>
  <si>
    <t>探迹科技</t>
  </si>
  <si>
    <t>商业策划经理</t>
  </si>
  <si>
    <t>上饶棕榈时光文化旅游有限公司</t>
  </si>
  <si>
    <t>整合传播经理</t>
  </si>
  <si>
    <t>市场营销</t>
  </si>
  <si>
    <t>中铁建工集团有限公司深圳分公司</t>
  </si>
  <si>
    <t>品牌总监</t>
  </si>
  <si>
    <t>展动力</t>
  </si>
  <si>
    <t>知识城(广州)商旅服务集团有限公司</t>
  </si>
  <si>
    <t>雅居乐</t>
  </si>
  <si>
    <t>营销经理</t>
  </si>
  <si>
    <t>浪潮集团</t>
  </si>
  <si>
    <t>品牌宣传岗(J23385)</t>
  </si>
  <si>
    <t>保利和润房地产投资顾问有限公司</t>
  </si>
  <si>
    <t>企划经理</t>
  </si>
  <si>
    <t>香江控股</t>
  </si>
  <si>
    <t>品牌策略经理</t>
  </si>
  <si>
    <t>万宝瑞华人才管理咨询(上海)有限公司</t>
  </si>
  <si>
    <t>某大型知名生活服务上市公司</t>
  </si>
  <si>
    <t>策划总监</t>
  </si>
  <si>
    <t>时代文旅</t>
  </si>
  <si>
    <t>总助助理</t>
  </si>
  <si>
    <t>嘉銮金融集团</t>
  </si>
  <si>
    <t>市场品牌经理/总监</t>
  </si>
  <si>
    <t>广州凡拓</t>
  </si>
  <si>
    <t>高级文旅策划师</t>
  </si>
  <si>
    <t>花都某大型文化公司</t>
  </si>
  <si>
    <t>政府关系经理</t>
  </si>
  <si>
    <t>新中大科技</t>
  </si>
  <si>
    <t>旅游行业高级运营专家—【本地生活】</t>
  </si>
  <si>
    <t>快手</t>
  </si>
  <si>
    <t>职位关闭</t>
  </si>
  <si>
    <t>政府服务经理</t>
  </si>
  <si>
    <t>某大型企业服务公司</t>
  </si>
  <si>
    <t>品牌策划经理</t>
  </si>
  <si>
    <t>某知名其他行业公司</t>
  </si>
  <si>
    <t>高级内容产品经理</t>
  </si>
  <si>
    <t>某大型互联网公司</t>
  </si>
  <si>
    <t>品牌市场经理</t>
  </si>
  <si>
    <t>北京字节跳动</t>
  </si>
  <si>
    <t>政府事务专家</t>
  </si>
  <si>
    <t>菜鸟网络</t>
  </si>
  <si>
    <t>企业形象负责人</t>
  </si>
  <si>
    <t>某500强上市公司</t>
  </si>
  <si>
    <t>文旅项目运营总监</t>
  </si>
  <si>
    <t>增城广东乡丰农业科技有限公司</t>
  </si>
  <si>
    <t>政府合作负责人-两广区域</t>
  </si>
  <si>
    <t>携程</t>
  </si>
  <si>
    <t>中建钢构：品牌专员</t>
  </si>
  <si>
    <t>某知名工程施工公司</t>
  </si>
  <si>
    <t>商业运营管理岗</t>
  </si>
  <si>
    <t>某大型房地产开发公司</t>
  </si>
  <si>
    <t>机器人市场经理（B端工业类，双休）</t>
  </si>
  <si>
    <t>里工</t>
  </si>
  <si>
    <t>品牌战略策划顾问</t>
  </si>
  <si>
    <t>喜马拉雅战略咨询</t>
  </si>
  <si>
    <t>汽车事业部 – 市场经理</t>
  </si>
  <si>
    <t>明诚众盛产业发展中心</t>
  </si>
  <si>
    <t>传播经理</t>
  </si>
  <si>
    <t>某大型知名房地产开发上市公司</t>
  </si>
  <si>
    <t>市场营销总监</t>
  </si>
  <si>
    <t>贾维斯BIM大数据</t>
  </si>
  <si>
    <t>策划副经理/经理</t>
  </si>
  <si>
    <t>奥园集团有限公司</t>
  </si>
  <si>
    <t>品牌策划经理丨广州公司</t>
  </si>
  <si>
    <t>金地</t>
  </si>
  <si>
    <t>-</t>
  </si>
  <si>
    <t>拓展总监（经理）</t>
  </si>
  <si>
    <t>汉博商业</t>
  </si>
  <si>
    <t>Marketing Executive</t>
  </si>
  <si>
    <t>亚洲航空</t>
  </si>
  <si>
    <t>高级品牌策划</t>
  </si>
  <si>
    <t>整合推广岗</t>
  </si>
  <si>
    <t>广州市城市建设开发有限公司</t>
  </si>
  <si>
    <t>企业微信整合营销经理</t>
  </si>
  <si>
    <t>腾讯</t>
  </si>
  <si>
    <t>商科集团团</t>
  </si>
  <si>
    <t>品牌经理(U7475)</t>
  </si>
  <si>
    <t>如祺出行</t>
  </si>
  <si>
    <t>品牌管理岗（商旅总部）</t>
  </si>
  <si>
    <t>保利商旅</t>
  </si>
  <si>
    <t>区域项目负责人</t>
  </si>
  <si>
    <t>品牌媒体经理</t>
  </si>
  <si>
    <t>合生创展集团有限公司</t>
  </si>
  <si>
    <t>策划经理（创意策划/营销策划）</t>
  </si>
  <si>
    <t>时间网络</t>
  </si>
  <si>
    <t>总部-传播经理/高级经理</t>
  </si>
  <si>
    <t>新世界中国地产</t>
  </si>
  <si>
    <t>哈啰出行政府环境拓展经理</t>
  </si>
  <si>
    <t>上海钧正网络科技有限公司</t>
  </si>
  <si>
    <t>资深商家运营专员 (MJ006740)</t>
  </si>
  <si>
    <t>SHEIN</t>
  </si>
  <si>
    <t>资深公共关系专员</t>
  </si>
  <si>
    <t>项目管理（PMO）</t>
  </si>
  <si>
    <t>荔枝集团</t>
  </si>
  <si>
    <t>品牌公关高级经理</t>
  </si>
  <si>
    <t>Mobvista</t>
  </si>
  <si>
    <t>酒旅用户运营</t>
  </si>
  <si>
    <t>酒旅品牌运营</t>
  </si>
  <si>
    <t>酒旅品类运营</t>
  </si>
  <si>
    <t>品牌专家</t>
  </si>
  <si>
    <t>大森林集团</t>
  </si>
  <si>
    <t>高级/资深公共事务顾问</t>
  </si>
  <si>
    <t>网易</t>
  </si>
  <si>
    <t>品牌活动经理/高级经理</t>
  </si>
  <si>
    <t>虎牙科技</t>
  </si>
  <si>
    <t>行业运营-酒旅</t>
  </si>
  <si>
    <t>商务拓展经理</t>
  </si>
  <si>
    <t>摩登天空</t>
  </si>
  <si>
    <t>高级品牌经理</t>
  </si>
  <si>
    <t>广州携旅信息科技有限公司</t>
  </si>
  <si>
    <t>越秀地产股份有限公司</t>
  </si>
  <si>
    <t>品牌线上运营经理/副总监</t>
  </si>
  <si>
    <t>广东住方科技有限公司</t>
  </si>
  <si>
    <t>（服装）品类企划经理 (MJ006665)</t>
  </si>
  <si>
    <t>策划编辑</t>
  </si>
  <si>
    <t>广州出版社有限公司</t>
  </si>
  <si>
    <t>广州珠实地产有限公司</t>
  </si>
  <si>
    <t>项目策划经理（地产住宅项目）</t>
  </si>
  <si>
    <t>品牌管理事业部负责人</t>
  </si>
  <si>
    <t>广州轻出集团股份有限公司</t>
  </si>
  <si>
    <t>策划经理</t>
  </si>
  <si>
    <t>广东珠江桥生物科技股份有限公司</t>
  </si>
  <si>
    <t>广州风行乳业股份有限公司</t>
  </si>
  <si>
    <t>广东省国际工程咨询有限公司</t>
  </si>
  <si>
    <t>广州国有资产管理集团有限公司</t>
  </si>
  <si>
    <t>广州陶陶居有限公司</t>
  </si>
  <si>
    <t>高级产品经理-新鲜营销中心</t>
  </si>
  <si>
    <t>光明乳业股份有限公司</t>
  </si>
  <si>
    <t>雅士利国际集团有限公司</t>
  </si>
  <si>
    <t>品牌经理/副经理</t>
  </si>
  <si>
    <t>广州广电城市服务集团股份有限公司</t>
  </si>
  <si>
    <t>旅游高级营销经理/总监</t>
  </si>
  <si>
    <t>广东广州日报传媒股份有限公司</t>
  </si>
  <si>
    <t>广州市汇志文化传播股份有限公司</t>
  </si>
  <si>
    <t>文旅开发经理（下属企业）</t>
  </si>
  <si>
    <t>广州市岭头投资有限公司</t>
  </si>
  <si>
    <t>咨询顾问（文旅方向）</t>
  </si>
  <si>
    <t>广州正略钧策企业管理咨询有限公司</t>
  </si>
  <si>
    <t>BD</t>
  </si>
  <si>
    <t>迪士尼</t>
  </si>
  <si>
    <t>新媒体运营</t>
  </si>
  <si>
    <t>南航</t>
  </si>
  <si>
    <t>行业销售</t>
  </si>
  <si>
    <t>腾讯广告</t>
  </si>
  <si>
    <t>行业研究经理</t>
  </si>
  <si>
    <t>龙腾出行</t>
  </si>
  <si>
    <t>力天集团</t>
  </si>
  <si>
    <t>APP内容运营主编/总监</t>
  </si>
  <si>
    <t>中华商务贸易公司</t>
  </si>
  <si>
    <t>高级策划经理</t>
  </si>
  <si>
    <t>中信泰富（中国）投资有限公司</t>
  </si>
  <si>
    <t>房地产项目策划经理</t>
  </si>
  <si>
    <t>广州城投城市更新集团有限公司</t>
  </si>
  <si>
    <t>集团公司-产业研究岗</t>
  </si>
  <si>
    <t>广州工业投资控股集团</t>
  </si>
  <si>
    <t>战略岗</t>
  </si>
  <si>
    <t>品牌文案经理</t>
  </si>
  <si>
    <t>广东广州国际医药港有限公司</t>
  </si>
  <si>
    <t>旅游总监</t>
  </si>
  <si>
    <t>广州南沙资产经营集团-广州南沙旅游发展有限公司</t>
  </si>
  <si>
    <t>政府关系专员</t>
  </si>
  <si>
    <t>高德网约车-旅程港湾</t>
  </si>
  <si>
    <t>广纳美康（广州）科技有限公司</t>
  </si>
  <si>
    <t>文化互娱负责人</t>
  </si>
  <si>
    <t>国华旅游文化控股-碧桂园国华文旅</t>
  </si>
  <si>
    <t>市场品牌专员——岭南商旅集团管理培训干部</t>
  </si>
  <si>
    <t>广州岭南商旅投资集团有限公司</t>
  </si>
  <si>
    <t>商业运营岗</t>
  </si>
  <si>
    <t>广州市综合交通枢纽</t>
  </si>
  <si>
    <t>项目策划经理（天河珠花、壹品项目）</t>
  </si>
  <si>
    <t>售前管理岗（方案售前方向）</t>
  </si>
  <si>
    <t>广东机场白云信息科技有限公司</t>
  </si>
  <si>
    <t>党委宣传干事岗 　　　</t>
  </si>
  <si>
    <t>文秘岗</t>
  </si>
  <si>
    <t>珠江影业传媒股份有限公司</t>
  </si>
  <si>
    <t>文化宣传岗</t>
  </si>
  <si>
    <t>广州人才集团有限公司</t>
  </si>
  <si>
    <t>企业运营岗</t>
  </si>
  <si>
    <t>公关传讯专员——岭南商旅集团管理培训干部</t>
  </si>
  <si>
    <t>投放优化师</t>
  </si>
  <si>
    <t>文旅业务经理/总监</t>
  </si>
  <si>
    <t>沙巴哇（中国）</t>
  </si>
  <si>
    <t>活动运营主任 (MJ001745)</t>
  </si>
  <si>
    <t>无限极（中国）有限公司</t>
  </si>
  <si>
    <t>品牌运营专员/主管</t>
  </si>
  <si>
    <t>九元航空有限公司</t>
  </si>
  <si>
    <t>文旅事业部总经理</t>
  </si>
  <si>
    <t>广州市浩洋电子股份有限公司</t>
  </si>
  <si>
    <t>文旅运营总监-副总经理（文旅景区项目）</t>
  </si>
  <si>
    <t>广东东升控股集团有限公司</t>
  </si>
  <si>
    <t>广州市锐丰文化传播有限公司</t>
  </si>
  <si>
    <t>运营策划主管/经理</t>
  </si>
  <si>
    <t>正佳企业集团有限公司</t>
  </si>
  <si>
    <t>广东省峰景乡旅产业运营管理有限公司</t>
  </si>
  <si>
    <t>文旅项目负责人</t>
  </si>
  <si>
    <t>广州世联行城市运营服务有限公司</t>
  </si>
  <si>
    <t>平台运营经理（文旅方向）</t>
  </si>
  <si>
    <t>浙江深大智能科技有限公司</t>
  </si>
  <si>
    <t>品牌副总监</t>
  </si>
  <si>
    <t>直播运营</t>
  </si>
  <si>
    <t>越秀地产大湾区中部区域公司</t>
  </si>
  <si>
    <t>新媒体运营经理</t>
  </si>
  <si>
    <t>广东新世纪出版社有限公司</t>
  </si>
  <si>
    <t>咨询岗（公管中心大项目部）</t>
  </si>
  <si>
    <t>广州中大紫荆教育科技有限公司</t>
  </si>
  <si>
    <t>平台策划经理（数字营销方向）</t>
  </si>
  <si>
    <t>广州越秀兴业地产代理有限公司</t>
  </si>
  <si>
    <t>营销策划岗（聚龙）</t>
  </si>
  <si>
    <t>广州珠江城市管理服务集团股份有限公司第一分公司</t>
  </si>
  <si>
    <t>房产主编</t>
  </si>
  <si>
    <t>合富辉煌（中国）房地产顾问有限公司</t>
  </si>
  <si>
    <t>重大项目策划中心策划编辑</t>
  </si>
  <si>
    <t>高级/中级研究员</t>
  </si>
  <si>
    <t>广东省省情调查研究中心有限公司</t>
  </si>
  <si>
    <t>整合营销岗</t>
  </si>
  <si>
    <t>广发银行股份有限公司信用卡中心</t>
  </si>
  <si>
    <t>策划编辑（图书产品经理）</t>
  </si>
  <si>
    <t>市场部负责人</t>
  </si>
  <si>
    <t>公关经理</t>
  </si>
  <si>
    <t>中青旅（广东）国际会议展览有限公司</t>
  </si>
  <si>
    <t>整合推广岗（数字营销）</t>
  </si>
  <si>
    <t>越秀地产-品秀公司</t>
  </si>
  <si>
    <t>产业研究岗</t>
  </si>
  <si>
    <t>中建国际投资（广东）有限公司</t>
  </si>
  <si>
    <t>新闻编辑/新媒体编辑</t>
  </si>
  <si>
    <t>计数</t>
  </si>
  <si>
    <t>用车日期</t>
  </si>
  <si>
    <t>用车时长（H）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</si>
  <si>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</si>
  <si>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</si>
  <si>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</si>
  <si>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</si>
  <si>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</si>
  <si>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</si>
  <si>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</si>
  <si>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</si>
  <si>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</si>
  <si>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</si>
  <si>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</si>
  <si>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</si>
  <si>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拓展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</si>
</sst>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yyyy/m/d;@"/>
    <numFmt numFmtId="179" formatCode="0_ "/>
  </numFmts>
  <fonts count="33">
    <font>
      <sz val="11"/>
      <color theme="1"/>
      <name val="宋体"/>
      <charset val="134"/>
      <scheme val="minor"/>
    </font>
    <font>
      <b/>
      <sz val="11"/>
      <color theme="1"/>
      <name val="思源黑体 CN Medium"/>
      <charset val="134"/>
    </font>
    <font>
      <sz val="11"/>
      <color theme="1"/>
      <name val="思源黑体 CN Medium"/>
      <charset val="134"/>
    </font>
    <font>
      <sz val="10"/>
      <color theme="1"/>
      <name val="思源黑体 CN Medium"/>
      <charset val="134"/>
    </font>
    <font>
      <b/>
      <sz val="10"/>
      <color theme="1"/>
      <name val="思源黑体 CN Medium"/>
      <charset val="134"/>
    </font>
    <font>
      <sz val="11"/>
      <color theme="1" tint="0.249977111117893"/>
      <name val="思源黑体 CN Medium"/>
      <charset val="134"/>
    </font>
    <font>
      <sz val="10"/>
      <color theme="1" tint="0.249977111117893"/>
      <name val="思源黑体 CN Medium"/>
      <charset val="134"/>
    </font>
    <font>
      <sz val="16"/>
      <color theme="1" tint="0.249977111117893"/>
      <name val="思源黑体 CN Medium"/>
      <charset val="134"/>
    </font>
    <font>
      <sz val="12"/>
      <color theme="0"/>
      <name val="思源黑体 CN Bold"/>
      <charset val="134"/>
    </font>
    <font>
      <sz val="12"/>
      <name val="思源黑体 CN Bold"/>
      <charset val="134"/>
    </font>
    <font>
      <sz val="12"/>
      <color theme="1" tint="0.249977111117893"/>
      <name val="思源黑体 CN Medium"/>
      <charset val="134"/>
    </font>
    <font>
      <sz val="12"/>
      <color theme="1" tint="0.249977111117893"/>
      <name val="宋体"/>
      <charset val="134"/>
    </font>
    <font>
      <sz val="20"/>
      <color theme="0"/>
      <name val="思源黑体 CN Medium"/>
      <charset val="134"/>
    </font>
    <font>
      <sz val="10"/>
      <color theme="0"/>
      <name val="思源黑体 CN Medium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533D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10" fontId="6" fillId="5" borderId="0" xfId="0" applyNumberFormat="1" applyFont="1" applyFill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178" fontId="10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178" fontId="10" fillId="5" borderId="2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79" fontId="10" fillId="5" borderId="2" xfId="0" applyNumberFormat="1" applyFont="1" applyFill="1" applyBorder="1" applyAlignment="1">
      <alignment horizontal="center" vertical="center" wrapText="1"/>
    </xf>
    <xf numFmtId="177" fontId="10" fillId="5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D4EAF"/>
      <color rgb="00533DF1"/>
      <color rgb="0038C5FF"/>
      <color rgb="0000ABD1"/>
      <color rgb="001D8E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44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行业类型占比</a:t>
            </a:r>
            <a:endParaRPr lang="zh-CN" altLang="en-US" sz="144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>
        <c:manualLayout>
          <c:xMode val="edge"/>
          <c:yMode val="edge"/>
          <c:x val="0.0744838589915557"/>
          <c:y val="0.02856500280838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0340164360761"/>
          <c:y val="0.0414493549272578"/>
          <c:w val="0.669093935295953"/>
          <c:h val="0.882788910238814"/>
        </c:manualLayout>
      </c:layout>
      <c:doughnutChart>
        <c:varyColors val="1"/>
        <c:ser>
          <c:idx val="0"/>
          <c:order val="0"/>
          <c:tx>
            <c:strRef>
              <c:f>求职进度表!$R$13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0842674343137"/>
                  <c:y val="-0.03984973019985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62648796556111"/>
                  <c:y val="-0.003015764222069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7996997240912"/>
                  <c:y val="0.1067179989876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08727655099895"/>
                  <c:y val="0.05820328975115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77864193605068"/>
                  <c:y val="0.1564740615773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21335436382755"/>
                  <c:y val="0.02150991142977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8149942004157"/>
                  <c:y val="-0.004058008629919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42783614854007"/>
                  <c:y val="0.03683396597778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43599567717033"/>
                  <c:y val="-0.009278785322648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66845103722318"/>
                  <c:y val="-0.07127245488763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41660414489224"/>
                  <c:y val="-0.094421244072250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35108653722893"/>
                  <c:y val="-0.108973050514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0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求职进度表!$Q$17:$Q$28</c:f>
              <c:strCache>
                <c:ptCount val="12"/>
                <c:pt idx="0">
                  <c:v>地产</c:v>
                </c:pt>
                <c:pt idx="1">
                  <c:v>快消</c:v>
                </c:pt>
                <c:pt idx="2">
                  <c:v>零售</c:v>
                </c:pt>
                <c:pt idx="3">
                  <c:v>互联网</c:v>
                </c:pt>
                <c:pt idx="4">
                  <c:v>人资外派</c:v>
                </c:pt>
                <c:pt idx="5">
                  <c:v>汽车</c:v>
                </c:pt>
                <c:pt idx="6">
                  <c:v>文旅</c:v>
                </c:pt>
                <c:pt idx="7">
                  <c:v>媒体</c:v>
                </c:pt>
                <c:pt idx="8">
                  <c:v>金融</c:v>
                </c:pt>
                <c:pt idx="9">
                  <c:v>咨询</c:v>
                </c:pt>
                <c:pt idx="10">
                  <c:v>猎头</c:v>
                </c:pt>
                <c:pt idx="11">
                  <c:v>其他</c:v>
                </c:pt>
              </c:strCache>
            </c:strRef>
          </c:cat>
          <c:val>
            <c:numRef>
              <c:f>求职进度表!$R$17:$R$28</c:f>
              <c:numCache>
                <c:formatCode>General</c:formatCode>
                <c:ptCount val="12"/>
                <c:pt idx="0">
                  <c:v>38</c:v>
                </c:pt>
                <c:pt idx="1">
                  <c:v>7</c:v>
                </c:pt>
                <c:pt idx="2">
                  <c:v>1</c:v>
                </c:pt>
                <c:pt idx="3">
                  <c:v>30</c:v>
                </c:pt>
                <c:pt idx="4">
                  <c:v>6</c:v>
                </c:pt>
                <c:pt idx="5">
                  <c:v>2</c:v>
                </c:pt>
                <c:pt idx="6">
                  <c:v>28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t>求职成功率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680050188206"/>
          <c:y val="0.201018675721562"/>
          <c:w val="0.718005018820577"/>
          <c:h val="0.77724957555178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7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44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求职平台类型占比</a:t>
            </a:r>
            <a:endParaRPr lang="zh-CN" altLang="en-US" sz="144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335395189003"/>
          <c:y val="0.15645659255063"/>
          <c:w val="0.735329209621993"/>
          <c:h val="0.757615068687155"/>
        </c:manualLayout>
      </c:layout>
      <c:doughnutChart>
        <c:varyColors val="1"/>
        <c:ser>
          <c:idx val="0"/>
          <c:order val="0"/>
          <c:tx>
            <c:strRef>
              <c:f>求职进度表!$T$13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8029108630117"/>
                  <c:y val="-0.02787485362647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4054982817869"/>
                  <c:y val="0.1885002124344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4948453608247"/>
                  <c:y val="0.1298682906103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79931271477663"/>
                  <c:y val="0.07718453476844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284435379266"/>
                  <c:y val="-0.0431950148704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287972508591065"/>
                  <c:y val="-0.09276306472171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210820116309807"/>
                  <c:y val="0.007384166141673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84533627884143"/>
                  <c:y val="-0.1129893786341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420618556701031"/>
                  <c:y val="-0.139073785582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218805653109777"/>
                  <c:y val="-0.09936703755906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7142857142857"/>
                      <c:h val="0.10254965488096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求职进度表!$S$17:$S$26</c:f>
              <c:strCache>
                <c:ptCount val="10"/>
                <c:pt idx="0">
                  <c:v>智联招聘</c:v>
                </c:pt>
                <c:pt idx="1">
                  <c:v>boss直聘</c:v>
                </c:pt>
                <c:pt idx="2">
                  <c:v>猎聘</c:v>
                </c:pt>
                <c:pt idx="3">
                  <c:v>拉勾招聘</c:v>
                </c:pt>
                <c:pt idx="4">
                  <c:v>前程无忧</c:v>
                </c:pt>
                <c:pt idx="5">
                  <c:v>领英</c:v>
                </c:pt>
                <c:pt idx="6">
                  <c:v>智联卓聘</c:v>
                </c:pt>
                <c:pt idx="7">
                  <c:v>job168</c:v>
                </c:pt>
                <c:pt idx="8">
                  <c:v>官网</c:v>
                </c:pt>
                <c:pt idx="9">
                  <c:v>其他</c:v>
                </c:pt>
              </c:strCache>
            </c:strRef>
          </c:cat>
          <c:val>
            <c:numRef>
              <c:f>求职进度表!$T$17:$T$26</c:f>
              <c:numCache>
                <c:formatCode>General</c:formatCode>
                <c:ptCount val="10"/>
                <c:pt idx="0">
                  <c:v>33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55</c:v>
                </c:pt>
                <c:pt idx="5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44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企业性质类型占比</a:t>
            </a:r>
            <a:endParaRPr lang="zh-CN" altLang="en-US" sz="144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2329803328"/>
          <c:y val="0.156170573284383"/>
          <c:w val="0.738275340393343"/>
          <c:h val="0.757977972324202"/>
        </c:manualLayout>
      </c:layout>
      <c:doughnutChart>
        <c:varyColors val="1"/>
        <c:ser>
          <c:idx val="0"/>
          <c:order val="0"/>
          <c:tx>
            <c:strRef>
              <c:f>求职进度表!$V$13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6264032330489"/>
                  <c:y val="0.1655133455726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1060615241093"/>
                  <c:y val="-0.01371554737055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0898528272656855"/>
                      <c:h val="0.10538211611809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179558869214042"/>
                  <c:y val="-0.08925293037706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2786579683131"/>
                  <c:y val="-0.1447535658805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59366262814539"/>
                  <c:y val="-0.1078943652026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求职进度表!$U$17:$U$22</c:f>
              <c:strCache>
                <c:ptCount val="6"/>
                <c:pt idx="0">
                  <c:v>民企</c:v>
                </c:pt>
                <c:pt idx="1">
                  <c:v>国企</c:v>
                </c:pt>
                <c:pt idx="2">
                  <c:v>事业单位</c:v>
                </c:pt>
                <c:pt idx="3">
                  <c:v>外企</c:v>
                </c:pt>
                <c:pt idx="4">
                  <c:v>其他</c:v>
                </c:pt>
                <c:pt idx="5">
                  <c:v>合计</c:v>
                </c:pt>
              </c:strCache>
            </c:strRef>
          </c:cat>
          <c:val>
            <c:numRef>
              <c:f>求职进度表!$V$17:$V$21</c:f>
              <c:numCache>
                <c:formatCode>General</c:formatCode>
                <c:ptCount val="5"/>
                <c:pt idx="0">
                  <c:v>92</c:v>
                </c:pt>
                <c:pt idx="1">
                  <c:v>61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44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进度状态类型占比</a:t>
            </a:r>
            <a:endParaRPr lang="zh-CN" altLang="en-US" sz="144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84941438929"/>
          <c:y val="0.154049305752338"/>
          <c:w val="0.828321249302845"/>
          <c:h val="0.841700198356475"/>
        </c:manualLayout>
      </c:layout>
      <c:doughnutChart>
        <c:varyColors val="1"/>
        <c:ser>
          <c:idx val="0"/>
          <c:order val="0"/>
          <c:tx>
            <c:strRef>
              <c:f>求职进度表!$X$13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5865192508016"/>
                  <c:y val="0.1440742326153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5721808588657"/>
                  <c:y val="-0.0265818028236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8858763626887"/>
                  <c:y val="-0.1213980091101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64541324940131"/>
                  <c:y val="-0.1296426636632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5846090194456"/>
                      <c:h val="0.136588119091294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0706452936122101"/>
                  <c:y val="0.2941076063784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求职进度表!$W$17:$W$21</c:f>
              <c:strCache>
                <c:ptCount val="5"/>
                <c:pt idx="0">
                  <c:v>待查看</c:v>
                </c:pt>
                <c:pt idx="1">
                  <c:v>被查看</c:v>
                </c:pt>
                <c:pt idx="2">
                  <c:v>邀面试</c:v>
                </c:pt>
                <c:pt idx="3">
                  <c:v>不合适</c:v>
                </c:pt>
                <c:pt idx="4">
                  <c:v>发放offer</c:v>
                </c:pt>
              </c:strCache>
            </c:strRef>
          </c:cat>
          <c:val>
            <c:numRef>
              <c:f>求职进度表!$X$17:$X$21</c:f>
              <c:numCache>
                <c:formatCode>General</c:formatCode>
                <c:ptCount val="5"/>
                <c:pt idx="0">
                  <c:v>116</c:v>
                </c:pt>
                <c:pt idx="1">
                  <c:v>8</c:v>
                </c:pt>
                <c:pt idx="2">
                  <c:v>4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lang="zh-CN" altLang="en-US" sz="144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职位类型占比</a:t>
            </a:r>
            <a:endParaRPr lang="zh-CN" altLang="en-US" sz="144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436681222707424"/>
          <c:y val="0.0966390515063263"/>
          <c:w val="0.906723075448933"/>
          <c:h val="0.858251243914876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求职进度表!$AC$17:$AC$23</c:f>
              <c:strCache>
                <c:ptCount val="7"/>
                <c:pt idx="0">
                  <c:v>品牌类</c:v>
                </c:pt>
                <c:pt idx="1">
                  <c:v>策划类</c:v>
                </c:pt>
                <c:pt idx="2">
                  <c:v>市场类</c:v>
                </c:pt>
                <c:pt idx="3">
                  <c:v>政府关系</c:v>
                </c:pt>
                <c:pt idx="4">
                  <c:v>拓展类</c:v>
                </c:pt>
                <c:pt idx="5">
                  <c:v>营销</c:v>
                </c:pt>
                <c:pt idx="6">
                  <c:v>其他</c:v>
                </c:pt>
              </c:strCache>
            </c:strRef>
          </c:cat>
          <c:val>
            <c:numRef>
              <c:f>求职进度表!$AC$17:$AC$23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32295290257321"/>
                  <c:y val="0.087076329567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0875706214689"/>
                      <c:h val="0.093985517954780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04994074867424"/>
                  <c:y val="-0.2146961576057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566229985444"/>
                      <c:h val="0.15458804078258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309620588340104"/>
                  <c:y val="-0.195511643493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6710334788937"/>
                      <c:h val="0.14012124552218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105856718216691"/>
                  <c:y val="-0.31297119592412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2139737991266"/>
                      <c:h val="0.152659134747864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272205598957882"/>
                  <c:y val="-0.1609030912846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24551793825177"/>
                  <c:y val="-0.2083397755141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202255420187239"/>
                  <c:y val="-0.001948042131942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黑体 CN Medium" panose="020B0600000000000000" charset="-122"/>
                    <a:ea typeface="思源黑体 CN Medium" panose="020B0600000000000000" charset="-122"/>
                    <a:cs typeface="思源黑体 CN Medium" panose="020B0600000000000000" charset="-122"/>
                    <a:sym typeface="思源黑体 CN Medium" panose="020B0600000000000000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求职进度表!$AC$17:$AC$23</c:f>
              <c:strCache>
                <c:ptCount val="7"/>
                <c:pt idx="0">
                  <c:v>品牌类</c:v>
                </c:pt>
                <c:pt idx="1">
                  <c:v>策划类</c:v>
                </c:pt>
                <c:pt idx="2">
                  <c:v>市场类</c:v>
                </c:pt>
                <c:pt idx="3">
                  <c:v>政府关系</c:v>
                </c:pt>
                <c:pt idx="4">
                  <c:v>拓展类</c:v>
                </c:pt>
                <c:pt idx="5">
                  <c:v>营销</c:v>
                </c:pt>
                <c:pt idx="6">
                  <c:v>其他</c:v>
                </c:pt>
              </c:strCache>
            </c:strRef>
          </c:cat>
          <c:val>
            <c:numRef>
              <c:f>求职进度表!$AD$17:$AD$23</c:f>
              <c:numCache>
                <c:formatCode>General</c:formatCode>
                <c:ptCount val="7"/>
                <c:pt idx="0">
                  <c:v>48</c:v>
                </c:pt>
                <c:pt idx="1">
                  <c:v>18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132080</xdr:colOff>
      <xdr:row>3</xdr:row>
      <xdr:rowOff>93980</xdr:rowOff>
    </xdr:from>
    <xdr:to>
      <xdr:col>8</xdr:col>
      <xdr:colOff>432435</xdr:colOff>
      <xdr:row>10</xdr:row>
      <xdr:rowOff>556260</xdr:rowOff>
    </xdr:to>
    <xdr:graphicFrame>
      <xdr:nvGraphicFramePr>
        <xdr:cNvPr id="9" name="图表 8"/>
        <xdr:cNvGraphicFramePr/>
      </xdr:nvGraphicFramePr>
      <xdr:xfrm>
        <a:off x="132080" y="1250950"/>
        <a:ext cx="6103620" cy="464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80645</xdr:colOff>
      <xdr:row>4</xdr:row>
      <xdr:rowOff>99060</xdr:rowOff>
    </xdr:from>
    <xdr:to>
      <xdr:col>21</xdr:col>
      <xdr:colOff>54610</xdr:colOff>
      <xdr:row>9</xdr:row>
      <xdr:rowOff>164465</xdr:rowOff>
    </xdr:to>
    <xdr:graphicFrame>
      <xdr:nvGraphicFramePr>
        <xdr:cNvPr id="11" name="图表 10"/>
        <xdr:cNvGraphicFramePr/>
      </xdr:nvGraphicFramePr>
      <xdr:xfrm>
        <a:off x="13625195" y="1446530"/>
        <a:ext cx="155892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496570</xdr:colOff>
      <xdr:row>2</xdr:row>
      <xdr:rowOff>27940</xdr:rowOff>
    </xdr:from>
    <xdr:to>
      <xdr:col>12</xdr:col>
      <xdr:colOff>135890</xdr:colOff>
      <xdr:row>2</xdr:row>
      <xdr:rowOff>475615</xdr:rowOff>
    </xdr:to>
    <xdr:sp>
      <xdr:nvSpPr>
        <xdr:cNvPr id="5" name="文本框 4"/>
        <xdr:cNvSpPr txBox="1"/>
      </xdr:nvSpPr>
      <xdr:spPr>
        <a:xfrm>
          <a:off x="1380490" y="662940"/>
          <a:ext cx="772414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2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  <a:t>求职进度表</a:t>
          </a:r>
          <a:endParaRPr lang="zh-CN" altLang="en-US" sz="2400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13</xdr:col>
      <xdr:colOff>414020</xdr:colOff>
      <xdr:row>2</xdr:row>
      <xdr:rowOff>97790</xdr:rowOff>
    </xdr:from>
    <xdr:to>
      <xdr:col>14</xdr:col>
      <xdr:colOff>551815</xdr:colOff>
      <xdr:row>2</xdr:row>
      <xdr:rowOff>422910</xdr:rowOff>
    </xdr:to>
    <xdr:sp>
      <xdr:nvSpPr>
        <xdr:cNvPr id="7" name="文本框 6"/>
        <xdr:cNvSpPr txBox="1"/>
      </xdr:nvSpPr>
      <xdr:spPr>
        <a:xfrm>
          <a:off x="10617200" y="732790"/>
          <a:ext cx="1149350" cy="325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  <a:t>投递总数：</a:t>
          </a:r>
          <a:endParaRPr lang="zh-CN" altLang="en-US" sz="1400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15</xdr:col>
      <xdr:colOff>93980</xdr:colOff>
      <xdr:row>2</xdr:row>
      <xdr:rowOff>97155</xdr:rowOff>
    </xdr:from>
    <xdr:to>
      <xdr:col>16</xdr:col>
      <xdr:colOff>24130</xdr:colOff>
      <xdr:row>2</xdr:row>
      <xdr:rowOff>422275</xdr:rowOff>
    </xdr:to>
    <xdr:sp textlink="$AN$17">
      <xdr:nvSpPr>
        <xdr:cNvPr id="8" name="文本框 7"/>
        <xdr:cNvSpPr txBox="1"/>
      </xdr:nvSpPr>
      <xdr:spPr>
        <a:xfrm>
          <a:off x="11929110" y="732155"/>
          <a:ext cx="582930" cy="325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DA8C8AB2-CD64-4104-979F-EC803BD1A980}" type="TxLink">
            <a:rPr lang="en-US" altLang="en-US" sz="1800" b="0" i="0" u="none" strike="noStrike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</a:fld>
          <a:endParaRPr lang="en-US" altLang="en-US" sz="1800" b="0" i="0" u="none" strike="noStrike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>
    <xdr:from>
      <xdr:col>16</xdr:col>
      <xdr:colOff>187325</xdr:colOff>
      <xdr:row>2</xdr:row>
      <xdr:rowOff>97155</xdr:rowOff>
    </xdr:from>
    <xdr:to>
      <xdr:col>18</xdr:col>
      <xdr:colOff>528955</xdr:colOff>
      <xdr:row>2</xdr:row>
      <xdr:rowOff>422275</xdr:rowOff>
    </xdr:to>
    <xdr:sp>
      <xdr:nvSpPr>
        <xdr:cNvPr id="10" name="文本框 9"/>
        <xdr:cNvSpPr txBox="1"/>
      </xdr:nvSpPr>
      <xdr:spPr>
        <a:xfrm>
          <a:off x="12675235" y="732155"/>
          <a:ext cx="1397635" cy="325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  <a:t>已有</a:t>
          </a:r>
          <a:r>
            <a:rPr lang="en-US" altLang="zh-CN" sz="1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  <a:t>offer</a:t>
          </a:r>
          <a:r>
            <a:rPr lang="zh-CN" altLang="en-US" sz="1400">
              <a:solidFill>
                <a:schemeClr val="bg1"/>
              </a:solidFill>
              <a:latin typeface="思源黑体 CN Bold" panose="020B0800000000000000" charset="-122"/>
              <a:ea typeface="思源黑体 CN Bold" panose="020B0800000000000000" charset="-122"/>
            </a:rPr>
            <a:t>：</a:t>
          </a:r>
          <a:endParaRPr lang="zh-CN" altLang="en-US" sz="1400">
            <a:solidFill>
              <a:schemeClr val="bg1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 editAs="oneCell">
    <xdr:from>
      <xdr:col>2</xdr:col>
      <xdr:colOff>222885</xdr:colOff>
      <xdr:row>2</xdr:row>
      <xdr:rowOff>31115</xdr:rowOff>
    </xdr:from>
    <xdr:to>
      <xdr:col>3</xdr:col>
      <xdr:colOff>399415</xdr:colOff>
      <xdr:row>2</xdr:row>
      <xdr:rowOff>488950</xdr:rowOff>
    </xdr:to>
    <xdr:pic>
      <xdr:nvPicPr>
        <xdr:cNvPr id="19" name="图片 18" descr="templates\docerresourceshop\icons\\32313539323832353b32313539323831303bc8d5c6dad3ebcab1bce4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57885" y="666115"/>
          <a:ext cx="425450" cy="457835"/>
        </a:xfrm>
        <a:prstGeom prst="rect">
          <a:avLst/>
        </a:prstGeom>
      </xdr:spPr>
    </xdr:pic>
    <xdr:clientData/>
  </xdr:twoCellAnchor>
  <xdr:twoCellAnchor>
    <xdr:from>
      <xdr:col>8</xdr:col>
      <xdr:colOff>490220</xdr:colOff>
      <xdr:row>3</xdr:row>
      <xdr:rowOff>146685</xdr:rowOff>
    </xdr:from>
    <xdr:to>
      <xdr:col>13</xdr:col>
      <xdr:colOff>712470</xdr:colOff>
      <xdr:row>10</xdr:row>
      <xdr:rowOff>463550</xdr:rowOff>
    </xdr:to>
    <xdr:graphicFrame>
      <xdr:nvGraphicFramePr>
        <xdr:cNvPr id="3" name="图表 2"/>
        <xdr:cNvGraphicFramePr/>
      </xdr:nvGraphicFramePr>
      <xdr:xfrm>
        <a:off x="6293485" y="1303655"/>
        <a:ext cx="4622165" cy="4496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</xdr:colOff>
      <xdr:row>4</xdr:row>
      <xdr:rowOff>0</xdr:rowOff>
    </xdr:from>
    <xdr:to>
      <xdr:col>22</xdr:col>
      <xdr:colOff>210185</xdr:colOff>
      <xdr:row>10</xdr:row>
      <xdr:rowOff>517525</xdr:rowOff>
    </xdr:to>
    <xdr:graphicFrame>
      <xdr:nvGraphicFramePr>
        <xdr:cNvPr id="6" name="图表 5"/>
        <xdr:cNvGraphicFramePr/>
      </xdr:nvGraphicFramePr>
      <xdr:xfrm>
        <a:off x="11241405" y="1347470"/>
        <a:ext cx="4626610" cy="4506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428625</xdr:colOff>
      <xdr:row>4</xdr:row>
      <xdr:rowOff>9525</xdr:rowOff>
    </xdr:from>
    <xdr:to>
      <xdr:col>30</xdr:col>
      <xdr:colOff>189230</xdr:colOff>
      <xdr:row>10</xdr:row>
      <xdr:rowOff>514985</xdr:rowOff>
    </xdr:to>
    <xdr:graphicFrame>
      <xdr:nvGraphicFramePr>
        <xdr:cNvPr id="13" name="图表 12"/>
        <xdr:cNvGraphicFramePr/>
      </xdr:nvGraphicFramePr>
      <xdr:xfrm>
        <a:off x="15558135" y="1356995"/>
        <a:ext cx="4563745" cy="4494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210820</xdr:colOff>
      <xdr:row>3</xdr:row>
      <xdr:rowOff>129540</xdr:rowOff>
    </xdr:from>
    <xdr:to>
      <xdr:col>39</xdr:col>
      <xdr:colOff>666115</xdr:colOff>
      <xdr:row>10</xdr:row>
      <xdr:rowOff>568325</xdr:rowOff>
    </xdr:to>
    <xdr:graphicFrame>
      <xdr:nvGraphicFramePr>
        <xdr:cNvPr id="2" name="图表 1"/>
        <xdr:cNvGraphicFramePr/>
      </xdr:nvGraphicFramePr>
      <xdr:xfrm>
        <a:off x="20143470" y="1286510"/>
        <a:ext cx="4359910" cy="461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609600</xdr:colOff>
      <xdr:row>1</xdr:row>
      <xdr:rowOff>66040</xdr:rowOff>
    </xdr:from>
    <xdr:to>
      <xdr:col>16</xdr:col>
      <xdr:colOff>460375</xdr:colOff>
      <xdr:row>71</xdr:row>
      <xdr:rowOff>11430</xdr:rowOff>
    </xdr:to>
    <xdr:grpSp>
      <xdr:nvGrpSpPr>
        <xdr:cNvPr id="2" name="组合 1"/>
        <xdr:cNvGrpSpPr/>
      </xdr:nvGrpSpPr>
      <xdr:grpSpPr>
        <a:xfrm>
          <a:off x="1217930" y="248920"/>
          <a:ext cx="8985885" cy="12746990"/>
          <a:chOff x="1870" y="596"/>
          <a:chExt cx="14221" cy="20569"/>
        </a:xfrm>
      </xdr:grpSpPr>
      <xdr:sp>
        <xdr:nvSpPr>
          <xdr:cNvPr id="3" name="矩形 1"/>
          <xdr:cNvSpPr/>
        </xdr:nvSpPr>
        <xdr:spPr>
          <a:xfrm>
            <a:off x="1929" y="596"/>
            <a:ext cx="14162" cy="2056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grpSp>
        <xdr:nvGrpSpPr>
          <xdr:cNvPr id="4" name="组合 3"/>
          <xdr:cNvGrpSpPr/>
        </xdr:nvGrpSpPr>
        <xdr:grpSpPr>
          <a:xfrm>
            <a:off x="1870" y="1677"/>
            <a:ext cx="14188" cy="18392"/>
            <a:chOff x="1870" y="1678"/>
            <a:chExt cx="14188" cy="18391"/>
          </a:xfrm>
        </xdr:grpSpPr>
        <xdr:grpSp>
          <xdr:nvGrpSpPr>
            <xdr:cNvPr id="5" name="组合 102"/>
            <xdr:cNvGrpSpPr/>
          </xdr:nvGrpSpPr>
          <xdr:grpSpPr>
            <a:xfrm>
              <a:off x="1870" y="1678"/>
              <a:ext cx="6877" cy="1285"/>
              <a:chOff x="-48" y="701"/>
              <a:chExt cx="6845" cy="1248"/>
            </a:xfrm>
          </xdr:grpSpPr>
          <xdr:sp>
            <xdr:nvSpPr>
              <xdr:cNvPr id="6" name="矩形 5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7" name="文本框 6"/>
              <xdr:cNvSpPr txBox="1"/>
            </xdr:nvSpPr>
            <xdr:spPr>
              <a:xfrm>
                <a:off x="166" y="701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稻壳儿</a:t>
                </a:r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模板使用说明</a:t>
                </a:r>
                <a:endParaRPr lang="en-US" altLang="zh-CN" sz="2600" kern="100"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8" name="文本框 7"/>
              <xdr:cNvSpPr txBox="1"/>
            </xdr:nvSpPr>
            <xdr:spPr>
              <a:xfrm>
                <a:off x="74" y="1481"/>
                <a:ext cx="5912" cy="46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（本页为说明页，用户使用模板时可删除本页内容）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9" name="直接连接符 8"/>
            <xdr:cNvCxnSpPr/>
          </xdr:nvCxnSpPr>
          <xdr:spPr>
            <a:xfrm>
              <a:off x="9781" y="4247"/>
              <a:ext cx="0" cy="15822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组合 9"/>
            <xdr:cNvGrpSpPr/>
          </xdr:nvGrpSpPr>
          <xdr:grpSpPr>
            <a:xfrm>
              <a:off x="10392" y="3270"/>
              <a:ext cx="5665" cy="13707"/>
              <a:chOff x="10393" y="3270"/>
              <a:chExt cx="5664" cy="13708"/>
            </a:xfrm>
          </xdr:grpSpPr>
          <xdr:grpSp>
            <xdr:nvGrpSpPr>
              <xdr:cNvPr id="11" name="组合 10"/>
              <xdr:cNvGrpSpPr/>
            </xdr:nvGrpSpPr>
            <xdr:grpSpPr>
              <a:xfrm>
                <a:off x="10411" y="3270"/>
                <a:ext cx="4779" cy="8302"/>
                <a:chOff x="10412" y="3270"/>
                <a:chExt cx="4779" cy="8302"/>
              </a:xfrm>
            </xdr:grpSpPr>
            <xdr:sp>
              <xdr:nvSpPr>
                <xdr:cNvPr id="12" name="文本框 11"/>
                <xdr:cNvSpPr txBox="1"/>
              </xdr:nvSpPr>
              <xdr:spPr>
                <a:xfrm>
                  <a:off x="10413" y="10383"/>
                  <a:ext cx="4778" cy="118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 fontAlgn="auto">
                    <a:lnSpc>
                      <a:spcPct val="150000"/>
                    </a:lnSpc>
                    <a:spcAft>
                      <a:spcPts val="600"/>
                    </a:spcAft>
                  </a:pPr>
                  <a:r>
                    <a:rPr lang="zh-CN" altLang="en-US" sz="9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</a:rPr>
                    <a:t>【说明】</a:t>
                  </a:r>
                  <a:endParaRPr sz="9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  <a:p>
                  <a:pPr marL="39370" algn="l" fontAlgn="auto">
                    <a:lnSpc>
                      <a:spcPct val="120000"/>
                    </a:lnSpc>
                  </a:pPr>
                  <a:r>
                    <a:rPr lang="zh-CN" altLang="en-US" sz="9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rPr>
                    <a:t>模板中使用的字体为开源字体，请用户按照该款开源字体的开源协议要求来使用该字体。</a:t>
                  </a:r>
                  <a:endParaRPr lang="zh-CN" altLang="en-US" sz="9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</xdr:txBody>
            </xdr:sp>
            <xdr:grpSp>
              <xdr:nvGrpSpPr>
                <xdr:cNvPr id="13" name="组合 12"/>
                <xdr:cNvGrpSpPr/>
              </xdr:nvGrpSpPr>
              <xdr:grpSpPr>
                <a:xfrm>
                  <a:off x="10412" y="3270"/>
                  <a:ext cx="4614" cy="3868"/>
                  <a:chOff x="8438" y="3702"/>
                  <a:chExt cx="4612" cy="3730"/>
                </a:xfrm>
              </xdr:grpSpPr>
              <xdr:grpSp>
                <xdr:nvGrpSpPr>
                  <xdr:cNvPr id="14" name="组合 32"/>
                  <xdr:cNvGrpSpPr/>
                </xdr:nvGrpSpPr>
                <xdr:grpSpPr>
                  <a:xfrm>
                    <a:off x="8722" y="6083"/>
                    <a:ext cx="4328" cy="1339"/>
                    <a:chOff x="11008" y="5362"/>
                    <a:chExt cx="4828" cy="1355"/>
                  </a:xfrm>
                </xdr:grpSpPr>
                <xdr:cxnSp>
                  <xdr:nvCxnSpPr>
                    <xdr:cNvPr id="15" name="直接连接符 14"/>
                    <xdr:cNvCxnSpPr/>
                  </xdr:nvCxnSpPr>
                  <xdr:spPr>
                    <a:xfrm>
                      <a:off x="11017" y="6717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6" name="直接连接符 15"/>
                    <xdr:cNvCxnSpPr/>
                  </xdr:nvCxnSpPr>
                  <xdr:spPr>
                    <a:xfrm>
                      <a:off x="11008" y="5362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9" name="组合 34"/>
                  <xdr:cNvGrpSpPr/>
                </xdr:nvGrpSpPr>
                <xdr:grpSpPr>
                  <a:xfrm>
                    <a:off x="8438" y="3702"/>
                    <a:ext cx="3264" cy="3730"/>
                    <a:chOff x="10730" y="2878"/>
                    <a:chExt cx="3249" cy="3778"/>
                  </a:xfrm>
                </xdr:grpSpPr>
                <xdr:sp>
                  <xdr:nvSpPr>
                    <xdr:cNvPr id="20" name="文本框 19"/>
                    <xdr:cNvSpPr txBox="1"/>
                  </xdr:nvSpPr>
                  <xdr:spPr>
                    <a:xfrm>
                      <a:off x="10885" y="5632"/>
                      <a:ext cx="2287" cy="40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中文｜思源黑体 CN Bold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1" name="文本框 20"/>
                    <xdr:cNvSpPr txBox="1"/>
                  </xdr:nvSpPr>
                  <xdr:spPr>
                    <a:xfrm>
                      <a:off x="10857" y="6055"/>
                      <a:ext cx="3098" cy="60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1600" kern="1200">
                          <a:solidFill>
                            <a:srgbClr val="222222"/>
                          </a:solidFill>
                          <a:latin typeface="思源黑体 CN Bold" panose="020B0800000000000000" charset="-122"/>
                          <a:ea typeface="思源黑体 CN Bold" panose="020B0800000000000000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思源黑体 CN Bold</a:t>
                      </a:r>
                      <a:endParaRPr lang="en-US" altLang="zh-CN" sz="1600" kern="1200">
                        <a:solidFill>
                          <a:srgbClr val="222222"/>
                        </a:solidFill>
                        <a:latin typeface="思源黑体 CN Bold" panose="020B0800000000000000" charset="-122"/>
                        <a:ea typeface="思源黑体 CN Bold" panose="020B0800000000000000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2" name="文本框 21"/>
                    <xdr:cNvSpPr txBox="1"/>
                  </xdr:nvSpPr>
                  <xdr:spPr>
                    <a:xfrm>
                      <a:off x="10892" y="4279"/>
                      <a:ext cx="2605" cy="463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中文｜思源黑体 CN Medium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3" name="文本框 22"/>
                    <xdr:cNvSpPr txBox="1"/>
                  </xdr:nvSpPr>
                  <xdr:spPr>
                    <a:xfrm>
                      <a:off x="10848" y="4702"/>
                      <a:ext cx="3052" cy="601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1600" kern="1200">
                          <a:solidFill>
                            <a:srgbClr val="222222"/>
                          </a:solidFill>
                          <a:latin typeface="思源黑体 CN Medium" panose="020B0600000000000000" charset="-122"/>
                          <a:ea typeface="思源黑体 CN Medium" panose="020B0600000000000000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思源黑体 CN Medium</a:t>
                      </a:r>
                      <a:endParaRPr lang="en-US" altLang="zh-CN" sz="1600" kern="1200">
                        <a:solidFill>
                          <a:srgbClr val="222222"/>
                        </a:solidFill>
                        <a:latin typeface="思源黑体 CN Medium" panose="020B0600000000000000" charset="-122"/>
                        <a:ea typeface="思源黑体 CN Medium" panose="020B0600000000000000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grpSp>
                  <xdr:nvGrpSpPr>
                    <xdr:cNvPr id="24" name="组合 23"/>
                    <xdr:cNvGrpSpPr/>
                  </xdr:nvGrpSpPr>
                  <xdr:grpSpPr>
                    <a:xfrm>
                      <a:off x="10730" y="2878"/>
                      <a:ext cx="3249" cy="1227"/>
                      <a:chOff x="1046" y="2210"/>
                      <a:chExt cx="3249" cy="1227"/>
                    </a:xfrm>
                  </xdr:grpSpPr>
                  <xdr:sp>
                    <xdr:nvSpPr>
                      <xdr:cNvPr id="25" name="文本框 24"/>
                      <xdr:cNvSpPr txBox="1"/>
                    </xdr:nvSpPr>
                    <xdr:spPr>
                      <a:xfrm>
                        <a:off x="1046" y="2210"/>
                        <a:ext cx="1505" cy="1227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3800" b="1" kern="1200">
                            <a:solidFill>
                              <a:srgbClr val="FF2832"/>
                            </a:solidFill>
                            <a:latin typeface="黑体" panose="02010609060101010101" charset="-122"/>
                            <a:ea typeface="黑体" panose="02010609060101010101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02</a:t>
                        </a:r>
                        <a:endParaRPr lang="en-US" altLang="zh-CN" sz="3800" b="1" kern="1200">
                          <a:solidFill>
                            <a:srgbClr val="FF2832"/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  <xdr:sp>
                    <xdr:nvSpPr>
                      <xdr:cNvPr id="26" name="文本框 25"/>
                      <xdr:cNvSpPr txBox="1"/>
                    </xdr:nvSpPr>
                    <xdr:spPr>
                      <a:xfrm>
                        <a:off x="2013" y="2404"/>
                        <a:ext cx="2282" cy="734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2200" b="1" kern="1200">
                            <a:solidFill>
                              <a:srgbClr val="222222"/>
                            </a:solidFill>
                            <a:latin typeface="黑体" panose="02010609060101010101" charset="-122"/>
                            <a:ea typeface="黑体" panose="02010609060101010101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字体说明</a:t>
                        </a:r>
                        <a:endParaRPr lang="en-US" altLang="zh-CN" sz="2200" b="1" kern="1200">
                          <a:solidFill>
                            <a:srgbClr val="222222"/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</xdr:grpSp>
              </xdr:grpSp>
            </xdr:grpSp>
          </xdr:grpSp>
          <xdr:grpSp>
            <xdr:nvGrpSpPr>
              <xdr:cNvPr id="31" name="组合 30"/>
              <xdr:cNvGrpSpPr/>
            </xdr:nvGrpSpPr>
            <xdr:grpSpPr>
              <a:xfrm>
                <a:off x="10393" y="12593"/>
                <a:ext cx="5664" cy="4385"/>
                <a:chOff x="10394" y="12594"/>
                <a:chExt cx="5663" cy="4385"/>
              </a:xfrm>
            </xdr:grpSpPr>
            <xdr:grpSp>
              <xdr:nvGrpSpPr>
                <xdr:cNvPr id="32" name="组合 61"/>
                <xdr:cNvGrpSpPr/>
              </xdr:nvGrpSpPr>
              <xdr:grpSpPr>
                <a:xfrm>
                  <a:off x="10418" y="12594"/>
                  <a:ext cx="3854" cy="1573"/>
                  <a:chOff x="1213" y="2210"/>
                  <a:chExt cx="3140" cy="1228"/>
                </a:xfrm>
              </xdr:grpSpPr>
              <xdr:sp>
                <xdr:nvSpPr>
                  <xdr:cNvPr id="33" name="文本框 32"/>
                  <xdr:cNvSpPr txBox="1"/>
                </xdr:nvSpPr>
                <xdr:spPr>
                  <a:xfrm>
                    <a:off x="1213" y="2210"/>
                    <a:ext cx="1554" cy="122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3800" b="1" kern="1200">
                        <a:solidFill>
                          <a:srgbClr val="FF283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03</a:t>
                    </a:r>
                    <a:endPara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4" name="文本框 33"/>
                  <xdr:cNvSpPr txBox="1"/>
                </xdr:nvSpPr>
                <xdr:spPr>
                  <a:xfrm>
                    <a:off x="2067" y="2404"/>
                    <a:ext cx="2286" cy="734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2200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素材说明</a:t>
                    </a:r>
                    <a:endPara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35" name="组合 69"/>
                <xdr:cNvGrpSpPr/>
              </xdr:nvGrpSpPr>
              <xdr:grpSpPr>
                <a:xfrm>
                  <a:off x="10410" y="13981"/>
                  <a:ext cx="5648" cy="2076"/>
                  <a:chOff x="7157" y="3565"/>
                  <a:chExt cx="4603" cy="1621"/>
                </a:xfrm>
              </xdr:grpSpPr>
              <xdr:sp>
                <xdr:nvSpPr>
                  <xdr:cNvPr id="36" name="文本框 35"/>
                  <xdr:cNvSpPr txBox="1"/>
                </xdr:nvSpPr>
                <xdr:spPr>
                  <a:xfrm>
                    <a:off x="7157" y="3565"/>
                    <a:ext cx="1289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图片：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7" name="文本框 36"/>
                  <xdr:cNvSpPr txBox="1"/>
                </xdr:nvSpPr>
                <xdr:spPr>
                  <a:xfrm>
                    <a:off x="7158" y="4046"/>
                    <a:ext cx="4602" cy="1140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20000"/>
                      </a:lnSpc>
                    </a:pPr>
                    <a:r>
                      <a:rPr lang="zh-CN" altLang="en-US" sz="8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</a:rPr>
                      <a:t>模板中使用的图标等来源于【稻壳素材】，仅限于个人学习、研究或欣赏目的使用，如需商用请您自行向版权方购买、获取商用版权。</a:t>
                    </a:r>
                    <a:endParaRPr lang="zh-CN" altLang="en-US" sz="8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endParaRPr>
                  </a:p>
                </xdr:txBody>
              </xdr:sp>
            </xdr:grpSp>
            <xdr:grpSp>
              <xdr:nvGrpSpPr>
                <xdr:cNvPr id="38" name="组合 77"/>
                <xdr:cNvGrpSpPr/>
              </xdr:nvGrpSpPr>
              <xdr:grpSpPr>
                <a:xfrm>
                  <a:off x="10394" y="16292"/>
                  <a:ext cx="5651" cy="687"/>
                  <a:chOff x="7144" y="5903"/>
                  <a:chExt cx="4606" cy="539"/>
                </a:xfrm>
              </xdr:grpSpPr>
              <xdr:sp>
                <xdr:nvSpPr>
                  <xdr:cNvPr id="39" name="文本框 38"/>
                  <xdr:cNvSpPr txBox="1"/>
                </xdr:nvSpPr>
                <xdr:spPr>
                  <a:xfrm>
                    <a:off x="7171" y="5903"/>
                    <a:ext cx="1287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0" name="文本框 39"/>
                  <xdr:cNvSpPr txBox="1"/>
                </xdr:nvSpPr>
                <xdr:spPr>
                  <a:xfrm>
                    <a:off x="7144" y="6321"/>
                    <a:ext cx="4606" cy="12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20000"/>
                      </a:lnSpc>
                    </a:pP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+mn-ea"/>
                      </a:rPr>
                      <a:t>无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endParaRPr>
                  </a:p>
                </xdr:txBody>
              </xdr:sp>
            </xdr:grpSp>
          </xdr:grpSp>
        </xdr:grpSp>
        <xdr:grpSp>
          <xdr:nvGrpSpPr>
            <xdr:cNvPr id="41" name="组合 40"/>
            <xdr:cNvGrpSpPr/>
          </xdr:nvGrpSpPr>
          <xdr:grpSpPr>
            <a:xfrm>
              <a:off x="2254" y="3254"/>
              <a:ext cx="7317" cy="9173"/>
              <a:chOff x="2254" y="3254"/>
              <a:chExt cx="7318" cy="9174"/>
            </a:xfrm>
          </xdr:grpSpPr>
          <xdr:grpSp>
            <xdr:nvGrpSpPr>
              <xdr:cNvPr id="42" name="组合 41"/>
              <xdr:cNvGrpSpPr/>
            </xdr:nvGrpSpPr>
            <xdr:grpSpPr>
              <a:xfrm>
                <a:off x="2254" y="3254"/>
                <a:ext cx="4858" cy="1190"/>
                <a:chOff x="1212" y="2209"/>
                <a:chExt cx="4839" cy="1158"/>
              </a:xfrm>
            </xdr:grpSpPr>
            <xdr:sp>
              <xdr:nvSpPr>
                <xdr:cNvPr id="43" name="文本框 42"/>
                <xdr:cNvSpPr txBox="1"/>
              </xdr:nvSpPr>
              <xdr:spPr>
                <a:xfrm>
                  <a:off x="1212" y="2209"/>
                  <a:ext cx="1555" cy="115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01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44" name="文本框 43"/>
                <xdr:cNvSpPr txBox="1"/>
              </xdr:nvSpPr>
              <xdr:spPr>
                <a:xfrm>
                  <a:off x="2218" y="2404"/>
                  <a:ext cx="3833" cy="7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>
                    <a:buClrTx/>
                    <a:buSzTx/>
                    <a:buFontTx/>
                  </a:pPr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基础操作</a:t>
                  </a:r>
                  <a:r>
                    <a:rPr lang="zh-CN" altLang="en-US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指南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45" name="组合 44"/>
              <xdr:cNvGrpSpPr/>
            </xdr:nvGrpSpPr>
            <xdr:grpSpPr>
              <a:xfrm>
                <a:off x="2362" y="4668"/>
                <a:ext cx="7210" cy="7760"/>
                <a:chOff x="2362" y="4669"/>
                <a:chExt cx="7211" cy="7760"/>
              </a:xfrm>
            </xdr:grpSpPr>
            <xdr:grpSp>
              <xdr:nvGrpSpPr>
                <xdr:cNvPr id="46" name="组合 69"/>
                <xdr:cNvGrpSpPr/>
              </xdr:nvGrpSpPr>
              <xdr:grpSpPr>
                <a:xfrm>
                  <a:off x="2364" y="4669"/>
                  <a:ext cx="4670" cy="1042"/>
                  <a:chOff x="7139" y="3569"/>
                  <a:chExt cx="4652" cy="1008"/>
                </a:xfrm>
              </xdr:grpSpPr>
              <xdr:sp>
                <xdr:nvSpPr>
                  <xdr:cNvPr id="47" name="文本框 46"/>
                  <xdr:cNvSpPr txBox="1"/>
                </xdr:nvSpPr>
                <xdr:spPr>
                  <a:xfrm>
                    <a:off x="7139" y="3569"/>
                    <a:ext cx="3308" cy="4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如何撤销工作表保护？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8" name="文本框 47"/>
                  <xdr:cNvSpPr txBox="1"/>
                </xdr:nvSpPr>
                <xdr:spPr>
                  <a:xfrm>
                    <a:off x="7197" y="3960"/>
                    <a:ext cx="4594" cy="61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选中对应工作表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点击：「审阅---撤销工作表」保护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pic>
              <xdr:nvPicPr>
                <xdr:cNvPr id="49" name="图片 48" descr="WPS图片编辑4"/>
                <xdr:cNvPicPr>
                  <a:picLocks noChangeAspect="1"/>
                </xdr:cNvPicPr>
              </xdr:nvPicPr>
              <xdr:blipFill>
                <a:blip r:embed="rId1"/>
                <a:stretch>
                  <a:fillRect/>
                </a:stretch>
              </xdr:blipFill>
              <xdr:spPr>
                <a:xfrm>
                  <a:off x="2539" y="5802"/>
                  <a:ext cx="6371" cy="1143"/>
                </a:xfrm>
                <a:prstGeom prst="rect">
                  <a:avLst/>
                </a:prstGeom>
                <a:effectLst>
                  <a:outerShdw blurRad="38100" sx="101000" sy="101000" algn="ctr" rotWithShape="0">
                    <a:schemeClr val="bg1">
                      <a:lumMod val="75000"/>
                      <a:alpha val="40000"/>
                    </a:schemeClr>
                  </a:outerShdw>
                </a:effectLst>
              </xdr:spPr>
            </xdr:pic>
            <xdr:grpSp>
              <xdr:nvGrpSpPr>
                <xdr:cNvPr id="50" name="组合 77"/>
                <xdr:cNvGrpSpPr/>
              </xdr:nvGrpSpPr>
              <xdr:grpSpPr>
                <a:xfrm>
                  <a:off x="2362" y="10907"/>
                  <a:ext cx="7211" cy="1522"/>
                  <a:chOff x="7138" y="6286"/>
                  <a:chExt cx="7180" cy="1476"/>
                </a:xfrm>
              </xdr:grpSpPr>
              <xdr:sp>
                <xdr:nvSpPr>
                  <xdr:cNvPr id="51" name="文本框 50"/>
                  <xdr:cNvSpPr txBox="1"/>
                </xdr:nvSpPr>
                <xdr:spPr>
                  <a:xfrm>
                    <a:off x="7138" y="6286"/>
                    <a:ext cx="4408" cy="45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如何更新数据？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2" name="文本框 51"/>
                  <xdr:cNvSpPr txBox="1"/>
                </xdr:nvSpPr>
                <xdr:spPr>
                  <a:xfrm>
                    <a:off x="7191" y="6729"/>
                    <a:ext cx="7127" cy="1033"/>
                  </a:xfrm>
                  <a:prstGeom prst="rect">
                    <a:avLst/>
                  </a:prstGeom>
                  <a:noFill/>
                </xdr:spPr>
                <xdr:txBody>
                  <a:bodyPr wrap="square" rtlCol="0"/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、更新如下红框标注的内容即可，优先更新右侧的统计表。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、周期范围的填写：注意数据的连续且不重复性。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3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、本模板仅适用统计</a:t>
                    </a:r>
                    <a:r>
                      <a:rPr 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4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类项目、</a:t>
                    </a:r>
                    <a:r>
                      <a:rPr 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4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种周期范围。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</xdr:grpSp>
    <xdr:clientData/>
  </xdr:twoCellAnchor>
  <xdr:twoCellAnchor>
    <xdr:from>
      <xdr:col>2</xdr:col>
      <xdr:colOff>379730</xdr:colOff>
      <xdr:row>28</xdr:row>
      <xdr:rowOff>120015</xdr:rowOff>
    </xdr:from>
    <xdr:to>
      <xdr:col>7</xdr:col>
      <xdr:colOff>402590</xdr:colOff>
      <xdr:row>35</xdr:row>
      <xdr:rowOff>94615</xdr:rowOff>
    </xdr:to>
    <xdr:pic>
      <xdr:nvPicPr>
        <xdr:cNvPr id="53" name="图片 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7660" y="5240655"/>
          <a:ext cx="3067685" cy="1254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332105</xdr:colOff>
      <xdr:row>25</xdr:row>
      <xdr:rowOff>123190</xdr:rowOff>
    </xdr:from>
    <xdr:to>
      <xdr:col>5</xdr:col>
      <xdr:colOff>13970</xdr:colOff>
      <xdr:row>27</xdr:row>
      <xdr:rowOff>53975</xdr:rowOff>
    </xdr:to>
    <xdr:sp>
      <xdr:nvSpPr>
        <xdr:cNvPr id="54" name="文本框 53"/>
        <xdr:cNvSpPr txBox="1"/>
      </xdr:nvSpPr>
      <xdr:spPr>
        <a:xfrm>
          <a:off x="1550035" y="4695190"/>
          <a:ext cx="1508760" cy="2965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如何增加行数？</a:t>
          </a:r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381000</xdr:colOff>
      <xdr:row>27</xdr:row>
      <xdr:rowOff>8255</xdr:rowOff>
    </xdr:from>
    <xdr:to>
      <xdr:col>8</xdr:col>
      <xdr:colOff>142240</xdr:colOff>
      <xdr:row>29</xdr:row>
      <xdr:rowOff>31115</xdr:rowOff>
    </xdr:to>
    <xdr:sp>
      <xdr:nvSpPr>
        <xdr:cNvPr id="55" name="文本框 54"/>
        <xdr:cNvSpPr txBox="1"/>
      </xdr:nvSpPr>
      <xdr:spPr>
        <a:xfrm>
          <a:off x="1598930" y="4946015"/>
          <a:ext cx="3415030" cy="3886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、选中最后一行，鼠标放在选中区域右下角。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、当鼠标箭头变成黑色十字形时，点击鼠标左键下拉即可</a:t>
          </a: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。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 editAs="oneCell">
    <xdr:from>
      <xdr:col>2</xdr:col>
      <xdr:colOff>495935</xdr:colOff>
      <xdr:row>41</xdr:row>
      <xdr:rowOff>66675</xdr:rowOff>
    </xdr:from>
    <xdr:to>
      <xdr:col>5</xdr:col>
      <xdr:colOff>314960</xdr:colOff>
      <xdr:row>51</xdr:row>
      <xdr:rowOff>57150</xdr:rowOff>
    </xdr:to>
    <xdr:pic>
      <xdr:nvPicPr>
        <xdr:cNvPr id="57" name="图片 5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13865" y="7564755"/>
          <a:ext cx="1645920" cy="1819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238125</xdr:colOff>
      <xdr:row>41</xdr:row>
      <xdr:rowOff>19050</xdr:rowOff>
    </xdr:from>
    <xdr:to>
      <xdr:col>8</xdr:col>
      <xdr:colOff>0</xdr:colOff>
      <xdr:row>52</xdr:row>
      <xdr:rowOff>123825</xdr:rowOff>
    </xdr:to>
    <xdr:pic>
      <xdr:nvPicPr>
        <xdr:cNvPr id="59" name="图片 5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82950" y="7517130"/>
          <a:ext cx="1588770" cy="211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572770</xdr:colOff>
      <xdr:row>51</xdr:row>
      <xdr:rowOff>109220</xdr:rowOff>
    </xdr:from>
    <xdr:to>
      <xdr:col>9</xdr:col>
      <xdr:colOff>382270</xdr:colOff>
      <xdr:row>63</xdr:row>
      <xdr:rowOff>76200</xdr:rowOff>
    </xdr:to>
    <xdr:pic>
      <xdr:nvPicPr>
        <xdr:cNvPr id="60" name="图片 5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90700" y="9436100"/>
          <a:ext cx="4072255" cy="2161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022.7.22\&#34920;&#26684;\&#21046;&#20316;\&#12304;&#34920;&#26684;&#12305;&#38472;&#26480;-0822-2-&#31532;&#19968;&#29256;\&#12304;&#34920;&#26684;%20NO.184&#12305;&#38472;&#26480;-&#33829;&#38144;&#31574;&#21010;-&#36890;&#29992;&#30452;&#25773;&#22242;&#38431;&#20998;&#24037;&#34920;-&#31532;&#19968;&#29256;\&#36890;&#29992;&#30452;&#25773;&#22242;&#38431;&#20998;&#2403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jobs.51job.com/all/115751092.html?s=mysq_sq_sqlb&amp;t=0" TargetMode="External"/><Relationship Id="rId4" Type="http://schemas.openxmlformats.org/officeDocument/2006/relationships/hyperlink" Target="http://company.zhaopin.com/CZL1279454950.htm" TargetMode="External"/><Relationship Id="rId3" Type="http://schemas.openxmlformats.org/officeDocument/2006/relationships/hyperlink" Target="http://company.zhaopin.com/CZL1236606730.htm" TargetMode="External"/><Relationship Id="rId2" Type="http://schemas.openxmlformats.org/officeDocument/2006/relationships/hyperlink" Target="http://jobs.zhaopin.com/CC179100020J40426676712.htm?refcode=4034&amp;srccode=403401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91"/>
  <sheetViews>
    <sheetView showGridLines="0" tabSelected="1" zoomScale="70" zoomScaleNormal="70" topLeftCell="A168" workbookViewId="0">
      <selection activeCell="R28" sqref="R28"/>
    </sheetView>
  </sheetViews>
  <sheetFormatPr defaultColWidth="9" defaultRowHeight="14.4"/>
  <cols>
    <col min="1" max="2" width="4.62962962962963" style="6" customWidth="1"/>
    <col min="3" max="3" width="3.62962962962963" style="7" customWidth="1"/>
    <col min="4" max="4" width="9.14814814814815" style="7" customWidth="1"/>
    <col min="5" max="5" width="21.7407407407407" style="7" customWidth="1"/>
    <col min="6" max="6" width="20.4722222222222" style="7" customWidth="1"/>
    <col min="7" max="9" width="10.1851851851852" style="7" customWidth="1"/>
    <col min="10" max="11" width="11.1111111111111" style="7" customWidth="1"/>
    <col min="12" max="12" width="13.75" style="7" customWidth="1"/>
    <col min="13" max="13" width="18" style="7" customWidth="1"/>
    <col min="14" max="14" width="14.75" style="7" customWidth="1"/>
    <col min="15" max="15" width="9.0462962962963" style="7" customWidth="1"/>
    <col min="16" max="16" width="9.51851851851852" style="7" customWidth="1"/>
    <col min="17" max="24" width="7.7037037037037" style="7" customWidth="1"/>
    <col min="25" max="25" width="8.40740740740741" style="7" customWidth="1"/>
    <col min="26" max="32" width="7.7037037037037" style="7" customWidth="1"/>
    <col min="33" max="36" width="4.62962962962963" style="7" customWidth="1"/>
    <col min="37" max="37" width="5.62962962962963" style="7" customWidth="1"/>
    <col min="38" max="38" width="3.62962962962963" style="7" customWidth="1"/>
    <col min="39" max="39" width="13.75" style="7" customWidth="1"/>
    <col min="40" max="40" width="9.81481481481481" style="7" customWidth="1"/>
    <col min="41" max="49" width="9" style="7"/>
    <col min="50" max="16383" width="9" style="6"/>
  </cols>
  <sheetData>
    <row r="1" ht="25" customHeight="1"/>
    <row r="2" ht="25" customHeight="1" spans="2:58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ht="41.1" customHeight="1" spans="2:58"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8">
        <f>X21</f>
        <v>1</v>
      </c>
      <c r="U3" s="29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ht="15" customHeight="1" spans="2:58">
      <c r="B4" s="9"/>
      <c r="C4" s="1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="6" customFormat="1" ht="29.1" customHeight="1" spans="2:58"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 s="7" customFormat="1" ht="49" customHeight="1" spans="2:58">
      <c r="B6" s="10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="7" customFormat="1" ht="60" customHeight="1" spans="2:58">
      <c r="B7" s="10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</row>
    <row r="8" s="7" customFormat="1" ht="60" customHeight="1" spans="2:58">
      <c r="B8" s="10"/>
      <c r="C8" s="14"/>
      <c r="D8" s="14"/>
      <c r="E8" s="14"/>
      <c r="F8" s="14"/>
      <c r="G8" s="14"/>
      <c r="H8" s="14"/>
      <c r="I8" s="14"/>
      <c r="J8" s="14"/>
      <c r="K8" s="14"/>
      <c r="L8" s="2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s="7" customFormat="1" ht="53" customHeight="1" spans="2:58">
      <c r="B9" s="1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="7" customFormat="1" ht="63" customHeight="1" spans="2:58">
      <c r="B10" s="10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</row>
    <row r="11" s="7" customFormat="1" ht="52" customHeight="1" spans="2:58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</row>
    <row r="12" s="7" customFormat="1" ht="24" customHeight="1" spans="2:33">
      <c r="B12" s="10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0"/>
    </row>
    <row r="13" s="7" customFormat="1" ht="33" customHeight="1" spans="2:41">
      <c r="B13" s="10"/>
      <c r="C13" s="14"/>
      <c r="D13" s="15" t="s">
        <v>0</v>
      </c>
      <c r="E13" s="15" t="s">
        <v>1</v>
      </c>
      <c r="F13" s="15" t="s">
        <v>2</v>
      </c>
      <c r="G13" s="15" t="s">
        <v>3</v>
      </c>
      <c r="H13" s="15" t="s">
        <v>4</v>
      </c>
      <c r="I13" s="15" t="s">
        <v>5</v>
      </c>
      <c r="J13" s="15" t="s">
        <v>6</v>
      </c>
      <c r="K13" s="15" t="s">
        <v>7</v>
      </c>
      <c r="L13" s="15" t="s">
        <v>8</v>
      </c>
      <c r="M13" s="15" t="s">
        <v>9</v>
      </c>
      <c r="N13" s="15" t="s">
        <v>10</v>
      </c>
      <c r="O13" s="15" t="s">
        <v>11</v>
      </c>
      <c r="Q13" s="30" t="s">
        <v>3</v>
      </c>
      <c r="R13" s="30" t="s">
        <v>12</v>
      </c>
      <c r="S13" s="30" t="s">
        <v>8</v>
      </c>
      <c r="T13" s="30" t="s">
        <v>12</v>
      </c>
      <c r="U13" s="30" t="s">
        <v>4</v>
      </c>
      <c r="V13" s="30" t="s">
        <v>12</v>
      </c>
      <c r="W13" s="30" t="s">
        <v>10</v>
      </c>
      <c r="X13" s="30" t="s">
        <v>12</v>
      </c>
      <c r="Y13" s="30" t="s">
        <v>5</v>
      </c>
      <c r="Z13" s="30" t="s">
        <v>13</v>
      </c>
      <c r="AA13" s="30" t="s">
        <v>6</v>
      </c>
      <c r="AB13" s="30" t="s">
        <v>14</v>
      </c>
      <c r="AC13" s="30" t="s">
        <v>1</v>
      </c>
      <c r="AD13" s="30" t="s">
        <v>12</v>
      </c>
      <c r="AE13" s="30"/>
      <c r="AF13" s="30"/>
      <c r="AG13" s="10"/>
      <c r="AM13" s="32" t="s">
        <v>15</v>
      </c>
      <c r="AN13" s="32"/>
      <c r="AO13" s="32"/>
    </row>
    <row r="14" s="8" customFormat="1" ht="18" customHeight="1" spans="1:41">
      <c r="A14" s="7"/>
      <c r="B14" s="10"/>
      <c r="C14" s="16"/>
      <c r="D14" s="17" t="s">
        <v>16</v>
      </c>
      <c r="E14" s="18"/>
      <c r="F14" s="18"/>
      <c r="G14" s="18"/>
      <c r="H14" s="18"/>
      <c r="I14" s="22">
        <f>AVERAGE($I$17:$I$1048576)</f>
        <v>17.32</v>
      </c>
      <c r="J14" s="22">
        <f>AVERAGE($J$17:$J$1048576)</f>
        <v>26.99</v>
      </c>
      <c r="K14" s="22">
        <f>AVERAGE($K$17:$K$1048576)</f>
        <v>12.55</v>
      </c>
      <c r="L14" s="22">
        <f>AVERAGE(I14:J14)</f>
        <v>22.16</v>
      </c>
      <c r="M14" s="18"/>
      <c r="N14" s="18"/>
      <c r="O14" s="18"/>
      <c r="P14" s="16"/>
      <c r="Q14" s="20"/>
      <c r="R14" s="20"/>
      <c r="S14" s="20"/>
      <c r="T14" s="20"/>
      <c r="U14" s="20"/>
      <c r="V14" s="20"/>
      <c r="W14" s="20"/>
      <c r="X14" s="20"/>
      <c r="Y14" s="20">
        <v>7</v>
      </c>
      <c r="Z14" s="20">
        <f>COUNTIF($I$17:$I$1048576,Y14)</f>
        <v>1</v>
      </c>
      <c r="AA14" s="20">
        <v>7</v>
      </c>
      <c r="AB14" s="20">
        <f>COUNTIF($J$17:$J$1048576,AA14)</f>
        <v>0</v>
      </c>
      <c r="AC14" s="20"/>
      <c r="AD14" s="20"/>
      <c r="AE14" s="20"/>
      <c r="AF14" s="20"/>
      <c r="AM14" s="33"/>
      <c r="AN14" s="33"/>
      <c r="AO14" s="33"/>
    </row>
    <row r="15" customFormat="1" ht="18" customHeight="1" spans="2:41">
      <c r="B15" s="9"/>
      <c r="C15" s="14"/>
      <c r="D15" s="19" t="s">
        <v>17</v>
      </c>
      <c r="E15" s="19"/>
      <c r="F15" s="19"/>
      <c r="G15" s="19"/>
      <c r="H15" s="19"/>
      <c r="I15" s="19">
        <f>MIN($I$17:$I$1048576)</f>
        <v>7</v>
      </c>
      <c r="J15" s="19">
        <f>MIN($J$17:$J$1048576)</f>
        <v>9.9</v>
      </c>
      <c r="K15" s="19">
        <f>MIN($K$17:$K$1048576)</f>
        <v>12</v>
      </c>
      <c r="L15" s="22">
        <f>AVERAGE(I15:J15)</f>
        <v>8.45</v>
      </c>
      <c r="M15" s="23"/>
      <c r="N15" s="24"/>
      <c r="O15" s="19"/>
      <c r="Q15" s="20"/>
      <c r="R15" s="20"/>
      <c r="S15" s="20"/>
      <c r="T15" s="20"/>
      <c r="U15" s="20"/>
      <c r="V15" s="20"/>
      <c r="W15" s="20"/>
      <c r="X15" s="20"/>
      <c r="Y15" s="20">
        <v>8</v>
      </c>
      <c r="Z15" s="20">
        <f t="shared" ref="Z14:Z22" si="0">COUNTIF($I$17:$I$1048576,Y15)</f>
        <v>2</v>
      </c>
      <c r="AA15" s="20">
        <v>8</v>
      </c>
      <c r="AB15" s="20">
        <f>COUNTIF($J$17:$J$1048576,AA15)</f>
        <v>0</v>
      </c>
      <c r="AC15" s="20"/>
      <c r="AD15" s="20"/>
      <c r="AE15" s="20"/>
      <c r="AF15" s="20"/>
      <c r="AG15" s="10"/>
      <c r="AM15" s="34"/>
      <c r="AN15" s="34"/>
      <c r="AO15" s="34"/>
    </row>
    <row r="16" customFormat="1" ht="18" customHeight="1" spans="2:41">
      <c r="B16" s="9"/>
      <c r="C16" s="14"/>
      <c r="D16" s="19" t="s">
        <v>18</v>
      </c>
      <c r="E16" s="19"/>
      <c r="F16" s="19"/>
      <c r="G16" s="19"/>
      <c r="H16" s="19"/>
      <c r="I16" s="19">
        <f>MAX($I$17:$I$1048576)</f>
        <v>45</v>
      </c>
      <c r="J16" s="19">
        <f>MAX($J$17:$J$1048576)</f>
        <v>75</v>
      </c>
      <c r="K16" s="19">
        <f>MAX($K$17:$K$1048576)</f>
        <v>16</v>
      </c>
      <c r="L16" s="22">
        <f>AVERAGE(I16:J16)</f>
        <v>60</v>
      </c>
      <c r="M16" s="23"/>
      <c r="N16" s="24"/>
      <c r="O16" s="19"/>
      <c r="Q16" s="20"/>
      <c r="R16" s="20"/>
      <c r="S16" s="20"/>
      <c r="T16" s="20"/>
      <c r="U16" s="20"/>
      <c r="V16" s="20"/>
      <c r="W16" s="20"/>
      <c r="X16" s="20"/>
      <c r="Y16" s="20">
        <v>9</v>
      </c>
      <c r="Z16" s="20">
        <f t="shared" si="0"/>
        <v>0</v>
      </c>
      <c r="AA16" s="20">
        <v>9</v>
      </c>
      <c r="AB16" s="20">
        <f>COUNTIF($J$17:$J$1048576,AA16)</f>
        <v>0</v>
      </c>
      <c r="AC16" s="20"/>
      <c r="AD16" s="20"/>
      <c r="AE16" s="20"/>
      <c r="AF16" s="20"/>
      <c r="AG16" s="10"/>
      <c r="AM16" s="34"/>
      <c r="AN16" s="34"/>
      <c r="AO16" s="34"/>
    </row>
    <row r="17" ht="26.1" customHeight="1" spans="2:41">
      <c r="B17" s="9"/>
      <c r="C17" s="14"/>
      <c r="D17" s="20">
        <v>1</v>
      </c>
      <c r="E17" s="20" t="s">
        <v>19</v>
      </c>
      <c r="F17" s="20" t="s">
        <v>20</v>
      </c>
      <c r="G17" s="20" t="s">
        <v>21</v>
      </c>
      <c r="H17" s="20" t="s">
        <v>22</v>
      </c>
      <c r="I17" s="20">
        <v>15</v>
      </c>
      <c r="J17" s="20">
        <v>18</v>
      </c>
      <c r="K17" s="20">
        <v>16</v>
      </c>
      <c r="L17" s="25" t="s">
        <v>23</v>
      </c>
      <c r="M17" s="26">
        <v>45007</v>
      </c>
      <c r="N17" s="27" t="s">
        <v>24</v>
      </c>
      <c r="O17" s="20"/>
      <c r="Q17" s="20" t="s">
        <v>21</v>
      </c>
      <c r="R17" s="20">
        <f>COUNTIF($G$17:$G$1048576,Q17)</f>
        <v>38</v>
      </c>
      <c r="S17" s="20" t="s">
        <v>23</v>
      </c>
      <c r="T17" s="20">
        <f>COUNTIF($L$17:$L$1048576,S17)</f>
        <v>33</v>
      </c>
      <c r="U17" s="20" t="s">
        <v>22</v>
      </c>
      <c r="V17" s="20">
        <f>COUNTIF($H$17:$H$1048576,U17)</f>
        <v>92</v>
      </c>
      <c r="W17" s="27" t="s">
        <v>24</v>
      </c>
      <c r="X17" s="20">
        <f>COUNTIF($N$17:$N$1048576,W17)</f>
        <v>116</v>
      </c>
      <c r="Y17" s="20">
        <v>10</v>
      </c>
      <c r="Z17" s="20">
        <f t="shared" si="0"/>
        <v>17</v>
      </c>
      <c r="AA17" s="20">
        <v>10</v>
      </c>
      <c r="AB17" s="20">
        <f>COUNTIF($J$17:$J$1048576,AA17)</f>
        <v>0</v>
      </c>
      <c r="AC17" s="27" t="s">
        <v>25</v>
      </c>
      <c r="AD17" s="20">
        <f>职位分类!C2</f>
        <v>48</v>
      </c>
      <c r="AE17" s="20"/>
      <c r="AF17" s="20"/>
      <c r="AG17" s="10"/>
      <c r="AM17" s="34" t="s">
        <v>26</v>
      </c>
      <c r="AN17" s="34">
        <f>COUNTA($E$17:$E$1048576)</f>
        <v>157</v>
      </c>
      <c r="AO17" s="34"/>
    </row>
    <row r="18" ht="26.1" customHeight="1" spans="2:41">
      <c r="B18" s="9"/>
      <c r="C18" s="14"/>
      <c r="D18" s="20">
        <v>2</v>
      </c>
      <c r="E18" s="20" t="s">
        <v>27</v>
      </c>
      <c r="F18" s="20" t="s">
        <v>28</v>
      </c>
      <c r="G18" s="20" t="s">
        <v>29</v>
      </c>
      <c r="H18" s="20" t="s">
        <v>22</v>
      </c>
      <c r="I18" s="20">
        <v>15</v>
      </c>
      <c r="J18" s="20">
        <v>25</v>
      </c>
      <c r="K18" s="20">
        <v>12</v>
      </c>
      <c r="L18" s="25" t="s">
        <v>23</v>
      </c>
      <c r="M18" s="26">
        <v>45007</v>
      </c>
      <c r="N18" s="27" t="s">
        <v>24</v>
      </c>
      <c r="O18" s="20"/>
      <c r="Q18" s="20" t="s">
        <v>30</v>
      </c>
      <c r="R18" s="20">
        <f t="shared" ref="R18:R28" si="1">COUNTIF($G$17:$G$1048576,Q18)</f>
        <v>7</v>
      </c>
      <c r="S18" s="20" t="s">
        <v>31</v>
      </c>
      <c r="T18" s="20">
        <f t="shared" ref="T17:T26" si="2">COUNTIF($L$17:$L$1048576,S18)</f>
        <v>25</v>
      </c>
      <c r="U18" s="20" t="s">
        <v>32</v>
      </c>
      <c r="V18" s="20">
        <f>COUNTIF($H$17:$H$1048576,U18)</f>
        <v>61</v>
      </c>
      <c r="W18" s="20" t="s">
        <v>33</v>
      </c>
      <c r="X18" s="20">
        <f>COUNTIF($N$17:$N$1048576,W18)</f>
        <v>8</v>
      </c>
      <c r="Y18" s="20">
        <v>11</v>
      </c>
      <c r="Z18" s="20">
        <f t="shared" si="0"/>
        <v>4</v>
      </c>
      <c r="AA18" s="20">
        <v>11</v>
      </c>
      <c r="AB18" s="20">
        <f t="shared" ref="AB18:AB52" si="3">COUNTIF($J$17:$J$1048576,AA18)</f>
        <v>2</v>
      </c>
      <c r="AC18" s="27" t="s">
        <v>34</v>
      </c>
      <c r="AD18" s="20">
        <f>职位分类!E2</f>
        <v>18</v>
      </c>
      <c r="AE18" s="20"/>
      <c r="AF18" s="20"/>
      <c r="AG18" s="10"/>
      <c r="AM18" s="34" t="s">
        <v>35</v>
      </c>
      <c r="AN18" s="34">
        <f>COUNTIF($P$17:$P$1048576,"✓")</f>
        <v>0</v>
      </c>
      <c r="AO18" s="34"/>
    </row>
    <row r="19" ht="26.1" customHeight="1" spans="2:41">
      <c r="B19" s="9"/>
      <c r="C19" s="14"/>
      <c r="D19" s="20">
        <v>3</v>
      </c>
      <c r="E19" s="20" t="s">
        <v>36</v>
      </c>
      <c r="F19" s="20" t="s">
        <v>37</v>
      </c>
      <c r="G19" s="20" t="s">
        <v>30</v>
      </c>
      <c r="H19" s="20" t="s">
        <v>22</v>
      </c>
      <c r="I19" s="20">
        <v>30</v>
      </c>
      <c r="J19" s="20">
        <v>40</v>
      </c>
      <c r="K19" s="20">
        <v>12</v>
      </c>
      <c r="L19" s="25" t="s">
        <v>23</v>
      </c>
      <c r="M19" s="26">
        <v>45007</v>
      </c>
      <c r="N19" s="27" t="s">
        <v>24</v>
      </c>
      <c r="O19" s="20"/>
      <c r="Q19" s="20" t="s">
        <v>38</v>
      </c>
      <c r="R19" s="20">
        <f t="shared" si="1"/>
        <v>1</v>
      </c>
      <c r="S19" s="20" t="s">
        <v>39</v>
      </c>
      <c r="T19" s="20">
        <f t="shared" si="2"/>
        <v>16</v>
      </c>
      <c r="U19" s="20" t="s">
        <v>40</v>
      </c>
      <c r="V19" s="20">
        <f>COUNTIF($H$17:$H$1048576,U19)</f>
        <v>2</v>
      </c>
      <c r="W19" s="20" t="s">
        <v>41</v>
      </c>
      <c r="X19" s="20">
        <f>COUNTIF($N$17:$N$1048576,W19)</f>
        <v>4</v>
      </c>
      <c r="Y19" s="20">
        <v>12</v>
      </c>
      <c r="Z19" s="20">
        <f t="shared" si="0"/>
        <v>6</v>
      </c>
      <c r="AA19" s="20">
        <v>12</v>
      </c>
      <c r="AB19" s="20">
        <f t="shared" si="3"/>
        <v>1</v>
      </c>
      <c r="AC19" s="27" t="s">
        <v>42</v>
      </c>
      <c r="AD19" s="20">
        <f>职位分类!G2</f>
        <v>15</v>
      </c>
      <c r="AE19" s="20"/>
      <c r="AF19" s="20"/>
      <c r="AG19" s="10"/>
      <c r="AM19" s="34" t="s">
        <v>43</v>
      </c>
      <c r="AN19" s="35">
        <f>COUNTIF($P$17:$P$1048576,"✓")/COUNTA($E$17:$E$1048576)</f>
        <v>0</v>
      </c>
      <c r="AO19" s="35">
        <f>1-AN19</f>
        <v>1</v>
      </c>
    </row>
    <row r="20" ht="26.1" customHeight="1" spans="2:40">
      <c r="B20" s="9"/>
      <c r="C20" s="14"/>
      <c r="D20" s="20">
        <v>4</v>
      </c>
      <c r="E20" s="20" t="s">
        <v>44</v>
      </c>
      <c r="F20" s="20" t="s">
        <v>45</v>
      </c>
      <c r="G20" s="20" t="s">
        <v>21</v>
      </c>
      <c r="H20" s="20" t="s">
        <v>22</v>
      </c>
      <c r="I20" s="20">
        <v>15</v>
      </c>
      <c r="J20" s="20">
        <v>25</v>
      </c>
      <c r="K20" s="20">
        <v>12</v>
      </c>
      <c r="L20" s="25" t="s">
        <v>23</v>
      </c>
      <c r="M20" s="26">
        <v>45009</v>
      </c>
      <c r="N20" s="27" t="s">
        <v>24</v>
      </c>
      <c r="O20" s="20"/>
      <c r="Q20" s="20" t="s">
        <v>46</v>
      </c>
      <c r="R20" s="20">
        <f t="shared" si="1"/>
        <v>30</v>
      </c>
      <c r="S20" s="20" t="s">
        <v>47</v>
      </c>
      <c r="T20" s="20">
        <f t="shared" si="2"/>
        <v>12</v>
      </c>
      <c r="U20" s="20" t="s">
        <v>48</v>
      </c>
      <c r="V20" s="20">
        <f>COUNTIF($H$17:$H$1048576,U20)</f>
        <v>2</v>
      </c>
      <c r="W20" s="20" t="s">
        <v>49</v>
      </c>
      <c r="X20" s="20">
        <f>COUNTIF($N$17:$N$1048576,W20)</f>
        <v>15</v>
      </c>
      <c r="Y20" s="20">
        <v>13</v>
      </c>
      <c r="Z20" s="20">
        <f t="shared" si="0"/>
        <v>3</v>
      </c>
      <c r="AA20" s="20">
        <v>13</v>
      </c>
      <c r="AB20" s="20">
        <f t="shared" si="3"/>
        <v>1</v>
      </c>
      <c r="AC20" s="20" t="s">
        <v>50</v>
      </c>
      <c r="AD20" s="20">
        <f>职位分类!I2</f>
        <v>5</v>
      </c>
      <c r="AE20" s="20"/>
      <c r="AF20" s="20"/>
      <c r="AG20" s="10"/>
      <c r="AM20" s="7" t="s">
        <v>51</v>
      </c>
      <c r="AN20" s="7">
        <f>SUM(AD17:AD22)</f>
        <v>97</v>
      </c>
    </row>
    <row r="21" ht="26.1" customHeight="1" spans="2:33">
      <c r="B21" s="9"/>
      <c r="C21" s="14"/>
      <c r="D21" s="20">
        <v>5</v>
      </c>
      <c r="E21" s="20" t="s">
        <v>52</v>
      </c>
      <c r="F21" s="20" t="s">
        <v>53</v>
      </c>
      <c r="G21" s="20" t="s">
        <v>38</v>
      </c>
      <c r="H21" s="20" t="s">
        <v>22</v>
      </c>
      <c r="I21" s="20">
        <v>15</v>
      </c>
      <c r="J21" s="20">
        <v>20</v>
      </c>
      <c r="K21" s="20">
        <v>12</v>
      </c>
      <c r="L21" s="25" t="s">
        <v>23</v>
      </c>
      <c r="M21" s="26">
        <v>45009</v>
      </c>
      <c r="N21" s="27" t="s">
        <v>24</v>
      </c>
      <c r="O21" s="20"/>
      <c r="Q21" s="20" t="s">
        <v>54</v>
      </c>
      <c r="R21" s="20">
        <f t="shared" si="1"/>
        <v>6</v>
      </c>
      <c r="S21" s="20" t="s">
        <v>55</v>
      </c>
      <c r="T21" s="20">
        <f t="shared" si="2"/>
        <v>55</v>
      </c>
      <c r="U21" s="20" t="s">
        <v>29</v>
      </c>
      <c r="V21" s="20">
        <f>COUNTIF($H$17:$H$1048576,U21)</f>
        <v>0</v>
      </c>
      <c r="W21" s="20" t="s">
        <v>56</v>
      </c>
      <c r="X21" s="20">
        <f>COUNTIF($N$17:$N$1048576,W21)</f>
        <v>1</v>
      </c>
      <c r="Y21" s="20">
        <v>14</v>
      </c>
      <c r="Z21" s="20">
        <f t="shared" si="0"/>
        <v>1</v>
      </c>
      <c r="AA21" s="20">
        <v>14</v>
      </c>
      <c r="AB21" s="20">
        <f t="shared" si="3"/>
        <v>2</v>
      </c>
      <c r="AC21" s="20" t="s">
        <v>57</v>
      </c>
      <c r="AD21" s="20">
        <f>职位分类!K2</f>
        <v>3</v>
      </c>
      <c r="AE21" s="20"/>
      <c r="AF21" s="20"/>
      <c r="AG21" s="10"/>
    </row>
    <row r="22" ht="26.1" customHeight="1" spans="2:33">
      <c r="B22" s="9"/>
      <c r="C22" s="14"/>
      <c r="D22" s="20">
        <v>6</v>
      </c>
      <c r="E22" s="20" t="s">
        <v>58</v>
      </c>
      <c r="F22" s="20" t="s">
        <v>59</v>
      </c>
      <c r="G22" s="20" t="s">
        <v>21</v>
      </c>
      <c r="H22" s="20" t="s">
        <v>32</v>
      </c>
      <c r="I22" s="20">
        <v>10</v>
      </c>
      <c r="J22" s="20">
        <v>30</v>
      </c>
      <c r="K22" s="20">
        <v>12</v>
      </c>
      <c r="L22" s="25" t="s">
        <v>23</v>
      </c>
      <c r="M22" s="26">
        <v>45015</v>
      </c>
      <c r="N22" s="27" t="s">
        <v>24</v>
      </c>
      <c r="O22" s="20"/>
      <c r="Q22" s="20" t="s">
        <v>60</v>
      </c>
      <c r="R22" s="20">
        <f t="shared" si="1"/>
        <v>2</v>
      </c>
      <c r="S22" s="20" t="s">
        <v>61</v>
      </c>
      <c r="T22" s="20">
        <f t="shared" si="2"/>
        <v>1</v>
      </c>
      <c r="U22" s="20" t="s">
        <v>62</v>
      </c>
      <c r="V22" s="20">
        <f>SUM(V17:V21)</f>
        <v>157</v>
      </c>
      <c r="W22" s="20" t="s">
        <v>62</v>
      </c>
      <c r="X22" s="20">
        <f>SUM(X17:X21)</f>
        <v>144</v>
      </c>
      <c r="Y22" s="20">
        <v>15</v>
      </c>
      <c r="Z22" s="20">
        <f t="shared" si="0"/>
        <v>44</v>
      </c>
      <c r="AA22" s="20">
        <v>15</v>
      </c>
      <c r="AB22" s="20">
        <f t="shared" si="3"/>
        <v>8</v>
      </c>
      <c r="AC22" s="20" t="s">
        <v>63</v>
      </c>
      <c r="AD22" s="20">
        <f>职位分类!M2</f>
        <v>8</v>
      </c>
      <c r="AE22" s="20"/>
      <c r="AF22" s="20"/>
      <c r="AG22" s="10"/>
    </row>
    <row r="23" ht="26.1" customHeight="1" spans="2:33">
      <c r="B23" s="9"/>
      <c r="C23" s="14"/>
      <c r="D23" s="20">
        <v>7</v>
      </c>
      <c r="E23" s="20" t="s">
        <v>64</v>
      </c>
      <c r="F23" s="20" t="s">
        <v>65</v>
      </c>
      <c r="G23" s="20" t="s">
        <v>46</v>
      </c>
      <c r="H23" s="20" t="s">
        <v>22</v>
      </c>
      <c r="I23" s="20">
        <v>12</v>
      </c>
      <c r="J23" s="20">
        <v>20</v>
      </c>
      <c r="K23" s="20">
        <v>12</v>
      </c>
      <c r="L23" s="25" t="s">
        <v>23</v>
      </c>
      <c r="M23" s="26">
        <v>45015</v>
      </c>
      <c r="N23" s="27" t="s">
        <v>24</v>
      </c>
      <c r="O23" s="20"/>
      <c r="Q23" s="20" t="s">
        <v>66</v>
      </c>
      <c r="R23" s="20">
        <f t="shared" si="1"/>
        <v>28</v>
      </c>
      <c r="S23" s="20" t="s">
        <v>67</v>
      </c>
      <c r="T23" s="20">
        <f t="shared" si="2"/>
        <v>0</v>
      </c>
      <c r="U23"/>
      <c r="V23"/>
      <c r="Y23" s="20">
        <v>16</v>
      </c>
      <c r="Z23" s="20">
        <f t="shared" ref="Z23:Z52" si="4">COUNTIF($I$17:$I$1048576,Y23)</f>
        <v>1</v>
      </c>
      <c r="AA23" s="20">
        <v>16</v>
      </c>
      <c r="AB23" s="20">
        <f t="shared" si="3"/>
        <v>2</v>
      </c>
      <c r="AC23" s="20" t="s">
        <v>29</v>
      </c>
      <c r="AD23" s="20">
        <f>AN17-AN20</f>
        <v>60</v>
      </c>
      <c r="AE23"/>
      <c r="AF23"/>
      <c r="AG23" s="10"/>
    </row>
    <row r="24" ht="26.1" customHeight="1" spans="2:33">
      <c r="B24" s="9"/>
      <c r="C24" s="14"/>
      <c r="D24" s="20">
        <v>8</v>
      </c>
      <c r="E24" s="20" t="s">
        <v>68</v>
      </c>
      <c r="F24" s="20" t="s">
        <v>69</v>
      </c>
      <c r="G24" s="20" t="s">
        <v>30</v>
      </c>
      <c r="H24" s="20" t="s">
        <v>22</v>
      </c>
      <c r="I24" s="20">
        <v>25</v>
      </c>
      <c r="J24" s="20">
        <v>35</v>
      </c>
      <c r="K24" s="20">
        <v>14</v>
      </c>
      <c r="L24" s="25" t="s">
        <v>23</v>
      </c>
      <c r="M24" s="26">
        <v>45015</v>
      </c>
      <c r="N24" s="27" t="s">
        <v>24</v>
      </c>
      <c r="O24" s="20"/>
      <c r="Q24" s="20" t="s">
        <v>70</v>
      </c>
      <c r="R24" s="20">
        <f t="shared" si="1"/>
        <v>9</v>
      </c>
      <c r="S24" s="20" t="s">
        <v>71</v>
      </c>
      <c r="T24" s="20">
        <f t="shared" si="2"/>
        <v>11</v>
      </c>
      <c r="U24"/>
      <c r="V24"/>
      <c r="W24"/>
      <c r="X24"/>
      <c r="Y24" s="20">
        <v>17</v>
      </c>
      <c r="Z24" s="20">
        <f t="shared" si="4"/>
        <v>1</v>
      </c>
      <c r="AA24" s="20">
        <v>17</v>
      </c>
      <c r="AB24" s="20">
        <f t="shared" si="3"/>
        <v>1</v>
      </c>
      <c r="AC24" s="20"/>
      <c r="AD24" s="20"/>
      <c r="AE24"/>
      <c r="AF24"/>
      <c r="AG24" s="10"/>
    </row>
    <row r="25" ht="26.1" customHeight="1" spans="2:33">
      <c r="B25" s="9"/>
      <c r="C25" s="14"/>
      <c r="D25" s="20">
        <v>9</v>
      </c>
      <c r="E25" s="20" t="s">
        <v>72</v>
      </c>
      <c r="F25" s="20" t="s">
        <v>73</v>
      </c>
      <c r="G25" s="20" t="s">
        <v>54</v>
      </c>
      <c r="H25" s="20" t="s">
        <v>32</v>
      </c>
      <c r="I25" s="20">
        <v>15</v>
      </c>
      <c r="J25" s="20">
        <v>24</v>
      </c>
      <c r="K25" s="20">
        <v>13</v>
      </c>
      <c r="L25" s="25" t="s">
        <v>23</v>
      </c>
      <c r="M25" s="26">
        <v>45015</v>
      </c>
      <c r="N25" s="27" t="s">
        <v>24</v>
      </c>
      <c r="O25" s="20"/>
      <c r="Q25" s="20" t="s">
        <v>74</v>
      </c>
      <c r="R25" s="20">
        <f t="shared" si="1"/>
        <v>1</v>
      </c>
      <c r="S25" s="20" t="s">
        <v>75</v>
      </c>
      <c r="T25" s="20">
        <f t="shared" si="2"/>
        <v>1</v>
      </c>
      <c r="U25"/>
      <c r="V25"/>
      <c r="W25"/>
      <c r="X25"/>
      <c r="Y25" s="20">
        <v>18</v>
      </c>
      <c r="Z25" s="20">
        <f t="shared" si="4"/>
        <v>6</v>
      </c>
      <c r="AA25" s="20">
        <v>18</v>
      </c>
      <c r="AB25" s="20">
        <f t="shared" si="3"/>
        <v>6</v>
      </c>
      <c r="AC25" s="20"/>
      <c r="AD25" s="20"/>
      <c r="AE25"/>
      <c r="AF25"/>
      <c r="AG25" s="10"/>
    </row>
    <row r="26" ht="26.1" customHeight="1" spans="2:33">
      <c r="B26" s="9"/>
      <c r="C26" s="14"/>
      <c r="D26" s="20">
        <v>10</v>
      </c>
      <c r="E26" s="20" t="s">
        <v>76</v>
      </c>
      <c r="F26" s="20" t="s">
        <v>77</v>
      </c>
      <c r="G26" s="20" t="s">
        <v>21</v>
      </c>
      <c r="H26" s="20" t="s">
        <v>32</v>
      </c>
      <c r="I26" s="20">
        <v>15</v>
      </c>
      <c r="J26" s="20">
        <v>20</v>
      </c>
      <c r="K26" s="20">
        <v>12</v>
      </c>
      <c r="L26" s="25" t="s">
        <v>23</v>
      </c>
      <c r="M26" s="26">
        <v>45017</v>
      </c>
      <c r="N26" s="27" t="s">
        <v>24</v>
      </c>
      <c r="O26" s="20"/>
      <c r="Q26" s="20" t="s">
        <v>78</v>
      </c>
      <c r="R26" s="20">
        <f t="shared" si="1"/>
        <v>3</v>
      </c>
      <c r="S26" s="20" t="s">
        <v>29</v>
      </c>
      <c r="T26" s="20">
        <f t="shared" si="2"/>
        <v>3</v>
      </c>
      <c r="Y26" s="20">
        <v>19</v>
      </c>
      <c r="Z26" s="20">
        <f t="shared" si="4"/>
        <v>1</v>
      </c>
      <c r="AA26" s="20">
        <v>19</v>
      </c>
      <c r="AB26" s="20">
        <f t="shared" si="3"/>
        <v>2</v>
      </c>
      <c r="AC26" s="20"/>
      <c r="AD26" s="20"/>
      <c r="AG26" s="10"/>
    </row>
    <row r="27" ht="26.1" customHeight="1" spans="2:33">
      <c r="B27" s="9"/>
      <c r="C27" s="14"/>
      <c r="D27" s="20">
        <v>11</v>
      </c>
      <c r="E27" s="20" t="s">
        <v>79</v>
      </c>
      <c r="F27" s="20" t="s">
        <v>80</v>
      </c>
      <c r="G27" s="20" t="s">
        <v>21</v>
      </c>
      <c r="H27" s="20" t="s">
        <v>32</v>
      </c>
      <c r="I27" s="20">
        <v>15</v>
      </c>
      <c r="J27" s="20">
        <v>20</v>
      </c>
      <c r="K27" s="20">
        <v>12</v>
      </c>
      <c r="L27" s="25" t="s">
        <v>23</v>
      </c>
      <c r="M27" s="26">
        <v>45018</v>
      </c>
      <c r="N27" s="27" t="s">
        <v>24</v>
      </c>
      <c r="O27" s="20"/>
      <c r="Q27" s="20" t="s">
        <v>81</v>
      </c>
      <c r="R27" s="20">
        <f t="shared" si="1"/>
        <v>8</v>
      </c>
      <c r="S27" s="20" t="s">
        <v>62</v>
      </c>
      <c r="T27" s="20">
        <f>SUM(T17:T26)</f>
        <v>157</v>
      </c>
      <c r="Y27" s="20">
        <v>20</v>
      </c>
      <c r="Z27" s="20">
        <f t="shared" si="4"/>
        <v>21</v>
      </c>
      <c r="AA27" s="20">
        <v>20</v>
      </c>
      <c r="AB27" s="20">
        <f t="shared" si="3"/>
        <v>30</v>
      </c>
      <c r="AC27" s="20"/>
      <c r="AD27" s="20"/>
      <c r="AG27" s="10"/>
    </row>
    <row r="28" ht="26.1" customHeight="1" spans="2:33">
      <c r="B28" s="9"/>
      <c r="C28" s="14"/>
      <c r="D28" s="20">
        <v>12</v>
      </c>
      <c r="E28" s="20" t="s">
        <v>82</v>
      </c>
      <c r="F28" s="20" t="s">
        <v>83</v>
      </c>
      <c r="G28" s="20" t="s">
        <v>54</v>
      </c>
      <c r="H28" s="20" t="s">
        <v>22</v>
      </c>
      <c r="I28" s="20">
        <v>21</v>
      </c>
      <c r="J28" s="20">
        <v>25</v>
      </c>
      <c r="K28" s="20">
        <v>13</v>
      </c>
      <c r="L28" s="25" t="s">
        <v>23</v>
      </c>
      <c r="M28" s="26">
        <v>45019</v>
      </c>
      <c r="N28" s="27" t="s">
        <v>24</v>
      </c>
      <c r="O28" s="20"/>
      <c r="Q28" s="20" t="s">
        <v>29</v>
      </c>
      <c r="R28" s="20">
        <f t="shared" si="1"/>
        <v>24</v>
      </c>
      <c r="S28" s="31"/>
      <c r="T28" s="31"/>
      <c r="U28" s="31"/>
      <c r="V28" s="14"/>
      <c r="W28" s="14"/>
      <c r="X28" s="14"/>
      <c r="Y28" s="20">
        <v>21</v>
      </c>
      <c r="Z28" s="20">
        <f t="shared" si="4"/>
        <v>1</v>
      </c>
      <c r="AA28" s="20">
        <v>21</v>
      </c>
      <c r="AB28" s="20">
        <f t="shared" si="3"/>
        <v>2</v>
      </c>
      <c r="AC28" s="20"/>
      <c r="AD28" s="20"/>
      <c r="AE28" s="14"/>
      <c r="AF28" s="14"/>
      <c r="AG28" s="10"/>
    </row>
    <row r="29" ht="26.1" customHeight="1" spans="2:33">
      <c r="B29" s="9"/>
      <c r="C29" s="14"/>
      <c r="D29" s="20">
        <v>13</v>
      </c>
      <c r="E29" s="20" t="s">
        <v>84</v>
      </c>
      <c r="F29" s="20" t="s">
        <v>85</v>
      </c>
      <c r="G29" s="20" t="s">
        <v>46</v>
      </c>
      <c r="H29" s="20" t="s">
        <v>40</v>
      </c>
      <c r="I29" s="20">
        <v>15</v>
      </c>
      <c r="J29" s="20">
        <v>20</v>
      </c>
      <c r="K29" s="20">
        <v>13</v>
      </c>
      <c r="L29" s="25" t="s">
        <v>23</v>
      </c>
      <c r="M29" s="26">
        <v>45019</v>
      </c>
      <c r="N29" s="27" t="s">
        <v>24</v>
      </c>
      <c r="O29" s="20"/>
      <c r="Q29" s="20" t="s">
        <v>62</v>
      </c>
      <c r="R29" s="20">
        <f>SUM(R17:R26)</f>
        <v>125</v>
      </c>
      <c r="U29"/>
      <c r="V29" s="14"/>
      <c r="W29" s="14"/>
      <c r="X29" s="14"/>
      <c r="Y29" s="20">
        <v>22</v>
      </c>
      <c r="Z29" s="20">
        <f t="shared" si="4"/>
        <v>1</v>
      </c>
      <c r="AA29" s="20">
        <v>22</v>
      </c>
      <c r="AB29" s="20">
        <f t="shared" si="3"/>
        <v>6</v>
      </c>
      <c r="AC29" s="20"/>
      <c r="AD29" s="20"/>
      <c r="AE29" s="14"/>
      <c r="AF29" s="14"/>
      <c r="AG29" s="10"/>
    </row>
    <row r="30" ht="26.1" customHeight="1" spans="2:33">
      <c r="B30" s="9"/>
      <c r="C30" s="14"/>
      <c r="D30" s="20">
        <v>14</v>
      </c>
      <c r="E30" s="20" t="s">
        <v>86</v>
      </c>
      <c r="F30" s="20" t="s">
        <v>87</v>
      </c>
      <c r="G30" s="20" t="s">
        <v>30</v>
      </c>
      <c r="H30" s="20" t="s">
        <v>22</v>
      </c>
      <c r="I30" s="20">
        <v>20</v>
      </c>
      <c r="J30" s="20">
        <v>35</v>
      </c>
      <c r="K30" s="20">
        <v>13</v>
      </c>
      <c r="L30" s="25" t="s">
        <v>23</v>
      </c>
      <c r="M30" s="26">
        <v>45019</v>
      </c>
      <c r="N30" s="27" t="s">
        <v>24</v>
      </c>
      <c r="O30" s="20"/>
      <c r="R30" s="14"/>
      <c r="U30"/>
      <c r="V30" s="14"/>
      <c r="W30" s="14"/>
      <c r="X30" s="14"/>
      <c r="Y30" s="20">
        <v>23</v>
      </c>
      <c r="Z30" s="20">
        <f t="shared" si="4"/>
        <v>1</v>
      </c>
      <c r="AA30" s="20">
        <v>23</v>
      </c>
      <c r="AB30" s="20">
        <f t="shared" si="3"/>
        <v>1</v>
      </c>
      <c r="AC30" s="20"/>
      <c r="AD30" s="20"/>
      <c r="AE30" s="14"/>
      <c r="AF30" s="14"/>
      <c r="AG30" s="10"/>
    </row>
    <row r="31" ht="26.1" customHeight="1" spans="2:33">
      <c r="B31" s="9"/>
      <c r="C31" s="14"/>
      <c r="D31" s="20">
        <v>15</v>
      </c>
      <c r="E31" s="20" t="s">
        <v>88</v>
      </c>
      <c r="F31" s="20" t="s">
        <v>89</v>
      </c>
      <c r="G31" s="20" t="s">
        <v>46</v>
      </c>
      <c r="H31" s="20" t="s">
        <v>22</v>
      </c>
      <c r="I31" s="20">
        <v>30</v>
      </c>
      <c r="J31" s="20">
        <v>45</v>
      </c>
      <c r="K31" s="20">
        <v>13</v>
      </c>
      <c r="L31" s="25" t="s">
        <v>23</v>
      </c>
      <c r="M31" s="26">
        <v>45020</v>
      </c>
      <c r="N31" s="27" t="s">
        <v>24</v>
      </c>
      <c r="O31" s="20"/>
      <c r="R31" s="14"/>
      <c r="U31"/>
      <c r="V31" s="14"/>
      <c r="W31" s="14"/>
      <c r="X31" s="14"/>
      <c r="Y31" s="20">
        <v>24</v>
      </c>
      <c r="Z31" s="20">
        <f t="shared" si="4"/>
        <v>0</v>
      </c>
      <c r="AA31" s="20">
        <v>24</v>
      </c>
      <c r="AB31" s="20">
        <f t="shared" si="3"/>
        <v>1</v>
      </c>
      <c r="AC31" s="20"/>
      <c r="AD31" s="20"/>
      <c r="AE31" s="14"/>
      <c r="AF31" s="14"/>
      <c r="AG31" s="10"/>
    </row>
    <row r="32" ht="26.1" customHeight="1" spans="2:33">
      <c r="B32" s="9"/>
      <c r="C32" s="14"/>
      <c r="D32" s="20">
        <v>16</v>
      </c>
      <c r="E32" s="20" t="s">
        <v>90</v>
      </c>
      <c r="F32" s="20" t="s">
        <v>91</v>
      </c>
      <c r="G32" s="20" t="s">
        <v>21</v>
      </c>
      <c r="H32" s="20" t="s">
        <v>22</v>
      </c>
      <c r="I32" s="20">
        <v>15</v>
      </c>
      <c r="J32" s="20">
        <v>20</v>
      </c>
      <c r="K32" s="20">
        <v>12</v>
      </c>
      <c r="L32" s="25" t="s">
        <v>23</v>
      </c>
      <c r="M32" s="26">
        <v>45027</v>
      </c>
      <c r="N32" s="27" t="s">
        <v>24</v>
      </c>
      <c r="O32" s="20"/>
      <c r="R32" s="14"/>
      <c r="U32"/>
      <c r="V32" s="14"/>
      <c r="W32" s="14"/>
      <c r="X32" s="14"/>
      <c r="Y32" s="20">
        <v>25</v>
      </c>
      <c r="Z32" s="20">
        <f t="shared" si="4"/>
        <v>21</v>
      </c>
      <c r="AA32" s="20">
        <v>25</v>
      </c>
      <c r="AB32" s="20">
        <f t="shared" si="3"/>
        <v>28</v>
      </c>
      <c r="AC32" s="20"/>
      <c r="AD32" s="20"/>
      <c r="AE32" s="14"/>
      <c r="AF32" s="14"/>
      <c r="AG32" s="10"/>
    </row>
    <row r="33" ht="26.1" customHeight="1" spans="2:33">
      <c r="B33" s="9"/>
      <c r="C33" s="14"/>
      <c r="D33" s="20">
        <v>17</v>
      </c>
      <c r="E33" s="20" t="s">
        <v>92</v>
      </c>
      <c r="F33" s="20" t="s">
        <v>93</v>
      </c>
      <c r="G33" s="20" t="s">
        <v>60</v>
      </c>
      <c r="H33" s="20" t="s">
        <v>22</v>
      </c>
      <c r="I33" s="20">
        <v>23</v>
      </c>
      <c r="J33" s="20">
        <v>35</v>
      </c>
      <c r="K33" s="20">
        <v>12</v>
      </c>
      <c r="L33" s="25" t="s">
        <v>23</v>
      </c>
      <c r="M33" s="26">
        <v>45027</v>
      </c>
      <c r="N33" s="27" t="s">
        <v>24</v>
      </c>
      <c r="O33" s="20"/>
      <c r="R33" s="14"/>
      <c r="U33"/>
      <c r="V33" s="14"/>
      <c r="W33" s="14"/>
      <c r="X33" s="14"/>
      <c r="Y33" s="20">
        <v>26</v>
      </c>
      <c r="Z33" s="20">
        <f t="shared" si="4"/>
        <v>0</v>
      </c>
      <c r="AA33" s="20">
        <v>26</v>
      </c>
      <c r="AB33" s="20">
        <f t="shared" si="3"/>
        <v>1</v>
      </c>
      <c r="AC33" s="20"/>
      <c r="AD33" s="20"/>
      <c r="AE33" s="14"/>
      <c r="AF33" s="14"/>
      <c r="AG33" s="10"/>
    </row>
    <row r="34" ht="26.1" customHeight="1" spans="2:33">
      <c r="B34" s="9"/>
      <c r="C34" s="14"/>
      <c r="D34" s="20">
        <v>18</v>
      </c>
      <c r="E34" s="20" t="s">
        <v>94</v>
      </c>
      <c r="F34" s="20" t="s">
        <v>95</v>
      </c>
      <c r="G34" s="20" t="s">
        <v>30</v>
      </c>
      <c r="H34" s="20" t="s">
        <v>22</v>
      </c>
      <c r="I34" s="20">
        <v>22</v>
      </c>
      <c r="J34" s="20">
        <v>26</v>
      </c>
      <c r="K34" s="20">
        <v>13</v>
      </c>
      <c r="L34" s="25" t="s">
        <v>23</v>
      </c>
      <c r="M34" s="26">
        <v>45029</v>
      </c>
      <c r="N34" s="27" t="s">
        <v>24</v>
      </c>
      <c r="O34" s="20"/>
      <c r="R34" s="14"/>
      <c r="U34"/>
      <c r="V34" s="14"/>
      <c r="W34" s="14"/>
      <c r="X34" s="14"/>
      <c r="Y34" s="20">
        <v>27</v>
      </c>
      <c r="Z34" s="20">
        <f t="shared" si="4"/>
        <v>0</v>
      </c>
      <c r="AA34" s="20">
        <v>27</v>
      </c>
      <c r="AB34" s="20">
        <f t="shared" si="3"/>
        <v>1</v>
      </c>
      <c r="AC34" s="20"/>
      <c r="AD34" s="20"/>
      <c r="AE34" s="14"/>
      <c r="AF34" s="14"/>
      <c r="AG34" s="10"/>
    </row>
    <row r="35" ht="26.1" customHeight="1" spans="2:33">
      <c r="B35" s="9"/>
      <c r="C35" s="14"/>
      <c r="D35" s="20">
        <v>19</v>
      </c>
      <c r="E35" s="20" t="s">
        <v>96</v>
      </c>
      <c r="F35" s="20" t="s">
        <v>97</v>
      </c>
      <c r="G35" s="20" t="s">
        <v>29</v>
      </c>
      <c r="H35" s="20" t="s">
        <v>40</v>
      </c>
      <c r="I35" s="20">
        <v>10</v>
      </c>
      <c r="J35" s="20">
        <v>18</v>
      </c>
      <c r="K35" s="20">
        <v>13</v>
      </c>
      <c r="L35" s="25" t="s">
        <v>23</v>
      </c>
      <c r="M35" s="26">
        <v>45029</v>
      </c>
      <c r="N35" s="27" t="s">
        <v>24</v>
      </c>
      <c r="O35" s="20"/>
      <c r="R35" s="14"/>
      <c r="U35"/>
      <c r="V35" s="14"/>
      <c r="W35" s="14"/>
      <c r="X35" s="14"/>
      <c r="Y35" s="20">
        <v>28</v>
      </c>
      <c r="Z35" s="20">
        <f t="shared" si="4"/>
        <v>0</v>
      </c>
      <c r="AA35" s="20">
        <v>28</v>
      </c>
      <c r="AB35" s="20">
        <f t="shared" si="3"/>
        <v>1</v>
      </c>
      <c r="AC35" s="20"/>
      <c r="AD35" s="20"/>
      <c r="AE35" s="14"/>
      <c r="AF35" s="14"/>
      <c r="AG35" s="10"/>
    </row>
    <row r="36" ht="26.1" customHeight="1" spans="2:33">
      <c r="B36" s="9"/>
      <c r="C36" s="14"/>
      <c r="D36" s="20">
        <v>20</v>
      </c>
      <c r="E36" s="20" t="s">
        <v>98</v>
      </c>
      <c r="F36" s="20" t="s">
        <v>99</v>
      </c>
      <c r="G36" s="20" t="s">
        <v>30</v>
      </c>
      <c r="H36" s="20" t="s">
        <v>22</v>
      </c>
      <c r="I36" s="20">
        <v>15</v>
      </c>
      <c r="J36" s="20">
        <v>25</v>
      </c>
      <c r="K36" s="20">
        <v>12</v>
      </c>
      <c r="L36" s="25" t="s">
        <v>23</v>
      </c>
      <c r="M36" s="26">
        <v>45031</v>
      </c>
      <c r="N36" s="27" t="s">
        <v>24</v>
      </c>
      <c r="O36" s="20"/>
      <c r="R36" s="14"/>
      <c r="U36"/>
      <c r="V36" s="14"/>
      <c r="W36" s="14"/>
      <c r="X36" s="14"/>
      <c r="Y36" s="20">
        <v>29</v>
      </c>
      <c r="Z36" s="20">
        <f t="shared" si="4"/>
        <v>0</v>
      </c>
      <c r="AA36" s="20">
        <v>29</v>
      </c>
      <c r="AB36" s="20">
        <f t="shared" si="3"/>
        <v>0</v>
      </c>
      <c r="AC36" s="20"/>
      <c r="AD36" s="20"/>
      <c r="AE36" s="14"/>
      <c r="AF36" s="14"/>
      <c r="AG36" s="10"/>
    </row>
    <row r="37" ht="26.1" customHeight="1" spans="2:33">
      <c r="B37" s="9"/>
      <c r="C37" s="14"/>
      <c r="D37" s="20">
        <v>21</v>
      </c>
      <c r="E37" s="20" t="s">
        <v>100</v>
      </c>
      <c r="F37" s="20" t="s">
        <v>101</v>
      </c>
      <c r="G37" s="20" t="s">
        <v>21</v>
      </c>
      <c r="H37" s="20" t="s">
        <v>22</v>
      </c>
      <c r="I37" s="20">
        <v>15</v>
      </c>
      <c r="J37" s="20">
        <v>22</v>
      </c>
      <c r="K37" s="20">
        <v>13</v>
      </c>
      <c r="L37" s="25" t="s">
        <v>23</v>
      </c>
      <c r="M37" s="26">
        <v>45032</v>
      </c>
      <c r="N37" s="27" t="s">
        <v>24</v>
      </c>
      <c r="O37" s="20"/>
      <c r="R37" s="14"/>
      <c r="U37"/>
      <c r="V37" s="14"/>
      <c r="W37" s="14"/>
      <c r="X37" s="14"/>
      <c r="Y37" s="20">
        <v>30</v>
      </c>
      <c r="Z37" s="20">
        <f t="shared" si="4"/>
        <v>6</v>
      </c>
      <c r="AA37" s="20">
        <v>30</v>
      </c>
      <c r="AB37" s="20">
        <f t="shared" si="3"/>
        <v>14</v>
      </c>
      <c r="AC37" s="20"/>
      <c r="AD37" s="20"/>
      <c r="AE37" s="14"/>
      <c r="AF37" s="14"/>
      <c r="AG37" s="10"/>
    </row>
    <row r="38" ht="26.1" customHeight="1" spans="2:33">
      <c r="B38" s="9"/>
      <c r="C38" s="14"/>
      <c r="D38" s="20">
        <v>22</v>
      </c>
      <c r="E38" s="20" t="s">
        <v>102</v>
      </c>
      <c r="F38" s="20" t="s">
        <v>103</v>
      </c>
      <c r="G38" s="20" t="s">
        <v>21</v>
      </c>
      <c r="H38" s="20" t="s">
        <v>22</v>
      </c>
      <c r="I38" s="20">
        <v>15</v>
      </c>
      <c r="J38" s="20">
        <v>20</v>
      </c>
      <c r="K38" s="20">
        <v>15</v>
      </c>
      <c r="L38" s="25" t="s">
        <v>23</v>
      </c>
      <c r="M38" s="26">
        <v>45027</v>
      </c>
      <c r="N38" s="27" t="s">
        <v>33</v>
      </c>
      <c r="O38" s="20"/>
      <c r="R38" s="14"/>
      <c r="U38" s="14"/>
      <c r="V38" s="14"/>
      <c r="W38" s="14"/>
      <c r="X38" s="14"/>
      <c r="Y38" s="20">
        <v>31</v>
      </c>
      <c r="Z38" s="20">
        <f t="shared" si="4"/>
        <v>0</v>
      </c>
      <c r="AA38" s="20">
        <v>31</v>
      </c>
      <c r="AB38" s="20">
        <f t="shared" si="3"/>
        <v>0</v>
      </c>
      <c r="AC38" s="20"/>
      <c r="AD38" s="20"/>
      <c r="AE38" s="14"/>
      <c r="AF38" s="14"/>
      <c r="AG38" s="10"/>
    </row>
    <row r="39" ht="26.1" customHeight="1" spans="2:33">
      <c r="B39" s="9"/>
      <c r="C39" s="14"/>
      <c r="D39" s="20">
        <v>23</v>
      </c>
      <c r="E39" s="20" t="s">
        <v>104</v>
      </c>
      <c r="F39" s="20" t="s">
        <v>105</v>
      </c>
      <c r="G39" s="20" t="s">
        <v>46</v>
      </c>
      <c r="H39" s="20" t="s">
        <v>22</v>
      </c>
      <c r="I39" s="20">
        <v>20</v>
      </c>
      <c r="J39" s="20">
        <v>40</v>
      </c>
      <c r="K39" s="20">
        <v>14</v>
      </c>
      <c r="L39" s="25" t="s">
        <v>23</v>
      </c>
      <c r="M39" s="26">
        <v>45027</v>
      </c>
      <c r="N39" s="27" t="s">
        <v>33</v>
      </c>
      <c r="O39" s="20"/>
      <c r="R39" s="14"/>
      <c r="U39" s="14"/>
      <c r="V39" s="14"/>
      <c r="W39" s="14"/>
      <c r="X39" s="14"/>
      <c r="Y39" s="20">
        <v>32</v>
      </c>
      <c r="Z39" s="20">
        <f t="shared" si="4"/>
        <v>0</v>
      </c>
      <c r="AA39" s="20">
        <v>32</v>
      </c>
      <c r="AB39" s="20">
        <f t="shared" si="3"/>
        <v>0</v>
      </c>
      <c r="AC39" s="20"/>
      <c r="AD39" s="20"/>
      <c r="AE39" s="14"/>
      <c r="AF39" s="14"/>
      <c r="AG39" s="10"/>
    </row>
    <row r="40" ht="26.1" customHeight="1" spans="2:33">
      <c r="B40" s="9"/>
      <c r="C40" s="14"/>
      <c r="D40" s="20">
        <v>24</v>
      </c>
      <c r="E40" s="20" t="s">
        <v>106</v>
      </c>
      <c r="F40" s="20" t="s">
        <v>107</v>
      </c>
      <c r="G40" s="20" t="s">
        <v>21</v>
      </c>
      <c r="H40" s="20" t="s">
        <v>22</v>
      </c>
      <c r="I40" s="20">
        <v>18</v>
      </c>
      <c r="J40" s="20">
        <v>25</v>
      </c>
      <c r="K40" s="20">
        <v>12</v>
      </c>
      <c r="L40" s="25" t="s">
        <v>23</v>
      </c>
      <c r="M40" s="26">
        <v>45027</v>
      </c>
      <c r="N40" s="27" t="s">
        <v>33</v>
      </c>
      <c r="O40" s="20"/>
      <c r="R40" s="14"/>
      <c r="U40" s="14"/>
      <c r="V40" s="14"/>
      <c r="W40" s="14"/>
      <c r="X40" s="14"/>
      <c r="Y40" s="20">
        <v>33</v>
      </c>
      <c r="Z40" s="20">
        <f t="shared" si="4"/>
        <v>0</v>
      </c>
      <c r="AA40" s="20">
        <v>33</v>
      </c>
      <c r="AB40" s="20">
        <f t="shared" si="3"/>
        <v>0</v>
      </c>
      <c r="AC40" s="20"/>
      <c r="AD40" s="20"/>
      <c r="AE40" s="14"/>
      <c r="AF40" s="14"/>
      <c r="AG40" s="10"/>
    </row>
    <row r="41" ht="26.1" customHeight="1" spans="2:33">
      <c r="B41" s="9"/>
      <c r="C41" s="14"/>
      <c r="D41" s="20">
        <v>25</v>
      </c>
      <c r="E41" s="20" t="s">
        <v>108</v>
      </c>
      <c r="F41" s="20" t="s">
        <v>87</v>
      </c>
      <c r="G41" s="20" t="s">
        <v>30</v>
      </c>
      <c r="H41" s="20" t="s">
        <v>22</v>
      </c>
      <c r="I41" s="20">
        <v>18</v>
      </c>
      <c r="J41" s="20">
        <v>23</v>
      </c>
      <c r="K41" s="20">
        <v>15</v>
      </c>
      <c r="L41" s="25" t="s">
        <v>23</v>
      </c>
      <c r="M41" s="26">
        <v>45027</v>
      </c>
      <c r="N41" s="27" t="s">
        <v>33</v>
      </c>
      <c r="O41" s="20"/>
      <c r="R41" s="14"/>
      <c r="U41" s="14"/>
      <c r="V41" s="14"/>
      <c r="W41" s="14"/>
      <c r="X41" s="14"/>
      <c r="Y41" s="20">
        <v>34</v>
      </c>
      <c r="Z41" s="20">
        <f t="shared" si="4"/>
        <v>0</v>
      </c>
      <c r="AA41" s="20">
        <v>34</v>
      </c>
      <c r="AB41" s="20">
        <f t="shared" si="3"/>
        <v>0</v>
      </c>
      <c r="AC41" s="20"/>
      <c r="AD41" s="20"/>
      <c r="AE41" s="14"/>
      <c r="AF41" s="14"/>
      <c r="AG41" s="10"/>
    </row>
    <row r="42" ht="26.1" customHeight="1" spans="2:33">
      <c r="B42" s="9"/>
      <c r="C42" s="14"/>
      <c r="D42" s="20">
        <v>26</v>
      </c>
      <c r="E42" s="20" t="s">
        <v>109</v>
      </c>
      <c r="F42" s="20" t="s">
        <v>110</v>
      </c>
      <c r="G42" s="20" t="s">
        <v>21</v>
      </c>
      <c r="H42" s="20" t="s">
        <v>32</v>
      </c>
      <c r="I42" s="20">
        <v>15</v>
      </c>
      <c r="J42" s="20">
        <v>30</v>
      </c>
      <c r="K42" s="20">
        <v>12</v>
      </c>
      <c r="L42" s="25" t="s">
        <v>23</v>
      </c>
      <c r="M42" s="26">
        <v>45027</v>
      </c>
      <c r="N42" s="27" t="s">
        <v>49</v>
      </c>
      <c r="O42" s="20"/>
      <c r="R42" s="14"/>
      <c r="U42" s="14"/>
      <c r="V42" s="14"/>
      <c r="W42" s="14"/>
      <c r="X42" s="14"/>
      <c r="Y42" s="20">
        <v>35</v>
      </c>
      <c r="Z42" s="20">
        <f t="shared" si="4"/>
        <v>1</v>
      </c>
      <c r="AA42" s="20">
        <v>35</v>
      </c>
      <c r="AB42" s="20">
        <f t="shared" si="3"/>
        <v>7</v>
      </c>
      <c r="AC42" s="20"/>
      <c r="AD42" s="20"/>
      <c r="AE42" s="14"/>
      <c r="AF42" s="14"/>
      <c r="AG42" s="10"/>
    </row>
    <row r="43" ht="26.1" customHeight="1" spans="2:33">
      <c r="B43" s="9"/>
      <c r="C43" s="14"/>
      <c r="D43" s="20">
        <v>27</v>
      </c>
      <c r="E43" s="20" t="s">
        <v>111</v>
      </c>
      <c r="F43" s="20" t="s">
        <v>112</v>
      </c>
      <c r="G43" s="20" t="s">
        <v>54</v>
      </c>
      <c r="H43" s="20" t="s">
        <v>22</v>
      </c>
      <c r="I43" s="20">
        <v>25</v>
      </c>
      <c r="J43" s="20">
        <v>50</v>
      </c>
      <c r="K43" s="20">
        <v>14</v>
      </c>
      <c r="L43" s="25" t="s">
        <v>23</v>
      </c>
      <c r="M43" s="26">
        <v>45031</v>
      </c>
      <c r="N43" s="27" t="s">
        <v>49</v>
      </c>
      <c r="O43" s="20"/>
      <c r="R43" s="14"/>
      <c r="S43" s="14"/>
      <c r="T43" s="14"/>
      <c r="U43" s="14"/>
      <c r="V43" s="14"/>
      <c r="W43" s="14"/>
      <c r="X43" s="14"/>
      <c r="Y43" s="20">
        <v>36</v>
      </c>
      <c r="Z43" s="20">
        <f t="shared" si="4"/>
        <v>0</v>
      </c>
      <c r="AA43" s="20">
        <v>36</v>
      </c>
      <c r="AB43" s="20">
        <f t="shared" si="3"/>
        <v>0</v>
      </c>
      <c r="AC43" s="20"/>
      <c r="AD43" s="20"/>
      <c r="AE43" s="14"/>
      <c r="AF43" s="14"/>
      <c r="AG43" s="10"/>
    </row>
    <row r="44" ht="26.1" customHeight="1" spans="2:33">
      <c r="B44" s="9"/>
      <c r="C44" s="14"/>
      <c r="D44" s="20">
        <v>28</v>
      </c>
      <c r="E44" s="20" t="s">
        <v>88</v>
      </c>
      <c r="F44" s="20" t="s">
        <v>113</v>
      </c>
      <c r="G44" s="20" t="s">
        <v>66</v>
      </c>
      <c r="H44" s="20" t="s">
        <v>22</v>
      </c>
      <c r="I44" s="20">
        <v>20</v>
      </c>
      <c r="J44" s="20">
        <v>30</v>
      </c>
      <c r="K44" s="20">
        <v>12</v>
      </c>
      <c r="L44" s="25" t="s">
        <v>23</v>
      </c>
      <c r="M44" s="26">
        <v>45028</v>
      </c>
      <c r="N44" s="27" t="s">
        <v>49</v>
      </c>
      <c r="O44" s="20"/>
      <c r="R44" s="14"/>
      <c r="S44" s="14"/>
      <c r="T44" s="14"/>
      <c r="U44" s="14"/>
      <c r="V44" s="14"/>
      <c r="W44" s="14"/>
      <c r="X44" s="14"/>
      <c r="Y44" s="20">
        <v>37</v>
      </c>
      <c r="Z44" s="20">
        <f t="shared" si="4"/>
        <v>0</v>
      </c>
      <c r="AA44" s="20">
        <v>37</v>
      </c>
      <c r="AB44" s="20">
        <f t="shared" si="3"/>
        <v>0</v>
      </c>
      <c r="AC44" s="20"/>
      <c r="AD44" s="20"/>
      <c r="AE44" s="14"/>
      <c r="AF44" s="14"/>
      <c r="AG44" s="10"/>
    </row>
    <row r="45" ht="26.1" customHeight="1" spans="2:33">
      <c r="B45" s="9"/>
      <c r="C45" s="14"/>
      <c r="D45" s="20">
        <v>29</v>
      </c>
      <c r="E45" s="20" t="s">
        <v>82</v>
      </c>
      <c r="F45" s="20" t="s">
        <v>114</v>
      </c>
      <c r="G45" s="20" t="s">
        <v>21</v>
      </c>
      <c r="H45" s="20" t="s">
        <v>22</v>
      </c>
      <c r="I45" s="20">
        <v>14</v>
      </c>
      <c r="J45" s="20">
        <v>20</v>
      </c>
      <c r="K45" s="20">
        <v>12</v>
      </c>
      <c r="L45" s="25" t="s">
        <v>23</v>
      </c>
      <c r="M45" s="26">
        <v>45028</v>
      </c>
      <c r="N45" s="27" t="s">
        <v>49</v>
      </c>
      <c r="O45" s="20"/>
      <c r="R45" s="14"/>
      <c r="S45" s="14"/>
      <c r="T45" s="14"/>
      <c r="U45" s="14"/>
      <c r="V45" s="14"/>
      <c r="W45" s="14"/>
      <c r="X45" s="14"/>
      <c r="Y45" s="20">
        <v>38</v>
      </c>
      <c r="Z45" s="20">
        <f t="shared" si="4"/>
        <v>0</v>
      </c>
      <c r="AA45" s="20">
        <v>38</v>
      </c>
      <c r="AB45" s="20">
        <f t="shared" si="3"/>
        <v>0</v>
      </c>
      <c r="AC45" s="20"/>
      <c r="AD45" s="20"/>
      <c r="AE45" s="14"/>
      <c r="AF45" s="14"/>
      <c r="AG45" s="10"/>
    </row>
    <row r="46" ht="26.1" customHeight="1" spans="2:33">
      <c r="B46" s="9"/>
      <c r="C46" s="14"/>
      <c r="D46" s="20">
        <v>30</v>
      </c>
      <c r="E46" s="20" t="s">
        <v>115</v>
      </c>
      <c r="F46" s="20" t="s">
        <v>116</v>
      </c>
      <c r="G46" s="20" t="s">
        <v>46</v>
      </c>
      <c r="H46" s="20" t="s">
        <v>22</v>
      </c>
      <c r="I46" s="20">
        <v>15</v>
      </c>
      <c r="J46" s="20">
        <v>30</v>
      </c>
      <c r="K46" s="20">
        <v>12</v>
      </c>
      <c r="L46" s="25" t="s">
        <v>23</v>
      </c>
      <c r="M46" s="26">
        <v>45027</v>
      </c>
      <c r="N46" s="27" t="s">
        <v>49</v>
      </c>
      <c r="O46" s="20"/>
      <c r="R46" s="14"/>
      <c r="S46" s="14"/>
      <c r="T46" s="14"/>
      <c r="U46" s="14"/>
      <c r="V46" s="14"/>
      <c r="W46" s="14"/>
      <c r="X46" s="14"/>
      <c r="Y46" s="20">
        <v>39</v>
      </c>
      <c r="Z46" s="20">
        <f t="shared" si="4"/>
        <v>0</v>
      </c>
      <c r="AA46" s="20">
        <v>39</v>
      </c>
      <c r="AB46" s="20">
        <f t="shared" si="3"/>
        <v>0</v>
      </c>
      <c r="AC46" s="20"/>
      <c r="AD46" s="20"/>
      <c r="AE46" s="14"/>
      <c r="AF46" s="14"/>
      <c r="AG46" s="10"/>
    </row>
    <row r="47" ht="26.1" customHeight="1" spans="2:33">
      <c r="B47" s="9"/>
      <c r="C47" s="14"/>
      <c r="D47" s="20">
        <v>31</v>
      </c>
      <c r="E47" s="20" t="s">
        <v>117</v>
      </c>
      <c r="F47" s="20" t="s">
        <v>118</v>
      </c>
      <c r="G47" s="20" t="s">
        <v>21</v>
      </c>
      <c r="H47" s="20" t="s">
        <v>32</v>
      </c>
      <c r="I47" s="20">
        <v>15</v>
      </c>
      <c r="J47" s="20">
        <v>25</v>
      </c>
      <c r="K47" s="20">
        <v>13</v>
      </c>
      <c r="L47" s="25" t="s">
        <v>23</v>
      </c>
      <c r="M47" s="26">
        <v>45019</v>
      </c>
      <c r="N47" s="27" t="s">
        <v>49</v>
      </c>
      <c r="O47" s="20"/>
      <c r="R47" s="14"/>
      <c r="S47" s="14"/>
      <c r="T47" s="14"/>
      <c r="U47" s="14"/>
      <c r="V47" s="14"/>
      <c r="W47" s="14"/>
      <c r="X47" s="14"/>
      <c r="Y47" s="20">
        <v>40</v>
      </c>
      <c r="Z47" s="20">
        <f t="shared" si="4"/>
        <v>1</v>
      </c>
      <c r="AA47" s="20">
        <v>40</v>
      </c>
      <c r="AB47" s="20">
        <f t="shared" si="3"/>
        <v>15</v>
      </c>
      <c r="AC47" s="20"/>
      <c r="AD47" s="20"/>
      <c r="AE47" s="14"/>
      <c r="AF47" s="14"/>
      <c r="AG47" s="10"/>
    </row>
    <row r="48" ht="26.1" customHeight="1" spans="2:33">
      <c r="B48" s="9"/>
      <c r="C48" s="14"/>
      <c r="D48" s="20">
        <v>32</v>
      </c>
      <c r="E48" s="20" t="s">
        <v>119</v>
      </c>
      <c r="F48" s="20" t="s">
        <v>120</v>
      </c>
      <c r="G48" s="20" t="s">
        <v>21</v>
      </c>
      <c r="H48" s="20" t="s">
        <v>22</v>
      </c>
      <c r="I48" s="20">
        <v>15</v>
      </c>
      <c r="J48" s="20">
        <v>16</v>
      </c>
      <c r="K48" s="20">
        <v>15</v>
      </c>
      <c r="L48" s="25" t="s">
        <v>23</v>
      </c>
      <c r="M48" s="26">
        <v>45012</v>
      </c>
      <c r="N48" s="27" t="s">
        <v>49</v>
      </c>
      <c r="O48" s="20"/>
      <c r="R48" s="14"/>
      <c r="S48" s="14"/>
      <c r="T48" s="14"/>
      <c r="U48" s="14"/>
      <c r="V48" s="14"/>
      <c r="W48" s="14"/>
      <c r="X48" s="14"/>
      <c r="Y48" s="20">
        <v>41</v>
      </c>
      <c r="Z48" s="20">
        <f t="shared" si="4"/>
        <v>0</v>
      </c>
      <c r="AA48" s="20">
        <v>41</v>
      </c>
      <c r="AB48" s="20">
        <f t="shared" si="3"/>
        <v>0</v>
      </c>
      <c r="AC48" s="20"/>
      <c r="AD48" s="20"/>
      <c r="AE48" s="14"/>
      <c r="AF48" s="14"/>
      <c r="AG48" s="10"/>
    </row>
    <row r="49" ht="26.1" customHeight="1" spans="2:33">
      <c r="B49" s="9"/>
      <c r="C49" s="14"/>
      <c r="D49" s="20">
        <v>33</v>
      </c>
      <c r="E49" s="20" t="s">
        <v>121</v>
      </c>
      <c r="F49" s="20" t="s">
        <v>122</v>
      </c>
      <c r="G49" s="20" t="s">
        <v>54</v>
      </c>
      <c r="H49" s="20" t="s">
        <v>22</v>
      </c>
      <c r="I49" s="20">
        <v>30</v>
      </c>
      <c r="J49" s="20">
        <v>40</v>
      </c>
      <c r="K49" s="20">
        <v>15</v>
      </c>
      <c r="L49" s="25" t="s">
        <v>23</v>
      </c>
      <c r="M49" s="26">
        <v>45008</v>
      </c>
      <c r="N49" s="27" t="s">
        <v>49</v>
      </c>
      <c r="O49" s="20"/>
      <c r="R49" s="14"/>
      <c r="S49" s="14"/>
      <c r="T49" s="14"/>
      <c r="U49" s="14"/>
      <c r="V49" s="14"/>
      <c r="W49" s="14"/>
      <c r="X49" s="14"/>
      <c r="Y49" s="20">
        <v>42</v>
      </c>
      <c r="Z49" s="20">
        <f t="shared" si="4"/>
        <v>0</v>
      </c>
      <c r="AA49" s="20">
        <v>42</v>
      </c>
      <c r="AB49" s="20">
        <f t="shared" si="3"/>
        <v>0</v>
      </c>
      <c r="AC49" s="20"/>
      <c r="AD49" s="20"/>
      <c r="AE49" s="14"/>
      <c r="AF49" s="14"/>
      <c r="AG49" s="10"/>
    </row>
    <row r="50" ht="26.1" customHeight="1" spans="2:33">
      <c r="B50" s="9"/>
      <c r="C50" s="14"/>
      <c r="D50" s="20">
        <v>34</v>
      </c>
      <c r="E50" s="20" t="s">
        <v>111</v>
      </c>
      <c r="F50" s="20" t="s">
        <v>123</v>
      </c>
      <c r="G50" s="20" t="s">
        <v>81</v>
      </c>
      <c r="H50" s="20" t="s">
        <v>22</v>
      </c>
      <c r="I50" s="20">
        <v>25</v>
      </c>
      <c r="J50" s="20">
        <v>50</v>
      </c>
      <c r="K50" s="20">
        <v>12</v>
      </c>
      <c r="L50" s="25" t="s">
        <v>31</v>
      </c>
      <c r="M50" s="26">
        <v>45030</v>
      </c>
      <c r="N50" s="27" t="s">
        <v>24</v>
      </c>
      <c r="O50" s="20"/>
      <c r="R50" s="14"/>
      <c r="S50" s="14"/>
      <c r="T50" s="14"/>
      <c r="U50" s="14"/>
      <c r="V50" s="14"/>
      <c r="W50" s="14"/>
      <c r="X50" s="14"/>
      <c r="Y50" s="20">
        <v>43</v>
      </c>
      <c r="Z50" s="20">
        <f t="shared" si="4"/>
        <v>0</v>
      </c>
      <c r="AA50" s="20">
        <v>43</v>
      </c>
      <c r="AB50" s="20">
        <f t="shared" si="3"/>
        <v>0</v>
      </c>
      <c r="AC50" s="20"/>
      <c r="AD50" s="20"/>
      <c r="AE50" s="14"/>
      <c r="AF50" s="14"/>
      <c r="AG50" s="10"/>
    </row>
    <row r="51" ht="26.1" customHeight="1" spans="2:33">
      <c r="B51" s="9"/>
      <c r="C51" s="14"/>
      <c r="D51" s="20">
        <v>35</v>
      </c>
      <c r="E51" s="20" t="s">
        <v>124</v>
      </c>
      <c r="F51" s="20" t="s">
        <v>125</v>
      </c>
      <c r="G51" s="20" t="s">
        <v>66</v>
      </c>
      <c r="H51" s="20" t="s">
        <v>22</v>
      </c>
      <c r="I51" s="20">
        <v>15</v>
      </c>
      <c r="J51" s="20">
        <v>20</v>
      </c>
      <c r="K51" s="20">
        <v>12</v>
      </c>
      <c r="L51" s="25" t="s">
        <v>31</v>
      </c>
      <c r="M51" s="26">
        <v>45028</v>
      </c>
      <c r="N51" s="27" t="s">
        <v>41</v>
      </c>
      <c r="O51" s="20"/>
      <c r="R51" s="14"/>
      <c r="S51" s="14"/>
      <c r="T51" s="14"/>
      <c r="U51" s="14"/>
      <c r="V51" s="14"/>
      <c r="W51" s="14"/>
      <c r="X51" s="14"/>
      <c r="Y51" s="20">
        <v>44</v>
      </c>
      <c r="Z51" s="20">
        <f t="shared" si="4"/>
        <v>0</v>
      </c>
      <c r="AA51" s="20">
        <v>44</v>
      </c>
      <c r="AB51" s="20">
        <f t="shared" si="3"/>
        <v>0</v>
      </c>
      <c r="AC51" s="20"/>
      <c r="AD51" s="20"/>
      <c r="AE51" s="14"/>
      <c r="AF51" s="14"/>
      <c r="AG51" s="10"/>
    </row>
    <row r="52" ht="26.1" customHeight="1" spans="2:33">
      <c r="B52" s="9"/>
      <c r="C52" s="14"/>
      <c r="D52" s="20">
        <v>36</v>
      </c>
      <c r="E52" s="20" t="s">
        <v>126</v>
      </c>
      <c r="F52" s="20" t="s">
        <v>127</v>
      </c>
      <c r="G52" s="20" t="s">
        <v>74</v>
      </c>
      <c r="H52" s="20" t="s">
        <v>22</v>
      </c>
      <c r="I52" s="20">
        <v>10</v>
      </c>
      <c r="J52" s="20">
        <v>15</v>
      </c>
      <c r="K52" s="20">
        <v>12</v>
      </c>
      <c r="L52" s="25" t="s">
        <v>31</v>
      </c>
      <c r="M52" s="26">
        <v>45026</v>
      </c>
      <c r="N52" s="27" t="s">
        <v>24</v>
      </c>
      <c r="O52" s="20"/>
      <c r="R52" s="14"/>
      <c r="S52" s="14"/>
      <c r="T52" s="14"/>
      <c r="U52" s="14"/>
      <c r="V52" s="14"/>
      <c r="W52" s="14"/>
      <c r="X52" s="14"/>
      <c r="Y52" s="20">
        <v>45</v>
      </c>
      <c r="Z52" s="20">
        <f t="shared" si="4"/>
        <v>1</v>
      </c>
      <c r="AA52" s="20">
        <v>45</v>
      </c>
      <c r="AB52" s="20">
        <f t="shared" si="3"/>
        <v>2</v>
      </c>
      <c r="AC52" s="20"/>
      <c r="AD52" s="20"/>
      <c r="AE52" s="14"/>
      <c r="AF52" s="14"/>
      <c r="AG52" s="10"/>
    </row>
    <row r="53" ht="26.1" customHeight="1" spans="2:33">
      <c r="B53" s="9"/>
      <c r="C53" s="14"/>
      <c r="D53" s="20">
        <v>37</v>
      </c>
      <c r="E53" s="20" t="s">
        <v>128</v>
      </c>
      <c r="F53" s="20" t="s">
        <v>129</v>
      </c>
      <c r="G53" s="20" t="s">
        <v>66</v>
      </c>
      <c r="H53" s="20" t="s">
        <v>22</v>
      </c>
      <c r="I53" s="20">
        <v>15</v>
      </c>
      <c r="J53" s="20">
        <v>25</v>
      </c>
      <c r="K53" s="20">
        <v>12</v>
      </c>
      <c r="L53" s="25" t="s">
        <v>31</v>
      </c>
      <c r="M53" s="26">
        <v>45026</v>
      </c>
      <c r="N53" s="27" t="s">
        <v>41</v>
      </c>
      <c r="O53" s="20"/>
      <c r="R53" s="14"/>
      <c r="S53" s="14"/>
      <c r="T53" s="14"/>
      <c r="U53" s="14"/>
      <c r="V53" s="14"/>
      <c r="W53" s="14"/>
      <c r="X53" s="14"/>
      <c r="Y53" s="14"/>
      <c r="Z53" s="14"/>
      <c r="AA53" s="20">
        <v>46</v>
      </c>
      <c r="AB53" s="20">
        <f t="shared" ref="AB53:AB62" si="5">COUNTIF($J$17:$J$1048576,AA53)</f>
        <v>0</v>
      </c>
      <c r="AC53" s="20"/>
      <c r="AD53" s="20"/>
      <c r="AE53" s="14"/>
      <c r="AF53" s="14"/>
      <c r="AG53" s="10"/>
    </row>
    <row r="54" ht="26.1" customHeight="1" spans="2:33">
      <c r="B54" s="9"/>
      <c r="C54" s="14"/>
      <c r="D54" s="20">
        <v>38</v>
      </c>
      <c r="E54" s="20" t="s">
        <v>130</v>
      </c>
      <c r="F54" s="20" t="s">
        <v>131</v>
      </c>
      <c r="G54" s="20" t="s">
        <v>81</v>
      </c>
      <c r="H54" s="20" t="s">
        <v>22</v>
      </c>
      <c r="I54" s="20">
        <v>19</v>
      </c>
      <c r="J54" s="20">
        <v>30</v>
      </c>
      <c r="K54" s="20">
        <v>12</v>
      </c>
      <c r="L54" s="25" t="s">
        <v>31</v>
      </c>
      <c r="M54" s="26">
        <v>45024</v>
      </c>
      <c r="N54" s="27" t="s">
        <v>24</v>
      </c>
      <c r="O54" s="20"/>
      <c r="R54" s="14"/>
      <c r="S54" s="14"/>
      <c r="T54" s="14"/>
      <c r="U54" s="14"/>
      <c r="V54" s="14"/>
      <c r="W54" s="14"/>
      <c r="X54" s="14"/>
      <c r="Y54" s="14"/>
      <c r="Z54" s="14"/>
      <c r="AA54" s="20">
        <v>47</v>
      </c>
      <c r="AB54" s="20">
        <f t="shared" si="5"/>
        <v>0</v>
      </c>
      <c r="AC54" s="20"/>
      <c r="AD54" s="20"/>
      <c r="AE54" s="14"/>
      <c r="AF54" s="14"/>
      <c r="AG54" s="10"/>
    </row>
    <row r="55" ht="26.1" customHeight="1" spans="2:33">
      <c r="B55" s="9"/>
      <c r="C55" s="14"/>
      <c r="D55" s="20">
        <v>39</v>
      </c>
      <c r="E55" s="20" t="s">
        <v>132</v>
      </c>
      <c r="F55" s="20" t="s">
        <v>133</v>
      </c>
      <c r="G55" s="20" t="s">
        <v>46</v>
      </c>
      <c r="H55" s="20" t="s">
        <v>22</v>
      </c>
      <c r="I55" s="20">
        <v>15</v>
      </c>
      <c r="J55" s="20">
        <v>20</v>
      </c>
      <c r="K55" s="20">
        <v>12</v>
      </c>
      <c r="L55" s="25" t="s">
        <v>31</v>
      </c>
      <c r="M55" s="26">
        <v>45023</v>
      </c>
      <c r="N55" s="27" t="s">
        <v>24</v>
      </c>
      <c r="O55" s="20"/>
      <c r="R55" s="14"/>
      <c r="S55" s="14"/>
      <c r="T55" s="14"/>
      <c r="U55" s="14"/>
      <c r="V55" s="14"/>
      <c r="W55" s="14"/>
      <c r="X55" s="14"/>
      <c r="Y55" s="14"/>
      <c r="Z55" s="14"/>
      <c r="AA55" s="20">
        <v>48</v>
      </c>
      <c r="AB55" s="20">
        <f t="shared" si="5"/>
        <v>0</v>
      </c>
      <c r="AC55" s="20"/>
      <c r="AD55" s="20"/>
      <c r="AE55" s="14"/>
      <c r="AF55" s="14"/>
      <c r="AG55" s="10"/>
    </row>
    <row r="56" ht="26.1" customHeight="1" spans="2:33">
      <c r="B56" s="9"/>
      <c r="C56" s="14"/>
      <c r="D56" s="20">
        <v>40</v>
      </c>
      <c r="E56" s="20" t="s">
        <v>134</v>
      </c>
      <c r="F56" s="20" t="s">
        <v>135</v>
      </c>
      <c r="G56" s="20" t="s">
        <v>46</v>
      </c>
      <c r="H56" s="20" t="s">
        <v>22</v>
      </c>
      <c r="I56" s="20">
        <v>11</v>
      </c>
      <c r="J56" s="20">
        <v>22</v>
      </c>
      <c r="K56" s="20">
        <v>12</v>
      </c>
      <c r="L56" s="25" t="s">
        <v>31</v>
      </c>
      <c r="M56" s="26">
        <v>45019</v>
      </c>
      <c r="N56" s="27" t="s">
        <v>136</v>
      </c>
      <c r="O56" s="20"/>
      <c r="R56" s="14"/>
      <c r="S56" s="14"/>
      <c r="T56" s="14"/>
      <c r="U56" s="14"/>
      <c r="V56" s="14"/>
      <c r="W56" s="14"/>
      <c r="X56" s="14"/>
      <c r="Y56" s="14"/>
      <c r="Z56" s="14"/>
      <c r="AA56" s="20">
        <v>49</v>
      </c>
      <c r="AB56" s="20">
        <f t="shared" si="5"/>
        <v>0</v>
      </c>
      <c r="AC56" s="20"/>
      <c r="AD56" s="20"/>
      <c r="AE56" s="14"/>
      <c r="AF56" s="14"/>
      <c r="AG56" s="10"/>
    </row>
    <row r="57" ht="26.1" customHeight="1" spans="2:33">
      <c r="B57" s="9"/>
      <c r="C57" s="14"/>
      <c r="D57" s="20">
        <v>41</v>
      </c>
      <c r="E57" s="20" t="s">
        <v>137</v>
      </c>
      <c r="F57" s="20" t="s">
        <v>138</v>
      </c>
      <c r="G57" s="20" t="s">
        <v>81</v>
      </c>
      <c r="H57" s="20" t="s">
        <v>22</v>
      </c>
      <c r="I57" s="20">
        <v>15</v>
      </c>
      <c r="J57" s="20">
        <v>25</v>
      </c>
      <c r="K57" s="20">
        <v>12</v>
      </c>
      <c r="L57" s="25" t="s">
        <v>31</v>
      </c>
      <c r="M57" s="26">
        <v>45015</v>
      </c>
      <c r="N57" s="27" t="s">
        <v>24</v>
      </c>
      <c r="O57" s="20"/>
      <c r="R57" s="14"/>
      <c r="S57" s="14"/>
      <c r="T57" s="14"/>
      <c r="U57" s="14"/>
      <c r="V57" s="14"/>
      <c r="W57" s="14"/>
      <c r="X57" s="14"/>
      <c r="Y57" s="14"/>
      <c r="Z57" s="14"/>
      <c r="AA57" s="20">
        <v>50</v>
      </c>
      <c r="AB57" s="20">
        <f t="shared" si="5"/>
        <v>8</v>
      </c>
      <c r="AC57" s="20"/>
      <c r="AD57" s="20"/>
      <c r="AE57" s="14"/>
      <c r="AF57" s="14"/>
      <c r="AG57" s="10"/>
    </row>
    <row r="58" ht="26.1" customHeight="1" spans="2:33">
      <c r="B58" s="9"/>
      <c r="C58" s="14"/>
      <c r="D58" s="20">
        <v>42</v>
      </c>
      <c r="E58" s="20" t="s">
        <v>139</v>
      </c>
      <c r="F58" s="20" t="s">
        <v>140</v>
      </c>
      <c r="G58" s="20" t="s">
        <v>81</v>
      </c>
      <c r="H58" s="20" t="s">
        <v>22</v>
      </c>
      <c r="I58" s="20">
        <v>20</v>
      </c>
      <c r="J58" s="20">
        <v>21</v>
      </c>
      <c r="K58" s="20">
        <v>12</v>
      </c>
      <c r="L58" s="25" t="s">
        <v>31</v>
      </c>
      <c r="M58" s="26">
        <v>45015</v>
      </c>
      <c r="N58" s="27" t="s">
        <v>24</v>
      </c>
      <c r="O58" s="20"/>
      <c r="R58" s="14"/>
      <c r="S58" s="14"/>
      <c r="T58" s="14"/>
      <c r="U58" s="14"/>
      <c r="V58" s="14"/>
      <c r="W58" s="14"/>
      <c r="X58" s="14"/>
      <c r="Y58" s="14"/>
      <c r="Z58" s="14"/>
      <c r="AA58" s="20">
        <v>51</v>
      </c>
      <c r="AB58" s="20">
        <f t="shared" si="5"/>
        <v>0</v>
      </c>
      <c r="AC58" s="20"/>
      <c r="AD58" s="20"/>
      <c r="AE58" s="14"/>
      <c r="AF58" s="14"/>
      <c r="AG58" s="10"/>
    </row>
    <row r="59" ht="26.1" customHeight="1" spans="2:33">
      <c r="B59" s="9"/>
      <c r="C59" s="14"/>
      <c r="D59" s="20">
        <v>43</v>
      </c>
      <c r="E59" s="20" t="s">
        <v>141</v>
      </c>
      <c r="F59" s="20" t="s">
        <v>142</v>
      </c>
      <c r="G59" s="20" t="s">
        <v>81</v>
      </c>
      <c r="H59" s="20" t="s">
        <v>22</v>
      </c>
      <c r="I59" s="20">
        <v>20</v>
      </c>
      <c r="J59" s="20">
        <v>25</v>
      </c>
      <c r="K59" s="20">
        <v>12</v>
      </c>
      <c r="L59" s="25" t="s">
        <v>31</v>
      </c>
      <c r="M59" s="26">
        <v>45014</v>
      </c>
      <c r="N59" s="27" t="s">
        <v>24</v>
      </c>
      <c r="O59" s="20"/>
      <c r="R59" s="14"/>
      <c r="S59" s="14"/>
      <c r="T59" s="14"/>
      <c r="U59" s="14"/>
      <c r="V59" s="14"/>
      <c r="W59" s="14"/>
      <c r="X59" s="14"/>
      <c r="Y59" s="14"/>
      <c r="Z59" s="14"/>
      <c r="AA59" s="20">
        <v>52</v>
      </c>
      <c r="AB59" s="20">
        <f t="shared" si="5"/>
        <v>0</v>
      </c>
      <c r="AC59" s="20"/>
      <c r="AD59" s="20"/>
      <c r="AE59" s="14"/>
      <c r="AF59" s="14"/>
      <c r="AG59" s="10"/>
    </row>
    <row r="60" ht="26.1" customHeight="1" spans="2:33">
      <c r="B60" s="9"/>
      <c r="C60" s="14"/>
      <c r="D60" s="20">
        <v>44</v>
      </c>
      <c r="E60" s="20" t="s">
        <v>143</v>
      </c>
      <c r="F60" s="20" t="s">
        <v>144</v>
      </c>
      <c r="G60" s="20" t="s">
        <v>46</v>
      </c>
      <c r="H60" s="20" t="s">
        <v>22</v>
      </c>
      <c r="I60" s="20">
        <v>10</v>
      </c>
      <c r="J60" s="20">
        <v>15</v>
      </c>
      <c r="K60" s="20">
        <v>12</v>
      </c>
      <c r="L60" s="25" t="s">
        <v>31</v>
      </c>
      <c r="M60" s="26">
        <v>45014</v>
      </c>
      <c r="N60" s="27" t="s">
        <v>24</v>
      </c>
      <c r="O60" s="20"/>
      <c r="R60" s="14"/>
      <c r="S60" s="14"/>
      <c r="T60" s="14"/>
      <c r="U60" s="14"/>
      <c r="V60" s="14"/>
      <c r="W60" s="14"/>
      <c r="X60" s="14"/>
      <c r="Y60" s="14"/>
      <c r="Z60" s="14"/>
      <c r="AA60" s="20">
        <v>53</v>
      </c>
      <c r="AB60" s="20">
        <f t="shared" si="5"/>
        <v>0</v>
      </c>
      <c r="AC60" s="20"/>
      <c r="AD60" s="20"/>
      <c r="AE60" s="14"/>
      <c r="AF60" s="14"/>
      <c r="AG60" s="10"/>
    </row>
    <row r="61" ht="26.1" customHeight="1" spans="2:33">
      <c r="B61" s="9"/>
      <c r="C61" s="14"/>
      <c r="D61" s="20">
        <v>45</v>
      </c>
      <c r="E61" s="20" t="s">
        <v>145</v>
      </c>
      <c r="F61" s="20" t="s">
        <v>146</v>
      </c>
      <c r="G61" s="20" t="s">
        <v>46</v>
      </c>
      <c r="H61" s="20" t="s">
        <v>22</v>
      </c>
      <c r="I61" s="20">
        <v>25</v>
      </c>
      <c r="J61" s="20">
        <v>50</v>
      </c>
      <c r="K61" s="20">
        <v>12</v>
      </c>
      <c r="L61" s="25" t="s">
        <v>31</v>
      </c>
      <c r="M61" s="26">
        <v>45013</v>
      </c>
      <c r="N61" s="27" t="s">
        <v>136</v>
      </c>
      <c r="O61" s="20"/>
      <c r="R61" s="14"/>
      <c r="S61" s="14"/>
      <c r="T61" s="14"/>
      <c r="U61" s="14"/>
      <c r="V61" s="14"/>
      <c r="W61" s="14"/>
      <c r="X61" s="14"/>
      <c r="Y61" s="14"/>
      <c r="Z61" s="14"/>
      <c r="AA61" s="20">
        <v>54</v>
      </c>
      <c r="AB61" s="20">
        <f t="shared" si="5"/>
        <v>0</v>
      </c>
      <c r="AC61" s="20"/>
      <c r="AD61" s="20"/>
      <c r="AE61" s="14"/>
      <c r="AF61" s="14"/>
      <c r="AG61" s="10"/>
    </row>
    <row r="62" ht="26.1" customHeight="1" spans="2:33">
      <c r="B62" s="9"/>
      <c r="C62" s="14"/>
      <c r="D62" s="20">
        <v>46</v>
      </c>
      <c r="E62" s="20" t="s">
        <v>147</v>
      </c>
      <c r="F62" s="20" t="s">
        <v>148</v>
      </c>
      <c r="G62" s="20" t="s">
        <v>81</v>
      </c>
      <c r="H62" s="20" t="s">
        <v>22</v>
      </c>
      <c r="I62" s="20">
        <v>30</v>
      </c>
      <c r="J62" s="20">
        <v>50</v>
      </c>
      <c r="K62" s="20">
        <v>12</v>
      </c>
      <c r="L62" s="25" t="s">
        <v>31</v>
      </c>
      <c r="M62" s="26">
        <v>45012</v>
      </c>
      <c r="N62" s="27" t="s">
        <v>24</v>
      </c>
      <c r="O62" s="20"/>
      <c r="R62" s="14"/>
      <c r="S62" s="14"/>
      <c r="T62" s="14"/>
      <c r="U62" s="14"/>
      <c r="V62" s="14"/>
      <c r="W62" s="14"/>
      <c r="X62" s="14"/>
      <c r="Y62" s="14"/>
      <c r="Z62" s="14"/>
      <c r="AA62" s="20">
        <v>55</v>
      </c>
      <c r="AB62" s="20">
        <f t="shared" si="5"/>
        <v>1</v>
      </c>
      <c r="AC62" s="20"/>
      <c r="AD62" s="20"/>
      <c r="AE62" s="14"/>
      <c r="AF62" s="14"/>
      <c r="AG62" s="10"/>
    </row>
    <row r="63" ht="26.1" customHeight="1" spans="2:33">
      <c r="B63" s="9"/>
      <c r="C63" s="14"/>
      <c r="D63" s="20">
        <v>47</v>
      </c>
      <c r="E63" s="20" t="s">
        <v>149</v>
      </c>
      <c r="F63" s="20" t="s">
        <v>150</v>
      </c>
      <c r="G63" s="20" t="s">
        <v>66</v>
      </c>
      <c r="H63" s="20" t="s">
        <v>22</v>
      </c>
      <c r="I63" s="20">
        <v>25</v>
      </c>
      <c r="J63" s="20">
        <v>30</v>
      </c>
      <c r="K63" s="20">
        <v>12</v>
      </c>
      <c r="L63" s="25" t="s">
        <v>31</v>
      </c>
      <c r="M63" s="26">
        <v>45007</v>
      </c>
      <c r="N63" s="27" t="s">
        <v>49</v>
      </c>
      <c r="O63" s="20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20"/>
      <c r="AD63" s="20"/>
      <c r="AE63" s="14"/>
      <c r="AF63" s="14"/>
      <c r="AG63" s="10"/>
    </row>
    <row r="64" ht="26.1" customHeight="1" spans="2:33">
      <c r="B64" s="9"/>
      <c r="C64" s="14"/>
      <c r="D64" s="20">
        <v>48</v>
      </c>
      <c r="E64" s="20" t="s">
        <v>151</v>
      </c>
      <c r="F64" s="20" t="s">
        <v>152</v>
      </c>
      <c r="G64" s="20" t="s">
        <v>66</v>
      </c>
      <c r="H64" s="20" t="s">
        <v>22</v>
      </c>
      <c r="I64" s="20">
        <v>25</v>
      </c>
      <c r="J64" s="20">
        <v>50</v>
      </c>
      <c r="K64" s="20">
        <v>12</v>
      </c>
      <c r="L64" s="25" t="s">
        <v>31</v>
      </c>
      <c r="M64" s="26">
        <v>44995</v>
      </c>
      <c r="N64" s="27" t="s">
        <v>24</v>
      </c>
      <c r="O64" s="20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20"/>
      <c r="AD64" s="20"/>
      <c r="AE64" s="14"/>
      <c r="AF64" s="14"/>
      <c r="AG64" s="10"/>
    </row>
    <row r="65" ht="26.1" customHeight="1" spans="2:33">
      <c r="B65" s="9"/>
      <c r="C65" s="14"/>
      <c r="D65" s="20">
        <v>49</v>
      </c>
      <c r="E65" s="20" t="s">
        <v>153</v>
      </c>
      <c r="F65" s="20" t="s">
        <v>154</v>
      </c>
      <c r="G65" s="20" t="s">
        <v>81</v>
      </c>
      <c r="H65" s="20" t="s">
        <v>32</v>
      </c>
      <c r="I65" s="20">
        <v>25</v>
      </c>
      <c r="J65" s="20">
        <v>40</v>
      </c>
      <c r="K65" s="20">
        <v>12</v>
      </c>
      <c r="L65" s="25" t="s">
        <v>31</v>
      </c>
      <c r="M65" s="26">
        <v>44982</v>
      </c>
      <c r="N65" s="27" t="s">
        <v>24</v>
      </c>
      <c r="O65" s="20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20"/>
      <c r="AD65" s="20"/>
      <c r="AE65" s="14"/>
      <c r="AF65" s="14"/>
      <c r="AG65" s="10"/>
    </row>
    <row r="66" ht="26.1" customHeight="1" spans="2:33">
      <c r="B66" s="9"/>
      <c r="C66" s="14"/>
      <c r="D66" s="20">
        <v>50</v>
      </c>
      <c r="E66" s="20" t="s">
        <v>155</v>
      </c>
      <c r="F66" s="20" t="s">
        <v>156</v>
      </c>
      <c r="G66" s="20" t="s">
        <v>21</v>
      </c>
      <c r="H66" s="20" t="s">
        <v>22</v>
      </c>
      <c r="I66" s="20">
        <v>25</v>
      </c>
      <c r="J66" s="20">
        <v>35</v>
      </c>
      <c r="K66" s="20">
        <v>12</v>
      </c>
      <c r="L66" s="25" t="s">
        <v>31</v>
      </c>
      <c r="M66" s="26">
        <v>44981</v>
      </c>
      <c r="N66" s="27" t="s">
        <v>24</v>
      </c>
      <c r="O66" s="20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20"/>
      <c r="AD66" s="20"/>
      <c r="AE66" s="14"/>
      <c r="AF66" s="14"/>
      <c r="AG66" s="10"/>
    </row>
    <row r="67" ht="26.1" customHeight="1" spans="2:33">
      <c r="B67" s="9"/>
      <c r="C67" s="14"/>
      <c r="D67" s="20">
        <v>51</v>
      </c>
      <c r="E67" s="20" t="s">
        <v>157</v>
      </c>
      <c r="F67" s="20" t="s">
        <v>158</v>
      </c>
      <c r="G67" s="20" t="s">
        <v>46</v>
      </c>
      <c r="H67" s="20" t="s">
        <v>22</v>
      </c>
      <c r="I67" s="20">
        <v>12</v>
      </c>
      <c r="J67" s="20">
        <v>20</v>
      </c>
      <c r="K67" s="20">
        <v>12</v>
      </c>
      <c r="L67" s="25" t="s">
        <v>31</v>
      </c>
      <c r="M67" s="26">
        <v>44980</v>
      </c>
      <c r="N67" s="27" t="s">
        <v>24</v>
      </c>
      <c r="O67" s="20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20"/>
      <c r="AD67" s="20"/>
      <c r="AE67" s="14"/>
      <c r="AF67" s="14"/>
      <c r="AG67" s="10"/>
    </row>
    <row r="68" ht="26.1" customHeight="1" spans="2:33">
      <c r="B68" s="9"/>
      <c r="C68" s="14"/>
      <c r="D68" s="20">
        <v>52</v>
      </c>
      <c r="E68" s="20" t="s">
        <v>159</v>
      </c>
      <c r="F68" s="20" t="s">
        <v>160</v>
      </c>
      <c r="G68" s="20" t="s">
        <v>78</v>
      </c>
      <c r="H68" s="20" t="s">
        <v>22</v>
      </c>
      <c r="I68" s="20">
        <v>11</v>
      </c>
      <c r="J68" s="20">
        <v>22</v>
      </c>
      <c r="K68" s="20">
        <v>12</v>
      </c>
      <c r="L68" s="25" t="s">
        <v>31</v>
      </c>
      <c r="M68" s="26">
        <v>44979</v>
      </c>
      <c r="N68" s="27" t="s">
        <v>136</v>
      </c>
      <c r="O68" s="20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20"/>
      <c r="AD68" s="20"/>
      <c r="AE68" s="14"/>
      <c r="AF68" s="14"/>
      <c r="AG68" s="10"/>
    </row>
    <row r="69" ht="26.1" customHeight="1" spans="2:33">
      <c r="B69" s="9"/>
      <c r="C69" s="14"/>
      <c r="D69" s="20">
        <v>53</v>
      </c>
      <c r="E69" s="20" t="s">
        <v>161</v>
      </c>
      <c r="F69" s="20" t="s">
        <v>162</v>
      </c>
      <c r="G69" s="20" t="s">
        <v>60</v>
      </c>
      <c r="H69" s="20" t="s">
        <v>22</v>
      </c>
      <c r="I69" s="20">
        <v>45</v>
      </c>
      <c r="J69" s="20">
        <v>75</v>
      </c>
      <c r="K69" s="20">
        <v>12</v>
      </c>
      <c r="L69" s="25" t="s">
        <v>31</v>
      </c>
      <c r="M69" s="26">
        <v>44978</v>
      </c>
      <c r="N69" s="27" t="s">
        <v>136</v>
      </c>
      <c r="O69" s="20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20"/>
      <c r="AD69" s="20"/>
      <c r="AE69" s="14"/>
      <c r="AF69" s="14"/>
      <c r="AG69" s="10"/>
    </row>
    <row r="70" ht="26.1" customHeight="1" spans="2:33">
      <c r="B70" s="9"/>
      <c r="C70" s="14"/>
      <c r="D70" s="20">
        <v>54</v>
      </c>
      <c r="E70" s="20" t="s">
        <v>163</v>
      </c>
      <c r="F70" s="20" t="s">
        <v>164</v>
      </c>
      <c r="G70" s="20" t="s">
        <v>81</v>
      </c>
      <c r="H70" s="20" t="s">
        <v>22</v>
      </c>
      <c r="I70" s="20">
        <v>25</v>
      </c>
      <c r="J70" s="20">
        <v>35</v>
      </c>
      <c r="K70" s="20">
        <v>12</v>
      </c>
      <c r="L70" s="25" t="s">
        <v>31</v>
      </c>
      <c r="M70" s="26">
        <v>44966</v>
      </c>
      <c r="N70" s="27" t="s">
        <v>136</v>
      </c>
      <c r="O70" s="20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20"/>
      <c r="AD70" s="20"/>
      <c r="AE70" s="14"/>
      <c r="AF70" s="14"/>
      <c r="AG70" s="10"/>
    </row>
    <row r="71" ht="26.1" customHeight="1" spans="2:33">
      <c r="B71" s="9"/>
      <c r="C71" s="14"/>
      <c r="D71" s="20">
        <v>55</v>
      </c>
      <c r="E71" s="20" t="s">
        <v>165</v>
      </c>
      <c r="F71" s="20" t="s">
        <v>166</v>
      </c>
      <c r="G71" s="20" t="s">
        <v>46</v>
      </c>
      <c r="H71" s="20" t="s">
        <v>22</v>
      </c>
      <c r="I71" s="20">
        <v>30</v>
      </c>
      <c r="J71" s="20">
        <v>50</v>
      </c>
      <c r="K71" s="20">
        <v>12</v>
      </c>
      <c r="L71" s="25" t="s">
        <v>31</v>
      </c>
      <c r="M71" s="26">
        <v>44963</v>
      </c>
      <c r="N71" s="27" t="s">
        <v>24</v>
      </c>
      <c r="O71" s="20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20"/>
      <c r="AD71" s="20"/>
      <c r="AE71" s="14"/>
      <c r="AF71" s="14"/>
      <c r="AG71" s="10"/>
    </row>
    <row r="72" ht="26.1" customHeight="1" spans="2:33">
      <c r="B72" s="9"/>
      <c r="C72" s="14"/>
      <c r="D72" s="20">
        <v>56</v>
      </c>
      <c r="E72" s="20" t="s">
        <v>167</v>
      </c>
      <c r="F72" s="20" t="s">
        <v>168</v>
      </c>
      <c r="G72" s="20" t="s">
        <v>21</v>
      </c>
      <c r="H72" s="20" t="s">
        <v>22</v>
      </c>
      <c r="I72" s="20">
        <v>15</v>
      </c>
      <c r="J72" s="20">
        <v>20</v>
      </c>
      <c r="K72" s="20">
        <v>15</v>
      </c>
      <c r="L72" s="25" t="s">
        <v>39</v>
      </c>
      <c r="M72" s="26">
        <v>45029</v>
      </c>
      <c r="N72" s="27" t="s">
        <v>33</v>
      </c>
      <c r="O72" s="20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20"/>
      <c r="AD72" s="20"/>
      <c r="AE72" s="14"/>
      <c r="AF72" s="14"/>
      <c r="AG72" s="10"/>
    </row>
    <row r="73" ht="26.1" customHeight="1" spans="2:33">
      <c r="B73" s="9"/>
      <c r="C73" s="14"/>
      <c r="D73" s="20">
        <v>57</v>
      </c>
      <c r="E73" s="20" t="s">
        <v>169</v>
      </c>
      <c r="F73" s="20" t="s">
        <v>170</v>
      </c>
      <c r="G73" s="20" t="s">
        <v>21</v>
      </c>
      <c r="H73" s="20" t="s">
        <v>22</v>
      </c>
      <c r="I73" s="20" t="s">
        <v>171</v>
      </c>
      <c r="J73" s="20" t="s">
        <v>171</v>
      </c>
      <c r="K73" s="20">
        <v>12</v>
      </c>
      <c r="L73" s="25" t="s">
        <v>39</v>
      </c>
      <c r="M73" s="26">
        <v>45029</v>
      </c>
      <c r="N73" s="27" t="s">
        <v>24</v>
      </c>
      <c r="O73" s="20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20"/>
      <c r="AD73" s="20"/>
      <c r="AE73" s="14"/>
      <c r="AF73" s="14"/>
      <c r="AG73" s="10"/>
    </row>
    <row r="74" ht="26.1" customHeight="1" spans="2:33">
      <c r="B74" s="9"/>
      <c r="C74" s="14"/>
      <c r="D74" s="20">
        <v>58</v>
      </c>
      <c r="E74" s="20" t="s">
        <v>88</v>
      </c>
      <c r="F74" s="20" t="s">
        <v>20</v>
      </c>
      <c r="G74" s="20" t="s">
        <v>21</v>
      </c>
      <c r="H74" s="20" t="s">
        <v>22</v>
      </c>
      <c r="I74" s="20">
        <v>15</v>
      </c>
      <c r="J74" s="20">
        <v>18</v>
      </c>
      <c r="K74" s="20">
        <v>16</v>
      </c>
      <c r="L74" s="25" t="s">
        <v>39</v>
      </c>
      <c r="M74" s="26">
        <v>45030</v>
      </c>
      <c r="N74" s="27" t="s">
        <v>24</v>
      </c>
      <c r="O74" s="20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20"/>
      <c r="AD74" s="20"/>
      <c r="AE74" s="14"/>
      <c r="AF74" s="14"/>
      <c r="AG74" s="10"/>
    </row>
    <row r="75" ht="26.1" customHeight="1" spans="2:33">
      <c r="B75" s="9"/>
      <c r="C75" s="14"/>
      <c r="D75" s="20">
        <v>59</v>
      </c>
      <c r="E75" s="20" t="s">
        <v>172</v>
      </c>
      <c r="F75" s="20" t="s">
        <v>173</v>
      </c>
      <c r="G75" s="20" t="s">
        <v>78</v>
      </c>
      <c r="H75" s="20" t="s">
        <v>22</v>
      </c>
      <c r="I75" s="20">
        <v>10</v>
      </c>
      <c r="J75" s="20">
        <v>20</v>
      </c>
      <c r="K75" s="20">
        <v>12</v>
      </c>
      <c r="L75" s="25" t="s">
        <v>39</v>
      </c>
      <c r="M75" s="26">
        <v>45028</v>
      </c>
      <c r="N75" s="27" t="s">
        <v>24</v>
      </c>
      <c r="O75" s="20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20"/>
      <c r="AD75" s="20"/>
      <c r="AE75" s="14"/>
      <c r="AF75" s="14"/>
      <c r="AG75" s="10"/>
    </row>
    <row r="76" ht="26.1" customHeight="1" spans="2:33">
      <c r="B76" s="9"/>
      <c r="C76" s="14"/>
      <c r="D76" s="20">
        <v>60</v>
      </c>
      <c r="E76" s="20" t="s">
        <v>174</v>
      </c>
      <c r="F76" s="20" t="s">
        <v>175</v>
      </c>
      <c r="G76" s="20" t="s">
        <v>66</v>
      </c>
      <c r="H76" s="20" t="s">
        <v>48</v>
      </c>
      <c r="I76" s="20" t="s">
        <v>171</v>
      </c>
      <c r="J76" s="20" t="s">
        <v>171</v>
      </c>
      <c r="K76" s="20">
        <v>12</v>
      </c>
      <c r="L76" s="25" t="s">
        <v>39</v>
      </c>
      <c r="M76" s="26">
        <v>45027</v>
      </c>
      <c r="N76" s="27" t="s">
        <v>24</v>
      </c>
      <c r="O76" s="20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20"/>
      <c r="AD76" s="20"/>
      <c r="AE76" s="14"/>
      <c r="AF76" s="14"/>
      <c r="AG76" s="10"/>
    </row>
    <row r="77" ht="26.1" customHeight="1" spans="2:33">
      <c r="B77" s="9"/>
      <c r="C77" s="14"/>
      <c r="D77" s="20">
        <v>61</v>
      </c>
      <c r="E77" s="20" t="s">
        <v>176</v>
      </c>
      <c r="F77" s="20" t="s">
        <v>65</v>
      </c>
      <c r="G77" s="20" t="s">
        <v>46</v>
      </c>
      <c r="H77" s="20" t="s">
        <v>22</v>
      </c>
      <c r="I77" s="20">
        <v>15</v>
      </c>
      <c r="J77" s="20">
        <v>20</v>
      </c>
      <c r="K77" s="20">
        <v>15</v>
      </c>
      <c r="L77" s="25" t="s">
        <v>39</v>
      </c>
      <c r="M77" s="26">
        <v>45027</v>
      </c>
      <c r="N77" s="27" t="s">
        <v>24</v>
      </c>
      <c r="O77" s="20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20"/>
      <c r="AD77" s="20"/>
      <c r="AE77" s="14"/>
      <c r="AF77" s="14"/>
      <c r="AG77" s="10"/>
    </row>
    <row r="78" ht="26.1" customHeight="1" spans="2:33">
      <c r="B78" s="9"/>
      <c r="C78" s="14"/>
      <c r="D78" s="20">
        <v>62</v>
      </c>
      <c r="E78" s="20" t="s">
        <v>177</v>
      </c>
      <c r="F78" s="20" t="s">
        <v>178</v>
      </c>
      <c r="G78" s="20" t="s">
        <v>21</v>
      </c>
      <c r="H78" s="20" t="s">
        <v>32</v>
      </c>
      <c r="I78" s="20">
        <v>20</v>
      </c>
      <c r="J78" s="20">
        <v>30</v>
      </c>
      <c r="K78" s="20">
        <v>15</v>
      </c>
      <c r="L78" s="25" t="s">
        <v>39</v>
      </c>
      <c r="M78" s="26">
        <v>45026</v>
      </c>
      <c r="N78" s="27" t="s">
        <v>24</v>
      </c>
      <c r="O78" s="20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20"/>
      <c r="AD78" s="20"/>
      <c r="AE78" s="14"/>
      <c r="AF78" s="14"/>
      <c r="AG78" s="10"/>
    </row>
    <row r="79" ht="26.1" customHeight="1" spans="2:33">
      <c r="B79" s="9"/>
      <c r="C79" s="14"/>
      <c r="D79" s="20">
        <v>63</v>
      </c>
      <c r="E79" s="20" t="s">
        <v>179</v>
      </c>
      <c r="F79" s="20" t="s">
        <v>180</v>
      </c>
      <c r="G79" s="20" t="s">
        <v>46</v>
      </c>
      <c r="H79" s="20" t="s">
        <v>22</v>
      </c>
      <c r="I79" s="20">
        <v>25</v>
      </c>
      <c r="J79" s="20">
        <v>55</v>
      </c>
      <c r="K79" s="20">
        <v>16</v>
      </c>
      <c r="L79" s="25" t="s">
        <v>39</v>
      </c>
      <c r="M79" s="26">
        <v>45025</v>
      </c>
      <c r="N79" s="27" t="s">
        <v>24</v>
      </c>
      <c r="O79" s="20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20"/>
      <c r="AD79" s="20"/>
      <c r="AE79" s="14"/>
      <c r="AF79" s="14"/>
      <c r="AG79" s="10"/>
    </row>
    <row r="80" ht="26.1" customHeight="1" spans="2:33">
      <c r="B80" s="9"/>
      <c r="C80" s="14"/>
      <c r="D80" s="20">
        <v>64</v>
      </c>
      <c r="E80" s="20" t="s">
        <v>82</v>
      </c>
      <c r="F80" s="20" t="s">
        <v>181</v>
      </c>
      <c r="G80" s="20" t="s">
        <v>46</v>
      </c>
      <c r="H80" s="20" t="s">
        <v>22</v>
      </c>
      <c r="I80" s="20">
        <v>18</v>
      </c>
      <c r="J80" s="20">
        <v>27</v>
      </c>
      <c r="K80" s="20">
        <v>16</v>
      </c>
      <c r="L80" s="25" t="s">
        <v>39</v>
      </c>
      <c r="M80" s="26">
        <v>45024</v>
      </c>
      <c r="N80" s="27" t="s">
        <v>24</v>
      </c>
      <c r="O80" s="20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20"/>
      <c r="AD80" s="20"/>
      <c r="AE80" s="14"/>
      <c r="AF80" s="14"/>
      <c r="AG80" s="10"/>
    </row>
    <row r="81" ht="26.1" customHeight="1" spans="2:33">
      <c r="B81" s="9"/>
      <c r="C81" s="14"/>
      <c r="D81" s="20">
        <v>65</v>
      </c>
      <c r="E81" s="20" t="s">
        <v>182</v>
      </c>
      <c r="F81" s="20" t="s">
        <v>183</v>
      </c>
      <c r="G81" s="20" t="s">
        <v>46</v>
      </c>
      <c r="H81" s="20" t="s">
        <v>22</v>
      </c>
      <c r="I81" s="20">
        <v>20</v>
      </c>
      <c r="J81" s="20">
        <v>30</v>
      </c>
      <c r="K81" s="20">
        <v>13</v>
      </c>
      <c r="L81" s="25" t="s">
        <v>39</v>
      </c>
      <c r="M81" s="26">
        <v>45019</v>
      </c>
      <c r="N81" s="27" t="s">
        <v>136</v>
      </c>
      <c r="O81" s="20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20"/>
      <c r="AD81" s="20"/>
      <c r="AE81" s="14"/>
      <c r="AF81" s="14"/>
      <c r="AG81" s="10"/>
    </row>
    <row r="82" ht="26.1" customHeight="1" spans="2:33">
      <c r="B82" s="9"/>
      <c r="C82" s="14"/>
      <c r="D82" s="20">
        <v>66</v>
      </c>
      <c r="E82" s="20" t="s">
        <v>184</v>
      </c>
      <c r="F82" s="20" t="s">
        <v>185</v>
      </c>
      <c r="G82" s="20" t="s">
        <v>66</v>
      </c>
      <c r="H82" s="20" t="s">
        <v>32</v>
      </c>
      <c r="I82" s="20">
        <v>11</v>
      </c>
      <c r="J82" s="20">
        <v>18</v>
      </c>
      <c r="K82" s="20">
        <v>12</v>
      </c>
      <c r="L82" s="25" t="s">
        <v>39</v>
      </c>
      <c r="M82" s="26">
        <v>45019</v>
      </c>
      <c r="N82" s="27" t="s">
        <v>24</v>
      </c>
      <c r="O82" s="20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20"/>
      <c r="AD82" s="20"/>
      <c r="AE82" s="14"/>
      <c r="AF82" s="14"/>
      <c r="AG82" s="10"/>
    </row>
    <row r="83" ht="26.1" customHeight="1" spans="2:33">
      <c r="B83" s="9"/>
      <c r="C83" s="14"/>
      <c r="D83" s="20">
        <v>67</v>
      </c>
      <c r="E83" s="20" t="s">
        <v>186</v>
      </c>
      <c r="F83" s="20" t="s">
        <v>152</v>
      </c>
      <c r="G83" s="20" t="s">
        <v>66</v>
      </c>
      <c r="H83" s="20" t="s">
        <v>22</v>
      </c>
      <c r="I83" s="20">
        <v>40</v>
      </c>
      <c r="J83" s="20">
        <v>45</v>
      </c>
      <c r="K83" s="20">
        <v>12</v>
      </c>
      <c r="L83" s="25" t="s">
        <v>39</v>
      </c>
      <c r="M83" s="26">
        <v>44997</v>
      </c>
      <c r="N83" s="27" t="s">
        <v>136</v>
      </c>
      <c r="O83" s="20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20"/>
      <c r="AD83" s="20"/>
      <c r="AE83" s="14"/>
      <c r="AF83" s="14"/>
      <c r="AG83" s="10"/>
    </row>
    <row r="84" ht="26.1" customHeight="1" spans="2:33">
      <c r="B84" s="9"/>
      <c r="C84" s="14"/>
      <c r="D84" s="20">
        <v>68</v>
      </c>
      <c r="E84" s="20" t="s">
        <v>187</v>
      </c>
      <c r="F84" s="20" t="s">
        <v>188</v>
      </c>
      <c r="G84" s="20" t="s">
        <v>21</v>
      </c>
      <c r="H84" s="20" t="s">
        <v>22</v>
      </c>
      <c r="I84" s="20">
        <v>20</v>
      </c>
      <c r="J84" s="20">
        <v>25</v>
      </c>
      <c r="K84" s="20">
        <v>12</v>
      </c>
      <c r="L84" s="25" t="s">
        <v>39</v>
      </c>
      <c r="M84" s="26">
        <v>44993</v>
      </c>
      <c r="N84" s="27" t="s">
        <v>49</v>
      </c>
      <c r="O84" s="20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20"/>
      <c r="AD84" s="20"/>
      <c r="AE84" s="14"/>
      <c r="AF84" s="14"/>
      <c r="AG84" s="10"/>
    </row>
    <row r="85" ht="26.1" customHeight="1" spans="2:33">
      <c r="B85" s="9"/>
      <c r="C85" s="14"/>
      <c r="D85" s="20">
        <v>69</v>
      </c>
      <c r="E85" s="20" t="s">
        <v>189</v>
      </c>
      <c r="F85" s="20" t="s">
        <v>190</v>
      </c>
      <c r="G85" s="20" t="s">
        <v>66</v>
      </c>
      <c r="H85" s="20" t="s">
        <v>22</v>
      </c>
      <c r="I85" s="20">
        <v>15</v>
      </c>
      <c r="J85" s="20">
        <v>20</v>
      </c>
      <c r="K85" s="20">
        <v>15</v>
      </c>
      <c r="L85" s="25" t="s">
        <v>39</v>
      </c>
      <c r="M85" s="26">
        <v>44993</v>
      </c>
      <c r="N85" s="27" t="s">
        <v>56</v>
      </c>
      <c r="O85" s="20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20"/>
      <c r="AD85" s="20"/>
      <c r="AE85" s="14"/>
      <c r="AF85" s="14"/>
      <c r="AG85" s="10"/>
    </row>
    <row r="86" ht="26.1" customHeight="1" spans="2:33">
      <c r="B86" s="9"/>
      <c r="C86" s="14"/>
      <c r="D86" s="20">
        <v>70</v>
      </c>
      <c r="E86" s="20" t="s">
        <v>191</v>
      </c>
      <c r="F86" s="20" t="s">
        <v>192</v>
      </c>
      <c r="G86" s="20" t="s">
        <v>21</v>
      </c>
      <c r="H86" s="20" t="s">
        <v>22</v>
      </c>
      <c r="I86" s="20">
        <v>25</v>
      </c>
      <c r="J86" s="20">
        <v>35</v>
      </c>
      <c r="K86" s="20">
        <v>12</v>
      </c>
      <c r="L86" s="25" t="s">
        <v>39</v>
      </c>
      <c r="M86" s="26">
        <v>44993</v>
      </c>
      <c r="N86" s="27" t="s">
        <v>136</v>
      </c>
      <c r="O86" s="20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20"/>
      <c r="AD86" s="20"/>
      <c r="AE86" s="14"/>
      <c r="AF86" s="14"/>
      <c r="AG86" s="10"/>
    </row>
    <row r="87" ht="26.1" customHeight="1" spans="2:33">
      <c r="B87" s="9"/>
      <c r="C87" s="14"/>
      <c r="D87" s="20">
        <v>71</v>
      </c>
      <c r="E87" s="20" t="s">
        <v>193</v>
      </c>
      <c r="F87" s="20" t="s">
        <v>194</v>
      </c>
      <c r="G87" s="20" t="s">
        <v>46</v>
      </c>
      <c r="H87" s="20" t="s">
        <v>22</v>
      </c>
      <c r="I87" s="20">
        <v>25</v>
      </c>
      <c r="J87" s="20">
        <v>40</v>
      </c>
      <c r="K87" s="20">
        <v>12</v>
      </c>
      <c r="L87" s="25" t="s">
        <v>39</v>
      </c>
      <c r="M87" s="26">
        <v>44964</v>
      </c>
      <c r="N87" s="27" t="s">
        <v>136</v>
      </c>
      <c r="O87" s="20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20"/>
      <c r="AD87" s="20"/>
      <c r="AE87" s="14"/>
      <c r="AF87" s="14"/>
      <c r="AG87" s="10"/>
    </row>
    <row r="88" ht="26.1" customHeight="1" spans="2:33">
      <c r="B88" s="9"/>
      <c r="C88" s="14"/>
      <c r="D88" s="20">
        <v>72</v>
      </c>
      <c r="E88" s="20" t="s">
        <v>195</v>
      </c>
      <c r="F88" s="20" t="s">
        <v>196</v>
      </c>
      <c r="G88" s="20" t="s">
        <v>46</v>
      </c>
      <c r="H88" s="20" t="s">
        <v>22</v>
      </c>
      <c r="I88" s="20">
        <v>16</v>
      </c>
      <c r="J88" s="20">
        <v>28</v>
      </c>
      <c r="K88" s="20">
        <v>13</v>
      </c>
      <c r="L88" s="25" t="s">
        <v>47</v>
      </c>
      <c r="M88" s="26">
        <v>45017</v>
      </c>
      <c r="N88" s="27" t="s">
        <v>24</v>
      </c>
      <c r="O88" s="20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20"/>
      <c r="AD88" s="20"/>
      <c r="AE88" s="14"/>
      <c r="AF88" s="14"/>
      <c r="AG88" s="10"/>
    </row>
    <row r="89" ht="26.1" customHeight="1" spans="2:33">
      <c r="B89" s="9"/>
      <c r="C89" s="14"/>
      <c r="D89" s="20">
        <v>73</v>
      </c>
      <c r="E89" s="7" t="s">
        <v>197</v>
      </c>
      <c r="F89" s="20" t="s">
        <v>196</v>
      </c>
      <c r="G89" s="20" t="s">
        <v>46</v>
      </c>
      <c r="H89" s="20" t="s">
        <v>22</v>
      </c>
      <c r="I89" s="20">
        <v>20</v>
      </c>
      <c r="J89" s="20">
        <v>30</v>
      </c>
      <c r="K89" s="20">
        <v>12</v>
      </c>
      <c r="L89" s="25" t="s">
        <v>47</v>
      </c>
      <c r="M89" s="26">
        <v>45002</v>
      </c>
      <c r="N89" s="27" t="s">
        <v>24</v>
      </c>
      <c r="O89" s="20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20"/>
      <c r="AD89" s="20"/>
      <c r="AE89" s="14"/>
      <c r="AF89" s="14"/>
      <c r="AG89" s="10"/>
    </row>
    <row r="90" ht="26.1" customHeight="1" spans="2:33">
      <c r="B90" s="9"/>
      <c r="C90" s="14"/>
      <c r="D90" s="20">
        <v>74</v>
      </c>
      <c r="E90" s="20" t="s">
        <v>198</v>
      </c>
      <c r="F90" s="20" t="s">
        <v>199</v>
      </c>
      <c r="G90" s="20" t="s">
        <v>46</v>
      </c>
      <c r="H90" s="20" t="s">
        <v>22</v>
      </c>
      <c r="I90" s="20">
        <v>15</v>
      </c>
      <c r="J90" s="20">
        <v>25</v>
      </c>
      <c r="K90" s="20">
        <v>15</v>
      </c>
      <c r="L90" s="25" t="s">
        <v>47</v>
      </c>
      <c r="M90" s="26">
        <v>45002</v>
      </c>
      <c r="N90" s="27" t="s">
        <v>136</v>
      </c>
      <c r="O90" s="20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20"/>
      <c r="AD90" s="20"/>
      <c r="AE90" s="14"/>
      <c r="AF90" s="14"/>
      <c r="AG90" s="10"/>
    </row>
    <row r="91" ht="26.1" customHeight="1" spans="2:33">
      <c r="B91" s="9"/>
      <c r="C91" s="14"/>
      <c r="D91" s="20">
        <v>75</v>
      </c>
      <c r="E91" s="20" t="s">
        <v>200</v>
      </c>
      <c r="F91" s="20" t="s">
        <v>201</v>
      </c>
      <c r="G91" s="20" t="s">
        <v>46</v>
      </c>
      <c r="H91" s="20" t="s">
        <v>22</v>
      </c>
      <c r="I91" s="20">
        <v>20</v>
      </c>
      <c r="J91" s="20">
        <v>30</v>
      </c>
      <c r="K91" s="20">
        <v>12</v>
      </c>
      <c r="L91" s="25" t="s">
        <v>47</v>
      </c>
      <c r="M91" s="26">
        <v>44999</v>
      </c>
      <c r="N91" s="27" t="s">
        <v>49</v>
      </c>
      <c r="O91" s="20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20"/>
      <c r="AD91" s="20"/>
      <c r="AE91" s="14"/>
      <c r="AF91" s="14"/>
      <c r="AG91" s="10"/>
    </row>
    <row r="92" ht="26.1" customHeight="1" spans="2:33">
      <c r="B92" s="9"/>
      <c r="C92" s="14"/>
      <c r="D92" s="20">
        <v>76</v>
      </c>
      <c r="E92" s="20" t="s">
        <v>202</v>
      </c>
      <c r="F92" s="20" t="s">
        <v>144</v>
      </c>
      <c r="G92" s="20" t="s">
        <v>46</v>
      </c>
      <c r="H92" s="20" t="s">
        <v>22</v>
      </c>
      <c r="I92" s="20">
        <v>20</v>
      </c>
      <c r="J92" s="20">
        <v>40</v>
      </c>
      <c r="K92" s="20">
        <v>12</v>
      </c>
      <c r="L92" s="25" t="s">
        <v>47</v>
      </c>
      <c r="M92" s="26">
        <v>45017</v>
      </c>
      <c r="N92" s="27" t="s">
        <v>24</v>
      </c>
      <c r="O92" s="20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20"/>
      <c r="AD92" s="20"/>
      <c r="AE92" s="14"/>
      <c r="AF92" s="14"/>
      <c r="AG92" s="10"/>
    </row>
    <row r="93" ht="26.1" customHeight="1" spans="2:33">
      <c r="B93" s="9"/>
      <c r="C93" s="14"/>
      <c r="D93" s="20">
        <v>77</v>
      </c>
      <c r="E93" s="20" t="s">
        <v>203</v>
      </c>
      <c r="F93" s="20" t="s">
        <v>144</v>
      </c>
      <c r="G93" s="20" t="s">
        <v>46</v>
      </c>
      <c r="H93" s="20" t="s">
        <v>22</v>
      </c>
      <c r="I93" s="20">
        <v>20</v>
      </c>
      <c r="J93" s="20">
        <v>40</v>
      </c>
      <c r="K93" s="20">
        <v>12</v>
      </c>
      <c r="L93" s="25" t="s">
        <v>47</v>
      </c>
      <c r="M93" s="26">
        <v>45010</v>
      </c>
      <c r="N93" s="27" t="s">
        <v>136</v>
      </c>
      <c r="O93" s="20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20"/>
      <c r="AD93" s="20"/>
      <c r="AE93" s="14"/>
      <c r="AF93" s="14"/>
      <c r="AG93" s="10"/>
    </row>
    <row r="94" ht="26.1" customHeight="1" spans="2:33">
      <c r="B94" s="9"/>
      <c r="C94" s="14"/>
      <c r="D94" s="20">
        <v>78</v>
      </c>
      <c r="E94" s="20" t="s">
        <v>204</v>
      </c>
      <c r="F94" s="20" t="s">
        <v>144</v>
      </c>
      <c r="G94" s="20" t="s">
        <v>46</v>
      </c>
      <c r="H94" s="20" t="s">
        <v>22</v>
      </c>
      <c r="I94" s="20">
        <v>20</v>
      </c>
      <c r="J94" s="20">
        <v>40</v>
      </c>
      <c r="K94" s="20">
        <v>12</v>
      </c>
      <c r="L94" s="25" t="s">
        <v>47</v>
      </c>
      <c r="M94" s="26">
        <v>45010</v>
      </c>
      <c r="N94" s="27" t="s">
        <v>136</v>
      </c>
      <c r="O94" s="20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20"/>
      <c r="AD94" s="20"/>
      <c r="AE94" s="14"/>
      <c r="AF94" s="14"/>
      <c r="AG94" s="10"/>
    </row>
    <row r="95" ht="26.1" customHeight="1" spans="2:33">
      <c r="B95" s="9"/>
      <c r="C95" s="14"/>
      <c r="D95" s="20">
        <v>79</v>
      </c>
      <c r="E95" s="20" t="s">
        <v>205</v>
      </c>
      <c r="F95" s="20" t="s">
        <v>206</v>
      </c>
      <c r="G95" s="20" t="s">
        <v>29</v>
      </c>
      <c r="H95" s="20" t="s">
        <v>32</v>
      </c>
      <c r="I95" s="20">
        <v>25</v>
      </c>
      <c r="J95" s="20">
        <v>40</v>
      </c>
      <c r="K95" s="20">
        <v>14</v>
      </c>
      <c r="L95" s="25" t="s">
        <v>47</v>
      </c>
      <c r="M95" s="26">
        <v>45010</v>
      </c>
      <c r="N95" s="27" t="s">
        <v>24</v>
      </c>
      <c r="O95" s="20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20"/>
      <c r="AD95" s="20"/>
      <c r="AE95" s="14"/>
      <c r="AF95" s="14"/>
      <c r="AG95" s="10"/>
    </row>
    <row r="96" ht="26.1" customHeight="1" spans="2:33">
      <c r="B96" s="9"/>
      <c r="C96" s="14"/>
      <c r="D96" s="20">
        <v>80</v>
      </c>
      <c r="E96" s="20" t="s">
        <v>207</v>
      </c>
      <c r="F96" s="20" t="s">
        <v>208</v>
      </c>
      <c r="G96" s="20" t="s">
        <v>46</v>
      </c>
      <c r="H96" s="20" t="s">
        <v>22</v>
      </c>
      <c r="I96" s="20">
        <v>25</v>
      </c>
      <c r="J96" s="20">
        <v>40</v>
      </c>
      <c r="K96" s="20">
        <v>12</v>
      </c>
      <c r="L96" s="25" t="s">
        <v>47</v>
      </c>
      <c r="M96" s="26">
        <v>45010</v>
      </c>
      <c r="N96" s="27" t="s">
        <v>24</v>
      </c>
      <c r="O96" s="20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20"/>
      <c r="AD96" s="20"/>
      <c r="AE96" s="14"/>
      <c r="AF96" s="14"/>
      <c r="AG96" s="10"/>
    </row>
    <row r="97" ht="26.1" customHeight="1" spans="2:33">
      <c r="B97" s="9"/>
      <c r="C97" s="14"/>
      <c r="D97" s="20">
        <v>81</v>
      </c>
      <c r="E97" s="20" t="s">
        <v>209</v>
      </c>
      <c r="F97" s="20" t="s">
        <v>210</v>
      </c>
      <c r="G97" s="20" t="s">
        <v>46</v>
      </c>
      <c r="H97" s="20" t="s">
        <v>22</v>
      </c>
      <c r="I97" s="20">
        <v>20</v>
      </c>
      <c r="J97" s="20">
        <v>40</v>
      </c>
      <c r="K97" s="20">
        <v>15</v>
      </c>
      <c r="L97" s="25" t="s">
        <v>47</v>
      </c>
      <c r="M97" s="26">
        <v>45002</v>
      </c>
      <c r="N97" s="27" t="s">
        <v>24</v>
      </c>
      <c r="O97" s="20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20"/>
      <c r="AD97" s="20"/>
      <c r="AE97" s="14"/>
      <c r="AF97" s="14"/>
      <c r="AG97" s="10"/>
    </row>
    <row r="98" ht="26.1" customHeight="1" spans="2:33">
      <c r="B98" s="9"/>
      <c r="C98" s="14"/>
      <c r="D98" s="20">
        <v>82</v>
      </c>
      <c r="E98" s="20" t="s">
        <v>211</v>
      </c>
      <c r="F98" s="20" t="s">
        <v>144</v>
      </c>
      <c r="G98" s="20" t="s">
        <v>46</v>
      </c>
      <c r="H98" s="20" t="s">
        <v>22</v>
      </c>
      <c r="I98" s="20">
        <v>20</v>
      </c>
      <c r="J98" s="20">
        <v>40</v>
      </c>
      <c r="K98" s="20">
        <v>12</v>
      </c>
      <c r="L98" s="25" t="s">
        <v>47</v>
      </c>
      <c r="M98" s="26">
        <v>45002</v>
      </c>
      <c r="N98" s="27" t="s">
        <v>24</v>
      </c>
      <c r="O98" s="20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20"/>
      <c r="AD98" s="20"/>
      <c r="AE98" s="14"/>
      <c r="AF98" s="14"/>
      <c r="AG98" s="10"/>
    </row>
    <row r="99" ht="26.1" customHeight="1" spans="2:33">
      <c r="B99" s="9"/>
      <c r="C99" s="14"/>
      <c r="D99" s="20">
        <v>83</v>
      </c>
      <c r="E99" s="20" t="s">
        <v>212</v>
      </c>
      <c r="F99" s="20" t="s">
        <v>213</v>
      </c>
      <c r="G99" s="20" t="s">
        <v>66</v>
      </c>
      <c r="H99" s="20" t="s">
        <v>22</v>
      </c>
      <c r="I99" s="20">
        <v>15</v>
      </c>
      <c r="J99" s="20">
        <v>20</v>
      </c>
      <c r="K99" s="20">
        <v>12</v>
      </c>
      <c r="L99" s="25" t="s">
        <v>47</v>
      </c>
      <c r="M99" s="26">
        <v>45002</v>
      </c>
      <c r="N99" s="27" t="s">
        <v>24</v>
      </c>
      <c r="O99" s="20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20"/>
      <c r="AD99" s="20"/>
      <c r="AE99" s="14"/>
      <c r="AF99" s="14"/>
      <c r="AG99" s="10"/>
    </row>
    <row r="100" ht="26.1" customHeight="1" spans="2:33">
      <c r="B100" s="9"/>
      <c r="C100" s="14"/>
      <c r="D100" s="20">
        <v>84</v>
      </c>
      <c r="E100" s="20" t="s">
        <v>214</v>
      </c>
      <c r="F100" s="20" t="s">
        <v>215</v>
      </c>
      <c r="G100" s="20" t="s">
        <v>66</v>
      </c>
      <c r="H100" s="20" t="s">
        <v>22</v>
      </c>
      <c r="I100" s="20">
        <v>15</v>
      </c>
      <c r="J100" s="20">
        <v>20</v>
      </c>
      <c r="K100" s="20">
        <v>12</v>
      </c>
      <c r="L100" s="25" t="s">
        <v>55</v>
      </c>
      <c r="M100" s="26">
        <v>45029</v>
      </c>
      <c r="N100" s="27" t="s">
        <v>24</v>
      </c>
      <c r="O100" s="20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20"/>
      <c r="AD100" s="20"/>
      <c r="AE100" s="14"/>
      <c r="AF100" s="14"/>
      <c r="AG100" s="10"/>
    </row>
    <row r="101" ht="26.1" customHeight="1" spans="2:33">
      <c r="B101" s="9"/>
      <c r="C101" s="14"/>
      <c r="D101" s="20">
        <v>85</v>
      </c>
      <c r="E101" s="20" t="s">
        <v>76</v>
      </c>
      <c r="F101" s="20" t="s">
        <v>216</v>
      </c>
      <c r="G101" s="20" t="s">
        <v>21</v>
      </c>
      <c r="H101" s="20" t="s">
        <v>32</v>
      </c>
      <c r="I101" s="20">
        <v>10</v>
      </c>
      <c r="J101" s="20">
        <v>20</v>
      </c>
      <c r="K101" s="20">
        <v>12</v>
      </c>
      <c r="L101" s="25" t="s">
        <v>55</v>
      </c>
      <c r="M101" s="26">
        <v>45029</v>
      </c>
      <c r="N101" s="27" t="s">
        <v>49</v>
      </c>
      <c r="O101" s="20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20"/>
      <c r="AD101" s="20"/>
      <c r="AE101" s="14"/>
      <c r="AF101" s="14"/>
      <c r="AG101" s="10"/>
    </row>
    <row r="102" ht="26.1" customHeight="1" spans="2:33">
      <c r="B102" s="9"/>
      <c r="C102" s="14"/>
      <c r="D102" s="20">
        <v>86</v>
      </c>
      <c r="E102" s="20" t="s">
        <v>217</v>
      </c>
      <c r="F102" s="20" t="s">
        <v>218</v>
      </c>
      <c r="G102" s="20" t="s">
        <v>46</v>
      </c>
      <c r="H102" s="20" t="s">
        <v>22</v>
      </c>
      <c r="I102" s="20">
        <v>20</v>
      </c>
      <c r="J102" s="20">
        <v>40</v>
      </c>
      <c r="K102" s="20">
        <v>13</v>
      </c>
      <c r="L102" s="25" t="s">
        <v>55</v>
      </c>
      <c r="M102" s="26">
        <v>45029</v>
      </c>
      <c r="N102" s="27" t="s">
        <v>24</v>
      </c>
      <c r="O102" s="20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20"/>
      <c r="AD102" s="20"/>
      <c r="AE102" s="14"/>
      <c r="AF102" s="14"/>
      <c r="AG102" s="10"/>
    </row>
    <row r="103" ht="26.1" customHeight="1" spans="2:33">
      <c r="B103" s="9"/>
      <c r="C103" s="14"/>
      <c r="D103" s="20">
        <v>87</v>
      </c>
      <c r="E103" s="20" t="s">
        <v>219</v>
      </c>
      <c r="F103" s="20" t="s">
        <v>196</v>
      </c>
      <c r="G103" s="20" t="s">
        <v>46</v>
      </c>
      <c r="H103" s="20" t="s">
        <v>22</v>
      </c>
      <c r="I103" s="20">
        <v>25</v>
      </c>
      <c r="J103" s="20">
        <v>35</v>
      </c>
      <c r="K103" s="20">
        <v>12</v>
      </c>
      <c r="L103" s="25" t="s">
        <v>55</v>
      </c>
      <c r="M103" s="26">
        <v>45029</v>
      </c>
      <c r="N103" s="27" t="s">
        <v>49</v>
      </c>
      <c r="O103" s="20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20"/>
      <c r="AD103" s="20"/>
      <c r="AE103" s="14"/>
      <c r="AF103" s="14"/>
      <c r="AG103" s="10"/>
    </row>
    <row r="104" ht="26.1" customHeight="1" spans="2:33">
      <c r="B104" s="9"/>
      <c r="C104" s="14"/>
      <c r="D104" s="20">
        <v>88</v>
      </c>
      <c r="E104" s="20" t="s">
        <v>220</v>
      </c>
      <c r="F104" s="20" t="s">
        <v>221</v>
      </c>
      <c r="G104" s="20" t="s">
        <v>70</v>
      </c>
      <c r="H104" s="20" t="s">
        <v>32</v>
      </c>
      <c r="I104" s="36">
        <f>20/12*10</f>
        <v>17</v>
      </c>
      <c r="J104" s="20">
        <f>30/12*10</f>
        <v>25</v>
      </c>
      <c r="K104" s="20">
        <v>12</v>
      </c>
      <c r="L104" s="25" t="s">
        <v>55</v>
      </c>
      <c r="M104" s="26">
        <v>45029</v>
      </c>
      <c r="N104" s="27" t="s">
        <v>24</v>
      </c>
      <c r="O104" s="20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20"/>
      <c r="AD104" s="20"/>
      <c r="AE104" s="14"/>
      <c r="AF104" s="14"/>
      <c r="AG104" s="10"/>
    </row>
    <row r="105" ht="26.1" customHeight="1" spans="2:33">
      <c r="B105" s="9"/>
      <c r="C105" s="14"/>
      <c r="D105" s="20">
        <v>89</v>
      </c>
      <c r="E105" s="20" t="s">
        <v>79</v>
      </c>
      <c r="F105" s="20" t="s">
        <v>222</v>
      </c>
      <c r="G105" s="20" t="s">
        <v>21</v>
      </c>
      <c r="H105" s="20" t="s">
        <v>32</v>
      </c>
      <c r="I105" s="20">
        <v>15</v>
      </c>
      <c r="J105" s="20">
        <v>20</v>
      </c>
      <c r="K105" s="20">
        <v>12</v>
      </c>
      <c r="L105" s="25" t="s">
        <v>55</v>
      </c>
      <c r="M105" s="26">
        <v>45029</v>
      </c>
      <c r="N105" s="27" t="s">
        <v>24</v>
      </c>
      <c r="O105" s="20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20"/>
      <c r="AD105" s="20"/>
      <c r="AE105" s="14"/>
      <c r="AF105" s="14"/>
      <c r="AG105" s="10"/>
    </row>
    <row r="106" ht="26.1" customHeight="1" spans="2:33">
      <c r="B106" s="9"/>
      <c r="C106" s="14"/>
      <c r="D106" s="20">
        <v>90</v>
      </c>
      <c r="E106" s="20" t="s">
        <v>223</v>
      </c>
      <c r="F106" s="20" t="s">
        <v>222</v>
      </c>
      <c r="G106" s="20" t="s">
        <v>21</v>
      </c>
      <c r="H106" s="20" t="s">
        <v>32</v>
      </c>
      <c r="I106" s="20">
        <v>15</v>
      </c>
      <c r="J106" s="20">
        <v>22</v>
      </c>
      <c r="K106" s="20">
        <v>12</v>
      </c>
      <c r="L106" s="25" t="s">
        <v>55</v>
      </c>
      <c r="M106" s="26">
        <v>45029</v>
      </c>
      <c r="N106" s="27" t="s">
        <v>24</v>
      </c>
      <c r="O106" s="20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20"/>
      <c r="AD106" s="20"/>
      <c r="AE106" s="14"/>
      <c r="AF106" s="14"/>
      <c r="AG106" s="10"/>
    </row>
    <row r="107" ht="26.1" customHeight="1" spans="2:33">
      <c r="B107" s="9"/>
      <c r="C107" s="14"/>
      <c r="D107" s="20">
        <v>91</v>
      </c>
      <c r="E107" s="20" t="s">
        <v>224</v>
      </c>
      <c r="F107" s="20" t="s">
        <v>225</v>
      </c>
      <c r="G107" s="20" t="s">
        <v>29</v>
      </c>
      <c r="H107" s="20" t="s">
        <v>32</v>
      </c>
      <c r="I107" s="20">
        <v>8</v>
      </c>
      <c r="J107" s="20">
        <v>9.9</v>
      </c>
      <c r="K107" s="20">
        <v>15</v>
      </c>
      <c r="L107" s="25" t="s">
        <v>55</v>
      </c>
      <c r="M107" s="26">
        <v>45029</v>
      </c>
      <c r="N107" s="27" t="s">
        <v>24</v>
      </c>
      <c r="O107" s="20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20"/>
      <c r="AD107" s="20"/>
      <c r="AE107" s="14"/>
      <c r="AF107" s="14"/>
      <c r="AG107" s="10"/>
    </row>
    <row r="108" ht="26.1" customHeight="1" spans="2:33">
      <c r="B108" s="9"/>
      <c r="C108" s="14"/>
      <c r="D108" s="20">
        <v>92</v>
      </c>
      <c r="E108" s="20" t="s">
        <v>226</v>
      </c>
      <c r="F108" s="20" t="s">
        <v>227</v>
      </c>
      <c r="G108" s="20" t="s">
        <v>29</v>
      </c>
      <c r="H108" s="20" t="s">
        <v>32</v>
      </c>
      <c r="I108" s="20">
        <v>8</v>
      </c>
      <c r="J108" s="20">
        <v>15</v>
      </c>
      <c r="K108" s="20">
        <v>12</v>
      </c>
      <c r="L108" s="25" t="s">
        <v>55</v>
      </c>
      <c r="M108" s="26">
        <v>45029</v>
      </c>
      <c r="N108" s="27" t="s">
        <v>24</v>
      </c>
      <c r="O108" s="20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20"/>
      <c r="AD108" s="20"/>
      <c r="AE108" s="14"/>
      <c r="AF108" s="14"/>
      <c r="AG108" s="10"/>
    </row>
    <row r="109" ht="26.1" customHeight="1" spans="2:33">
      <c r="B109" s="9"/>
      <c r="C109" s="14"/>
      <c r="D109" s="20">
        <v>93</v>
      </c>
      <c r="E109" s="20" t="s">
        <v>82</v>
      </c>
      <c r="F109" s="20" t="s">
        <v>228</v>
      </c>
      <c r="G109" s="20" t="s">
        <v>29</v>
      </c>
      <c r="H109" s="20" t="s">
        <v>32</v>
      </c>
      <c r="I109" s="20">
        <v>10</v>
      </c>
      <c r="J109" s="20">
        <v>18</v>
      </c>
      <c r="K109" s="20">
        <v>13</v>
      </c>
      <c r="L109" s="25" t="s">
        <v>55</v>
      </c>
      <c r="M109" s="26">
        <v>45029</v>
      </c>
      <c r="N109" s="27" t="s">
        <v>24</v>
      </c>
      <c r="O109" s="20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20"/>
      <c r="AD109" s="20"/>
      <c r="AE109" s="14"/>
      <c r="AF109" s="14"/>
      <c r="AG109" s="10"/>
    </row>
    <row r="110" ht="26.1" customHeight="1" spans="2:33">
      <c r="B110" s="9"/>
      <c r="C110" s="14"/>
      <c r="D110" s="20">
        <v>94</v>
      </c>
      <c r="E110" s="20" t="s">
        <v>82</v>
      </c>
      <c r="F110" s="20" t="s">
        <v>229</v>
      </c>
      <c r="G110" s="20" t="s">
        <v>29</v>
      </c>
      <c r="H110" s="20" t="s">
        <v>32</v>
      </c>
      <c r="I110" s="36">
        <f>15/12*10</f>
        <v>13</v>
      </c>
      <c r="J110" s="36">
        <f>23/12*10</f>
        <v>19</v>
      </c>
      <c r="K110" s="20">
        <v>12</v>
      </c>
      <c r="L110" s="25" t="s">
        <v>55</v>
      </c>
      <c r="M110" s="26">
        <v>45029</v>
      </c>
      <c r="N110" s="27" t="s">
        <v>24</v>
      </c>
      <c r="O110" s="20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20"/>
      <c r="AD110" s="20"/>
      <c r="AE110" s="14"/>
      <c r="AF110" s="14"/>
      <c r="AG110" s="10"/>
    </row>
    <row r="111" ht="26.1" customHeight="1" spans="2:33">
      <c r="B111" s="9"/>
      <c r="C111" s="14"/>
      <c r="D111" s="20">
        <v>95</v>
      </c>
      <c r="E111" s="20" t="s">
        <v>82</v>
      </c>
      <c r="F111" s="20" t="s">
        <v>230</v>
      </c>
      <c r="G111" s="20" t="s">
        <v>29</v>
      </c>
      <c r="H111" s="20" t="s">
        <v>32</v>
      </c>
      <c r="I111" s="20">
        <v>12</v>
      </c>
      <c r="J111" s="20">
        <v>15</v>
      </c>
      <c r="K111" s="20">
        <v>12</v>
      </c>
      <c r="L111" s="25" t="s">
        <v>55</v>
      </c>
      <c r="M111" s="26">
        <v>45029</v>
      </c>
      <c r="N111" s="27" t="s">
        <v>24</v>
      </c>
      <c r="O111" s="20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20"/>
      <c r="AD111" s="20"/>
      <c r="AE111" s="14"/>
      <c r="AF111" s="14"/>
      <c r="AG111" s="10"/>
    </row>
    <row r="112" ht="26.1" customHeight="1" spans="2:33">
      <c r="B112" s="9"/>
      <c r="C112" s="14"/>
      <c r="D112" s="20">
        <v>96</v>
      </c>
      <c r="E112" s="20" t="s">
        <v>82</v>
      </c>
      <c r="F112" s="20" t="s">
        <v>231</v>
      </c>
      <c r="G112" s="20" t="s">
        <v>29</v>
      </c>
      <c r="H112" s="20" t="s">
        <v>32</v>
      </c>
      <c r="I112" s="20">
        <v>20</v>
      </c>
      <c r="J112" s="20">
        <v>30</v>
      </c>
      <c r="K112" s="20">
        <v>12</v>
      </c>
      <c r="L112" s="25" t="s">
        <v>55</v>
      </c>
      <c r="M112" s="26">
        <v>45029</v>
      </c>
      <c r="N112" s="27" t="s">
        <v>24</v>
      </c>
      <c r="O112" s="20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20"/>
      <c r="AD112" s="20"/>
      <c r="AE112" s="14"/>
      <c r="AF112" s="14"/>
      <c r="AG112" s="10"/>
    </row>
    <row r="113" ht="26.1" customHeight="1" spans="2:33">
      <c r="B113" s="9"/>
      <c r="C113" s="14"/>
      <c r="D113" s="20">
        <v>97</v>
      </c>
      <c r="E113" s="20" t="s">
        <v>232</v>
      </c>
      <c r="F113" s="20" t="s">
        <v>233</v>
      </c>
      <c r="G113" s="20" t="s">
        <v>29</v>
      </c>
      <c r="H113" s="20" t="s">
        <v>32</v>
      </c>
      <c r="I113" s="20">
        <v>25</v>
      </c>
      <c r="J113" s="20">
        <v>30</v>
      </c>
      <c r="K113" s="20">
        <v>12</v>
      </c>
      <c r="L113" s="25" t="s">
        <v>55</v>
      </c>
      <c r="M113" s="26">
        <v>45029</v>
      </c>
      <c r="N113" s="27" t="s">
        <v>24</v>
      </c>
      <c r="O113" s="20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20"/>
      <c r="AD113" s="20"/>
      <c r="AE113" s="14"/>
      <c r="AF113" s="14"/>
      <c r="AG113" s="10"/>
    </row>
    <row r="114" ht="26.1" customHeight="1" spans="2:33">
      <c r="B114" s="9"/>
      <c r="C114" s="14"/>
      <c r="D114" s="20">
        <v>98</v>
      </c>
      <c r="E114" s="20" t="s">
        <v>117</v>
      </c>
      <c r="F114" s="20" t="s">
        <v>118</v>
      </c>
      <c r="G114" s="20" t="s">
        <v>21</v>
      </c>
      <c r="H114" s="20" t="s">
        <v>32</v>
      </c>
      <c r="I114" s="20">
        <v>15</v>
      </c>
      <c r="J114" s="20">
        <v>25</v>
      </c>
      <c r="K114" s="20">
        <v>13</v>
      </c>
      <c r="L114" s="25" t="s">
        <v>55</v>
      </c>
      <c r="M114" s="26">
        <v>45029</v>
      </c>
      <c r="N114" s="27" t="s">
        <v>24</v>
      </c>
      <c r="O114" s="20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20"/>
      <c r="AD114" s="20"/>
      <c r="AE114" s="14"/>
      <c r="AF114" s="14"/>
      <c r="AG114" s="10"/>
    </row>
    <row r="115" ht="26.1" customHeight="1" spans="2:33">
      <c r="B115" s="9"/>
      <c r="C115" s="14"/>
      <c r="D115" s="20">
        <v>99</v>
      </c>
      <c r="E115" s="20" t="s">
        <v>82</v>
      </c>
      <c r="F115" s="20" t="s">
        <v>234</v>
      </c>
      <c r="G115" s="20" t="s">
        <v>29</v>
      </c>
      <c r="H115" s="20" t="s">
        <v>32</v>
      </c>
      <c r="I115" s="20">
        <v>15</v>
      </c>
      <c r="J115" s="20">
        <v>30</v>
      </c>
      <c r="K115" s="20">
        <v>12</v>
      </c>
      <c r="L115" s="25" t="s">
        <v>55</v>
      </c>
      <c r="M115" s="26">
        <v>45029</v>
      </c>
      <c r="N115" s="27" t="s">
        <v>24</v>
      </c>
      <c r="O115" s="20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20"/>
      <c r="AD115" s="20"/>
      <c r="AE115" s="14"/>
      <c r="AF115" s="14"/>
      <c r="AG115" s="10"/>
    </row>
    <row r="116" ht="26.1" customHeight="1" spans="2:33">
      <c r="B116" s="9"/>
      <c r="C116" s="14"/>
      <c r="D116" s="20">
        <v>100</v>
      </c>
      <c r="E116" s="20" t="s">
        <v>235</v>
      </c>
      <c r="F116" s="20" t="s">
        <v>236</v>
      </c>
      <c r="G116" s="20" t="s">
        <v>70</v>
      </c>
      <c r="H116" s="20" t="s">
        <v>32</v>
      </c>
      <c r="I116" s="20">
        <v>11</v>
      </c>
      <c r="J116" s="20">
        <v>13</v>
      </c>
      <c r="K116" s="20">
        <v>13</v>
      </c>
      <c r="L116" s="25" t="s">
        <v>55</v>
      </c>
      <c r="M116" s="26">
        <v>45029</v>
      </c>
      <c r="N116" s="27" t="s">
        <v>24</v>
      </c>
      <c r="O116" s="20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20"/>
      <c r="AD116" s="20"/>
      <c r="AE116" s="14"/>
      <c r="AF116" s="14"/>
      <c r="AG116" s="10"/>
    </row>
    <row r="117" ht="26.1" customHeight="1" spans="2:33">
      <c r="B117" s="9"/>
      <c r="C117" s="14"/>
      <c r="D117" s="20">
        <v>101</v>
      </c>
      <c r="E117" s="20" t="s">
        <v>79</v>
      </c>
      <c r="F117" s="20" t="s">
        <v>77</v>
      </c>
      <c r="G117" s="20" t="s">
        <v>21</v>
      </c>
      <c r="H117" s="20" t="s">
        <v>32</v>
      </c>
      <c r="I117" s="20">
        <v>15</v>
      </c>
      <c r="J117" s="20">
        <v>20</v>
      </c>
      <c r="K117" s="20">
        <v>12</v>
      </c>
      <c r="L117" s="25" t="s">
        <v>55</v>
      </c>
      <c r="M117" s="26">
        <v>45029</v>
      </c>
      <c r="N117" s="27" t="s">
        <v>24</v>
      </c>
      <c r="O117" s="20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20"/>
      <c r="AD117" s="20"/>
      <c r="AE117" s="14"/>
      <c r="AF117" s="14"/>
      <c r="AG117" s="10"/>
    </row>
    <row r="118" ht="26.1" customHeight="1" spans="2:33">
      <c r="B118" s="9"/>
      <c r="C118" s="14"/>
      <c r="D118" s="20">
        <v>102</v>
      </c>
      <c r="E118" s="20" t="s">
        <v>237</v>
      </c>
      <c r="F118" s="20" t="s">
        <v>238</v>
      </c>
      <c r="G118" s="20" t="s">
        <v>70</v>
      </c>
      <c r="H118" s="20" t="s">
        <v>32</v>
      </c>
      <c r="I118" s="20">
        <v>10</v>
      </c>
      <c r="J118" s="20">
        <v>20</v>
      </c>
      <c r="K118" s="20">
        <v>12</v>
      </c>
      <c r="L118" s="25" t="s">
        <v>55</v>
      </c>
      <c r="M118" s="26">
        <v>45026</v>
      </c>
      <c r="N118" s="27" t="s">
        <v>33</v>
      </c>
      <c r="O118" s="20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0"/>
    </row>
    <row r="119" ht="26.1" customHeight="1" spans="2:33">
      <c r="B119" s="9"/>
      <c r="C119" s="14"/>
      <c r="D119" s="20">
        <v>103</v>
      </c>
      <c r="E119" s="20" t="s">
        <v>82</v>
      </c>
      <c r="F119" s="20" t="s">
        <v>239</v>
      </c>
      <c r="G119" s="20" t="s">
        <v>70</v>
      </c>
      <c r="H119" s="20" t="s">
        <v>22</v>
      </c>
      <c r="I119" s="20">
        <v>13</v>
      </c>
      <c r="J119" s="20">
        <v>25</v>
      </c>
      <c r="K119" s="20">
        <v>12</v>
      </c>
      <c r="L119" s="25" t="s">
        <v>55</v>
      </c>
      <c r="M119" s="26">
        <v>45026</v>
      </c>
      <c r="N119" s="27" t="s">
        <v>49</v>
      </c>
      <c r="O119" s="20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0"/>
    </row>
    <row r="120" ht="26.1" customHeight="1" spans="2:33">
      <c r="B120" s="9"/>
      <c r="C120" s="14"/>
      <c r="D120" s="20">
        <v>104</v>
      </c>
      <c r="E120" s="20" t="s">
        <v>240</v>
      </c>
      <c r="F120" s="20" t="s">
        <v>241</v>
      </c>
      <c r="G120" s="20" t="s">
        <v>66</v>
      </c>
      <c r="H120" s="20" t="s">
        <v>32</v>
      </c>
      <c r="I120" s="20">
        <v>10</v>
      </c>
      <c r="J120" s="20">
        <v>12</v>
      </c>
      <c r="K120" s="20">
        <v>12</v>
      </c>
      <c r="L120" s="25" t="s">
        <v>55</v>
      </c>
      <c r="M120" s="26">
        <v>45026</v>
      </c>
      <c r="N120" s="27" t="s">
        <v>24</v>
      </c>
      <c r="O120" s="20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0"/>
    </row>
    <row r="121" ht="26.1" customHeight="1" spans="2:33">
      <c r="B121" s="9"/>
      <c r="C121" s="14"/>
      <c r="D121" s="20">
        <v>105</v>
      </c>
      <c r="E121" s="20" t="s">
        <v>242</v>
      </c>
      <c r="F121" s="20" t="s">
        <v>243</v>
      </c>
      <c r="G121" s="20" t="s">
        <v>78</v>
      </c>
      <c r="H121" s="20" t="s">
        <v>22</v>
      </c>
      <c r="I121" s="20">
        <v>10</v>
      </c>
      <c r="J121" s="20">
        <v>15</v>
      </c>
      <c r="K121" s="20">
        <v>12</v>
      </c>
      <c r="L121" s="25" t="s">
        <v>55</v>
      </c>
      <c r="M121" s="26">
        <v>45026</v>
      </c>
      <c r="N121" s="27" t="s">
        <v>33</v>
      </c>
      <c r="O121" s="20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0"/>
    </row>
    <row r="122" ht="26.1" customHeight="1" spans="2:33">
      <c r="B122" s="9"/>
      <c r="C122" s="14"/>
      <c r="D122" s="20">
        <v>106</v>
      </c>
      <c r="E122" s="20" t="s">
        <v>244</v>
      </c>
      <c r="F122" s="20" t="s">
        <v>245</v>
      </c>
      <c r="G122" s="20" t="s">
        <v>66</v>
      </c>
      <c r="H122" s="20" t="s">
        <v>48</v>
      </c>
      <c r="I122" s="20" t="s">
        <v>171</v>
      </c>
      <c r="J122" s="20" t="s">
        <v>171</v>
      </c>
      <c r="K122" s="20">
        <v>12</v>
      </c>
      <c r="L122" s="25" t="s">
        <v>61</v>
      </c>
      <c r="M122" s="26">
        <v>45026</v>
      </c>
      <c r="N122" s="27" t="s">
        <v>24</v>
      </c>
      <c r="O122" s="20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0"/>
    </row>
    <row r="123" ht="26.1" customHeight="1" spans="2:33">
      <c r="B123" s="9"/>
      <c r="C123" s="14"/>
      <c r="D123" s="20">
        <v>107</v>
      </c>
      <c r="E123" s="20" t="s">
        <v>246</v>
      </c>
      <c r="F123" s="20" t="s">
        <v>247</v>
      </c>
      <c r="G123" s="20" t="s">
        <v>66</v>
      </c>
      <c r="H123" s="20" t="s">
        <v>32</v>
      </c>
      <c r="I123" s="20" t="s">
        <v>171</v>
      </c>
      <c r="J123" s="20" t="s">
        <v>171</v>
      </c>
      <c r="K123" s="20">
        <v>12</v>
      </c>
      <c r="L123" s="25" t="s">
        <v>75</v>
      </c>
      <c r="M123" s="26">
        <v>45029</v>
      </c>
      <c r="N123" s="27" t="s">
        <v>24</v>
      </c>
      <c r="O123" s="20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0"/>
    </row>
    <row r="124" ht="26.1" customHeight="1" spans="2:33">
      <c r="B124" s="9"/>
      <c r="C124" s="14"/>
      <c r="D124" s="20">
        <v>108</v>
      </c>
      <c r="E124" s="20" t="s">
        <v>248</v>
      </c>
      <c r="F124" s="20" t="s">
        <v>249</v>
      </c>
      <c r="G124" s="20" t="s">
        <v>46</v>
      </c>
      <c r="H124" s="20" t="s">
        <v>22</v>
      </c>
      <c r="I124" s="20">
        <v>15</v>
      </c>
      <c r="J124" s="20">
        <v>25</v>
      </c>
      <c r="K124" s="20">
        <v>12</v>
      </c>
      <c r="L124" s="25" t="s">
        <v>29</v>
      </c>
      <c r="M124" s="26">
        <v>44982</v>
      </c>
      <c r="N124" s="27" t="s">
        <v>41</v>
      </c>
      <c r="O124" s="20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0"/>
    </row>
    <row r="125" ht="26.1" customHeight="1" spans="2:33">
      <c r="B125" s="9"/>
      <c r="C125" s="14"/>
      <c r="D125" s="20">
        <v>109</v>
      </c>
      <c r="E125" s="20" t="s">
        <v>250</v>
      </c>
      <c r="F125" s="20" t="s">
        <v>251</v>
      </c>
      <c r="G125" s="20" t="s">
        <v>66</v>
      </c>
      <c r="H125" s="20" t="s">
        <v>22</v>
      </c>
      <c r="I125" s="20">
        <v>25</v>
      </c>
      <c r="J125" s="20">
        <v>40</v>
      </c>
      <c r="K125" s="20">
        <v>12</v>
      </c>
      <c r="L125" s="25" t="s">
        <v>29</v>
      </c>
      <c r="M125" s="26">
        <v>44982</v>
      </c>
      <c r="N125" s="27" t="s">
        <v>136</v>
      </c>
      <c r="O125" s="20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0"/>
    </row>
    <row r="126" ht="26.1" customHeight="1" spans="2:33">
      <c r="B126" s="9"/>
      <c r="C126" s="14"/>
      <c r="D126" s="20">
        <v>110</v>
      </c>
      <c r="E126" s="20" t="s">
        <v>111</v>
      </c>
      <c r="F126" s="20" t="s">
        <v>252</v>
      </c>
      <c r="G126" s="20" t="s">
        <v>66</v>
      </c>
      <c r="H126" s="20" t="s">
        <v>22</v>
      </c>
      <c r="I126" s="20">
        <v>18</v>
      </c>
      <c r="J126" s="20">
        <v>25</v>
      </c>
      <c r="K126" s="20">
        <v>12</v>
      </c>
      <c r="L126" s="25" t="s">
        <v>29</v>
      </c>
      <c r="M126" s="26">
        <v>45006</v>
      </c>
      <c r="N126" s="27" t="s">
        <v>41</v>
      </c>
      <c r="O126" s="20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0"/>
    </row>
    <row r="127" ht="26.1" customHeight="1" spans="2:33">
      <c r="B127" s="9"/>
      <c r="C127" s="14"/>
      <c r="D127" s="20">
        <v>111</v>
      </c>
      <c r="E127" s="20" t="s">
        <v>253</v>
      </c>
      <c r="F127" s="20" t="s">
        <v>254</v>
      </c>
      <c r="G127" s="20" t="s">
        <v>29</v>
      </c>
      <c r="H127" s="20" t="s">
        <v>32</v>
      </c>
      <c r="I127" s="36">
        <f>18/12*10</f>
        <v>15</v>
      </c>
      <c r="J127" s="20">
        <f>30/12*10</f>
        <v>25</v>
      </c>
      <c r="K127" s="20">
        <v>12</v>
      </c>
      <c r="L127" s="25" t="s">
        <v>55</v>
      </c>
      <c r="M127" s="26">
        <v>45033</v>
      </c>
      <c r="N127" s="27" t="s">
        <v>24</v>
      </c>
      <c r="O127" s="20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0"/>
    </row>
    <row r="128" ht="26.1" customHeight="1" spans="2:33">
      <c r="B128" s="9"/>
      <c r="C128" s="14"/>
      <c r="D128" s="20">
        <v>112</v>
      </c>
      <c r="E128" s="20" t="s">
        <v>255</v>
      </c>
      <c r="F128" s="20" t="s">
        <v>256</v>
      </c>
      <c r="G128" s="20" t="s">
        <v>21</v>
      </c>
      <c r="H128" s="20" t="s">
        <v>32</v>
      </c>
      <c r="I128" s="20">
        <v>18</v>
      </c>
      <c r="J128" s="20">
        <v>25</v>
      </c>
      <c r="K128" s="20">
        <v>16</v>
      </c>
      <c r="L128" s="25" t="s">
        <v>55</v>
      </c>
      <c r="M128" s="26">
        <v>45033</v>
      </c>
      <c r="N128" s="27" t="s">
        <v>24</v>
      </c>
      <c r="O128" s="20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0"/>
    </row>
    <row r="129" ht="26.1" customHeight="1" spans="2:33">
      <c r="B129" s="9"/>
      <c r="C129" s="14"/>
      <c r="D129" s="20">
        <v>113</v>
      </c>
      <c r="E129" s="20" t="s">
        <v>257</v>
      </c>
      <c r="F129" s="20" t="s">
        <v>258</v>
      </c>
      <c r="G129" s="20" t="s">
        <v>21</v>
      </c>
      <c r="H129" s="20" t="s">
        <v>32</v>
      </c>
      <c r="I129" s="20">
        <v>10</v>
      </c>
      <c r="J129" s="20">
        <v>20</v>
      </c>
      <c r="K129" s="20">
        <v>12</v>
      </c>
      <c r="L129" s="25" t="s">
        <v>55</v>
      </c>
      <c r="M129" s="26">
        <v>45033</v>
      </c>
      <c r="N129" s="27" t="s">
        <v>24</v>
      </c>
      <c r="O129" s="20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0"/>
    </row>
    <row r="130" ht="26.1" customHeight="1" spans="2:33">
      <c r="B130" s="9"/>
      <c r="C130" s="14"/>
      <c r="D130" s="20">
        <v>114</v>
      </c>
      <c r="E130" s="20" t="s">
        <v>259</v>
      </c>
      <c r="F130" s="20" t="s">
        <v>260</v>
      </c>
      <c r="G130" s="20" t="s">
        <v>29</v>
      </c>
      <c r="H130" s="20" t="s">
        <v>32</v>
      </c>
      <c r="I130" s="20">
        <v>20</v>
      </c>
      <c r="J130" s="20">
        <v>25</v>
      </c>
      <c r="K130" s="20">
        <v>12</v>
      </c>
      <c r="L130" s="25" t="s">
        <v>55</v>
      </c>
      <c r="M130" s="26">
        <v>45033</v>
      </c>
      <c r="N130" s="27" t="s">
        <v>24</v>
      </c>
      <c r="O130" s="20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0"/>
    </row>
    <row r="131" ht="26.1" customHeight="1" spans="2:33">
      <c r="B131" s="9"/>
      <c r="C131" s="14"/>
      <c r="D131" s="20">
        <v>115</v>
      </c>
      <c r="E131" s="20" t="s">
        <v>261</v>
      </c>
      <c r="F131" s="20" t="s">
        <v>260</v>
      </c>
      <c r="G131" s="20" t="s">
        <v>29</v>
      </c>
      <c r="H131" s="20" t="s">
        <v>32</v>
      </c>
      <c r="I131" s="20">
        <v>15</v>
      </c>
      <c r="J131" s="20">
        <v>25</v>
      </c>
      <c r="K131" s="20">
        <v>12</v>
      </c>
      <c r="L131" s="25" t="s">
        <v>55</v>
      </c>
      <c r="M131" s="26">
        <v>45033</v>
      </c>
      <c r="N131" s="27" t="s">
        <v>24</v>
      </c>
      <c r="O131" s="20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0"/>
    </row>
    <row r="132" ht="26.1" customHeight="1" spans="2:33">
      <c r="B132" s="9"/>
      <c r="C132" s="14"/>
      <c r="D132" s="20">
        <v>116</v>
      </c>
      <c r="E132" s="20" t="s">
        <v>262</v>
      </c>
      <c r="F132" s="20" t="s">
        <v>263</v>
      </c>
      <c r="G132" s="20" t="s">
        <v>29</v>
      </c>
      <c r="H132" s="20" t="s">
        <v>22</v>
      </c>
      <c r="I132" s="20">
        <v>15</v>
      </c>
      <c r="J132" s="20">
        <v>20</v>
      </c>
      <c r="K132" s="20">
        <v>12</v>
      </c>
      <c r="L132" s="25" t="s">
        <v>55</v>
      </c>
      <c r="M132" s="26">
        <v>45033</v>
      </c>
      <c r="N132" s="27" t="s">
        <v>24</v>
      </c>
      <c r="O132" s="20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0"/>
    </row>
    <row r="133" ht="26.1" customHeight="1" spans="2:33">
      <c r="B133" s="9"/>
      <c r="C133" s="14"/>
      <c r="D133" s="20">
        <v>117</v>
      </c>
      <c r="E133" s="20" t="s">
        <v>264</v>
      </c>
      <c r="F133" s="20" t="s">
        <v>265</v>
      </c>
      <c r="G133" s="20" t="s">
        <v>66</v>
      </c>
      <c r="H133" s="20" t="s">
        <v>32</v>
      </c>
      <c r="I133" s="20">
        <v>20</v>
      </c>
      <c r="J133" s="20">
        <v>25</v>
      </c>
      <c r="K133" s="20">
        <v>12</v>
      </c>
      <c r="L133" s="25" t="s">
        <v>31</v>
      </c>
      <c r="M133" s="26">
        <v>45033</v>
      </c>
      <c r="N133" s="27" t="s">
        <v>33</v>
      </c>
      <c r="O133" s="20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0"/>
    </row>
    <row r="134" ht="26.1" customHeight="1" spans="2:33">
      <c r="B134" s="9"/>
      <c r="C134" s="14"/>
      <c r="D134" s="20">
        <v>118</v>
      </c>
      <c r="E134" s="20" t="s">
        <v>266</v>
      </c>
      <c r="F134" s="20" t="s">
        <v>267</v>
      </c>
      <c r="G134" s="20" t="s">
        <v>66</v>
      </c>
      <c r="H134" s="20" t="s">
        <v>22</v>
      </c>
      <c r="I134" s="20">
        <v>10</v>
      </c>
      <c r="J134" s="20">
        <v>15</v>
      </c>
      <c r="K134" s="20">
        <v>12</v>
      </c>
      <c r="L134" s="25" t="s">
        <v>31</v>
      </c>
      <c r="M134" s="26">
        <v>45034</v>
      </c>
      <c r="N134" s="27" t="s">
        <v>49</v>
      </c>
      <c r="O134" s="20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0"/>
    </row>
    <row r="135" ht="26.1" customHeight="1" spans="2:33">
      <c r="B135" s="9"/>
      <c r="C135" s="14"/>
      <c r="D135" s="20">
        <v>119</v>
      </c>
      <c r="E135" s="20" t="s">
        <v>82</v>
      </c>
      <c r="F135" s="20" t="s">
        <v>268</v>
      </c>
      <c r="G135" s="20" t="s">
        <v>30</v>
      </c>
      <c r="H135" s="20" t="s">
        <v>32</v>
      </c>
      <c r="I135" s="20">
        <v>12</v>
      </c>
      <c r="J135" s="20">
        <v>20</v>
      </c>
      <c r="K135" s="20">
        <v>12</v>
      </c>
      <c r="L135" s="25" t="s">
        <v>55</v>
      </c>
      <c r="M135" s="26">
        <v>45034</v>
      </c>
      <c r="N135" s="27" t="s">
        <v>24</v>
      </c>
      <c r="O135" s="20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0"/>
    </row>
    <row r="136" ht="26.1" customHeight="1" spans="2:33">
      <c r="B136" s="9"/>
      <c r="C136" s="14"/>
      <c r="D136" s="20">
        <v>120</v>
      </c>
      <c r="E136" s="20" t="s">
        <v>269</v>
      </c>
      <c r="F136" s="20" t="s">
        <v>270</v>
      </c>
      <c r="G136" s="20" t="s">
        <v>66</v>
      </c>
      <c r="H136" s="20" t="s">
        <v>22</v>
      </c>
      <c r="I136" s="20">
        <v>30</v>
      </c>
      <c r="J136" s="20">
        <v>50</v>
      </c>
      <c r="K136" s="20">
        <v>16</v>
      </c>
      <c r="L136" s="25" t="s">
        <v>31</v>
      </c>
      <c r="M136" s="26">
        <v>45034</v>
      </c>
      <c r="N136" s="27" t="s">
        <v>24</v>
      </c>
      <c r="O136" s="20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0"/>
    </row>
    <row r="137" ht="26.1" customHeight="1" spans="2:33">
      <c r="B137" s="9"/>
      <c r="C137" s="14"/>
      <c r="D137" s="20">
        <v>121</v>
      </c>
      <c r="E137" s="20" t="s">
        <v>271</v>
      </c>
      <c r="F137" s="20" t="s">
        <v>272</v>
      </c>
      <c r="G137" s="20" t="s">
        <v>66</v>
      </c>
      <c r="H137" s="20" t="s">
        <v>32</v>
      </c>
      <c r="I137" s="20">
        <v>7.5</v>
      </c>
      <c r="J137" s="20">
        <v>11</v>
      </c>
      <c r="K137" s="20">
        <v>12</v>
      </c>
      <c r="L137" s="25" t="s">
        <v>71</v>
      </c>
      <c r="M137" s="26">
        <v>45034</v>
      </c>
      <c r="N137" s="27" t="s">
        <v>24</v>
      </c>
      <c r="O137" s="20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0"/>
    </row>
    <row r="138" ht="26.1" customHeight="1" spans="2:33">
      <c r="B138" s="9"/>
      <c r="C138" s="14"/>
      <c r="D138" s="20">
        <v>122</v>
      </c>
      <c r="E138" s="20" t="s">
        <v>273</v>
      </c>
      <c r="F138" s="20" t="s">
        <v>274</v>
      </c>
      <c r="G138" s="20" t="s">
        <v>29</v>
      </c>
      <c r="H138" s="20" t="s">
        <v>32</v>
      </c>
      <c r="I138" s="20">
        <v>12.5</v>
      </c>
      <c r="J138" s="20">
        <v>14</v>
      </c>
      <c r="K138" s="20">
        <v>12</v>
      </c>
      <c r="L138" s="25" t="s">
        <v>71</v>
      </c>
      <c r="M138" s="26">
        <v>45034</v>
      </c>
      <c r="N138" s="27" t="s">
        <v>24</v>
      </c>
      <c r="O138" s="20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0"/>
    </row>
    <row r="139" ht="26.1" customHeight="1" spans="2:33">
      <c r="B139" s="9"/>
      <c r="C139" s="14"/>
      <c r="D139" s="20">
        <v>123</v>
      </c>
      <c r="E139" s="20" t="s">
        <v>275</v>
      </c>
      <c r="F139" s="20" t="s">
        <v>77</v>
      </c>
      <c r="G139" s="20" t="s">
        <v>21</v>
      </c>
      <c r="H139" s="20" t="s">
        <v>32</v>
      </c>
      <c r="I139" s="20">
        <v>18</v>
      </c>
      <c r="J139" s="20">
        <v>22</v>
      </c>
      <c r="K139" s="20">
        <v>12</v>
      </c>
      <c r="L139" s="25" t="s">
        <v>71</v>
      </c>
      <c r="M139" s="26">
        <v>45034</v>
      </c>
      <c r="N139" s="27" t="s">
        <v>24</v>
      </c>
      <c r="O139" s="20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0"/>
    </row>
    <row r="140" ht="26.1" customHeight="1" spans="2:33">
      <c r="B140" s="9"/>
      <c r="C140" s="14"/>
      <c r="D140" s="20">
        <v>124</v>
      </c>
      <c r="E140" s="20" t="s">
        <v>82</v>
      </c>
      <c r="F140" s="20" t="s">
        <v>229</v>
      </c>
      <c r="G140" s="20" t="s">
        <v>29</v>
      </c>
      <c r="H140" s="20" t="s">
        <v>32</v>
      </c>
      <c r="I140" s="20">
        <v>12.5</v>
      </c>
      <c r="J140" s="20">
        <v>19</v>
      </c>
      <c r="K140" s="20">
        <v>12</v>
      </c>
      <c r="L140" s="25" t="s">
        <v>71</v>
      </c>
      <c r="M140" s="26">
        <v>45034</v>
      </c>
      <c r="N140" s="27" t="s">
        <v>24</v>
      </c>
      <c r="O140" s="20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0"/>
    </row>
    <row r="141" ht="26.1" customHeight="1" spans="2:33">
      <c r="B141" s="9"/>
      <c r="C141" s="14"/>
      <c r="D141" s="20">
        <v>125</v>
      </c>
      <c r="E141" s="20" t="s">
        <v>276</v>
      </c>
      <c r="F141" s="20" t="s">
        <v>277</v>
      </c>
      <c r="G141" s="20" t="s">
        <v>66</v>
      </c>
      <c r="H141" s="20" t="s">
        <v>32</v>
      </c>
      <c r="I141" s="20">
        <v>12.5</v>
      </c>
      <c r="J141" s="20">
        <v>21</v>
      </c>
      <c r="K141" s="20">
        <v>12</v>
      </c>
      <c r="L141" s="25" t="s">
        <v>71</v>
      </c>
      <c r="M141" s="26">
        <v>45034</v>
      </c>
      <c r="N141" s="27" t="s">
        <v>24</v>
      </c>
      <c r="O141" s="20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0"/>
    </row>
    <row r="142" ht="26.1" customHeight="1" spans="2:33">
      <c r="B142" s="9"/>
      <c r="C142" s="14"/>
      <c r="D142" s="20">
        <v>126</v>
      </c>
      <c r="E142" s="20" t="s">
        <v>278</v>
      </c>
      <c r="F142" s="20" t="s">
        <v>80</v>
      </c>
      <c r="G142" s="20" t="s">
        <v>21</v>
      </c>
      <c r="H142" s="20" t="s">
        <v>32</v>
      </c>
      <c r="I142" s="20">
        <v>12</v>
      </c>
      <c r="J142" s="20">
        <v>25</v>
      </c>
      <c r="K142" s="20">
        <v>12</v>
      </c>
      <c r="L142" s="25" t="s">
        <v>71</v>
      </c>
      <c r="M142" s="26">
        <v>45034</v>
      </c>
      <c r="N142" s="27" t="s">
        <v>24</v>
      </c>
      <c r="O142" s="20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0"/>
    </row>
    <row r="143" ht="26.1" customHeight="1" spans="2:33">
      <c r="B143" s="9"/>
      <c r="C143" s="14"/>
      <c r="D143" s="20">
        <v>127</v>
      </c>
      <c r="E143" s="20" t="s">
        <v>279</v>
      </c>
      <c r="F143" s="20" t="s">
        <v>280</v>
      </c>
      <c r="G143" s="20" t="s">
        <v>70</v>
      </c>
      <c r="H143" s="20" t="s">
        <v>32</v>
      </c>
      <c r="I143" s="20">
        <v>12.5</v>
      </c>
      <c r="J143" s="20">
        <v>16.5</v>
      </c>
      <c r="K143" s="20">
        <v>12</v>
      </c>
      <c r="L143" s="25" t="s">
        <v>71</v>
      </c>
      <c r="M143" s="26">
        <v>45034</v>
      </c>
      <c r="N143" s="27" t="s">
        <v>24</v>
      </c>
      <c r="O143" s="20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0"/>
    </row>
    <row r="144" ht="26.1" customHeight="1" spans="2:33">
      <c r="B144" s="9"/>
      <c r="C144" s="14"/>
      <c r="D144" s="20">
        <v>128</v>
      </c>
      <c r="E144" s="20" t="s">
        <v>281</v>
      </c>
      <c r="F144" s="20" t="s">
        <v>282</v>
      </c>
      <c r="G144" s="20" t="s">
        <v>54</v>
      </c>
      <c r="H144" s="20" t="s">
        <v>32</v>
      </c>
      <c r="I144" s="20">
        <v>15</v>
      </c>
      <c r="J144" s="20">
        <v>20</v>
      </c>
      <c r="K144" s="20">
        <v>12</v>
      </c>
      <c r="L144" s="25" t="s">
        <v>71</v>
      </c>
      <c r="M144" s="26">
        <v>45034</v>
      </c>
      <c r="N144" s="27" t="s">
        <v>24</v>
      </c>
      <c r="O144" s="20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0"/>
    </row>
    <row r="145" ht="26.1" customHeight="1" spans="2:33">
      <c r="B145" s="9"/>
      <c r="C145" s="14"/>
      <c r="D145" s="20">
        <v>129</v>
      </c>
      <c r="E145" s="20" t="s">
        <v>283</v>
      </c>
      <c r="F145" s="20" t="s">
        <v>282</v>
      </c>
      <c r="G145" s="20" t="s">
        <v>54</v>
      </c>
      <c r="H145" s="20" t="s">
        <v>32</v>
      </c>
      <c r="I145" s="20">
        <v>12.5</v>
      </c>
      <c r="J145" s="20">
        <v>16</v>
      </c>
      <c r="K145" s="20">
        <v>12</v>
      </c>
      <c r="L145" s="25" t="s">
        <v>71</v>
      </c>
      <c r="M145" s="26">
        <v>45034</v>
      </c>
      <c r="N145" s="27" t="s">
        <v>24</v>
      </c>
      <c r="O145" s="20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0"/>
    </row>
    <row r="146" ht="26.1" customHeight="1" spans="2:33">
      <c r="B146" s="9"/>
      <c r="C146" s="14"/>
      <c r="D146" s="20">
        <v>130</v>
      </c>
      <c r="E146" s="20" t="s">
        <v>284</v>
      </c>
      <c r="F146" s="20" t="s">
        <v>272</v>
      </c>
      <c r="G146" s="20" t="s">
        <v>66</v>
      </c>
      <c r="H146" s="20" t="s">
        <v>32</v>
      </c>
      <c r="I146" s="20">
        <v>7.5</v>
      </c>
      <c r="J146" s="20">
        <v>11</v>
      </c>
      <c r="K146" s="20">
        <v>12</v>
      </c>
      <c r="L146" s="25" t="s">
        <v>71</v>
      </c>
      <c r="M146" s="26">
        <v>45034</v>
      </c>
      <c r="N146" s="27" t="s">
        <v>24</v>
      </c>
      <c r="O146" s="20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0"/>
    </row>
    <row r="147" ht="26.1" customHeight="1" spans="2:33">
      <c r="B147" s="9"/>
      <c r="C147" s="14"/>
      <c r="D147" s="20">
        <v>131</v>
      </c>
      <c r="E147" s="20" t="s">
        <v>285</v>
      </c>
      <c r="F147" s="20" t="s">
        <v>178</v>
      </c>
      <c r="G147" s="20" t="s">
        <v>21</v>
      </c>
      <c r="H147" s="20" t="s">
        <v>32</v>
      </c>
      <c r="I147" s="20" t="s">
        <v>171</v>
      </c>
      <c r="J147" s="20" t="s">
        <v>171</v>
      </c>
      <c r="K147" s="20">
        <v>12</v>
      </c>
      <c r="L147" s="25" t="s">
        <v>71</v>
      </c>
      <c r="M147" s="26">
        <v>45034</v>
      </c>
      <c r="N147" s="27" t="s">
        <v>24</v>
      </c>
      <c r="O147" s="20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0"/>
    </row>
    <row r="148" ht="26.1" customHeight="1" spans="2:33">
      <c r="B148" s="9"/>
      <c r="C148" s="14"/>
      <c r="D148" s="20">
        <v>132</v>
      </c>
      <c r="E148" s="20" t="s">
        <v>286</v>
      </c>
      <c r="F148" s="20" t="s">
        <v>287</v>
      </c>
      <c r="G148" s="20" t="s">
        <v>66</v>
      </c>
      <c r="H148" s="20" t="s">
        <v>22</v>
      </c>
      <c r="I148" s="20">
        <v>7</v>
      </c>
      <c r="J148" s="20">
        <v>14</v>
      </c>
      <c r="K148" s="20">
        <v>12</v>
      </c>
      <c r="L148" s="25" t="s">
        <v>55</v>
      </c>
      <c r="M148" s="26">
        <v>45034</v>
      </c>
      <c r="N148" s="27" t="s">
        <v>24</v>
      </c>
      <c r="O148" s="20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0"/>
    </row>
    <row r="149" ht="26.1" customHeight="1" spans="2:33">
      <c r="B149" s="9"/>
      <c r="C149" s="14"/>
      <c r="D149" s="20">
        <v>133</v>
      </c>
      <c r="E149" s="20" t="s">
        <v>288</v>
      </c>
      <c r="F149" s="20" t="s">
        <v>289</v>
      </c>
      <c r="G149" s="20" t="s">
        <v>29</v>
      </c>
      <c r="H149" s="20" t="s">
        <v>22</v>
      </c>
      <c r="I149" s="20">
        <v>10</v>
      </c>
      <c r="J149" s="20">
        <v>17</v>
      </c>
      <c r="K149" s="20">
        <v>15</v>
      </c>
      <c r="L149" s="25" t="s">
        <v>55</v>
      </c>
      <c r="M149" s="26">
        <v>45034</v>
      </c>
      <c r="N149" s="27" t="s">
        <v>24</v>
      </c>
      <c r="O149" s="20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0"/>
    </row>
    <row r="150" ht="26.1" customHeight="1" spans="2:33">
      <c r="B150" s="9"/>
      <c r="C150" s="14"/>
      <c r="D150" s="20">
        <v>134</v>
      </c>
      <c r="E150" s="20" t="s">
        <v>290</v>
      </c>
      <c r="F150" s="20" t="s">
        <v>291</v>
      </c>
      <c r="G150" s="20" t="s">
        <v>66</v>
      </c>
      <c r="H150" s="20" t="s">
        <v>22</v>
      </c>
      <c r="I150" s="20">
        <v>10</v>
      </c>
      <c r="J150" s="20">
        <v>15</v>
      </c>
      <c r="K150" s="20">
        <v>12</v>
      </c>
      <c r="L150" s="25" t="s">
        <v>55</v>
      </c>
      <c r="M150" s="26">
        <v>45034</v>
      </c>
      <c r="N150" s="27" t="s">
        <v>24</v>
      </c>
      <c r="O150" s="20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0"/>
    </row>
    <row r="151" ht="26.1" customHeight="1" spans="2:33">
      <c r="B151" s="9"/>
      <c r="C151" s="14"/>
      <c r="D151" s="20">
        <v>135</v>
      </c>
      <c r="E151" s="20" t="s">
        <v>292</v>
      </c>
      <c r="F151" s="20" t="s">
        <v>293</v>
      </c>
      <c r="G151" s="20" t="s">
        <v>29</v>
      </c>
      <c r="H151" s="20" t="s">
        <v>22</v>
      </c>
      <c r="I151" s="20">
        <f>30/12*10</f>
        <v>25</v>
      </c>
      <c r="J151" s="37">
        <f>40/12*10</f>
        <v>33.33</v>
      </c>
      <c r="K151" s="20">
        <v>12</v>
      </c>
      <c r="L151" s="25" t="s">
        <v>55</v>
      </c>
      <c r="M151" s="26">
        <v>45034</v>
      </c>
      <c r="N151" s="27" t="s">
        <v>24</v>
      </c>
      <c r="O151" s="20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0"/>
    </row>
    <row r="152" ht="26.1" customHeight="1" spans="2:33">
      <c r="B152" s="9"/>
      <c r="C152" s="14"/>
      <c r="D152" s="20">
        <v>136</v>
      </c>
      <c r="E152" s="20" t="s">
        <v>294</v>
      </c>
      <c r="F152" s="20" t="s">
        <v>295</v>
      </c>
      <c r="G152" s="20" t="s">
        <v>29</v>
      </c>
      <c r="H152" s="20" t="s">
        <v>22</v>
      </c>
      <c r="I152" s="20">
        <v>35</v>
      </c>
      <c r="J152" s="20">
        <v>50</v>
      </c>
      <c r="K152" s="20">
        <v>14</v>
      </c>
      <c r="L152" s="25" t="s">
        <v>55</v>
      </c>
      <c r="M152" s="26">
        <v>45034</v>
      </c>
      <c r="N152" s="27" t="s">
        <v>24</v>
      </c>
      <c r="O152" s="20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0"/>
    </row>
    <row r="153" ht="26.1" customHeight="1" spans="2:33">
      <c r="B153" s="9"/>
      <c r="C153" s="14"/>
      <c r="D153" s="20">
        <v>137</v>
      </c>
      <c r="E153" s="20" t="s">
        <v>130</v>
      </c>
      <c r="F153" s="20" t="s">
        <v>296</v>
      </c>
      <c r="G153" s="20" t="s">
        <v>66</v>
      </c>
      <c r="H153" s="20" t="s">
        <v>22</v>
      </c>
      <c r="I153" s="20">
        <v>15</v>
      </c>
      <c r="J153" s="20">
        <v>20</v>
      </c>
      <c r="K153" s="20">
        <v>12</v>
      </c>
      <c r="L153" s="25" t="s">
        <v>55</v>
      </c>
      <c r="M153" s="26">
        <v>45034</v>
      </c>
      <c r="N153" s="27" t="s">
        <v>24</v>
      </c>
      <c r="O153" s="20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0"/>
    </row>
    <row r="154" ht="26.1" customHeight="1" spans="2:33">
      <c r="B154" s="9"/>
      <c r="C154" s="14"/>
      <c r="D154" s="20">
        <v>138</v>
      </c>
      <c r="E154" s="20" t="s">
        <v>297</v>
      </c>
      <c r="F154" s="20" t="s">
        <v>298</v>
      </c>
      <c r="G154" s="20" t="s">
        <v>66</v>
      </c>
      <c r="H154" s="20" t="s">
        <v>22</v>
      </c>
      <c r="I154" s="20">
        <v>15</v>
      </c>
      <c r="J154" s="20">
        <v>25</v>
      </c>
      <c r="K154" s="20">
        <v>12</v>
      </c>
      <c r="L154" s="25" t="s">
        <v>55</v>
      </c>
      <c r="M154" s="26">
        <v>45034</v>
      </c>
      <c r="N154" s="27" t="s">
        <v>24</v>
      </c>
      <c r="O154" s="20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0"/>
    </row>
    <row r="155" ht="26.1" customHeight="1" spans="2:33">
      <c r="B155" s="9"/>
      <c r="C155" s="14"/>
      <c r="D155" s="20">
        <v>139</v>
      </c>
      <c r="E155" s="20" t="s">
        <v>149</v>
      </c>
      <c r="F155" s="20" t="s">
        <v>299</v>
      </c>
      <c r="G155" s="20" t="s">
        <v>66</v>
      </c>
      <c r="H155" s="20" t="s">
        <v>22</v>
      </c>
      <c r="I155" s="20">
        <v>20</v>
      </c>
      <c r="J155" s="20">
        <v>25</v>
      </c>
      <c r="K155" s="20">
        <v>12</v>
      </c>
      <c r="L155" s="25" t="s">
        <v>55</v>
      </c>
      <c r="M155" s="26">
        <v>45034</v>
      </c>
      <c r="N155" s="27" t="s">
        <v>24</v>
      </c>
      <c r="O155" s="20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0"/>
    </row>
    <row r="156" ht="26.1" customHeight="1" spans="2:33">
      <c r="B156" s="9"/>
      <c r="C156" s="14"/>
      <c r="D156" s="20">
        <v>140</v>
      </c>
      <c r="E156" s="20" t="s">
        <v>300</v>
      </c>
      <c r="F156" s="20" t="s">
        <v>301</v>
      </c>
      <c r="G156" s="20" t="s">
        <v>21</v>
      </c>
      <c r="H156" s="20" t="s">
        <v>22</v>
      </c>
      <c r="I156" s="20">
        <f>30/12*10</f>
        <v>25</v>
      </c>
      <c r="J156" s="37">
        <f>50/12*10</f>
        <v>41.67</v>
      </c>
      <c r="K156" s="20">
        <v>12</v>
      </c>
      <c r="L156" s="25" t="s">
        <v>55</v>
      </c>
      <c r="M156" s="26">
        <v>45034</v>
      </c>
      <c r="N156" s="27" t="s">
        <v>24</v>
      </c>
      <c r="O156" s="20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0"/>
    </row>
    <row r="157" ht="26.1" customHeight="1" spans="2:33">
      <c r="B157" s="9"/>
      <c r="C157" s="14"/>
      <c r="D157" s="20">
        <v>141</v>
      </c>
      <c r="E157" s="20" t="s">
        <v>302</v>
      </c>
      <c r="F157" s="20" t="s">
        <v>303</v>
      </c>
      <c r="G157" s="20" t="s">
        <v>46</v>
      </c>
      <c r="H157" s="20" t="s">
        <v>22</v>
      </c>
      <c r="I157" s="20">
        <v>10</v>
      </c>
      <c r="J157" s="20">
        <v>18</v>
      </c>
      <c r="K157" s="20">
        <v>12</v>
      </c>
      <c r="L157" s="25" t="s">
        <v>55</v>
      </c>
      <c r="M157" s="26">
        <v>45034</v>
      </c>
      <c r="N157" s="27" t="s">
        <v>24</v>
      </c>
      <c r="O157" s="20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0"/>
    </row>
    <row r="158" ht="26.1" customHeight="1" spans="2:33">
      <c r="B158" s="9"/>
      <c r="C158" s="14"/>
      <c r="D158" s="20">
        <v>142</v>
      </c>
      <c r="E158" s="20" t="s">
        <v>304</v>
      </c>
      <c r="F158" s="20" t="s">
        <v>236</v>
      </c>
      <c r="G158" s="20" t="s">
        <v>70</v>
      </c>
      <c r="H158" s="20" t="s">
        <v>32</v>
      </c>
      <c r="I158" s="37">
        <f>20/12*10</f>
        <v>16.67</v>
      </c>
      <c r="J158" s="37">
        <f>28/12*10</f>
        <v>23.33</v>
      </c>
      <c r="K158" s="20">
        <v>12</v>
      </c>
      <c r="L158" s="25" t="s">
        <v>55</v>
      </c>
      <c r="M158" s="26">
        <v>45034</v>
      </c>
      <c r="N158" s="27" t="s">
        <v>24</v>
      </c>
      <c r="O158" s="20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0"/>
    </row>
    <row r="159" ht="26.1" customHeight="1" spans="2:33">
      <c r="B159" s="9"/>
      <c r="C159" s="14"/>
      <c r="D159" s="20">
        <v>143</v>
      </c>
      <c r="E159" s="20" t="s">
        <v>305</v>
      </c>
      <c r="F159" s="20" t="s">
        <v>306</v>
      </c>
      <c r="G159" s="20" t="s">
        <v>21</v>
      </c>
      <c r="H159" s="20" t="s">
        <v>32</v>
      </c>
      <c r="I159" s="20">
        <v>15</v>
      </c>
      <c r="J159" s="20">
        <v>25</v>
      </c>
      <c r="K159" s="20">
        <v>14</v>
      </c>
      <c r="L159" s="25" t="s">
        <v>55</v>
      </c>
      <c r="M159" s="26">
        <v>45034</v>
      </c>
      <c r="N159" s="27" t="s">
        <v>24</v>
      </c>
      <c r="O159" s="20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0"/>
    </row>
    <row r="160" ht="26.1" customHeight="1" spans="2:33">
      <c r="B160" s="9"/>
      <c r="C160" s="14"/>
      <c r="D160" s="20">
        <v>144</v>
      </c>
      <c r="E160" s="20" t="s">
        <v>307</v>
      </c>
      <c r="F160" s="20" t="s">
        <v>308</v>
      </c>
      <c r="G160" s="20" t="s">
        <v>70</v>
      </c>
      <c r="H160" s="20" t="s">
        <v>32</v>
      </c>
      <c r="I160" s="37">
        <f>30/12*10</f>
        <v>25</v>
      </c>
      <c r="J160" s="37">
        <f>40/12*10</f>
        <v>33.33</v>
      </c>
      <c r="K160" s="20">
        <v>12</v>
      </c>
      <c r="L160" s="25" t="s">
        <v>55</v>
      </c>
      <c r="M160" s="26">
        <v>45034</v>
      </c>
      <c r="N160" s="27" t="s">
        <v>24</v>
      </c>
      <c r="O160" s="20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0"/>
    </row>
    <row r="161" ht="26.1" customHeight="1" spans="2:33">
      <c r="B161" s="9"/>
      <c r="C161" s="14"/>
      <c r="D161" s="20">
        <v>145</v>
      </c>
      <c r="E161" s="20" t="s">
        <v>309</v>
      </c>
      <c r="F161" s="20" t="s">
        <v>310</v>
      </c>
      <c r="G161" s="20" t="s">
        <v>29</v>
      </c>
      <c r="H161" s="20" t="s">
        <v>32</v>
      </c>
      <c r="I161" s="20">
        <v>15</v>
      </c>
      <c r="J161" s="20">
        <v>30</v>
      </c>
      <c r="K161" s="20">
        <v>12</v>
      </c>
      <c r="L161" s="25" t="s">
        <v>55</v>
      </c>
      <c r="M161" s="26">
        <v>45034</v>
      </c>
      <c r="N161" s="27" t="s">
        <v>24</v>
      </c>
      <c r="O161" s="20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0"/>
    </row>
    <row r="162" ht="26.1" customHeight="1" spans="2:33">
      <c r="B162" s="9"/>
      <c r="C162" s="14"/>
      <c r="D162" s="20">
        <v>146</v>
      </c>
      <c r="E162" s="20" t="s">
        <v>311</v>
      </c>
      <c r="F162" s="20" t="s">
        <v>312</v>
      </c>
      <c r="G162" s="20" t="s">
        <v>21</v>
      </c>
      <c r="H162" s="20" t="s">
        <v>32</v>
      </c>
      <c r="I162" s="20">
        <v>12</v>
      </c>
      <c r="J162" s="20">
        <v>22</v>
      </c>
      <c r="K162" s="20">
        <v>12</v>
      </c>
      <c r="L162" s="25" t="s">
        <v>55</v>
      </c>
      <c r="M162" s="26">
        <v>45034</v>
      </c>
      <c r="N162" s="27" t="s">
        <v>24</v>
      </c>
      <c r="O162" s="20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0"/>
    </row>
    <row r="163" ht="26.1" customHeight="1" spans="2:33">
      <c r="B163" s="9"/>
      <c r="C163" s="14"/>
      <c r="D163" s="20">
        <v>147</v>
      </c>
      <c r="E163" s="20" t="s">
        <v>313</v>
      </c>
      <c r="F163" s="20" t="s">
        <v>314</v>
      </c>
      <c r="G163" s="20" t="s">
        <v>21</v>
      </c>
      <c r="H163" s="20" t="s">
        <v>32</v>
      </c>
      <c r="I163" s="20">
        <v>15</v>
      </c>
      <c r="J163" s="20">
        <v>20</v>
      </c>
      <c r="K163" s="20">
        <v>12</v>
      </c>
      <c r="L163" s="25" t="s">
        <v>55</v>
      </c>
      <c r="M163" s="26">
        <v>45034</v>
      </c>
      <c r="N163" s="27" t="s">
        <v>24</v>
      </c>
      <c r="O163" s="20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0"/>
    </row>
    <row r="164" ht="26.1" customHeight="1" spans="2:33">
      <c r="B164" s="9"/>
      <c r="C164" s="14"/>
      <c r="D164" s="20">
        <v>148</v>
      </c>
      <c r="E164" s="20" t="s">
        <v>315</v>
      </c>
      <c r="F164" s="20" t="s">
        <v>316</v>
      </c>
      <c r="G164" s="20" t="s">
        <v>21</v>
      </c>
      <c r="H164" s="20" t="s">
        <v>22</v>
      </c>
      <c r="I164" s="20">
        <v>13</v>
      </c>
      <c r="J164" s="20">
        <v>15</v>
      </c>
      <c r="K164" s="20">
        <v>12</v>
      </c>
      <c r="L164" s="25" t="s">
        <v>55</v>
      </c>
      <c r="M164" s="26">
        <v>45034</v>
      </c>
      <c r="N164" s="27" t="s">
        <v>24</v>
      </c>
      <c r="O164" s="20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0"/>
    </row>
    <row r="165" ht="26.1" customHeight="1" spans="2:33">
      <c r="B165" s="9"/>
      <c r="C165" s="14"/>
      <c r="D165" s="20">
        <v>149</v>
      </c>
      <c r="E165" s="20" t="s">
        <v>317</v>
      </c>
      <c r="F165" s="20" t="s">
        <v>221</v>
      </c>
      <c r="G165" s="20" t="s">
        <v>70</v>
      </c>
      <c r="H165" s="20" t="s">
        <v>32</v>
      </c>
      <c r="I165" s="37">
        <f>15/12*10</f>
        <v>12.5</v>
      </c>
      <c r="J165" s="37">
        <f t="shared" ref="J165:J169" si="6">30/12*10</f>
        <v>25</v>
      </c>
      <c r="K165" s="20">
        <v>12</v>
      </c>
      <c r="L165" s="25" t="s">
        <v>55</v>
      </c>
      <c r="M165" s="26">
        <v>45034</v>
      </c>
      <c r="N165" s="27" t="s">
        <v>24</v>
      </c>
      <c r="O165" s="20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0"/>
    </row>
    <row r="166" ht="26.1" customHeight="1" spans="2:33">
      <c r="B166" s="9"/>
      <c r="C166" s="14"/>
      <c r="D166" s="20">
        <v>150</v>
      </c>
      <c r="E166" s="20" t="s">
        <v>318</v>
      </c>
      <c r="F166" s="20" t="s">
        <v>319</v>
      </c>
      <c r="G166" s="20" t="s">
        <v>29</v>
      </c>
      <c r="H166" s="20" t="s">
        <v>32</v>
      </c>
      <c r="I166" s="37">
        <f>20/12*10</f>
        <v>16.67</v>
      </c>
      <c r="J166" s="37">
        <f t="shared" si="6"/>
        <v>25</v>
      </c>
      <c r="K166" s="20">
        <v>12</v>
      </c>
      <c r="L166" s="25" t="s">
        <v>55</v>
      </c>
      <c r="M166" s="26">
        <v>45034</v>
      </c>
      <c r="N166" s="27" t="s">
        <v>24</v>
      </c>
      <c r="O166" s="20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0"/>
    </row>
    <row r="167" ht="26.1" customHeight="1" spans="2:33">
      <c r="B167" s="9"/>
      <c r="C167" s="14"/>
      <c r="D167" s="20">
        <v>151</v>
      </c>
      <c r="E167" s="20" t="s">
        <v>320</v>
      </c>
      <c r="F167" s="20" t="s">
        <v>321</v>
      </c>
      <c r="G167" s="20" t="s">
        <v>29</v>
      </c>
      <c r="H167" s="20" t="s">
        <v>32</v>
      </c>
      <c r="I167" s="20">
        <v>15</v>
      </c>
      <c r="J167" s="20">
        <v>25</v>
      </c>
      <c r="K167" s="20">
        <v>12</v>
      </c>
      <c r="L167" s="25" t="s">
        <v>55</v>
      </c>
      <c r="M167" s="26">
        <v>45034</v>
      </c>
      <c r="N167" s="27" t="s">
        <v>24</v>
      </c>
      <c r="O167" s="20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0"/>
    </row>
    <row r="168" ht="26.1" customHeight="1" spans="2:33">
      <c r="B168" s="9"/>
      <c r="C168" s="14"/>
      <c r="D168" s="20">
        <v>152</v>
      </c>
      <c r="E168" s="20" t="s">
        <v>322</v>
      </c>
      <c r="F168" s="20" t="s">
        <v>308</v>
      </c>
      <c r="G168" s="20" t="s">
        <v>70</v>
      </c>
      <c r="H168" s="20" t="s">
        <v>32</v>
      </c>
      <c r="I168" s="37">
        <f>30/12*10</f>
        <v>25</v>
      </c>
      <c r="J168" s="37">
        <f>40/12*10</f>
        <v>33.33</v>
      </c>
      <c r="K168" s="20">
        <v>12</v>
      </c>
      <c r="L168" s="25" t="s">
        <v>55</v>
      </c>
      <c r="M168" s="26">
        <v>45034</v>
      </c>
      <c r="N168" s="27" t="s">
        <v>24</v>
      </c>
      <c r="O168" s="20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0"/>
    </row>
    <row r="169" ht="26.1" customHeight="1" spans="2:33">
      <c r="B169" s="9"/>
      <c r="C169" s="14"/>
      <c r="D169" s="20">
        <v>153</v>
      </c>
      <c r="E169" s="20" t="s">
        <v>323</v>
      </c>
      <c r="F169" s="20" t="s">
        <v>231</v>
      </c>
      <c r="G169" s="20" t="s">
        <v>29</v>
      </c>
      <c r="H169" s="20" t="s">
        <v>32</v>
      </c>
      <c r="I169" s="37">
        <f>20/12*10</f>
        <v>16.67</v>
      </c>
      <c r="J169" s="37">
        <f>40/12*10</f>
        <v>33.33</v>
      </c>
      <c r="K169" s="20">
        <v>12</v>
      </c>
      <c r="L169" s="25" t="s">
        <v>55</v>
      </c>
      <c r="M169" s="26">
        <v>45034</v>
      </c>
      <c r="N169" s="27" t="s">
        <v>24</v>
      </c>
      <c r="O169" s="20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0"/>
    </row>
    <row r="170" ht="26.1" customHeight="1" spans="2:33">
      <c r="B170" s="9"/>
      <c r="C170" s="14"/>
      <c r="D170" s="20">
        <v>154</v>
      </c>
      <c r="E170" s="20" t="s">
        <v>324</v>
      </c>
      <c r="F170" s="20" t="s">
        <v>325</v>
      </c>
      <c r="G170" s="20" t="s">
        <v>66</v>
      </c>
      <c r="H170" s="20" t="s">
        <v>32</v>
      </c>
      <c r="I170" s="20">
        <v>10</v>
      </c>
      <c r="J170" s="20">
        <v>20</v>
      </c>
      <c r="K170" s="20">
        <v>12</v>
      </c>
      <c r="L170" s="25" t="s">
        <v>55</v>
      </c>
      <c r="M170" s="26">
        <v>45034</v>
      </c>
      <c r="N170" s="27" t="s">
        <v>24</v>
      </c>
      <c r="O170" s="20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0"/>
    </row>
    <row r="171" ht="26.1" customHeight="1" spans="2:33">
      <c r="B171" s="9"/>
      <c r="C171" s="14"/>
      <c r="D171" s="20">
        <v>155</v>
      </c>
      <c r="E171" s="20" t="s">
        <v>326</v>
      </c>
      <c r="F171" s="20" t="s">
        <v>327</v>
      </c>
      <c r="G171" s="20" t="s">
        <v>21</v>
      </c>
      <c r="H171" s="20" t="s">
        <v>32</v>
      </c>
      <c r="I171" s="20">
        <v>20</v>
      </c>
      <c r="J171" s="20">
        <v>40</v>
      </c>
      <c r="K171" s="20">
        <v>12</v>
      </c>
      <c r="L171" s="25" t="s">
        <v>55</v>
      </c>
      <c r="M171" s="26">
        <v>45034</v>
      </c>
      <c r="N171" s="27" t="s">
        <v>24</v>
      </c>
      <c r="O171" s="20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0"/>
    </row>
    <row r="172" ht="26.1" customHeight="1" spans="2:33">
      <c r="B172" s="9"/>
      <c r="C172" s="14"/>
      <c r="D172" s="20">
        <v>156</v>
      </c>
      <c r="E172" s="20" t="s">
        <v>328</v>
      </c>
      <c r="F172" s="20" t="s">
        <v>329</v>
      </c>
      <c r="G172" s="20" t="s">
        <v>21</v>
      </c>
      <c r="H172" s="20" t="s">
        <v>32</v>
      </c>
      <c r="I172" s="20">
        <v>15</v>
      </c>
      <c r="J172" s="20">
        <v>20</v>
      </c>
      <c r="K172" s="20">
        <v>12</v>
      </c>
      <c r="L172" s="25" t="s">
        <v>55</v>
      </c>
      <c r="M172" s="26">
        <v>45034</v>
      </c>
      <c r="N172" s="27" t="s">
        <v>24</v>
      </c>
      <c r="O172" s="20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0"/>
    </row>
    <row r="173" ht="26.1" customHeight="1" spans="2:33">
      <c r="B173" s="9"/>
      <c r="C173" s="14"/>
      <c r="D173" s="20">
        <v>157</v>
      </c>
      <c r="E173" s="20" t="s">
        <v>330</v>
      </c>
      <c r="F173" s="20" t="s">
        <v>229</v>
      </c>
      <c r="G173" s="20" t="s">
        <v>21</v>
      </c>
      <c r="H173" s="20" t="s">
        <v>32</v>
      </c>
      <c r="I173" s="20">
        <v>10</v>
      </c>
      <c r="J173" s="20">
        <v>20</v>
      </c>
      <c r="K173" s="20">
        <v>12</v>
      </c>
      <c r="L173" s="25" t="s">
        <v>55</v>
      </c>
      <c r="M173" s="26">
        <v>45034</v>
      </c>
      <c r="N173" s="27" t="s">
        <v>24</v>
      </c>
      <c r="O173" s="20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0"/>
    </row>
    <row r="174" ht="26.1" customHeight="1" spans="2:33">
      <c r="B174" s="9"/>
      <c r="C174" s="14"/>
      <c r="D174" s="20">
        <v>158</v>
      </c>
      <c r="E174" s="20"/>
      <c r="F174" s="20"/>
      <c r="G174" s="20"/>
      <c r="H174" s="20"/>
      <c r="I174" s="20"/>
      <c r="J174" s="20"/>
      <c r="K174" s="20"/>
      <c r="L174" s="25"/>
      <c r="M174" s="26"/>
      <c r="N174" s="26"/>
      <c r="O174" s="20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0"/>
    </row>
    <row r="175" ht="26.1" customHeight="1" spans="2:33">
      <c r="B175" s="9"/>
      <c r="C175" s="14"/>
      <c r="D175" s="20">
        <v>159</v>
      </c>
      <c r="E175" s="20"/>
      <c r="F175" s="20"/>
      <c r="G175" s="20"/>
      <c r="H175" s="20"/>
      <c r="I175" s="20"/>
      <c r="J175" s="20"/>
      <c r="K175" s="20"/>
      <c r="L175" s="25"/>
      <c r="M175" s="26"/>
      <c r="N175" s="26"/>
      <c r="O175" s="20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0"/>
    </row>
    <row r="176" ht="26.1" customHeight="1" spans="2:33">
      <c r="B176" s="9"/>
      <c r="C176" s="14"/>
      <c r="D176" s="20">
        <v>160</v>
      </c>
      <c r="E176" s="20"/>
      <c r="F176" s="20"/>
      <c r="G176" s="20"/>
      <c r="H176" s="20"/>
      <c r="I176" s="20"/>
      <c r="J176" s="20"/>
      <c r="K176" s="20"/>
      <c r="L176" s="25"/>
      <c r="M176" s="26"/>
      <c r="N176" s="26"/>
      <c r="O176" s="20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0"/>
    </row>
    <row r="177" ht="26.1" customHeight="1" spans="2:33">
      <c r="B177" s="9"/>
      <c r="C177" s="14"/>
      <c r="D177" s="20">
        <v>161</v>
      </c>
      <c r="E177" s="20"/>
      <c r="F177" s="20"/>
      <c r="G177" s="20"/>
      <c r="H177" s="20"/>
      <c r="I177" s="20"/>
      <c r="J177" s="20"/>
      <c r="K177" s="20"/>
      <c r="L177" s="25"/>
      <c r="M177" s="26"/>
      <c r="N177" s="26"/>
      <c r="O177" s="20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0"/>
    </row>
    <row r="178" ht="26.1" customHeight="1" spans="2:33">
      <c r="B178" s="9"/>
      <c r="C178" s="14"/>
      <c r="D178" s="20">
        <v>162</v>
      </c>
      <c r="E178" s="20"/>
      <c r="F178" s="20"/>
      <c r="G178" s="20"/>
      <c r="H178" s="20"/>
      <c r="I178" s="20"/>
      <c r="J178" s="20"/>
      <c r="K178" s="20"/>
      <c r="L178" s="25"/>
      <c r="M178" s="26"/>
      <c r="N178" s="26"/>
      <c r="O178" s="20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0"/>
    </row>
    <row r="179" ht="26.1" customHeight="1" spans="2:33">
      <c r="B179" s="9"/>
      <c r="C179" s="14"/>
      <c r="D179" s="20">
        <v>163</v>
      </c>
      <c r="E179" s="20"/>
      <c r="F179" s="20"/>
      <c r="G179" s="20"/>
      <c r="H179" s="20"/>
      <c r="I179" s="20"/>
      <c r="J179" s="20"/>
      <c r="K179" s="20"/>
      <c r="L179" s="25"/>
      <c r="M179" s="26"/>
      <c r="N179" s="26"/>
      <c r="O179" s="20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0"/>
    </row>
    <row r="180" ht="26.1" customHeight="1" spans="2:33">
      <c r="B180" s="9"/>
      <c r="C180" s="14"/>
      <c r="D180" s="20">
        <v>164</v>
      </c>
      <c r="E180" s="20"/>
      <c r="F180" s="20"/>
      <c r="G180" s="20"/>
      <c r="H180" s="20"/>
      <c r="I180" s="20"/>
      <c r="J180" s="20"/>
      <c r="K180" s="20"/>
      <c r="L180" s="25"/>
      <c r="M180" s="26"/>
      <c r="N180" s="26"/>
      <c r="O180" s="20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0"/>
    </row>
    <row r="181" ht="26.1" customHeight="1" spans="2:33">
      <c r="B181" s="9"/>
      <c r="C181" s="14"/>
      <c r="D181" s="20">
        <v>165</v>
      </c>
      <c r="E181" s="20"/>
      <c r="F181" s="20"/>
      <c r="G181" s="20"/>
      <c r="H181" s="20"/>
      <c r="I181" s="20"/>
      <c r="J181" s="20"/>
      <c r="K181" s="20"/>
      <c r="L181" s="25"/>
      <c r="M181" s="26"/>
      <c r="N181" s="26"/>
      <c r="O181" s="20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0"/>
    </row>
    <row r="182" ht="26.1" customHeight="1" spans="2:33">
      <c r="B182" s="9"/>
      <c r="C182" s="14"/>
      <c r="D182" s="20">
        <v>166</v>
      </c>
      <c r="E182" s="20"/>
      <c r="F182" s="20"/>
      <c r="G182" s="20"/>
      <c r="H182" s="20"/>
      <c r="I182" s="20"/>
      <c r="J182" s="20"/>
      <c r="K182" s="20"/>
      <c r="L182" s="25"/>
      <c r="M182" s="26"/>
      <c r="N182" s="26"/>
      <c r="O182" s="20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0"/>
    </row>
    <row r="183" ht="26.1" customHeight="1" spans="2:33">
      <c r="B183" s="9"/>
      <c r="C183" s="14"/>
      <c r="D183" s="20">
        <v>167</v>
      </c>
      <c r="E183" s="20"/>
      <c r="F183" s="20"/>
      <c r="G183" s="20"/>
      <c r="H183" s="20"/>
      <c r="I183" s="20"/>
      <c r="J183" s="20"/>
      <c r="K183" s="20"/>
      <c r="L183" s="25"/>
      <c r="M183" s="26"/>
      <c r="N183" s="26"/>
      <c r="O183" s="20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0"/>
    </row>
    <row r="184" ht="26.1" customHeight="1" spans="2:33">
      <c r="B184" s="9"/>
      <c r="C184" s="14"/>
      <c r="D184" s="20">
        <v>168</v>
      </c>
      <c r="E184" s="20"/>
      <c r="F184" s="20"/>
      <c r="G184" s="20"/>
      <c r="H184" s="20"/>
      <c r="I184" s="20"/>
      <c r="J184" s="20"/>
      <c r="K184" s="20"/>
      <c r="L184" s="25"/>
      <c r="M184" s="26"/>
      <c r="N184" s="26"/>
      <c r="O184" s="20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0"/>
    </row>
    <row r="185" ht="26.1" customHeight="1" spans="2:33">
      <c r="B185" s="9"/>
      <c r="C185" s="14"/>
      <c r="D185" s="20">
        <v>169</v>
      </c>
      <c r="E185" s="20"/>
      <c r="F185" s="20"/>
      <c r="G185" s="20"/>
      <c r="H185" s="20"/>
      <c r="I185" s="20"/>
      <c r="J185" s="20"/>
      <c r="K185" s="20"/>
      <c r="L185" s="25"/>
      <c r="M185" s="26"/>
      <c r="N185" s="26"/>
      <c r="O185" s="20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0"/>
    </row>
    <row r="186" ht="26.1" customHeight="1" spans="2:33">
      <c r="B186" s="9"/>
      <c r="C186" s="14"/>
      <c r="D186" s="20">
        <v>170</v>
      </c>
      <c r="E186" s="20"/>
      <c r="F186" s="20"/>
      <c r="G186" s="20"/>
      <c r="H186" s="20"/>
      <c r="I186" s="20"/>
      <c r="J186" s="20"/>
      <c r="K186" s="20"/>
      <c r="L186" s="25"/>
      <c r="M186" s="26"/>
      <c r="N186" s="26"/>
      <c r="O186" s="20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0"/>
    </row>
    <row r="187" ht="26.1" customHeight="1" spans="2:33">
      <c r="B187" s="9"/>
      <c r="C187" s="14"/>
      <c r="D187" s="20">
        <v>171</v>
      </c>
      <c r="E187" s="20"/>
      <c r="F187" s="20"/>
      <c r="G187" s="20"/>
      <c r="H187" s="20"/>
      <c r="I187" s="20"/>
      <c r="J187" s="20"/>
      <c r="K187" s="20"/>
      <c r="L187" s="25"/>
      <c r="M187" s="26"/>
      <c r="N187" s="26"/>
      <c r="O187" s="20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0"/>
    </row>
    <row r="188" ht="25" customHeight="1" spans="2:33">
      <c r="B188" s="9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0"/>
    </row>
    <row r="189" ht="25" customHeight="1" spans="2:33"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25" customHeight="1"/>
    <row r="191" ht="25" customHeight="1"/>
  </sheetData>
  <autoFilter ref="A13:XFC187">
    <extLst/>
  </autoFilter>
  <mergeCells count="1">
    <mergeCell ref="AM13:AO13"/>
  </mergeCells>
  <dataValidations count="5">
    <dataValidation type="list" allowBlank="1" showInputMessage="1" showErrorMessage="1" sqref="W17 N95 N137 N141 N17:N37 N96:N99 N138:N140 N142:N146 N147:N160 N161:N173 W15:W16">
      <formula1>"待查看,投递成功,被查看,邀面试,不合适,发放offer,职位关闭"</formula1>
    </dataValidation>
    <dataValidation type="list" allowBlank="1" showInputMessage="1" showErrorMessage="1" sqref="AE17 N15:N16 N38:N41 N42:N49 N50:N55 N57:N60 AC15:AC16 AE15:AE16">
      <formula1>"投递成功,被查看,邀面试,不合适,发放offer"</formula1>
    </dataValidation>
    <dataValidation type="list" allowBlank="1" showInputMessage="1" showErrorMessage="1" sqref="L36 L17:L25 L26:L35 L37:L43 L44:L49 L50:L72">
      <formula1>$S$17:$S$20</formula1>
    </dataValidation>
    <dataValidation type="list" allowBlank="1" showInputMessage="1" showErrorMessage="1" sqref="N56 N86 N89 N126 N131 N132 N135 N136 N61:N63 N64:N68 N69:N73 N74:N82 N83:N85 N87:N88 N90:N94 N100:N103 N104:N109 N110:N117 N118:N121 N122:N123 N124:N125 N127:N130 N133:N134">
      <formula1>"投递成功,被查看,邀面试,不合适,发放offer,职位关闭"</formula1>
    </dataValidation>
    <dataValidation type="list" allowBlank="1" showInputMessage="1" showErrorMessage="1" sqref="L85 L86 L87 L88 L89 L131 L132 L135 L136 L73:L84 L90:L99 L100:L106 L107:L109 L110:L115 L116:L122 L123:L126 L127:L130 L133:L134 L137:L141 L142:L147 L148:L160 L161:L173 L174:L187">
      <formula1>$S$17:$S$26</formula1>
    </dataValidation>
  </dataValidations>
  <hyperlinks>
    <hyperlink ref="E20" r:id="rId2" display="品牌高级专业经理" tooltip="http://jobs.zhaopin.com/CC179100020J40426676712.htm?refcode=4034&amp;srccode=403401"/>
    <hyperlink ref="F28" r:id="rId3" display="锐仕方达人才科技集团有限公司" tooltip="http://company.zhaopin.com/CZL1236606730.htm"/>
    <hyperlink ref="F32" r:id="rId4" display="中国绿发投资集团有限公司" tooltip="http://company.zhaopin.com/CZL1279454950.htm"/>
    <hyperlink ref="E104" r:id="rId5" display="策划编辑" tooltip="https://jobs.51job.com/all/115751092.html?s=mysq_sq_sqlb&amp;t=0"/>
  </hyperlinks>
  <pageMargins left="0.75" right="0.75" top="1" bottom="1" header="0.5" footer="0.5"/>
  <headerFooter/>
  <ignoredErrors>
    <ignoredError sqref="N50:N146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workbookViewId="0">
      <selection activeCell="A16" sqref="A16:B89"/>
    </sheetView>
  </sheetViews>
  <sheetFormatPr defaultColWidth="8.88888888888889" defaultRowHeight="14.4" outlineLevelCol="1"/>
  <cols>
    <col min="1" max="1" width="30.1111111111111" customWidth="1"/>
  </cols>
  <sheetData>
    <row r="1" spans="1:2">
      <c r="A1" t="s">
        <v>1</v>
      </c>
      <c r="B1" t="s">
        <v>331</v>
      </c>
    </row>
    <row r="2" spans="1:2">
      <c r="A2" t="s">
        <v>82</v>
      </c>
      <c r="B2">
        <v>9</v>
      </c>
    </row>
    <row r="3" spans="1:2">
      <c r="A3" t="s">
        <v>79</v>
      </c>
      <c r="B3">
        <v>3</v>
      </c>
    </row>
    <row r="4" spans="1:2">
      <c r="A4" t="s">
        <v>111</v>
      </c>
      <c r="B4">
        <v>3</v>
      </c>
    </row>
    <row r="5" spans="1:2">
      <c r="A5" t="s">
        <v>88</v>
      </c>
      <c r="B5">
        <v>3</v>
      </c>
    </row>
    <row r="6" spans="1:2">
      <c r="A6" t="s">
        <v>76</v>
      </c>
      <c r="B6">
        <v>2</v>
      </c>
    </row>
    <row r="7" spans="1:2">
      <c r="A7" t="s">
        <v>117</v>
      </c>
      <c r="B7">
        <v>2</v>
      </c>
    </row>
    <row r="8" spans="1:2">
      <c r="A8" t="s">
        <v>219</v>
      </c>
      <c r="B8">
        <v>1</v>
      </c>
    </row>
    <row r="9" spans="1:2">
      <c r="A9" t="s">
        <v>253</v>
      </c>
      <c r="B9">
        <v>1</v>
      </c>
    </row>
    <row r="10" spans="1:2">
      <c r="A10" t="s">
        <v>244</v>
      </c>
      <c r="B10">
        <v>1</v>
      </c>
    </row>
    <row r="11" spans="1:2">
      <c r="A11" t="s">
        <v>96</v>
      </c>
      <c r="B11">
        <v>1</v>
      </c>
    </row>
    <row r="12" spans="1:2">
      <c r="A12" t="s">
        <v>174</v>
      </c>
      <c r="B12">
        <v>1</v>
      </c>
    </row>
    <row r="13" spans="1:2">
      <c r="A13" t="s">
        <v>220</v>
      </c>
      <c r="B13">
        <v>1</v>
      </c>
    </row>
    <row r="14" spans="1:2">
      <c r="A14" t="s">
        <v>167</v>
      </c>
      <c r="B14">
        <v>1</v>
      </c>
    </row>
    <row r="15" spans="1:2">
      <c r="A15" t="s">
        <v>226</v>
      </c>
      <c r="B15">
        <v>1</v>
      </c>
    </row>
    <row r="16" spans="1:2">
      <c r="A16" t="s">
        <v>189</v>
      </c>
      <c r="B16">
        <v>1</v>
      </c>
    </row>
    <row r="17" spans="1:2">
      <c r="A17" t="s">
        <v>90</v>
      </c>
      <c r="B17">
        <v>1</v>
      </c>
    </row>
    <row r="18" spans="1:2">
      <c r="A18" t="s">
        <v>124</v>
      </c>
      <c r="B18">
        <v>1</v>
      </c>
    </row>
    <row r="19" spans="1:2">
      <c r="A19" t="s">
        <v>163</v>
      </c>
      <c r="B19">
        <v>1</v>
      </c>
    </row>
    <row r="20" spans="1:2">
      <c r="A20" t="s">
        <v>257</v>
      </c>
      <c r="B20">
        <v>1</v>
      </c>
    </row>
    <row r="21" spans="1:2">
      <c r="A21" t="s">
        <v>207</v>
      </c>
      <c r="B21">
        <v>1</v>
      </c>
    </row>
    <row r="22" spans="1:2">
      <c r="A22" t="s">
        <v>255</v>
      </c>
      <c r="B22">
        <v>1</v>
      </c>
    </row>
    <row r="23" spans="1:2">
      <c r="A23" t="s">
        <v>232</v>
      </c>
      <c r="B23">
        <v>1</v>
      </c>
    </row>
    <row r="24" spans="1:2">
      <c r="A24" t="s">
        <v>141</v>
      </c>
      <c r="B24">
        <v>1</v>
      </c>
    </row>
    <row r="25" spans="1:2">
      <c r="A25" t="s">
        <v>176</v>
      </c>
      <c r="B25">
        <v>1</v>
      </c>
    </row>
    <row r="26" spans="1:2">
      <c r="A26" t="s">
        <v>64</v>
      </c>
      <c r="B26">
        <v>1</v>
      </c>
    </row>
    <row r="27" spans="1:2">
      <c r="A27" t="s">
        <v>214</v>
      </c>
      <c r="B27">
        <v>1</v>
      </c>
    </row>
    <row r="28" spans="1:2">
      <c r="A28" t="s">
        <v>130</v>
      </c>
      <c r="B28">
        <v>1</v>
      </c>
    </row>
    <row r="29" spans="1:2">
      <c r="A29" t="s">
        <v>193</v>
      </c>
      <c r="B29">
        <v>1</v>
      </c>
    </row>
    <row r="30" spans="1:2">
      <c r="A30" t="s">
        <v>157</v>
      </c>
      <c r="B30">
        <v>1</v>
      </c>
    </row>
    <row r="31" spans="1:2">
      <c r="A31" t="s">
        <v>259</v>
      </c>
      <c r="B31">
        <v>1</v>
      </c>
    </row>
    <row r="32" spans="1:2">
      <c r="A32" t="s">
        <v>204</v>
      </c>
      <c r="B32">
        <v>1</v>
      </c>
    </row>
    <row r="33" spans="1:2">
      <c r="A33" t="s">
        <v>203</v>
      </c>
      <c r="B33">
        <v>1</v>
      </c>
    </row>
    <row r="34" spans="1:2">
      <c r="A34" t="s">
        <v>202</v>
      </c>
      <c r="B34">
        <v>1</v>
      </c>
    </row>
    <row r="35" spans="1:2">
      <c r="A35" t="s">
        <v>237</v>
      </c>
      <c r="B35">
        <v>1</v>
      </c>
    </row>
    <row r="36" spans="1:2">
      <c r="A36" t="s">
        <v>134</v>
      </c>
      <c r="B36">
        <v>1</v>
      </c>
    </row>
    <row r="37" spans="1:2">
      <c r="A37" t="s">
        <v>264</v>
      </c>
      <c r="B37">
        <v>1</v>
      </c>
    </row>
    <row r="38" spans="1:2">
      <c r="A38" t="s">
        <v>92</v>
      </c>
      <c r="B38">
        <v>1</v>
      </c>
    </row>
    <row r="39" spans="1:2">
      <c r="A39" t="s">
        <v>98</v>
      </c>
      <c r="B39">
        <v>1</v>
      </c>
    </row>
    <row r="40" spans="1:2">
      <c r="A40" t="s">
        <v>139</v>
      </c>
      <c r="B40">
        <v>1</v>
      </c>
    </row>
    <row r="41" spans="1:2">
      <c r="A41" t="s">
        <v>169</v>
      </c>
      <c r="B41">
        <v>1</v>
      </c>
    </row>
    <row r="42" spans="1:2">
      <c r="A42" t="s">
        <v>121</v>
      </c>
      <c r="B42">
        <v>1</v>
      </c>
    </row>
    <row r="43" spans="1:2">
      <c r="A43" t="s">
        <v>44</v>
      </c>
      <c r="B43">
        <v>1</v>
      </c>
    </row>
    <row r="44" spans="1:2">
      <c r="A44" t="s">
        <v>200</v>
      </c>
      <c r="B44">
        <v>1</v>
      </c>
    </row>
    <row r="45" spans="1:2">
      <c r="A45" t="s">
        <v>184</v>
      </c>
      <c r="B45">
        <v>1</v>
      </c>
    </row>
    <row r="46" spans="1:2">
      <c r="A46" t="s">
        <v>224</v>
      </c>
      <c r="B46">
        <v>1</v>
      </c>
    </row>
    <row r="47" spans="1:2">
      <c r="A47" t="s">
        <v>209</v>
      </c>
      <c r="B47">
        <v>1</v>
      </c>
    </row>
    <row r="48" spans="1:2">
      <c r="A48" t="s">
        <v>52</v>
      </c>
      <c r="B48">
        <v>1</v>
      </c>
    </row>
    <row r="49" spans="1:2">
      <c r="A49" t="s">
        <v>36</v>
      </c>
      <c r="B49">
        <v>1</v>
      </c>
    </row>
    <row r="50" spans="1:2">
      <c r="A50" t="s">
        <v>182</v>
      </c>
      <c r="B50">
        <v>1</v>
      </c>
    </row>
    <row r="51" spans="1:2">
      <c r="A51" t="s">
        <v>235</v>
      </c>
      <c r="B51">
        <v>1</v>
      </c>
    </row>
    <row r="52" spans="1:2">
      <c r="A52" t="s">
        <v>86</v>
      </c>
      <c r="B52">
        <v>1</v>
      </c>
    </row>
    <row r="53" spans="1:2">
      <c r="A53" t="s">
        <v>104</v>
      </c>
      <c r="B53">
        <v>1</v>
      </c>
    </row>
    <row r="54" spans="1:2">
      <c r="A54" t="s">
        <v>94</v>
      </c>
      <c r="B54">
        <v>1</v>
      </c>
    </row>
    <row r="55" spans="1:2">
      <c r="A55" t="s">
        <v>187</v>
      </c>
      <c r="B55">
        <v>1</v>
      </c>
    </row>
    <row r="56" spans="1:2">
      <c r="A56" t="s">
        <v>143</v>
      </c>
      <c r="B56">
        <v>1</v>
      </c>
    </row>
    <row r="57" spans="1:2">
      <c r="A57" t="s">
        <v>262</v>
      </c>
      <c r="B57">
        <v>1</v>
      </c>
    </row>
    <row r="58" spans="1:2">
      <c r="A58" t="s">
        <v>217</v>
      </c>
      <c r="B58">
        <v>1</v>
      </c>
    </row>
    <row r="59" spans="1:2">
      <c r="A59" t="s">
        <v>27</v>
      </c>
      <c r="B59">
        <v>1</v>
      </c>
    </row>
    <row r="60" spans="1:2">
      <c r="A60" t="s">
        <v>159</v>
      </c>
      <c r="B60">
        <v>1</v>
      </c>
    </row>
    <row r="61" spans="1:2">
      <c r="A61" t="s">
        <v>205</v>
      </c>
      <c r="B61">
        <v>1</v>
      </c>
    </row>
    <row r="62" spans="1:2">
      <c r="A62" t="s">
        <v>119</v>
      </c>
      <c r="B62">
        <v>1</v>
      </c>
    </row>
    <row r="63" spans="1:2">
      <c r="A63" t="s">
        <v>179</v>
      </c>
      <c r="B63">
        <v>1</v>
      </c>
    </row>
    <row r="64" spans="1:2">
      <c r="A64" t="s">
        <v>147</v>
      </c>
      <c r="B64">
        <v>1</v>
      </c>
    </row>
    <row r="65" spans="1:2">
      <c r="A65" t="s">
        <v>161</v>
      </c>
      <c r="B65">
        <v>1</v>
      </c>
    </row>
    <row r="66" spans="1:2">
      <c r="A66" t="s">
        <v>186</v>
      </c>
      <c r="B66">
        <v>1</v>
      </c>
    </row>
    <row r="67" spans="1:2">
      <c r="A67" t="s">
        <v>212</v>
      </c>
      <c r="B67">
        <v>1</v>
      </c>
    </row>
    <row r="68" spans="1:2">
      <c r="A68" t="s">
        <v>106</v>
      </c>
      <c r="B68">
        <v>1</v>
      </c>
    </row>
    <row r="69" spans="1:2">
      <c r="A69" t="s">
        <v>155</v>
      </c>
      <c r="B69">
        <v>1</v>
      </c>
    </row>
    <row r="70" spans="1:2">
      <c r="A70" t="s">
        <v>84</v>
      </c>
      <c r="B70">
        <v>1</v>
      </c>
    </row>
    <row r="71" spans="1:2">
      <c r="A71" t="s">
        <v>102</v>
      </c>
      <c r="B71">
        <v>1</v>
      </c>
    </row>
    <row r="72" spans="1:2">
      <c r="A72" t="s">
        <v>128</v>
      </c>
      <c r="B72">
        <v>1</v>
      </c>
    </row>
    <row r="73" spans="1:2">
      <c r="A73" t="s">
        <v>58</v>
      </c>
      <c r="B73">
        <v>1</v>
      </c>
    </row>
    <row r="74" spans="1:2">
      <c r="A74" t="s">
        <v>19</v>
      </c>
      <c r="B74">
        <v>1</v>
      </c>
    </row>
    <row r="75" spans="1:2">
      <c r="A75" t="s">
        <v>109</v>
      </c>
      <c r="B75">
        <v>1</v>
      </c>
    </row>
    <row r="76" spans="1:2">
      <c r="A76" t="s">
        <v>165</v>
      </c>
      <c r="B76">
        <v>1</v>
      </c>
    </row>
    <row r="77" spans="1:2">
      <c r="A77" t="s">
        <v>68</v>
      </c>
      <c r="B77">
        <v>1</v>
      </c>
    </row>
    <row r="78" spans="1:2">
      <c r="A78" t="s">
        <v>100</v>
      </c>
      <c r="B78">
        <v>1</v>
      </c>
    </row>
    <row r="79" spans="1:2">
      <c r="A79" t="s">
        <v>172</v>
      </c>
      <c r="B79">
        <v>1</v>
      </c>
    </row>
    <row r="80" spans="1:2">
      <c r="A80" t="s">
        <v>240</v>
      </c>
      <c r="B80">
        <v>1</v>
      </c>
    </row>
    <row r="81" spans="1:2">
      <c r="A81" t="s">
        <v>149</v>
      </c>
      <c r="B81">
        <v>1</v>
      </c>
    </row>
    <row r="82" spans="1:2">
      <c r="A82" t="s">
        <v>223</v>
      </c>
      <c r="B82">
        <v>1</v>
      </c>
    </row>
    <row r="83" spans="1:2">
      <c r="A83" t="s">
        <v>198</v>
      </c>
      <c r="B83">
        <v>1</v>
      </c>
    </row>
    <row r="84" spans="1:2">
      <c r="A84" t="s">
        <v>246</v>
      </c>
      <c r="B84">
        <v>1</v>
      </c>
    </row>
    <row r="85" spans="1:2">
      <c r="A85" t="s">
        <v>248</v>
      </c>
      <c r="B85">
        <v>1</v>
      </c>
    </row>
    <row r="86" spans="1:2">
      <c r="A86" t="s">
        <v>250</v>
      </c>
      <c r="B86">
        <v>1</v>
      </c>
    </row>
    <row r="87" spans="1:2">
      <c r="A87" t="s">
        <v>211</v>
      </c>
      <c r="B87">
        <v>1</v>
      </c>
    </row>
    <row r="88" spans="1:2">
      <c r="A88" t="s">
        <v>72</v>
      </c>
      <c r="B88">
        <v>1</v>
      </c>
    </row>
    <row r="89" spans="1:2">
      <c r="A89" t="s">
        <v>115</v>
      </c>
      <c r="B89">
        <v>1</v>
      </c>
    </row>
    <row r="90" spans="1:2">
      <c r="A90" t="s">
        <v>261</v>
      </c>
      <c r="B90">
        <v>1</v>
      </c>
    </row>
    <row r="91" spans="1:2">
      <c r="A91" t="s">
        <v>108</v>
      </c>
      <c r="B91">
        <v>1</v>
      </c>
    </row>
    <row r="92" spans="1:2">
      <c r="A92" t="s">
        <v>177</v>
      </c>
      <c r="B92">
        <v>1</v>
      </c>
    </row>
    <row r="93" spans="1:2">
      <c r="A93" t="s">
        <v>137</v>
      </c>
      <c r="B93">
        <v>1</v>
      </c>
    </row>
    <row r="94" spans="1:2">
      <c r="A94" t="s">
        <v>132</v>
      </c>
      <c r="B94">
        <v>1</v>
      </c>
    </row>
    <row r="95" spans="1:2">
      <c r="A95" t="s">
        <v>151</v>
      </c>
      <c r="B95">
        <v>1</v>
      </c>
    </row>
    <row r="96" spans="1:2">
      <c r="A96" t="s">
        <v>145</v>
      </c>
      <c r="B96">
        <v>1</v>
      </c>
    </row>
    <row r="97" spans="1:2">
      <c r="A97" t="s">
        <v>153</v>
      </c>
      <c r="B97">
        <v>1</v>
      </c>
    </row>
    <row r="98" spans="1:2">
      <c r="A98" t="s">
        <v>242</v>
      </c>
      <c r="B98">
        <v>1</v>
      </c>
    </row>
    <row r="99" spans="1:2">
      <c r="A99" t="s">
        <v>197</v>
      </c>
      <c r="B99">
        <v>1</v>
      </c>
    </row>
    <row r="100" spans="1:2">
      <c r="A100" t="s">
        <v>195</v>
      </c>
      <c r="B100">
        <v>1</v>
      </c>
    </row>
    <row r="101" spans="1:2">
      <c r="A101" t="s">
        <v>191</v>
      </c>
      <c r="B101">
        <v>1</v>
      </c>
    </row>
    <row r="102" spans="1:2">
      <c r="A102" t="s">
        <v>126</v>
      </c>
      <c r="B102">
        <v>1</v>
      </c>
    </row>
  </sheetData>
  <autoFilter ref="A1:B10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F25" sqref="F25"/>
    </sheetView>
  </sheetViews>
  <sheetFormatPr defaultColWidth="9" defaultRowHeight="14.4" outlineLevelCol="1"/>
  <cols>
    <col min="1" max="1" width="11.3796296296296" customWidth="1"/>
    <col min="2" max="2" width="14.5" customWidth="1"/>
  </cols>
  <sheetData>
    <row r="1" ht="24" customHeight="1" spans="1:2">
      <c r="A1" s="1" t="s">
        <v>332</v>
      </c>
      <c r="B1" s="2" t="s">
        <v>333</v>
      </c>
    </row>
    <row r="2" spans="1:2">
      <c r="A2" s="3" t="s">
        <v>334</v>
      </c>
      <c r="B2" s="4" t="e">
        <f>SUMIFS(求职进度表!#REF!,求职进度表!#REF!,求职进度表!#REF!,求职进度表!#REF!,A2)</f>
        <v>#REF!</v>
      </c>
    </row>
    <row r="3" spans="1:2">
      <c r="A3" s="3" t="s">
        <v>335</v>
      </c>
      <c r="B3" s="4" t="e">
        <f>SUMIFS(求职进度表!#REF!,求职进度表!#REF!,求职进度表!#REF!,求职进度表!#REF!,A3)</f>
        <v>#REF!</v>
      </c>
    </row>
    <row r="4" spans="1:2">
      <c r="A4" s="3" t="s">
        <v>336</v>
      </c>
      <c r="B4" s="4" t="e">
        <f>SUMIFS(求职进度表!#REF!,求职进度表!#REF!,求职进度表!#REF!,求职进度表!#REF!,A4)</f>
        <v>#REF!</v>
      </c>
    </row>
    <row r="5" spans="1:2">
      <c r="A5" s="3" t="s">
        <v>337</v>
      </c>
      <c r="B5" s="4" t="e">
        <f>SUMIFS(求职进度表!#REF!,求职进度表!#REF!,求职进度表!#REF!,求职进度表!#REF!,A5)</f>
        <v>#REF!</v>
      </c>
    </row>
    <row r="6" spans="1:2">
      <c r="A6" s="3" t="s">
        <v>338</v>
      </c>
      <c r="B6" s="4" t="e">
        <f>SUMIFS(求职进度表!#REF!,求职进度表!#REF!,求职进度表!#REF!,求职进度表!#REF!,A6)</f>
        <v>#REF!</v>
      </c>
    </row>
    <row r="7" spans="1:2">
      <c r="A7" s="3" t="s">
        <v>339</v>
      </c>
      <c r="B7" s="4" t="e">
        <f>SUMIFS(求职进度表!#REF!,求职进度表!#REF!,求职进度表!#REF!,求职进度表!#REF!,A7)</f>
        <v>#REF!</v>
      </c>
    </row>
    <row r="8" spans="1:2">
      <c r="A8" s="3" t="s">
        <v>340</v>
      </c>
      <c r="B8" s="4" t="e">
        <f>SUMIFS(求职进度表!#REF!,求职进度表!#REF!,求职进度表!#REF!,求职进度表!#REF!,A8)</f>
        <v>#REF!</v>
      </c>
    </row>
    <row r="9" spans="1:2">
      <c r="A9" s="3" t="s">
        <v>341</v>
      </c>
      <c r="B9" s="4" t="e">
        <f>SUMIFS(求职进度表!#REF!,求职进度表!#REF!,求职进度表!#REF!,求职进度表!#REF!,A9)</f>
        <v>#REF!</v>
      </c>
    </row>
    <row r="10" spans="1:2">
      <c r="A10" s="3" t="s">
        <v>342</v>
      </c>
      <c r="B10" s="4" t="e">
        <f>SUMIFS(求职进度表!#REF!,求职进度表!#REF!,求职进度表!#REF!,求职进度表!#REF!,A10)</f>
        <v>#REF!</v>
      </c>
    </row>
    <row r="11" spans="1:2">
      <c r="A11" s="3" t="s">
        <v>343</v>
      </c>
      <c r="B11" s="4" t="e">
        <f>SUMIFS(求职进度表!#REF!,求职进度表!#REF!,求职进度表!#REF!,求职进度表!#REF!,A11)</f>
        <v>#REF!</v>
      </c>
    </row>
    <row r="12" spans="1:2">
      <c r="A12" s="3" t="s">
        <v>344</v>
      </c>
      <c r="B12" s="4" t="e">
        <f>SUMIFS(求职进度表!#REF!,求职进度表!#REF!,求职进度表!#REF!,求职进度表!#REF!,A12)</f>
        <v>#REF!</v>
      </c>
    </row>
    <row r="13" spans="1:2">
      <c r="A13" s="3" t="s">
        <v>345</v>
      </c>
      <c r="B13" s="4" t="e">
        <f>SUMIFS(求职进度表!#REF!,求职进度表!#REF!,求职进度表!#REF!,求职进度表!#REF!,A13)</f>
        <v>#REF!</v>
      </c>
    </row>
    <row r="14" spans="1:2">
      <c r="A14" s="1" t="s">
        <v>62</v>
      </c>
      <c r="B14" s="5" t="e">
        <f>SUM(B2:B13)</f>
        <v>#REF!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F28" sqref="F28"/>
    </sheetView>
  </sheetViews>
  <sheetFormatPr defaultColWidth="8.88888888888889" defaultRowHeight="14.4"/>
  <sheetData>
    <row r="1" spans="3:3">
      <c r="C1" t="s">
        <v>12</v>
      </c>
    </row>
    <row r="2" spans="1:13">
      <c r="A2" t="s">
        <v>62</v>
      </c>
      <c r="B2" t="s">
        <v>25</v>
      </c>
      <c r="C2">
        <f t="shared" ref="C2:G2" si="0">SUM(C3:C36)</f>
        <v>48</v>
      </c>
      <c r="D2" t="s">
        <v>34</v>
      </c>
      <c r="E2">
        <f t="shared" si="0"/>
        <v>18</v>
      </c>
      <c r="F2" t="s">
        <v>42</v>
      </c>
      <c r="G2">
        <f t="shared" si="0"/>
        <v>15</v>
      </c>
      <c r="H2" t="s">
        <v>50</v>
      </c>
      <c r="I2">
        <f t="shared" ref="I2:M2" si="1">SUM(I3:I36)</f>
        <v>5</v>
      </c>
      <c r="J2" t="s">
        <v>346</v>
      </c>
      <c r="K2">
        <f t="shared" si="1"/>
        <v>3</v>
      </c>
      <c r="L2" t="s">
        <v>63</v>
      </c>
      <c r="M2">
        <f t="shared" si="1"/>
        <v>8</v>
      </c>
    </row>
    <row r="3" spans="2:13">
      <c r="B3" t="s">
        <v>82</v>
      </c>
      <c r="C3">
        <v>9</v>
      </c>
      <c r="D3" t="s">
        <v>220</v>
      </c>
      <c r="E3">
        <v>1</v>
      </c>
      <c r="F3" t="s">
        <v>88</v>
      </c>
      <c r="G3">
        <v>3</v>
      </c>
      <c r="H3" t="s">
        <v>193</v>
      </c>
      <c r="I3">
        <v>1</v>
      </c>
      <c r="J3" t="s">
        <v>212</v>
      </c>
      <c r="K3">
        <v>1</v>
      </c>
      <c r="L3" t="s">
        <v>189</v>
      </c>
      <c r="M3">
        <v>1</v>
      </c>
    </row>
    <row r="4" spans="2:13">
      <c r="B4" t="s">
        <v>79</v>
      </c>
      <c r="C4">
        <v>3</v>
      </c>
      <c r="D4" t="s">
        <v>167</v>
      </c>
      <c r="E4">
        <v>1</v>
      </c>
      <c r="F4" t="s">
        <v>157</v>
      </c>
      <c r="G4">
        <v>1</v>
      </c>
      <c r="H4" t="s">
        <v>137</v>
      </c>
      <c r="I4">
        <v>1</v>
      </c>
      <c r="J4" t="s">
        <v>58</v>
      </c>
      <c r="K4">
        <v>1</v>
      </c>
      <c r="L4" t="s">
        <v>232</v>
      </c>
      <c r="M4">
        <v>1</v>
      </c>
    </row>
    <row r="5" spans="2:13">
      <c r="B5" t="s">
        <v>111</v>
      </c>
      <c r="C5">
        <v>3</v>
      </c>
      <c r="D5" t="s">
        <v>226</v>
      </c>
      <c r="E5">
        <v>1</v>
      </c>
      <c r="F5" t="s">
        <v>143</v>
      </c>
      <c r="G5">
        <v>1</v>
      </c>
      <c r="H5" t="s">
        <v>132</v>
      </c>
      <c r="I5">
        <v>1</v>
      </c>
      <c r="J5" t="s">
        <v>172</v>
      </c>
      <c r="K5">
        <v>1</v>
      </c>
      <c r="L5" t="s">
        <v>237</v>
      </c>
      <c r="M5">
        <v>1</v>
      </c>
    </row>
    <row r="6" spans="2:13">
      <c r="B6" t="s">
        <v>76</v>
      </c>
      <c r="C6">
        <v>2</v>
      </c>
      <c r="D6" t="s">
        <v>189</v>
      </c>
      <c r="E6">
        <v>1</v>
      </c>
      <c r="F6" t="s">
        <v>161</v>
      </c>
      <c r="G6">
        <v>1</v>
      </c>
      <c r="H6" t="s">
        <v>151</v>
      </c>
      <c r="I6">
        <v>1</v>
      </c>
      <c r="L6" t="s">
        <v>27</v>
      </c>
      <c r="M6">
        <v>1</v>
      </c>
    </row>
    <row r="7" spans="2:13">
      <c r="B7" t="s">
        <v>117</v>
      </c>
      <c r="C7">
        <v>2</v>
      </c>
      <c r="D7" t="s">
        <v>90</v>
      </c>
      <c r="E7">
        <v>1</v>
      </c>
      <c r="F7" t="s">
        <v>84</v>
      </c>
      <c r="G7">
        <v>1</v>
      </c>
      <c r="H7" t="s">
        <v>145</v>
      </c>
      <c r="I7">
        <v>1</v>
      </c>
      <c r="L7" t="s">
        <v>179</v>
      </c>
      <c r="M7">
        <v>1</v>
      </c>
    </row>
    <row r="8" spans="2:13">
      <c r="B8" t="s">
        <v>176</v>
      </c>
      <c r="C8">
        <v>1</v>
      </c>
      <c r="D8" t="s">
        <v>124</v>
      </c>
      <c r="E8">
        <v>1</v>
      </c>
      <c r="F8" t="s">
        <v>102</v>
      </c>
      <c r="G8">
        <v>1</v>
      </c>
      <c r="L8" t="s">
        <v>109</v>
      </c>
      <c r="M8">
        <v>1</v>
      </c>
    </row>
    <row r="9" spans="2:13">
      <c r="B9" t="s">
        <v>64</v>
      </c>
      <c r="C9">
        <v>1</v>
      </c>
      <c r="D9" t="s">
        <v>257</v>
      </c>
      <c r="E9">
        <v>1</v>
      </c>
      <c r="F9" t="s">
        <v>128</v>
      </c>
      <c r="G9">
        <v>1</v>
      </c>
      <c r="L9" t="s">
        <v>165</v>
      </c>
      <c r="M9">
        <v>1</v>
      </c>
    </row>
    <row r="10" spans="2:13">
      <c r="B10" t="s">
        <v>214</v>
      </c>
      <c r="C10">
        <v>1</v>
      </c>
      <c r="D10" t="s">
        <v>255</v>
      </c>
      <c r="E10">
        <v>1</v>
      </c>
      <c r="F10" t="s">
        <v>58</v>
      </c>
      <c r="G10">
        <v>1</v>
      </c>
      <c r="L10" t="s">
        <v>115</v>
      </c>
      <c r="M10">
        <v>1</v>
      </c>
    </row>
    <row r="11" spans="2:7">
      <c r="B11" t="s">
        <v>203</v>
      </c>
      <c r="C11">
        <v>1</v>
      </c>
      <c r="D11" t="s">
        <v>176</v>
      </c>
      <c r="E11">
        <v>1</v>
      </c>
      <c r="F11" t="s">
        <v>19</v>
      </c>
      <c r="G11">
        <v>1</v>
      </c>
    </row>
    <row r="12" spans="2:7">
      <c r="B12" t="s">
        <v>98</v>
      </c>
      <c r="C12">
        <v>1</v>
      </c>
      <c r="D12" t="s">
        <v>64</v>
      </c>
      <c r="E12">
        <v>1</v>
      </c>
      <c r="F12" t="s">
        <v>109</v>
      </c>
      <c r="G12">
        <v>1</v>
      </c>
    </row>
    <row r="13" spans="2:7">
      <c r="B13" t="s">
        <v>139</v>
      </c>
      <c r="C13">
        <v>1</v>
      </c>
      <c r="D13" t="s">
        <v>130</v>
      </c>
      <c r="E13">
        <v>1</v>
      </c>
      <c r="F13" t="s">
        <v>165</v>
      </c>
      <c r="G13">
        <v>1</v>
      </c>
    </row>
    <row r="14" spans="2:7">
      <c r="B14" t="s">
        <v>169</v>
      </c>
      <c r="C14">
        <v>1</v>
      </c>
      <c r="D14" t="s">
        <v>98</v>
      </c>
      <c r="E14">
        <v>1</v>
      </c>
      <c r="F14" t="s">
        <v>68</v>
      </c>
      <c r="G14">
        <v>1</v>
      </c>
    </row>
    <row r="15" spans="2:7">
      <c r="B15" t="s">
        <v>121</v>
      </c>
      <c r="C15">
        <v>1</v>
      </c>
      <c r="D15" t="s">
        <v>139</v>
      </c>
      <c r="E15">
        <v>1</v>
      </c>
      <c r="F15" t="s">
        <v>100</v>
      </c>
      <c r="G15">
        <v>1</v>
      </c>
    </row>
    <row r="16" spans="2:5">
      <c r="B16" t="s">
        <v>44</v>
      </c>
      <c r="C16">
        <v>1</v>
      </c>
      <c r="D16" t="s">
        <v>169</v>
      </c>
      <c r="E16">
        <v>1</v>
      </c>
    </row>
    <row r="17" spans="2:5">
      <c r="B17" t="s">
        <v>200</v>
      </c>
      <c r="C17">
        <v>1</v>
      </c>
      <c r="D17" t="s">
        <v>159</v>
      </c>
      <c r="E17">
        <v>1</v>
      </c>
    </row>
    <row r="18" spans="2:5">
      <c r="B18" t="s">
        <v>184</v>
      </c>
      <c r="C18">
        <v>1</v>
      </c>
      <c r="D18" t="s">
        <v>106</v>
      </c>
      <c r="E18">
        <v>1</v>
      </c>
    </row>
    <row r="19" spans="2:5">
      <c r="B19" t="s">
        <v>224</v>
      </c>
      <c r="C19">
        <v>1</v>
      </c>
      <c r="D19" t="s">
        <v>84</v>
      </c>
      <c r="E19">
        <v>1</v>
      </c>
    </row>
    <row r="20" spans="2:5">
      <c r="B20" t="s">
        <v>209</v>
      </c>
      <c r="C20">
        <v>1</v>
      </c>
      <c r="D20" t="s">
        <v>223</v>
      </c>
      <c r="E20">
        <v>1</v>
      </c>
    </row>
    <row r="21" spans="2:3">
      <c r="B21" t="s">
        <v>52</v>
      </c>
      <c r="C21">
        <v>1</v>
      </c>
    </row>
    <row r="22" spans="2:3">
      <c r="B22" t="s">
        <v>36</v>
      </c>
      <c r="C22">
        <v>1</v>
      </c>
    </row>
    <row r="23" spans="2:3">
      <c r="B23" t="s">
        <v>182</v>
      </c>
      <c r="C23">
        <v>1</v>
      </c>
    </row>
    <row r="24" spans="2:3">
      <c r="B24" t="s">
        <v>235</v>
      </c>
      <c r="C24">
        <v>1</v>
      </c>
    </row>
    <row r="25" spans="2:3">
      <c r="B25" t="s">
        <v>86</v>
      </c>
      <c r="C25">
        <v>1</v>
      </c>
    </row>
    <row r="26" spans="2:3">
      <c r="B26" t="s">
        <v>104</v>
      </c>
      <c r="C26">
        <v>1</v>
      </c>
    </row>
    <row r="27" spans="2:3">
      <c r="B27" t="s">
        <v>94</v>
      </c>
      <c r="C27">
        <v>1</v>
      </c>
    </row>
    <row r="28" spans="2:3">
      <c r="B28" t="s">
        <v>187</v>
      </c>
      <c r="C28">
        <v>1</v>
      </c>
    </row>
    <row r="29" spans="2:3">
      <c r="B29" t="s">
        <v>143</v>
      </c>
      <c r="C29">
        <v>1</v>
      </c>
    </row>
    <row r="30" spans="2:3">
      <c r="B30" t="s">
        <v>262</v>
      </c>
      <c r="C30">
        <v>1</v>
      </c>
    </row>
    <row r="31" spans="2:3">
      <c r="B31" t="s">
        <v>217</v>
      </c>
      <c r="C31">
        <v>1</v>
      </c>
    </row>
    <row r="32" spans="2:3">
      <c r="B32" t="s">
        <v>27</v>
      </c>
      <c r="C32">
        <v>1</v>
      </c>
    </row>
    <row r="33" spans="2:3">
      <c r="B33" t="s">
        <v>159</v>
      </c>
      <c r="C33">
        <v>1</v>
      </c>
    </row>
    <row r="34" spans="2:3">
      <c r="B34" t="s">
        <v>205</v>
      </c>
      <c r="C34">
        <v>1</v>
      </c>
    </row>
    <row r="35" spans="2:3">
      <c r="B35" t="s">
        <v>128</v>
      </c>
      <c r="C35">
        <v>1</v>
      </c>
    </row>
    <row r="36" spans="2:3">
      <c r="B36" t="s">
        <v>153</v>
      </c>
      <c r="C36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opLeftCell="A10" workbookViewId="0">
      <selection activeCell="A1" sqref="A1"/>
    </sheetView>
  </sheetViews>
  <sheetFormatPr defaultColWidth="8.87962962962963" defaultRowHeight="14.4"/>
  <sheetData/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求职进度表</vt:lpstr>
      <vt:lpstr>Sheet1</vt:lpstr>
      <vt:lpstr>导出计数_职位</vt:lpstr>
      <vt:lpstr>Sheet2</vt:lpstr>
      <vt:lpstr>职位分类</vt:lpstr>
      <vt:lpstr>说明页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yippy</cp:lastModifiedBy>
  <dcterms:created xsi:type="dcterms:W3CDTF">2022-09-09T07:07:00Z</dcterms:created>
  <dcterms:modified xsi:type="dcterms:W3CDTF">2023-04-18T11:12:17Z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4900947A4C5F4466A93C6A52ACED57AC_11</vt:lpwstr>
  </property>
  <property fmtid="{D5CDD505-2E9C-101B-9397-08002B2CF9AE}" pid="3" name="KSOProductBuildVer">
    <vt:lpwstr>2052-11.1.0.14036</vt:lpwstr>
  </property>
  <property fmtid="{D5CDD505-2E9C-101B-9397-08002B2CF9AE}" pid="4" name="KSOTemplateUUID">
    <vt:lpwstr>v1.0_mb_x3kYUg8S2LXUXyz4M/hcdQ==</vt:lpwstr>
  </property>
</Properties>
</file>