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1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</sheets>
  <calcPr calcId="144525"/>
</workbook>
</file>

<file path=xl/sharedStrings.xml><?xml version="1.0" encoding="utf-8"?>
<sst xmlns="http://schemas.openxmlformats.org/spreadsheetml/2006/main" count="156" uniqueCount="134">
  <si>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</si>
  <si>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</si>
  <si>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</si>
  <si>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</si>
  <si>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</si>
  <si>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</si>
  <si>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</si>
  <si>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</si>
  <si>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</si>
  <si>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</si>
  <si>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</si>
  <si>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</si>
  <si>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</si>
  <si>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</si>
  <si>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</si>
  <si>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</si>
  <si>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</si>
  <si>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</si>
  <si>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</si>
  <si>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</si>
  <si>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</si>
  <si>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</si>
  <si>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</si>
  <si>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</si>
  <si>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</si>
  <si>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</si>
  <si>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</si>
  <si>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</si>
  <si>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</si>
  <si>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</si>
  <si>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</si>
  <si>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</si>
  <si>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</si>
  <si>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</si>
  <si>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</si>
  <si>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</si>
  <si>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</si>
  <si>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</si>
  <si>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</si>
  <si>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</si>
  <si>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</si>
  <si>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</si>
  <si>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</si>
  <si>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非流动资产合计</t>
  </si>
  <si>
    <t>其他非流动负债</t>
  </si>
  <si>
    <t>长期股权投资占非流动资产比率</t>
  </si>
  <si>
    <t>非流动负债合计</t>
  </si>
  <si>
    <t>其他权益工具投资占非流动资产比率</t>
  </si>
  <si>
    <t>长期借款占非流动负债比率</t>
  </si>
  <si>
    <t>固定资产占非流动资产比率</t>
  </si>
  <si>
    <t>长期应付款占非流动负债比率</t>
  </si>
  <si>
    <t>在建工程占非流动资产比率</t>
  </si>
  <si>
    <t>递延所得税负债占非流动负债比率</t>
  </si>
  <si>
    <t>长期待摊费用占非流动资产比率</t>
  </si>
  <si>
    <t>递延收益占非流动负债比率</t>
  </si>
  <si>
    <t>无形资产占非流动资产比率</t>
  </si>
  <si>
    <t>开发支出占非流动资产比率</t>
  </si>
  <si>
    <t>商誉占非流动资产比率</t>
  </si>
  <si>
    <t>经营性资产</t>
  </si>
  <si>
    <t>经营性负债</t>
  </si>
  <si>
    <t>预收款项</t>
  </si>
  <si>
    <t>金融性资产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</si>
  <si>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</si>
  <si>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</si>
  <si>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</si>
  <si>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</si>
  <si>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</si>
  <si>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</si>
  <si>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</si>
  <si>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</si>
  <si>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</si>
  <si>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</si>
  <si>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</si>
  <si>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</si>
  <si>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</si>
  <si>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</si>
  <si>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</si>
  <si>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</si>
  <si>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资产合计</t>
  </si>
  <si>
    <t>负债合计</t>
  </si>
  <si>
    <t>总资产</t>
  </si>
  <si>
    <t>经营性资产占比</t>
  </si>
  <si>
    <t>总负债</t>
  </si>
  <si>
    <t>经营性负债占比</t>
  </si>
  <si>
    <t>金融性资产占比</t>
  </si>
  <si>
    <t>金融性负债占比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</si>
  <si>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</si>
  <si>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</si>
  <si>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</si>
  <si>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</si>
  <si>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</si>
  <si>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</si>
  <si>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</si>
  <si>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</si>
  <si>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</si>
  <si>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</si>
  <si>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</si>
  <si>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</si>
  <si>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</si>
  <si>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</si>
  <si>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</si>
  <si>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</si>
  <si>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</si>
  <si>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</si>
  <si>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</si>
  <si>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</si>
  <si>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</si>
  <si>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</si>
  <si>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</si>
  <si>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</si>
  <si>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</si>
  <si>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</si>
  <si>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</si>
  <si>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自由现金流均值(FCF)</t>
  </si>
  <si>
    <t>营业外支出</t>
  </si>
  <si>
    <t>折现率(r)</t>
  </si>
  <si>
    <t>持续经营净利润</t>
  </si>
  <si>
    <t>永续年金增长率(g)</t>
  </si>
  <si>
    <t>毛利</t>
  </si>
  <si>
    <t>自由现金流增长率(G)</t>
  </si>
  <si>
    <t>毛利率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</si>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</sst>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  <numFmt numFmtId="177" formatCode="0.00_ "/>
    <numFmt numFmtId="178" formatCode="#,##0.00_ "/>
    <numFmt numFmtId="179" formatCode="\+0;\-0;0;@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2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3" borderId="15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25" borderId="13" applyNumberFormat="0" applyAlignment="0" applyProtection="0">
      <alignment vertical="center"/>
    </xf>
    <xf numFmtId="0" fontId="19" fillId="25" borderId="11" applyNumberFormat="0" applyAlignment="0" applyProtection="0">
      <alignment vertical="center"/>
    </xf>
    <xf numFmtId="0" fontId="15" fillId="24" borderId="12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>
      <alignment vertical="center"/>
    </xf>
    <xf numFmtId="177" fontId="0" fillId="0" borderId="1" xfId="0" applyNumberFormat="1" applyBorder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4" borderId="1" xfId="0" applyFill="1" applyBorder="1">
      <alignment vertical="center"/>
    </xf>
    <xf numFmtId="176" fontId="0" fillId="4" borderId="1" xfId="11" applyNumberFormat="1" applyFill="1" applyBorder="1">
      <alignment vertical="center"/>
    </xf>
    <xf numFmtId="0" fontId="0" fillId="4" borderId="1" xfId="0" applyFont="1" applyFill="1" applyBorder="1">
      <alignment vertical="center"/>
    </xf>
    <xf numFmtId="10" fontId="0" fillId="4" borderId="1" xfId="11" applyNumberFormat="1" applyFont="1" applyFill="1" applyBorder="1">
      <alignment vertical="center"/>
    </xf>
    <xf numFmtId="0" fontId="0" fillId="4" borderId="2" xfId="0" applyFont="1" applyFill="1" applyBorder="1" applyAlignment="1">
      <alignment vertical="center"/>
    </xf>
    <xf numFmtId="178" fontId="0" fillId="4" borderId="1" xfId="11" applyNumberFormat="1" applyFont="1" applyFill="1" applyBorder="1">
      <alignment vertical="center"/>
    </xf>
    <xf numFmtId="10" fontId="0" fillId="2" borderId="1" xfId="11" applyNumberFormat="1" applyFill="1" applyBorder="1">
      <alignment vertical="center"/>
    </xf>
    <xf numFmtId="0" fontId="2" fillId="0" borderId="0" xfId="0" applyFont="1">
      <alignment vertical="center"/>
    </xf>
    <xf numFmtId="179" fontId="0" fillId="0" borderId="0" xfId="0" applyNumberFormat="1">
      <alignment vertical="center"/>
    </xf>
    <xf numFmtId="9" fontId="1" fillId="0" borderId="0" xfId="0" applyNumberFormat="1" applyFont="1" applyFill="1" applyAlignment="1">
      <alignment vertical="center"/>
    </xf>
    <xf numFmtId="0" fontId="1" fillId="5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2" borderId="1" xfId="1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1"/>
  <sheetViews>
    <sheetView workbookViewId="0">
      <selection activeCell="J19" sqref="J19:L24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7.4508196721311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"/>
      <c r="C2" s="2"/>
      <c r="D2" s="2">
        <v>2019</v>
      </c>
      <c r="E2" s="2">
        <v>2018</v>
      </c>
      <c r="F2" s="2">
        <v>2017</v>
      </c>
      <c r="H2" s="2"/>
      <c r="I2" s="2"/>
      <c r="J2" s="2">
        <v>2019</v>
      </c>
      <c r="K2" s="2">
        <v>2018</v>
      </c>
      <c r="L2" s="2">
        <v>2017</v>
      </c>
    </row>
    <row r="3" spans="2:12">
      <c r="B3" s="2"/>
      <c r="C3" s="2" t="s">
        <v>0</v>
      </c>
      <c r="D3" s="30"/>
      <c r="E3" s="31"/>
      <c r="F3" s="32"/>
      <c r="H3" s="2"/>
      <c r="I3" s="2" t="s">
        <v>0</v>
      </c>
      <c r="J3" s="30"/>
      <c r="K3" s="31"/>
      <c r="L3" s="32"/>
    </row>
    <row r="4" spans="2:12">
      <c r="B4" s="3" t="s">
        <v>1</v>
      </c>
      <c r="C4" s="2" t="s">
        <v>2</v>
      </c>
      <c r="D4" s="2"/>
      <c r="E4" s="2"/>
      <c r="F4" s="2"/>
      <c r="H4" s="22" t="s">
        <v>3</v>
      </c>
      <c r="I4" s="2" t="s">
        <v>4</v>
      </c>
      <c r="J4" s="2"/>
      <c r="K4" s="2"/>
      <c r="L4" s="2"/>
    </row>
    <row r="5" spans="2:12">
      <c r="B5" s="3"/>
      <c r="C5" s="2" t="s">
        <v>5</v>
      </c>
      <c r="D5" s="2"/>
      <c r="E5" s="2"/>
      <c r="F5" s="2"/>
      <c r="H5" s="23"/>
      <c r="I5" s="2" t="s">
        <v>6</v>
      </c>
      <c r="J5" s="2"/>
      <c r="K5" s="2"/>
      <c r="L5" s="2"/>
    </row>
    <row r="6" spans="2:12">
      <c r="B6" s="3"/>
      <c r="C6" s="2" t="s">
        <v>7</v>
      </c>
      <c r="D6" s="2"/>
      <c r="E6" s="2"/>
      <c r="F6" s="2"/>
      <c r="H6" s="23"/>
      <c r="I6" s="2" t="s">
        <v>8</v>
      </c>
      <c r="J6" s="2"/>
      <c r="K6" s="2"/>
      <c r="L6" s="2"/>
    </row>
    <row r="7" spans="2:12">
      <c r="B7" s="3"/>
      <c r="C7" s="2" t="s">
        <v>9</v>
      </c>
      <c r="D7" s="2"/>
      <c r="E7" s="2"/>
      <c r="F7" s="2"/>
      <c r="H7" s="23"/>
      <c r="I7" s="2" t="s">
        <v>10</v>
      </c>
      <c r="J7" s="2"/>
      <c r="K7" s="2"/>
      <c r="L7" s="2"/>
    </row>
    <row r="8" spans="2:12">
      <c r="B8" s="3"/>
      <c r="C8" s="2" t="s">
        <v>11</v>
      </c>
      <c r="D8" s="2"/>
      <c r="E8" s="2"/>
      <c r="F8" s="2"/>
      <c r="H8" s="23"/>
      <c r="I8" s="2" t="s">
        <v>12</v>
      </c>
      <c r="J8" s="2"/>
      <c r="K8" s="2"/>
      <c r="L8" s="2"/>
    </row>
    <row r="9" spans="2:12">
      <c r="B9" s="3"/>
      <c r="C9" s="2" t="s">
        <v>13</v>
      </c>
      <c r="D9" s="2"/>
      <c r="E9" s="2"/>
      <c r="F9" s="5"/>
      <c r="H9" s="23"/>
      <c r="I9" s="2" t="s">
        <v>14</v>
      </c>
      <c r="J9" s="2"/>
      <c r="K9" s="2"/>
      <c r="L9" s="2"/>
    </row>
    <row r="10" spans="2:12">
      <c r="B10" s="3"/>
      <c r="C10" s="4" t="s">
        <v>15</v>
      </c>
      <c r="D10" s="33" t="e">
        <f>D4/D9</f>
        <v>#DIV/0!</v>
      </c>
      <c r="E10" s="33" t="e">
        <f>E4/E9</f>
        <v>#DIV/0!</v>
      </c>
      <c r="F10" s="33" t="e">
        <f>F4/F9</f>
        <v>#DIV/0!</v>
      </c>
      <c r="H10" s="23"/>
      <c r="I10" s="2" t="s">
        <v>16</v>
      </c>
      <c r="J10" s="2"/>
      <c r="K10" s="2"/>
      <c r="L10" s="2"/>
    </row>
    <row r="11" spans="2:12">
      <c r="B11" s="3"/>
      <c r="C11" s="4" t="s">
        <v>17</v>
      </c>
      <c r="D11" s="33" t="e">
        <f>D5/D9</f>
        <v>#DIV/0!</v>
      </c>
      <c r="E11" s="33" t="e">
        <f>E5/E9</f>
        <v>#DIV/0!</v>
      </c>
      <c r="F11" s="33" t="e">
        <f>F5/F9</f>
        <v>#DIV/0!</v>
      </c>
      <c r="H11" s="23"/>
      <c r="I11" s="2" t="s">
        <v>18</v>
      </c>
      <c r="J11" s="2"/>
      <c r="K11" s="2"/>
      <c r="L11" s="5"/>
    </row>
    <row r="12" spans="2:12">
      <c r="B12" s="3"/>
      <c r="C12" s="4" t="s">
        <v>19</v>
      </c>
      <c r="D12" s="33" t="e">
        <f>D6/D9</f>
        <v>#DIV/0!</v>
      </c>
      <c r="E12" s="33" t="e">
        <f>E6/E9</f>
        <v>#DIV/0!</v>
      </c>
      <c r="F12" s="33" t="e">
        <f>F6/F9</f>
        <v>#DIV/0!</v>
      </c>
      <c r="H12" s="23"/>
      <c r="I12" s="4" t="s">
        <v>20</v>
      </c>
      <c r="J12" s="33" t="e">
        <f t="shared" ref="J12:L12" si="0">J4/J11</f>
        <v>#DIV/0!</v>
      </c>
      <c r="K12" s="33" t="e">
        <f t="shared" si="0"/>
        <v>#DIV/0!</v>
      </c>
      <c r="L12" s="33" t="e">
        <f t="shared" si="0"/>
        <v>#DIV/0!</v>
      </c>
    </row>
    <row r="13" spans="2:12">
      <c r="B13" s="3"/>
      <c r="C13" s="4" t="s">
        <v>21</v>
      </c>
      <c r="D13" s="33" t="e">
        <f>D7/D9</f>
        <v>#DIV/0!</v>
      </c>
      <c r="E13" s="33" t="e">
        <f>E7/E9</f>
        <v>#DIV/0!</v>
      </c>
      <c r="F13" s="33" t="e">
        <f>F7/F9</f>
        <v>#DIV/0!</v>
      </c>
      <c r="H13" s="23"/>
      <c r="I13" s="4" t="s">
        <v>22</v>
      </c>
      <c r="J13" s="33" t="e">
        <f t="shared" ref="J13:L13" si="1">J5/J11</f>
        <v>#DIV/0!</v>
      </c>
      <c r="K13" s="33" t="e">
        <f t="shared" si="1"/>
        <v>#DIV/0!</v>
      </c>
      <c r="L13" s="33" t="e">
        <f t="shared" si="1"/>
        <v>#DIV/0!</v>
      </c>
    </row>
    <row r="14" spans="2:12">
      <c r="B14" s="3"/>
      <c r="C14" s="4" t="s">
        <v>23</v>
      </c>
      <c r="D14" s="33" t="e">
        <f>D8/D9</f>
        <v>#DIV/0!</v>
      </c>
      <c r="E14" s="33" t="e">
        <f>E8/E9</f>
        <v>#DIV/0!</v>
      </c>
      <c r="F14" s="33" t="e">
        <f>F8/F9</f>
        <v>#DIV/0!</v>
      </c>
      <c r="H14" s="23"/>
      <c r="I14" s="4" t="s">
        <v>24</v>
      </c>
      <c r="J14" s="33" t="e">
        <f t="shared" ref="J14:L14" si="2">J6/J11</f>
        <v>#DIV/0!</v>
      </c>
      <c r="K14" s="33" t="e">
        <f t="shared" si="2"/>
        <v>#DIV/0!</v>
      </c>
      <c r="L14" s="33" t="e">
        <f t="shared" si="2"/>
        <v>#DIV/0!</v>
      </c>
    </row>
    <row r="15" spans="2:12">
      <c r="B15" s="3" t="s">
        <v>25</v>
      </c>
      <c r="C15" s="2" t="s">
        <v>26</v>
      </c>
      <c r="D15" s="2"/>
      <c r="E15" s="2"/>
      <c r="F15" s="2"/>
      <c r="H15" s="23"/>
      <c r="I15" s="4" t="s">
        <v>27</v>
      </c>
      <c r="J15" s="33" t="e">
        <f t="shared" ref="J15:L15" si="3">J7/J11</f>
        <v>#DIV/0!</v>
      </c>
      <c r="K15" s="33" t="e">
        <f t="shared" si="3"/>
        <v>#DIV/0!</v>
      </c>
      <c r="L15" s="33" t="e">
        <f t="shared" si="3"/>
        <v>#DIV/0!</v>
      </c>
    </row>
    <row r="16" spans="2:12">
      <c r="B16" s="3"/>
      <c r="C16" s="2" t="s">
        <v>28</v>
      </c>
      <c r="D16" s="2"/>
      <c r="E16" s="2"/>
      <c r="F16" s="2"/>
      <c r="H16" s="23"/>
      <c r="I16" s="4" t="s">
        <v>29</v>
      </c>
      <c r="J16" s="33" t="e">
        <f t="shared" ref="J16:L16" si="4">J8/J11</f>
        <v>#DIV/0!</v>
      </c>
      <c r="K16" s="33" t="e">
        <f t="shared" si="4"/>
        <v>#DIV/0!</v>
      </c>
      <c r="L16" s="33" t="e">
        <f t="shared" si="4"/>
        <v>#DIV/0!</v>
      </c>
    </row>
    <row r="17" spans="2:12">
      <c r="B17" s="3"/>
      <c r="C17" s="2" t="s">
        <v>30</v>
      </c>
      <c r="D17" s="2"/>
      <c r="E17" s="2"/>
      <c r="F17" s="2"/>
      <c r="H17" s="23"/>
      <c r="I17" s="4" t="s">
        <v>31</v>
      </c>
      <c r="J17" s="33" t="e">
        <f t="shared" ref="J17:L17" si="5">J9/J11</f>
        <v>#DIV/0!</v>
      </c>
      <c r="K17" s="33" t="e">
        <f t="shared" si="5"/>
        <v>#DIV/0!</v>
      </c>
      <c r="L17" s="33" t="e">
        <f t="shared" si="5"/>
        <v>#DIV/0!</v>
      </c>
    </row>
    <row r="18" spans="2:12">
      <c r="B18" s="3"/>
      <c r="C18" s="2" t="s">
        <v>32</v>
      </c>
      <c r="D18" s="2"/>
      <c r="E18" s="2"/>
      <c r="F18" s="2"/>
      <c r="H18" s="23"/>
      <c r="I18" s="4" t="s">
        <v>33</v>
      </c>
      <c r="J18" s="33" t="e">
        <f t="shared" ref="J18:L18" si="6">J10/J11</f>
        <v>#DIV/0!</v>
      </c>
      <c r="K18" s="33" t="e">
        <f t="shared" si="6"/>
        <v>#DIV/0!</v>
      </c>
      <c r="L18" s="33" t="e">
        <f t="shared" si="6"/>
        <v>#DIV/0!</v>
      </c>
    </row>
    <row r="19" spans="2:12">
      <c r="B19" s="3"/>
      <c r="C19" s="2" t="s">
        <v>34</v>
      </c>
      <c r="D19" s="2"/>
      <c r="E19" s="2"/>
      <c r="F19" s="2"/>
      <c r="H19" s="3" t="s">
        <v>35</v>
      </c>
      <c r="I19" s="2" t="s">
        <v>36</v>
      </c>
      <c r="J19" s="2"/>
      <c r="K19" s="2"/>
      <c r="L19" s="2"/>
    </row>
    <row r="20" spans="2:12">
      <c r="B20" s="3"/>
      <c r="C20" s="2" t="s">
        <v>37</v>
      </c>
      <c r="D20" s="2"/>
      <c r="E20" s="2"/>
      <c r="F20" s="2"/>
      <c r="H20" s="3"/>
      <c r="I20" s="2" t="s">
        <v>38</v>
      </c>
      <c r="J20" s="2"/>
      <c r="K20" s="2"/>
      <c r="L20" s="2"/>
    </row>
    <row r="21" spans="2:12">
      <c r="B21" s="3"/>
      <c r="C21" s="2" t="s">
        <v>39</v>
      </c>
      <c r="D21" s="2"/>
      <c r="E21" s="2"/>
      <c r="F21" s="2"/>
      <c r="H21" s="3"/>
      <c r="I21" s="2" t="s">
        <v>40</v>
      </c>
      <c r="J21" s="2"/>
      <c r="K21" s="2"/>
      <c r="L21" s="2"/>
    </row>
    <row r="22" spans="2:12">
      <c r="B22" s="3"/>
      <c r="C22" s="2" t="s">
        <v>41</v>
      </c>
      <c r="D22" s="2"/>
      <c r="E22" s="2"/>
      <c r="F22" s="2"/>
      <c r="H22" s="3"/>
      <c r="I22" s="2" t="s">
        <v>42</v>
      </c>
      <c r="J22" s="28"/>
      <c r="K22" s="28"/>
      <c r="L22" s="28"/>
    </row>
    <row r="23" spans="2:12">
      <c r="B23" s="3"/>
      <c r="C23" s="2" t="s">
        <v>43</v>
      </c>
      <c r="D23" s="2"/>
      <c r="E23" s="2"/>
      <c r="F23" s="2"/>
      <c r="H23" s="3"/>
      <c r="I23" s="2" t="s">
        <v>44</v>
      </c>
      <c r="J23" s="2"/>
      <c r="K23" s="2"/>
      <c r="L23" s="2"/>
    </row>
    <row r="24" spans="2:12">
      <c r="B24" s="3"/>
      <c r="C24" s="4" t="s">
        <v>45</v>
      </c>
      <c r="D24" s="33" t="e">
        <f>D15/D23</f>
        <v>#DIV/0!</v>
      </c>
      <c r="E24" s="33" t="e">
        <f>E15/E23</f>
        <v>#DIV/0!</v>
      </c>
      <c r="F24" s="33" t="e">
        <f>F15/F23</f>
        <v>#DIV/0!</v>
      </c>
      <c r="H24" s="3"/>
      <c r="I24" s="2" t="s">
        <v>46</v>
      </c>
      <c r="J24" s="2"/>
      <c r="K24" s="2"/>
      <c r="L24" s="2"/>
    </row>
    <row r="25" spans="2:12">
      <c r="B25" s="3"/>
      <c r="C25" s="4" t="s">
        <v>47</v>
      </c>
      <c r="D25" s="33" t="e">
        <f>D16/D23</f>
        <v>#DIV/0!</v>
      </c>
      <c r="E25" s="33" t="e">
        <f>E16/E23</f>
        <v>#DIV/0!</v>
      </c>
      <c r="F25" s="33" t="e">
        <f>F16/F23</f>
        <v>#DIV/0!</v>
      </c>
      <c r="H25" s="3"/>
      <c r="I25" s="4" t="s">
        <v>48</v>
      </c>
      <c r="J25" s="33" t="e">
        <f t="shared" ref="J25:L25" si="7">J19/J24</f>
        <v>#DIV/0!</v>
      </c>
      <c r="K25" s="33" t="e">
        <f t="shared" si="7"/>
        <v>#DIV/0!</v>
      </c>
      <c r="L25" s="33" t="e">
        <f t="shared" si="7"/>
        <v>#DIV/0!</v>
      </c>
    </row>
    <row r="26" spans="2:12">
      <c r="B26" s="3"/>
      <c r="C26" s="4" t="s">
        <v>49</v>
      </c>
      <c r="D26" s="33" t="e">
        <f>D17/D23</f>
        <v>#DIV/0!</v>
      </c>
      <c r="E26" s="33" t="e">
        <f>E17/E23</f>
        <v>#DIV/0!</v>
      </c>
      <c r="F26" s="33" t="e">
        <f>F17/F23</f>
        <v>#DIV/0!</v>
      </c>
      <c r="H26" s="3"/>
      <c r="I26" s="4" t="s">
        <v>50</v>
      </c>
      <c r="J26" s="33" t="e">
        <f t="shared" ref="J26:L26" si="8">J20/J24</f>
        <v>#DIV/0!</v>
      </c>
      <c r="K26" s="33" t="e">
        <f t="shared" si="8"/>
        <v>#DIV/0!</v>
      </c>
      <c r="L26" s="33" t="e">
        <f t="shared" si="8"/>
        <v>#DIV/0!</v>
      </c>
    </row>
    <row r="27" spans="2:12">
      <c r="B27" s="3"/>
      <c r="C27" s="4" t="s">
        <v>51</v>
      </c>
      <c r="D27" s="33" t="e">
        <f>D18/D23</f>
        <v>#DIV/0!</v>
      </c>
      <c r="E27" s="33" t="e">
        <f>E18/E23</f>
        <v>#DIV/0!</v>
      </c>
      <c r="F27" s="33" t="e">
        <f>F18/F23</f>
        <v>#DIV/0!</v>
      </c>
      <c r="H27" s="3"/>
      <c r="I27" s="4" t="s">
        <v>52</v>
      </c>
      <c r="J27" s="33" t="e">
        <f t="shared" ref="J27:L27" si="9">J21/J24</f>
        <v>#DIV/0!</v>
      </c>
      <c r="K27" s="33" t="e">
        <f t="shared" si="9"/>
        <v>#DIV/0!</v>
      </c>
      <c r="L27" s="33" t="e">
        <f t="shared" si="9"/>
        <v>#DIV/0!</v>
      </c>
    </row>
    <row r="28" spans="2:12">
      <c r="B28" s="3"/>
      <c r="C28" s="4" t="s">
        <v>53</v>
      </c>
      <c r="D28" s="33" t="e">
        <f>D19/D23</f>
        <v>#DIV/0!</v>
      </c>
      <c r="E28" s="33" t="e">
        <f>E19/E23</f>
        <v>#DIV/0!</v>
      </c>
      <c r="F28" s="33" t="e">
        <f>F19/F23</f>
        <v>#DIV/0!</v>
      </c>
      <c r="H28" s="3"/>
      <c r="I28" s="4" t="s">
        <v>54</v>
      </c>
      <c r="J28" s="33" t="e">
        <f t="shared" ref="J28:L28" si="10">J22/J24</f>
        <v>#DIV/0!</v>
      </c>
      <c r="K28" s="33" t="e">
        <f t="shared" si="10"/>
        <v>#DIV/0!</v>
      </c>
      <c r="L28" s="33" t="e">
        <f t="shared" si="10"/>
        <v>#DIV/0!</v>
      </c>
    </row>
    <row r="29" spans="2:12">
      <c r="B29" s="3"/>
      <c r="C29" s="4" t="s">
        <v>55</v>
      </c>
      <c r="D29" s="33" t="e">
        <f>D20/D23</f>
        <v>#DIV/0!</v>
      </c>
      <c r="E29" s="33" t="e">
        <f>E20/E23</f>
        <v>#DIV/0!</v>
      </c>
      <c r="F29" s="33" t="e">
        <f>F20/F23</f>
        <v>#DIV/0!</v>
      </c>
      <c r="H29" s="3"/>
      <c r="I29" s="4"/>
      <c r="J29" s="33" t="e">
        <f t="shared" ref="J29:L29" si="11">J23/J24</f>
        <v>#DIV/0!</v>
      </c>
      <c r="K29" s="33" t="e">
        <f t="shared" si="11"/>
        <v>#DIV/0!</v>
      </c>
      <c r="L29" s="33" t="e">
        <f t="shared" si="11"/>
        <v>#DIV/0!</v>
      </c>
    </row>
    <row r="30" spans="2:6">
      <c r="B30" s="3"/>
      <c r="C30" s="4" t="s">
        <v>56</v>
      </c>
      <c r="D30" s="33" t="e">
        <f>D21/D23</f>
        <v>#DIV/0!</v>
      </c>
      <c r="E30" s="33" t="e">
        <f>E21/E23</f>
        <v>#DIV/0!</v>
      </c>
      <c r="F30" s="33" t="e">
        <f>F21/F23</f>
        <v>#DIV/0!</v>
      </c>
    </row>
    <row r="31" spans="2:6">
      <c r="B31" s="3"/>
      <c r="C31" s="4" t="s">
        <v>57</v>
      </c>
      <c r="D31" s="33" t="e">
        <f>D22/D23</f>
        <v>#DIV/0!</v>
      </c>
      <c r="E31" s="33" t="e">
        <f>E22/E23</f>
        <v>#DIV/0!</v>
      </c>
      <c r="F31" s="33" t="e">
        <f>F22/F23</f>
        <v>#DIV/0!</v>
      </c>
    </row>
  </sheetData>
  <mergeCells count="6">
    <mergeCell ref="D3:F3"/>
    <mergeCell ref="J3:L3"/>
    <mergeCell ref="B4:B14"/>
    <mergeCell ref="B15:B31"/>
    <mergeCell ref="H4:H18"/>
    <mergeCell ref="H19:H2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2"/>
  <sheetViews>
    <sheetView tabSelected="1" workbookViewId="0">
      <selection activeCell="D6" sqref="D6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"/>
      <c r="C2" s="2"/>
      <c r="D2" s="2">
        <v>2019</v>
      </c>
      <c r="E2" s="2">
        <v>2018</v>
      </c>
      <c r="F2" s="2">
        <v>2017</v>
      </c>
      <c r="H2" s="2"/>
      <c r="I2" s="2"/>
      <c r="J2" s="2">
        <v>2019</v>
      </c>
      <c r="K2" s="2">
        <v>2018</v>
      </c>
      <c r="L2" s="2">
        <v>2017</v>
      </c>
    </row>
    <row r="3" spans="2:12">
      <c r="B3" s="2"/>
      <c r="C3" s="2" t="s">
        <v>0</v>
      </c>
      <c r="D3" s="3"/>
      <c r="E3" s="3"/>
      <c r="F3" s="3"/>
      <c r="H3" s="2"/>
      <c r="I3" s="2" t="s">
        <v>0</v>
      </c>
      <c r="J3" s="3"/>
      <c r="K3" s="3"/>
      <c r="L3" s="3"/>
    </row>
    <row r="4" spans="2:12">
      <c r="B4" s="3" t="s">
        <v>58</v>
      </c>
      <c r="C4" s="2" t="s">
        <v>2</v>
      </c>
      <c r="D4" s="2">
        <v>6.64</v>
      </c>
      <c r="E4" s="2">
        <v>3.74</v>
      </c>
      <c r="F4" s="2">
        <v>4.17</v>
      </c>
      <c r="H4" s="3" t="s">
        <v>59</v>
      </c>
      <c r="I4" s="2" t="s">
        <v>6</v>
      </c>
      <c r="J4" s="2"/>
      <c r="K4" s="2"/>
      <c r="L4" s="2"/>
    </row>
    <row r="5" spans="2:12">
      <c r="B5" s="3"/>
      <c r="C5" s="2" t="s">
        <v>30</v>
      </c>
      <c r="D5" s="2">
        <v>51.95</v>
      </c>
      <c r="E5" s="2">
        <v>48.07</v>
      </c>
      <c r="F5" s="2">
        <v>44.75</v>
      </c>
      <c r="H5" s="3"/>
      <c r="I5" s="2" t="s">
        <v>8</v>
      </c>
      <c r="J5" s="2"/>
      <c r="K5" s="2"/>
      <c r="L5" s="2"/>
    </row>
    <row r="6" spans="2:12">
      <c r="B6" s="3"/>
      <c r="C6" s="2" t="s">
        <v>5</v>
      </c>
      <c r="D6" s="2"/>
      <c r="E6" s="2"/>
      <c r="F6" s="2"/>
      <c r="H6" s="3"/>
      <c r="I6" s="2" t="s">
        <v>60</v>
      </c>
      <c r="J6" s="2"/>
      <c r="K6" s="2"/>
      <c r="L6" s="2"/>
    </row>
    <row r="7" spans="2:12">
      <c r="B7" s="3"/>
      <c r="C7" s="2" t="s">
        <v>7</v>
      </c>
      <c r="D7" s="2"/>
      <c r="E7" s="2"/>
      <c r="F7" s="2"/>
      <c r="H7" s="3"/>
      <c r="I7" s="2" t="s">
        <v>12</v>
      </c>
      <c r="J7" s="2"/>
      <c r="K7" s="2"/>
      <c r="L7" s="2"/>
    </row>
    <row r="8" spans="2:12">
      <c r="B8" s="3"/>
      <c r="C8" s="2" t="s">
        <v>9</v>
      </c>
      <c r="D8" s="2"/>
      <c r="E8" s="2"/>
      <c r="F8" s="2"/>
      <c r="H8" s="3"/>
      <c r="I8" s="2" t="s">
        <v>14</v>
      </c>
      <c r="J8" s="2"/>
      <c r="K8" s="2"/>
      <c r="L8" s="2"/>
    </row>
    <row r="9" spans="2:12">
      <c r="B9" s="3"/>
      <c r="C9" s="2" t="s">
        <v>11</v>
      </c>
      <c r="D9" s="2"/>
      <c r="E9" s="2"/>
      <c r="F9" s="2"/>
      <c r="H9" s="3"/>
      <c r="I9" s="2" t="s">
        <v>10</v>
      </c>
      <c r="J9" s="2"/>
      <c r="K9" s="2"/>
      <c r="L9" s="5"/>
    </row>
    <row r="10" spans="2:12">
      <c r="B10" s="3"/>
      <c r="C10" s="2" t="s">
        <v>37</v>
      </c>
      <c r="D10" s="2"/>
      <c r="E10" s="2"/>
      <c r="F10" s="2"/>
      <c r="H10" s="3"/>
      <c r="I10" s="2" t="s">
        <v>40</v>
      </c>
      <c r="J10" s="2"/>
      <c r="K10" s="2"/>
      <c r="L10" s="2"/>
    </row>
    <row r="11" spans="2:12">
      <c r="B11" s="3" t="s">
        <v>61</v>
      </c>
      <c r="C11" s="20" t="s">
        <v>62</v>
      </c>
      <c r="D11" s="21"/>
      <c r="E11" s="21"/>
      <c r="F11" s="21"/>
      <c r="H11" s="3"/>
      <c r="I11" s="28" t="s">
        <v>63</v>
      </c>
      <c r="J11" s="28"/>
      <c r="K11" s="28"/>
      <c r="L11" s="28"/>
    </row>
    <row r="12" spans="2:12">
      <c r="B12" s="3"/>
      <c r="C12" s="20" t="s">
        <v>26</v>
      </c>
      <c r="D12" s="20"/>
      <c r="E12" s="20"/>
      <c r="F12" s="20"/>
      <c r="H12" s="22" t="s">
        <v>64</v>
      </c>
      <c r="I12" s="21" t="s">
        <v>65</v>
      </c>
      <c r="J12" s="21"/>
      <c r="K12" s="21"/>
      <c r="L12" s="21"/>
    </row>
    <row r="13" spans="2:12">
      <c r="B13" s="3"/>
      <c r="C13" s="20" t="s">
        <v>66</v>
      </c>
      <c r="D13" s="20"/>
      <c r="E13" s="20"/>
      <c r="F13" s="20"/>
      <c r="H13" s="23"/>
      <c r="I13" s="21" t="s">
        <v>67</v>
      </c>
      <c r="J13" s="21"/>
      <c r="K13" s="21"/>
      <c r="L13" s="21"/>
    </row>
    <row r="14" spans="2:12">
      <c r="B14" s="3"/>
      <c r="C14" s="20" t="s">
        <v>68</v>
      </c>
      <c r="D14" s="20"/>
      <c r="E14" s="20"/>
      <c r="F14" s="20"/>
      <c r="H14" s="23"/>
      <c r="I14" s="21" t="s">
        <v>69</v>
      </c>
      <c r="J14" s="21"/>
      <c r="K14" s="21"/>
      <c r="L14" s="21"/>
    </row>
    <row r="15" spans="2:12">
      <c r="B15" s="3"/>
      <c r="C15" s="20" t="s">
        <v>70</v>
      </c>
      <c r="D15" s="20"/>
      <c r="E15" s="20"/>
      <c r="F15" s="20"/>
      <c r="H15" s="23"/>
      <c r="I15" s="21" t="s">
        <v>71</v>
      </c>
      <c r="J15" s="21"/>
      <c r="K15" s="21"/>
      <c r="L15" s="21"/>
    </row>
    <row r="16" spans="2:12">
      <c r="B16" s="3"/>
      <c r="C16" s="20" t="s">
        <v>72</v>
      </c>
      <c r="D16" s="20"/>
      <c r="E16" s="20"/>
      <c r="F16" s="20"/>
      <c r="H16" s="23"/>
      <c r="I16" s="21" t="s">
        <v>73</v>
      </c>
      <c r="J16" s="21"/>
      <c r="K16" s="21"/>
      <c r="L16" s="21"/>
    </row>
    <row r="17" spans="2:12">
      <c r="B17" s="3"/>
      <c r="C17" s="20" t="s">
        <v>74</v>
      </c>
      <c r="D17" s="20"/>
      <c r="E17" s="20"/>
      <c r="F17" s="20"/>
      <c r="H17" s="23"/>
      <c r="I17" s="21" t="s">
        <v>36</v>
      </c>
      <c r="J17" s="21"/>
      <c r="K17" s="21"/>
      <c r="L17" s="21"/>
    </row>
    <row r="18" spans="2:12">
      <c r="B18" s="3"/>
      <c r="C18" s="20" t="s">
        <v>75</v>
      </c>
      <c r="D18" s="20"/>
      <c r="E18" s="20"/>
      <c r="F18" s="20"/>
      <c r="H18" s="23"/>
      <c r="I18" s="21" t="s">
        <v>4</v>
      </c>
      <c r="J18" s="21"/>
      <c r="K18" s="21"/>
      <c r="L18" s="21"/>
    </row>
    <row r="19" spans="2:12">
      <c r="B19" s="3"/>
      <c r="C19" s="20" t="s">
        <v>76</v>
      </c>
      <c r="D19" s="20"/>
      <c r="E19" s="20"/>
      <c r="F19" s="20"/>
      <c r="H19" s="24"/>
      <c r="I19" s="21" t="s">
        <v>77</v>
      </c>
      <c r="J19" s="21"/>
      <c r="K19" s="21"/>
      <c r="L19" s="21"/>
    </row>
    <row r="20" spans="2:12">
      <c r="B20" s="25"/>
      <c r="C20" s="21" t="s">
        <v>78</v>
      </c>
      <c r="D20" s="2"/>
      <c r="E20" s="2"/>
      <c r="F20" s="2"/>
      <c r="H20" s="25"/>
      <c r="I20" s="21" t="s">
        <v>79</v>
      </c>
      <c r="J20" s="21"/>
      <c r="K20" s="21"/>
      <c r="L20" s="21"/>
    </row>
    <row r="21" spans="2:12">
      <c r="B21" s="3" t="s">
        <v>80</v>
      </c>
      <c r="C21" s="26" t="s">
        <v>81</v>
      </c>
      <c r="D21" s="27" t="e">
        <f>SUM(D4:D10)/D20</f>
        <v>#DIV/0!</v>
      </c>
      <c r="E21" s="27" t="e">
        <f>SUM(E4:E10)/E20</f>
        <v>#DIV/0!</v>
      </c>
      <c r="F21" s="27" t="e">
        <f>SUM(F4:F10)/F20</f>
        <v>#DIV/0!</v>
      </c>
      <c r="H21" s="3" t="s">
        <v>82</v>
      </c>
      <c r="I21" s="26" t="s">
        <v>83</v>
      </c>
      <c r="J21" s="29" t="e">
        <f>SUM(J4:J11)/J20</f>
        <v>#DIV/0!</v>
      </c>
      <c r="K21" s="29" t="e">
        <f>SUM(K4:K11)/K20</f>
        <v>#DIV/0!</v>
      </c>
      <c r="L21" s="29" t="e">
        <f>SUM(L4:L11)/L20</f>
        <v>#DIV/0!</v>
      </c>
    </row>
    <row r="22" spans="2:12">
      <c r="B22" s="3"/>
      <c r="C22" s="26" t="s">
        <v>84</v>
      </c>
      <c r="D22" s="27" t="e">
        <f>SUM(D11:D19)/D20</f>
        <v>#DIV/0!</v>
      </c>
      <c r="E22" s="27" t="e">
        <f>SUM(E11:E19)/E20</f>
        <v>#DIV/0!</v>
      </c>
      <c r="F22" s="27" t="e">
        <f>SUM(F11:F19)/F20</f>
        <v>#DIV/0!</v>
      </c>
      <c r="H22" s="3"/>
      <c r="I22" s="26" t="s">
        <v>85</v>
      </c>
      <c r="J22" s="29" t="e">
        <f>SUM(J12:J19)/J20</f>
        <v>#DIV/0!</v>
      </c>
      <c r="K22" s="29" t="e">
        <f>SUM(K12:K19)/K20</f>
        <v>#DIV/0!</v>
      </c>
      <c r="L22" s="29" t="e">
        <f>SUM(L12:L19)/L20</f>
        <v>#DIV/0!</v>
      </c>
    </row>
  </sheetData>
  <mergeCells count="8">
    <mergeCell ref="D3:F3"/>
    <mergeCell ref="J3:L3"/>
    <mergeCell ref="B4:B10"/>
    <mergeCell ref="B11:B19"/>
    <mergeCell ref="B21:B22"/>
    <mergeCell ref="H4:H11"/>
    <mergeCell ref="H12:H19"/>
    <mergeCell ref="H21:H2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7"/>
  <sheetViews>
    <sheetView workbookViewId="0">
      <selection activeCell="C24" sqref="C24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1" width="9.45081967213115" customWidth="1"/>
    <col min="12" max="12" width="8.72131147540984" style="1"/>
  </cols>
  <sheetData>
    <row r="2" spans="2:11">
      <c r="B2" s="2"/>
      <c r="C2" s="2">
        <v>2019</v>
      </c>
      <c r="D2" s="2">
        <v>2018</v>
      </c>
      <c r="E2" s="2">
        <v>2017</v>
      </c>
      <c r="G2" s="3"/>
      <c r="H2" s="3"/>
      <c r="I2" s="2">
        <v>2019</v>
      </c>
      <c r="J2" s="2">
        <v>2018</v>
      </c>
      <c r="K2" s="2">
        <v>2017</v>
      </c>
    </row>
    <row r="3" spans="2:11">
      <c r="B3" s="2" t="s">
        <v>0</v>
      </c>
      <c r="C3" s="3"/>
      <c r="D3" s="3"/>
      <c r="E3" s="3"/>
      <c r="G3" s="2"/>
      <c r="H3" s="2" t="s">
        <v>0</v>
      </c>
      <c r="I3" s="3"/>
      <c r="J3" s="3"/>
      <c r="K3" s="3"/>
    </row>
    <row r="4" spans="2:12">
      <c r="B4" s="2" t="s">
        <v>86</v>
      </c>
      <c r="C4" s="2">
        <v>76.53</v>
      </c>
      <c r="D4" s="2">
        <v>66.86</v>
      </c>
      <c r="E4" s="2">
        <v>57.76</v>
      </c>
      <c r="G4" s="3" t="s">
        <v>87</v>
      </c>
      <c r="H4" s="4" t="s">
        <v>88</v>
      </c>
      <c r="I4" s="4">
        <v>12.96</v>
      </c>
      <c r="J4" s="4">
        <v>11.44</v>
      </c>
      <c r="K4" s="4">
        <v>11.37</v>
      </c>
      <c r="L4" s="18"/>
    </row>
    <row r="5" spans="2:11">
      <c r="B5" s="2" t="s">
        <v>89</v>
      </c>
      <c r="C5" s="2">
        <v>49.74</v>
      </c>
      <c r="D5" s="2">
        <v>42.58</v>
      </c>
      <c r="E5" s="2">
        <v>36.02</v>
      </c>
      <c r="G5" s="3" t="s">
        <v>90</v>
      </c>
      <c r="H5" s="2" t="s">
        <v>91</v>
      </c>
      <c r="I5" s="2">
        <v>8.27</v>
      </c>
      <c r="J5" s="2">
        <v>10.12</v>
      </c>
      <c r="K5" s="2">
        <v>9.27</v>
      </c>
    </row>
    <row r="6" spans="2:11">
      <c r="B6" s="2" t="s">
        <v>92</v>
      </c>
      <c r="C6" s="2">
        <v>0.691942</v>
      </c>
      <c r="D6" s="2">
        <v>0.670266</v>
      </c>
      <c r="E6" s="2">
        <v>0.616235</v>
      </c>
      <c r="G6" s="3"/>
      <c r="H6" s="2" t="s">
        <v>93</v>
      </c>
      <c r="I6" s="2">
        <v>0</v>
      </c>
      <c r="J6" s="2">
        <v>0</v>
      </c>
      <c r="K6" s="2">
        <v>0</v>
      </c>
    </row>
    <row r="7" spans="2:11">
      <c r="B7" s="2" t="s">
        <v>94</v>
      </c>
      <c r="C7" s="2">
        <v>8.85</v>
      </c>
      <c r="D7" s="2">
        <v>7.56</v>
      </c>
      <c r="E7" s="2">
        <v>6.29</v>
      </c>
      <c r="G7" s="3"/>
      <c r="H7" s="4" t="s">
        <v>95</v>
      </c>
      <c r="I7" s="4">
        <v>-8.15</v>
      </c>
      <c r="J7" s="4">
        <v>-10.12</v>
      </c>
      <c r="K7" s="4">
        <v>-9.21</v>
      </c>
    </row>
    <row r="8" spans="2:11">
      <c r="B8" s="2" t="s">
        <v>96</v>
      </c>
      <c r="C8" s="2">
        <v>2.56</v>
      </c>
      <c r="D8" s="2">
        <v>2.28</v>
      </c>
      <c r="E8" s="2">
        <v>1.91</v>
      </c>
      <c r="G8" s="3" t="s">
        <v>97</v>
      </c>
      <c r="H8" s="2" t="s">
        <v>98</v>
      </c>
      <c r="I8" s="2">
        <v>0</v>
      </c>
      <c r="J8" s="2">
        <v>0</v>
      </c>
      <c r="K8" s="2">
        <v>0</v>
      </c>
    </row>
    <row r="9" spans="2:11">
      <c r="B9" s="2" t="s">
        <v>99</v>
      </c>
      <c r="C9" s="2">
        <v>3.33</v>
      </c>
      <c r="D9" s="2">
        <v>2.8</v>
      </c>
      <c r="E9" s="2">
        <v>2.7</v>
      </c>
      <c r="G9" s="3"/>
      <c r="H9" s="2" t="s">
        <v>100</v>
      </c>
      <c r="I9" s="2">
        <v>37.97</v>
      </c>
      <c r="J9" s="2">
        <v>32.82</v>
      </c>
      <c r="K9" s="2">
        <v>39.01</v>
      </c>
    </row>
    <row r="10" spans="2:11">
      <c r="B10" s="2" t="s">
        <v>101</v>
      </c>
      <c r="C10" s="2">
        <v>0.784296</v>
      </c>
      <c r="D10" s="2">
        <v>1.29</v>
      </c>
      <c r="E10" s="2">
        <v>0.855008</v>
      </c>
      <c r="G10" s="3"/>
      <c r="H10" s="2" t="s">
        <v>102</v>
      </c>
      <c r="I10" s="2">
        <v>37.95</v>
      </c>
      <c r="J10" s="2">
        <v>30.04</v>
      </c>
      <c r="K10" s="5">
        <v>36.5</v>
      </c>
    </row>
    <row r="11" spans="2:11">
      <c r="B11" s="2" t="s">
        <v>103</v>
      </c>
      <c r="C11" s="2">
        <v>0.177593</v>
      </c>
      <c r="D11" s="2">
        <v>0.324238</v>
      </c>
      <c r="E11" s="5">
        <v>0.255618</v>
      </c>
      <c r="G11" s="3"/>
      <c r="H11" s="2" t="s">
        <v>104</v>
      </c>
      <c r="I11" s="2">
        <v>4</v>
      </c>
      <c r="J11" s="2">
        <v>4.14</v>
      </c>
      <c r="K11" s="2">
        <v>3.51</v>
      </c>
    </row>
    <row r="12" spans="2:11">
      <c r="B12" s="2" t="s">
        <v>105</v>
      </c>
      <c r="C12" s="2">
        <v>-0.014629</v>
      </c>
      <c r="D12" s="2">
        <v>0</v>
      </c>
      <c r="E12" s="2">
        <v>0</v>
      </c>
      <c r="G12" s="3"/>
      <c r="H12" s="2" t="s">
        <v>106</v>
      </c>
      <c r="I12" s="2">
        <v>2.22</v>
      </c>
      <c r="J12" s="2">
        <v>0.002</v>
      </c>
      <c r="K12" s="2">
        <v>0</v>
      </c>
    </row>
    <row r="13" spans="2:11">
      <c r="B13" s="2" t="s">
        <v>107</v>
      </c>
      <c r="C13" s="2">
        <v>-0.065527</v>
      </c>
      <c r="D13" s="2">
        <v>-0.007049</v>
      </c>
      <c r="E13" s="2">
        <v>0.089646</v>
      </c>
      <c r="G13" s="3"/>
      <c r="H13" s="4" t="s">
        <v>108</v>
      </c>
      <c r="I13" s="4">
        <v>-4.27</v>
      </c>
      <c r="J13" s="4">
        <v>-1.37</v>
      </c>
      <c r="K13" s="4">
        <v>-1.01</v>
      </c>
    </row>
    <row r="14" spans="2:11">
      <c r="B14" s="2" t="s">
        <v>109</v>
      </c>
      <c r="C14" s="2">
        <v>0.001512</v>
      </c>
      <c r="D14" s="2">
        <v>-0.008011</v>
      </c>
      <c r="E14" s="2">
        <v>0.000151</v>
      </c>
      <c r="G14" s="6" t="s">
        <v>110</v>
      </c>
      <c r="H14" s="7" t="s">
        <v>110</v>
      </c>
      <c r="I14" s="7">
        <f>I4-I5</f>
        <v>4.69</v>
      </c>
      <c r="J14" s="7">
        <f>J4-J5</f>
        <v>1.32</v>
      </c>
      <c r="K14" s="7">
        <f>K4-K5</f>
        <v>2.1</v>
      </c>
    </row>
    <row r="15" spans="2:11">
      <c r="B15" s="2" t="s">
        <v>111</v>
      </c>
      <c r="C15" s="2">
        <v>0.650996</v>
      </c>
      <c r="D15" s="2">
        <v>0.41732</v>
      </c>
      <c r="E15" s="2">
        <v>0.524517</v>
      </c>
      <c r="G15" s="8"/>
      <c r="H15" s="8"/>
      <c r="I15" s="8"/>
      <c r="J15" s="8"/>
      <c r="K15" s="8"/>
    </row>
    <row r="16" spans="2:11">
      <c r="B16" s="2" t="s">
        <v>112</v>
      </c>
      <c r="C16" s="2">
        <v>0.138526</v>
      </c>
      <c r="D16" s="2">
        <v>0.10913</v>
      </c>
      <c r="E16" s="2">
        <v>0.095173</v>
      </c>
      <c r="G16" s="8"/>
      <c r="H16" s="9" t="s">
        <v>113</v>
      </c>
      <c r="I16" s="9">
        <f>SUM(I14:K14)/3</f>
        <v>2.70333333333333</v>
      </c>
      <c r="J16" s="8"/>
      <c r="K16" s="8"/>
    </row>
    <row r="17" spans="2:11">
      <c r="B17" s="2" t="s">
        <v>114</v>
      </c>
      <c r="C17" s="2">
        <v>0.041615</v>
      </c>
      <c r="D17" s="2">
        <v>0.047095</v>
      </c>
      <c r="E17" s="2">
        <v>0.081666</v>
      </c>
      <c r="G17" s="8"/>
      <c r="H17" s="9" t="s">
        <v>115</v>
      </c>
      <c r="I17" s="19">
        <v>0.08</v>
      </c>
      <c r="J17" s="8"/>
      <c r="K17" s="8"/>
    </row>
    <row r="18" spans="2:11">
      <c r="B18" s="2" t="s">
        <v>116</v>
      </c>
      <c r="C18" s="2">
        <v>9.4</v>
      </c>
      <c r="D18" s="2">
        <v>9</v>
      </c>
      <c r="E18" s="2">
        <v>8.93</v>
      </c>
      <c r="G18" s="8"/>
      <c r="H18" s="9" t="s">
        <v>117</v>
      </c>
      <c r="I18" s="19">
        <v>0.03</v>
      </c>
      <c r="J18" s="8"/>
      <c r="K18" s="8"/>
    </row>
    <row r="19" spans="2:11">
      <c r="B19" s="10" t="s">
        <v>118</v>
      </c>
      <c r="C19" s="10">
        <f>C4-C5</f>
        <v>26.79</v>
      </c>
      <c r="D19" s="10">
        <f>D4-D5</f>
        <v>24.28</v>
      </c>
      <c r="E19" s="10">
        <f>E4-E5</f>
        <v>21.74</v>
      </c>
      <c r="G19" s="8"/>
      <c r="H19" s="9" t="s">
        <v>119</v>
      </c>
      <c r="I19" s="19">
        <v>0.1</v>
      </c>
      <c r="J19" s="8"/>
      <c r="K19" s="8"/>
    </row>
    <row r="20" spans="2:11">
      <c r="B20" s="10" t="s">
        <v>120</v>
      </c>
      <c r="C20" s="11">
        <f>C19/C4</f>
        <v>0.350058800470404</v>
      </c>
      <c r="D20" s="11">
        <f>D19/D4</f>
        <v>0.363146874065211</v>
      </c>
      <c r="E20" s="11">
        <f>E19/E4</f>
        <v>0.376385041551246</v>
      </c>
      <c r="G20" s="8"/>
      <c r="H20" s="9"/>
      <c r="I20" s="9"/>
      <c r="J20" s="8"/>
      <c r="K20" s="8"/>
    </row>
    <row r="21" spans="2:11">
      <c r="B21" s="12" t="s">
        <v>121</v>
      </c>
      <c r="C21" s="12">
        <f>C4-C5-C6-C7-C8-C9-C10</f>
        <v>10.573762</v>
      </c>
      <c r="D21" s="12">
        <f>D4-D5-D6-D7-D8-D9-D10</f>
        <v>9.679734</v>
      </c>
      <c r="E21" s="12">
        <f>E4-E5-E6-E7-E8-E9-E10</f>
        <v>9.368757</v>
      </c>
      <c r="G21" s="8"/>
      <c r="H21" s="9" t="s">
        <v>122</v>
      </c>
      <c r="I21" s="9">
        <f>I16*(1+I19)/POWER(1+I17,1)</f>
        <v>2.7533950617284</v>
      </c>
      <c r="J21" s="8"/>
      <c r="K21" s="8"/>
    </row>
    <row r="22" spans="2:11">
      <c r="B22" s="12" t="s">
        <v>123</v>
      </c>
      <c r="C22" s="13">
        <f>C21/C4</f>
        <v>0.138164928786097</v>
      </c>
      <c r="D22" s="13">
        <f>D21/D4</f>
        <v>0.144776159138498</v>
      </c>
      <c r="E22" s="13">
        <f>E21/E4</f>
        <v>0.162201471606648</v>
      </c>
      <c r="G22" s="8"/>
      <c r="H22" s="9" t="s">
        <v>124</v>
      </c>
      <c r="I22" s="9">
        <f>I16*POWER(1+I19,2)/POWER(1+I17,2)</f>
        <v>2.80438385916781</v>
      </c>
      <c r="J22" s="8"/>
      <c r="K22" s="8"/>
    </row>
    <row r="23" spans="2:11">
      <c r="B23" s="14" t="s">
        <v>125</v>
      </c>
      <c r="C23" s="15">
        <f>C21/I4</f>
        <v>0.815876697530864</v>
      </c>
      <c r="D23" s="15">
        <f>D21/J4</f>
        <v>0.846130594405595</v>
      </c>
      <c r="E23" s="15">
        <f>E21/K4</f>
        <v>0.823989182058047</v>
      </c>
      <c r="G23" s="8"/>
      <c r="H23" s="9" t="s">
        <v>126</v>
      </c>
      <c r="I23" s="9">
        <f>I16*POWER(1+I19,3)/POWER(1+I17,3)</f>
        <v>2.85631689359684</v>
      </c>
      <c r="J23" s="8"/>
      <c r="K23" s="8"/>
    </row>
    <row r="24" spans="2:11">
      <c r="B24" s="4" t="s">
        <v>127</v>
      </c>
      <c r="C24" s="16">
        <f>C7/C4</f>
        <v>0.115640925127401</v>
      </c>
      <c r="D24" s="16">
        <f>D7/D4</f>
        <v>0.113072090936285</v>
      </c>
      <c r="E24" s="16">
        <f>E7/E4</f>
        <v>0.108898891966759</v>
      </c>
      <c r="G24" s="8"/>
      <c r="H24" s="9" t="s">
        <v>128</v>
      </c>
      <c r="I24" s="9">
        <f>(SUM(I21:I23)*(1+I18))/I17-I18</f>
        <v>108.301483611598</v>
      </c>
      <c r="J24" s="8"/>
      <c r="K24" s="8"/>
    </row>
    <row r="25" spans="2:11">
      <c r="B25" s="4" t="s">
        <v>129</v>
      </c>
      <c r="C25" s="16">
        <f>C8/C4</f>
        <v>0.0334509342741409</v>
      </c>
      <c r="D25" s="16">
        <f>D8/D4</f>
        <v>0.0341011067903081</v>
      </c>
      <c r="E25" s="16">
        <f>E8/E4</f>
        <v>0.0330678670360111</v>
      </c>
      <c r="G25" s="8"/>
      <c r="H25" s="9" t="s">
        <v>130</v>
      </c>
      <c r="I25" s="9">
        <f>SUM(I21:I24)</f>
        <v>116.715579426091</v>
      </c>
      <c r="J25" s="8"/>
      <c r="K25" s="8"/>
    </row>
    <row r="26" spans="2:9">
      <c r="B26" s="4" t="s">
        <v>131</v>
      </c>
      <c r="C26" s="16">
        <f>C16/C4</f>
        <v>0.00181008754736705</v>
      </c>
      <c r="D26" s="16">
        <f>D16/D4</f>
        <v>0.00163221657194137</v>
      </c>
      <c r="E26" s="16">
        <f>E16/E4</f>
        <v>0.00164773199445983</v>
      </c>
      <c r="H26" s="17" t="s">
        <v>132</v>
      </c>
      <c r="I26" s="17">
        <f>I25/9.39</f>
        <v>12.4297741667829</v>
      </c>
    </row>
    <row r="27" spans="2:5">
      <c r="B27" s="4" t="s">
        <v>133</v>
      </c>
      <c r="C27" s="16">
        <f>C18/C4</f>
        <v>0.122827649287861</v>
      </c>
      <c r="D27" s="16">
        <f>D18/D4</f>
        <v>0.134609632067006</v>
      </c>
      <c r="E27" s="16">
        <f>E18/E4</f>
        <v>0.154605263157895</v>
      </c>
    </row>
  </sheetData>
  <mergeCells count="5">
    <mergeCell ref="G2:H2"/>
    <mergeCell ref="C3:E3"/>
    <mergeCell ref="I3:K3"/>
    <mergeCell ref="G5:G7"/>
    <mergeCell ref="G8:G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资产&amp;负债结构分析</vt:lpstr>
      <vt:lpstr>(经营性&amp;金融性)资产&amp;负债结构分析</vt:lpstr>
      <vt:lpstr>利润&amp;现金流结构分析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2021-02-18T07:20:17Z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