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<sst xmlns="http://schemas.openxmlformats.org/spreadsheetml/2006/main" count="254" uniqueCount="205">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</sst>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177" formatCode="0.0%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7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/>
      <c r="E4" s="22"/>
      <c r="F4" s="22"/>
      <c r="H4" s="23" t="s">
        <v>3</v>
      </c>
      <c r="I4" s="22" t="s">
        <v>4</v>
      </c>
      <c r="J4" s="13"/>
      <c r="K4" s="13"/>
      <c r="L4" s="13"/>
    </row>
    <row r="5" spans="2:12">
      <c r="B5" s="23"/>
      <c r="C5" s="22" t="s">
        <v>5</v>
      </c>
      <c r="D5" s="22"/>
      <c r="E5" s="22"/>
      <c r="F5" s="22"/>
      <c r="H5" s="23"/>
      <c r="I5" s="22" t="s">
        <v>6</v>
      </c>
      <c r="J5" s="22"/>
      <c r="K5" s="22"/>
      <c r="L5" s="22"/>
    </row>
    <row r="6" spans="2:12">
      <c r="B6" s="23"/>
      <c r="C6" s="22" t="s">
        <v>7</v>
      </c>
      <c r="D6" s="22"/>
      <c r="E6" s="22"/>
      <c r="F6" s="22"/>
      <c r="H6" s="23"/>
      <c r="I6" s="22" t="s">
        <v>8</v>
      </c>
      <c r="J6" s="22"/>
      <c r="K6" s="22"/>
      <c r="L6" s="22"/>
    </row>
    <row r="7" spans="2:12">
      <c r="B7" s="23"/>
      <c r="C7" s="22" t="s">
        <v>9</v>
      </c>
      <c r="D7" s="22"/>
      <c r="E7" s="22"/>
      <c r="F7" s="22"/>
      <c r="H7" s="23"/>
      <c r="I7" s="22" t="s">
        <v>10</v>
      </c>
      <c r="J7" s="22"/>
      <c r="K7" s="22"/>
      <c r="L7" s="43"/>
    </row>
    <row r="8" spans="2:12">
      <c r="B8" s="23"/>
      <c r="C8" s="22" t="s">
        <v>11</v>
      </c>
      <c r="D8" s="22"/>
      <c r="E8" s="22"/>
      <c r="F8" s="22"/>
      <c r="H8" s="23"/>
      <c r="I8" s="22" t="s">
        <v>12</v>
      </c>
      <c r="J8" s="22"/>
      <c r="K8" s="22"/>
      <c r="L8" s="22"/>
    </row>
    <row r="9" spans="2:12">
      <c r="B9" s="23"/>
      <c r="C9" s="22" t="s">
        <v>13</v>
      </c>
      <c r="D9" s="22"/>
      <c r="E9" s="22"/>
      <c r="F9" s="43"/>
      <c r="H9" s="23"/>
      <c r="I9" s="22" t="s">
        <v>14</v>
      </c>
      <c r="J9" s="22"/>
      <c r="K9" s="22"/>
      <c r="L9" s="22"/>
    </row>
    <row r="10" spans="2:12">
      <c r="B10" s="23"/>
      <c r="C10" s="24" t="s">
        <v>15</v>
      </c>
      <c r="D10" s="57" t="e">
        <f>D4/D9</f>
        <v>#DIV/0!</v>
      </c>
      <c r="E10" s="57" t="e">
        <f>E4/E9</f>
        <v>#DIV/0!</v>
      </c>
      <c r="F10" s="57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7" t="e">
        <f>D5/D9</f>
        <v>#DIV/0!</v>
      </c>
      <c r="E11" s="57" t="e">
        <f>E5/E9</f>
        <v>#DIV/0!</v>
      </c>
      <c r="F11" s="57" t="e">
        <f>F5/F9</f>
        <v>#DIV/0!</v>
      </c>
      <c r="H11" s="23"/>
      <c r="I11" s="22" t="s">
        <v>18</v>
      </c>
      <c r="J11" s="22"/>
      <c r="K11" s="22"/>
      <c r="L11" s="43"/>
    </row>
    <row r="12" spans="2:12">
      <c r="B12" s="23"/>
      <c r="C12" s="24" t="s">
        <v>19</v>
      </c>
      <c r="D12" s="57" t="e">
        <f>D6/D9</f>
        <v>#DIV/0!</v>
      </c>
      <c r="E12" s="57" t="e">
        <f>E6/E9</f>
        <v>#DIV/0!</v>
      </c>
      <c r="F12" s="57" t="e">
        <f>F6/F9</f>
        <v>#DIV/0!</v>
      </c>
      <c r="H12" s="23"/>
      <c r="I12" s="24" t="s">
        <v>20</v>
      </c>
      <c r="J12" s="57" t="e">
        <f t="shared" ref="J12:L12" si="0">J4/J11</f>
        <v>#DIV/0!</v>
      </c>
      <c r="K12" s="57" t="e">
        <f t="shared" si="0"/>
        <v>#DIV/0!</v>
      </c>
      <c r="L12" s="57" t="e">
        <f t="shared" si="0"/>
        <v>#DIV/0!</v>
      </c>
    </row>
    <row r="13" spans="2:12">
      <c r="B13" s="23"/>
      <c r="C13" s="24" t="s">
        <v>21</v>
      </c>
      <c r="D13" s="57" t="e">
        <f>D7/D9</f>
        <v>#DIV/0!</v>
      </c>
      <c r="E13" s="57" t="e">
        <f>E7/E9</f>
        <v>#DIV/0!</v>
      </c>
      <c r="F13" s="57" t="e">
        <f>F7/F9</f>
        <v>#DIV/0!</v>
      </c>
      <c r="H13" s="23"/>
      <c r="I13" s="24" t="s">
        <v>22</v>
      </c>
      <c r="J13" s="57" t="e">
        <f t="shared" ref="J13:L13" si="1">J5/J11</f>
        <v>#DIV/0!</v>
      </c>
      <c r="K13" s="57" t="e">
        <f t="shared" si="1"/>
        <v>#DIV/0!</v>
      </c>
      <c r="L13" s="57" t="e">
        <f t="shared" si="1"/>
        <v>#DIV/0!</v>
      </c>
    </row>
    <row r="14" spans="2:12">
      <c r="B14" s="23"/>
      <c r="C14" s="24" t="s">
        <v>23</v>
      </c>
      <c r="D14" s="57" t="e">
        <f>D8/D9</f>
        <v>#DIV/0!</v>
      </c>
      <c r="E14" s="57" t="e">
        <f>E8/E9</f>
        <v>#DIV/0!</v>
      </c>
      <c r="F14" s="57" t="e">
        <f>F8/F9</f>
        <v>#DIV/0!</v>
      </c>
      <c r="H14" s="23"/>
      <c r="I14" s="24" t="s">
        <v>24</v>
      </c>
      <c r="J14" s="57" t="e">
        <f t="shared" ref="J14:L14" si="2">J6/J11</f>
        <v>#DIV/0!</v>
      </c>
      <c r="K14" s="57" t="e">
        <f t="shared" si="2"/>
        <v>#DIV/0!</v>
      </c>
      <c r="L14" s="57" t="e">
        <f t="shared" si="2"/>
        <v>#DIV/0!</v>
      </c>
    </row>
    <row r="15" spans="2:12">
      <c r="B15" s="23" t="s">
        <v>25</v>
      </c>
      <c r="C15" s="22" t="s">
        <v>26</v>
      </c>
      <c r="D15" s="12"/>
      <c r="E15" s="12"/>
      <c r="F15" s="12"/>
      <c r="H15" s="23"/>
      <c r="I15" s="24" t="s">
        <v>27</v>
      </c>
      <c r="J15" s="57" t="e">
        <f t="shared" ref="J15:L15" si="3">J7/J11</f>
        <v>#DIV/0!</v>
      </c>
      <c r="K15" s="57" t="e">
        <f t="shared" si="3"/>
        <v>#DIV/0!</v>
      </c>
      <c r="L15" s="57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7" t="e">
        <f t="shared" ref="J16:L16" si="4">J8/J11</f>
        <v>#DIV/0!</v>
      </c>
      <c r="K16" s="57" t="e">
        <f t="shared" si="4"/>
        <v>#DIV/0!</v>
      </c>
      <c r="L16" s="57" t="e">
        <f t="shared" si="4"/>
        <v>#DIV/0!</v>
      </c>
    </row>
    <row r="17" spans="2:12">
      <c r="B17" s="23"/>
      <c r="C17" s="22" t="s">
        <v>30</v>
      </c>
      <c r="D17" s="22"/>
      <c r="E17" s="22"/>
      <c r="F17" s="22"/>
      <c r="H17" s="23"/>
      <c r="I17" s="24" t="s">
        <v>31</v>
      </c>
      <c r="J17" s="57" t="e">
        <f t="shared" ref="J17:L17" si="5">J9/J11</f>
        <v>#DIV/0!</v>
      </c>
      <c r="K17" s="57" t="e">
        <f t="shared" si="5"/>
        <v>#DIV/0!</v>
      </c>
      <c r="L17" s="57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7" t="e">
        <f t="shared" ref="J18:L18" si="6">J10/J11</f>
        <v>#DIV/0!</v>
      </c>
      <c r="K18" s="57" t="e">
        <f t="shared" si="6"/>
        <v>#DIV/0!</v>
      </c>
      <c r="L18" s="57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13"/>
      <c r="K19" s="13"/>
      <c r="L19" s="13"/>
    </row>
    <row r="20" spans="2:12">
      <c r="B20" s="23"/>
      <c r="C20" s="22" t="s">
        <v>37</v>
      </c>
      <c r="D20" s="22"/>
      <c r="E20" s="22"/>
      <c r="F20" s="22"/>
      <c r="H20" s="23"/>
      <c r="I20" s="22" t="s">
        <v>38</v>
      </c>
      <c r="J20" s="13"/>
      <c r="K20" s="13"/>
      <c r="L20" s="13"/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/>
      <c r="K21" s="22"/>
      <c r="L21" s="22"/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1"/>
      <c r="K22" s="51"/>
      <c r="L22" s="51"/>
    </row>
    <row r="23" spans="2:12">
      <c r="B23" s="23"/>
      <c r="C23" s="22" t="s">
        <v>43</v>
      </c>
      <c r="D23" s="22"/>
      <c r="E23" s="22"/>
      <c r="F23" s="22"/>
      <c r="H23" s="23"/>
      <c r="I23" s="22" t="s">
        <v>44</v>
      </c>
      <c r="J23" s="22"/>
      <c r="K23" s="22"/>
      <c r="L23" s="22"/>
    </row>
    <row r="24" spans="2:12">
      <c r="B24" s="23"/>
      <c r="C24" s="24" t="s">
        <v>45</v>
      </c>
      <c r="D24" s="57" t="e">
        <f>D15/D23</f>
        <v>#DIV/0!</v>
      </c>
      <c r="E24" s="57" t="e">
        <f>E15/E23</f>
        <v>#DIV/0!</v>
      </c>
      <c r="F24" s="57" t="e">
        <f>F15/F23</f>
        <v>#DIV/0!</v>
      </c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7" t="e">
        <f>D16/D23</f>
        <v>#DIV/0!</v>
      </c>
      <c r="E25" s="57" t="e">
        <f>E16/E23</f>
        <v>#DIV/0!</v>
      </c>
      <c r="F25" s="57" t="e">
        <f>F16/F23</f>
        <v>#DIV/0!</v>
      </c>
      <c r="H25" s="23"/>
      <c r="I25" s="24" t="s">
        <v>48</v>
      </c>
      <c r="J25" s="57" t="e">
        <f>J4/J24</f>
        <v>#DIV/0!</v>
      </c>
      <c r="K25" s="57" t="e">
        <f>K4/K24</f>
        <v>#DIV/0!</v>
      </c>
      <c r="L25" s="57" t="e">
        <f>L4/L24</f>
        <v>#DIV/0!</v>
      </c>
    </row>
    <row r="26" spans="2:12">
      <c r="B26" s="23"/>
      <c r="C26" s="24" t="s">
        <v>49</v>
      </c>
      <c r="D26" s="57" t="e">
        <f>D17/D23</f>
        <v>#DIV/0!</v>
      </c>
      <c r="E26" s="57" t="e">
        <f>E17/E23</f>
        <v>#DIV/0!</v>
      </c>
      <c r="F26" s="57" t="e">
        <f>F17/F23</f>
        <v>#DIV/0!</v>
      </c>
      <c r="H26" s="23"/>
      <c r="I26" s="24" t="s">
        <v>50</v>
      </c>
      <c r="J26" s="57" t="e">
        <f t="shared" ref="J26:L26" si="7">J19/J24</f>
        <v>#DIV/0!</v>
      </c>
      <c r="K26" s="57" t="e">
        <f t="shared" si="7"/>
        <v>#DIV/0!</v>
      </c>
      <c r="L26" s="57" t="e">
        <f t="shared" si="7"/>
        <v>#DIV/0!</v>
      </c>
    </row>
    <row r="27" spans="2:12">
      <c r="B27" s="23"/>
      <c r="C27" s="24" t="s">
        <v>51</v>
      </c>
      <c r="D27" s="57" t="e">
        <f>D18/D23</f>
        <v>#DIV/0!</v>
      </c>
      <c r="E27" s="57" t="e">
        <f>E18/E23</f>
        <v>#DIV/0!</v>
      </c>
      <c r="F27" s="57" t="e">
        <f>F18/F23</f>
        <v>#DIV/0!</v>
      </c>
      <c r="H27" s="23"/>
      <c r="I27" s="24" t="s">
        <v>52</v>
      </c>
      <c r="J27" s="57" t="e">
        <f t="shared" ref="J27:L27" si="8">J20/J24</f>
        <v>#DIV/0!</v>
      </c>
      <c r="K27" s="57" t="e">
        <f t="shared" si="8"/>
        <v>#DIV/0!</v>
      </c>
      <c r="L27" s="57" t="e">
        <f t="shared" si="8"/>
        <v>#DIV/0!</v>
      </c>
    </row>
    <row r="28" spans="2:12">
      <c r="B28" s="23"/>
      <c r="C28" s="24" t="s">
        <v>53</v>
      </c>
      <c r="D28" s="57" t="e">
        <f>D19/D23</f>
        <v>#DIV/0!</v>
      </c>
      <c r="E28" s="57" t="e">
        <f>E19/E23</f>
        <v>#DIV/0!</v>
      </c>
      <c r="F28" s="57" t="e">
        <f>F19/F23</f>
        <v>#DIV/0!</v>
      </c>
      <c r="H28" s="23"/>
      <c r="I28" s="24" t="s">
        <v>54</v>
      </c>
      <c r="J28" s="57" t="e">
        <f t="shared" ref="J28:L28" si="9">J21/J24</f>
        <v>#DIV/0!</v>
      </c>
      <c r="K28" s="57" t="e">
        <f t="shared" si="9"/>
        <v>#DIV/0!</v>
      </c>
      <c r="L28" s="57" t="e">
        <f t="shared" si="9"/>
        <v>#DIV/0!</v>
      </c>
    </row>
    <row r="29" spans="2:12">
      <c r="B29" s="23"/>
      <c r="C29" s="24" t="s">
        <v>55</v>
      </c>
      <c r="D29" s="57" t="e">
        <f>D20/D23</f>
        <v>#DIV/0!</v>
      </c>
      <c r="E29" s="57" t="e">
        <f>E20/E23</f>
        <v>#DIV/0!</v>
      </c>
      <c r="F29" s="57" t="e">
        <f>F20/F23</f>
        <v>#DIV/0!</v>
      </c>
      <c r="H29" s="23"/>
      <c r="I29" s="24" t="s">
        <v>56</v>
      </c>
      <c r="J29" s="57" t="e">
        <f t="shared" ref="J29:L29" si="10">J22/J24</f>
        <v>#DIV/0!</v>
      </c>
      <c r="K29" s="57" t="e">
        <f t="shared" si="10"/>
        <v>#DIV/0!</v>
      </c>
      <c r="L29" s="57" t="e">
        <f t="shared" si="10"/>
        <v>#DIV/0!</v>
      </c>
    </row>
    <row r="30" spans="2:12">
      <c r="B30" s="23"/>
      <c r="C30" s="24" t="s">
        <v>57</v>
      </c>
      <c r="D30" s="57" t="e">
        <f>D21/D23</f>
        <v>#DIV/0!</v>
      </c>
      <c r="E30" s="57" t="e">
        <f>E21/E23</f>
        <v>#DIV/0!</v>
      </c>
      <c r="F30" s="57" t="e">
        <f>F21/F23</f>
        <v>#DIV/0!</v>
      </c>
      <c r="H30" s="23"/>
      <c r="I30" s="24" t="s">
        <v>58</v>
      </c>
      <c r="J30" s="57" t="e">
        <f t="shared" ref="J30:L30" si="11">J23/J24</f>
        <v>#DIV/0!</v>
      </c>
      <c r="K30" s="57" t="e">
        <f t="shared" si="11"/>
        <v>#DIV/0!</v>
      </c>
      <c r="L30" s="57" t="e">
        <f t="shared" si="11"/>
        <v>#DIV/0!</v>
      </c>
    </row>
    <row r="31" spans="2:6">
      <c r="B31" s="23"/>
      <c r="C31" s="24" t="s">
        <v>59</v>
      </c>
      <c r="D31" s="57" t="e">
        <f>D22/D23</f>
        <v>#DIV/0!</v>
      </c>
      <c r="E31" s="57" t="e">
        <f>E22/E23</f>
        <v>#DIV/0!</v>
      </c>
      <c r="F31" s="57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/>
      <c r="E4" s="22"/>
      <c r="F4" s="22"/>
      <c r="H4" s="23" t="s">
        <v>61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62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43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7" t="s">
        <v>63</v>
      </c>
      <c r="C11" s="12" t="s">
        <v>64</v>
      </c>
      <c r="D11" s="13"/>
      <c r="E11" s="13"/>
      <c r="F11" s="13"/>
      <c r="H11" s="23"/>
      <c r="I11" s="51" t="s">
        <v>65</v>
      </c>
      <c r="J11" s="51"/>
      <c r="K11" s="51"/>
      <c r="L11" s="51"/>
    </row>
    <row r="12" spans="2:12">
      <c r="B12" s="23"/>
      <c r="C12" s="12" t="s">
        <v>26</v>
      </c>
      <c r="D12" s="12"/>
      <c r="E12" s="12"/>
      <c r="F12" s="12"/>
      <c r="H12" s="23" t="s">
        <v>66</v>
      </c>
      <c r="I12" s="13" t="s">
        <v>67</v>
      </c>
      <c r="J12" s="13"/>
      <c r="K12" s="13"/>
      <c r="L12" s="13"/>
    </row>
    <row r="13" spans="2:12">
      <c r="B13" s="23"/>
      <c r="C13" s="12" t="s">
        <v>68</v>
      </c>
      <c r="D13" s="12"/>
      <c r="E13" s="12"/>
      <c r="F13" s="12"/>
      <c r="H13" s="23"/>
      <c r="I13" s="13" t="s">
        <v>69</v>
      </c>
      <c r="J13" s="13"/>
      <c r="K13" s="13"/>
      <c r="L13" s="13"/>
    </row>
    <row r="14" spans="2:12">
      <c r="B14" s="23"/>
      <c r="C14" s="12" t="s">
        <v>70</v>
      </c>
      <c r="D14" s="12"/>
      <c r="E14" s="12"/>
      <c r="F14" s="12"/>
      <c r="H14" s="23"/>
      <c r="I14" s="13" t="s">
        <v>71</v>
      </c>
      <c r="J14" s="13"/>
      <c r="K14" s="13"/>
      <c r="L14" s="13"/>
    </row>
    <row r="15" spans="2:12">
      <c r="B15" s="23"/>
      <c r="C15" s="12" t="s">
        <v>72</v>
      </c>
      <c r="D15" s="12"/>
      <c r="E15" s="12"/>
      <c r="F15" s="12"/>
      <c r="H15" s="23"/>
      <c r="I15" s="13" t="s">
        <v>73</v>
      </c>
      <c r="J15" s="13"/>
      <c r="K15" s="13"/>
      <c r="L15" s="13"/>
    </row>
    <row r="16" spans="2:12">
      <c r="B16" s="23"/>
      <c r="C16" s="12" t="s">
        <v>74</v>
      </c>
      <c r="D16" s="12"/>
      <c r="E16" s="12"/>
      <c r="F16" s="12"/>
      <c r="H16" s="23"/>
      <c r="I16" s="13" t="s">
        <v>75</v>
      </c>
      <c r="J16" s="13"/>
      <c r="K16" s="13"/>
      <c r="L16" s="13"/>
    </row>
    <row r="17" spans="2:12">
      <c r="B17" s="23"/>
      <c r="C17" s="12" t="s">
        <v>76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23"/>
      <c r="C18" s="12" t="s">
        <v>77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23"/>
      <c r="C19" s="12" t="s">
        <v>78</v>
      </c>
      <c r="D19" s="12"/>
      <c r="E19" s="12"/>
      <c r="F19" s="12"/>
      <c r="H19" s="23"/>
      <c r="I19" s="13" t="s">
        <v>79</v>
      </c>
      <c r="J19" s="13"/>
      <c r="K19" s="13"/>
      <c r="L19" s="13"/>
    </row>
    <row r="20" spans="2:12">
      <c r="B20" s="48"/>
      <c r="C20" s="13" t="s">
        <v>80</v>
      </c>
      <c r="D20" s="13"/>
      <c r="E20" s="13"/>
      <c r="F20" s="13"/>
      <c r="H20" s="48"/>
      <c r="I20" s="13" t="s">
        <v>81</v>
      </c>
      <c r="J20" s="13"/>
      <c r="K20" s="13"/>
      <c r="L20" s="13"/>
    </row>
    <row r="21" spans="2:12">
      <c r="B21" s="23" t="s">
        <v>82</v>
      </c>
      <c r="C21" s="49" t="s">
        <v>83</v>
      </c>
      <c r="D21" s="50" t="e">
        <f>SUM(D4:D10)/D20</f>
        <v>#DIV/0!</v>
      </c>
      <c r="E21" s="50" t="e">
        <f>SUM(E4:E10)/E20</f>
        <v>#DIV/0!</v>
      </c>
      <c r="F21" s="50" t="e">
        <f>SUM(F4:F10)/F20</f>
        <v>#DIV/0!</v>
      </c>
      <c r="H21" s="23" t="s">
        <v>84</v>
      </c>
      <c r="I21" s="49" t="s">
        <v>85</v>
      </c>
      <c r="J21" s="52" t="e">
        <f>SUM(J4:J11)/J20</f>
        <v>#DIV/0!</v>
      </c>
      <c r="K21" s="52" t="e">
        <f>SUM(K4:K11)/K20</f>
        <v>#DIV/0!</v>
      </c>
      <c r="L21" s="52" t="e">
        <f>SUM(L4:L11)/L20</f>
        <v>#DIV/0!</v>
      </c>
    </row>
    <row r="22" spans="2:12">
      <c r="B22" s="23"/>
      <c r="C22" s="49" t="s">
        <v>86</v>
      </c>
      <c r="D22" s="50" t="e">
        <f>SUM(D11:D19)/D20</f>
        <v>#DIV/0!</v>
      </c>
      <c r="E22" s="50" t="e">
        <f>SUM(E11:E19)/E20</f>
        <v>#DIV/0!</v>
      </c>
      <c r="F22" s="50" t="e">
        <f>SUM(F11:F19)/F20</f>
        <v>#DIV/0!</v>
      </c>
      <c r="H22" s="23"/>
      <c r="I22" s="49" t="s">
        <v>87</v>
      </c>
      <c r="J22" s="52" t="e">
        <f>SUM(J12:J19)/J20</f>
        <v>#DIV/0!</v>
      </c>
      <c r="K22" s="52" t="e">
        <f>SUM(K12:K19)/K20</f>
        <v>#DIV/0!</v>
      </c>
      <c r="L22" s="52" t="e">
        <f>SUM(L12:L19)/L20</f>
        <v>#DIV/0!</v>
      </c>
    </row>
    <row r="23" spans="8:12">
      <c r="H23" s="23"/>
      <c r="I23" s="31" t="s">
        <v>88</v>
      </c>
      <c r="J23" s="53" t="e">
        <f>SUM(J4:J11)/D20</f>
        <v>#DIV/0!</v>
      </c>
      <c r="K23" s="53" t="e">
        <f>SUM(K4:K11)/E20</f>
        <v>#DIV/0!</v>
      </c>
      <c r="L23" s="53" t="e">
        <f>SUM(L4:L11)/F20</f>
        <v>#DIV/0!</v>
      </c>
    </row>
    <row r="24" spans="8:12">
      <c r="H24" s="23"/>
      <c r="I24" s="31" t="s">
        <v>89</v>
      </c>
      <c r="J24" s="53" t="e">
        <f>SUM(J14:J19)/D20</f>
        <v>#DIV/0!</v>
      </c>
      <c r="K24" s="53" t="e">
        <f>SUM(K14:K19)/E20</f>
        <v>#DIV/0!</v>
      </c>
      <c r="L24" s="53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C12" sqref="C12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90</v>
      </c>
      <c r="C4" s="22">
        <v>4.81</v>
      </c>
      <c r="D4" s="22">
        <v>5.28</v>
      </c>
      <c r="E4" s="22">
        <v>3.23</v>
      </c>
      <c r="G4" s="23" t="s">
        <v>91</v>
      </c>
      <c r="H4" s="24" t="s">
        <v>92</v>
      </c>
      <c r="I4" s="24">
        <v>1.88</v>
      </c>
      <c r="J4" s="24">
        <v>0.380337</v>
      </c>
      <c r="K4" s="24">
        <v>0.158878</v>
      </c>
      <c r="L4" s="42"/>
    </row>
    <row r="5" spans="2:11">
      <c r="B5" s="22" t="s">
        <v>93</v>
      </c>
      <c r="C5" s="22">
        <v>2.52</v>
      </c>
      <c r="D5" s="22">
        <v>3.5</v>
      </c>
      <c r="E5" s="22">
        <v>2.25</v>
      </c>
      <c r="G5" s="23" t="s">
        <v>94</v>
      </c>
      <c r="H5" s="22" t="s">
        <v>95</v>
      </c>
      <c r="I5" s="22">
        <v>1.16</v>
      </c>
      <c r="J5" s="22">
        <v>0.622548</v>
      </c>
      <c r="K5" s="22">
        <v>1.36</v>
      </c>
    </row>
    <row r="6" spans="2:11">
      <c r="B6" s="22" t="s">
        <v>96</v>
      </c>
      <c r="C6" s="22">
        <v>0.061528</v>
      </c>
      <c r="D6" s="22">
        <v>0.024495</v>
      </c>
      <c r="E6" s="22">
        <v>0.023505</v>
      </c>
      <c r="G6" s="23"/>
      <c r="H6" s="22" t="s">
        <v>97</v>
      </c>
      <c r="I6" s="22">
        <v>0</v>
      </c>
      <c r="J6" s="22">
        <v>0</v>
      </c>
      <c r="K6" s="22">
        <v>0</v>
      </c>
    </row>
    <row r="7" spans="2:11">
      <c r="B7" s="22" t="s">
        <v>98</v>
      </c>
      <c r="C7" s="22">
        <v>0.043969</v>
      </c>
      <c r="D7" s="22">
        <v>0.082417</v>
      </c>
      <c r="E7" s="22">
        <v>0.079781</v>
      </c>
      <c r="G7" s="23"/>
      <c r="H7" s="24" t="s">
        <v>99</v>
      </c>
      <c r="I7" s="24">
        <v>-1.1</v>
      </c>
      <c r="J7" s="24">
        <v>-0.719714</v>
      </c>
      <c r="K7" s="24">
        <v>-1.34</v>
      </c>
    </row>
    <row r="8" spans="2:11">
      <c r="B8" s="22" t="s">
        <v>100</v>
      </c>
      <c r="C8" s="22">
        <v>0.2309</v>
      </c>
      <c r="D8" s="22">
        <v>0.162054</v>
      </c>
      <c r="E8" s="22">
        <v>0.114918</v>
      </c>
      <c r="G8" s="23" t="s">
        <v>101</v>
      </c>
      <c r="H8" s="22" t="s">
        <v>102</v>
      </c>
      <c r="I8" s="22"/>
      <c r="J8" s="22"/>
      <c r="K8" s="22"/>
    </row>
    <row r="9" spans="2:11">
      <c r="B9" s="22" t="s">
        <v>103</v>
      </c>
      <c r="C9" s="22">
        <v>0.17606</v>
      </c>
      <c r="D9" s="22">
        <v>0.202983</v>
      </c>
      <c r="E9" s="22">
        <v>0.119774</v>
      </c>
      <c r="G9" s="23"/>
      <c r="H9" s="22" t="s">
        <v>104</v>
      </c>
      <c r="I9" s="22"/>
      <c r="J9" s="22"/>
      <c r="K9" s="22"/>
    </row>
    <row r="10" spans="2:11">
      <c r="B10" s="22" t="s">
        <v>105</v>
      </c>
      <c r="C10" s="22">
        <v>0.031922</v>
      </c>
      <c r="D10" s="22">
        <v>0.008185</v>
      </c>
      <c r="E10" s="22">
        <v>0.052605</v>
      </c>
      <c r="G10" s="23"/>
      <c r="H10" s="22" t="s">
        <v>106</v>
      </c>
      <c r="I10" s="22"/>
      <c r="J10" s="22"/>
      <c r="K10" s="43"/>
    </row>
    <row r="11" spans="2:11">
      <c r="B11" s="22" t="s">
        <v>107</v>
      </c>
      <c r="C11" s="22">
        <v>0.139462</v>
      </c>
      <c r="D11" s="22">
        <v>0.038209</v>
      </c>
      <c r="E11" s="22">
        <v>0.03582</v>
      </c>
      <c r="G11" s="23"/>
      <c r="H11" s="22" t="s">
        <v>108</v>
      </c>
      <c r="I11" s="22"/>
      <c r="J11" s="22"/>
      <c r="K11" s="22"/>
    </row>
    <row r="12" spans="2:11">
      <c r="B12" s="22" t="s">
        <v>109</v>
      </c>
      <c r="C12" s="22">
        <v>-0.026431</v>
      </c>
      <c r="D12" s="22">
        <v>0</v>
      </c>
      <c r="E12" s="22">
        <v>0</v>
      </c>
      <c r="G12" s="23"/>
      <c r="H12" s="22" t="s">
        <v>110</v>
      </c>
      <c r="I12" s="22"/>
      <c r="J12" s="22"/>
      <c r="K12" s="22"/>
    </row>
    <row r="13" spans="2:11">
      <c r="B13" s="22" t="s">
        <v>111</v>
      </c>
      <c r="C13" s="22">
        <v>-0.031746</v>
      </c>
      <c r="D13" s="22">
        <v>-0.001351</v>
      </c>
      <c r="E13" s="22">
        <v>0.004935</v>
      </c>
      <c r="G13" s="23"/>
      <c r="H13" s="24" t="s">
        <v>112</v>
      </c>
      <c r="I13" s="24"/>
      <c r="J13" s="24"/>
      <c r="K13" s="24"/>
    </row>
    <row r="14" spans="2:11">
      <c r="B14" s="22" t="s">
        <v>113</v>
      </c>
      <c r="C14" s="22">
        <v>0</v>
      </c>
      <c r="D14" s="22">
        <v>0</v>
      </c>
      <c r="E14" s="22">
        <v>0</v>
      </c>
      <c r="G14" s="25" t="s">
        <v>114</v>
      </c>
      <c r="H14" s="26" t="s">
        <v>114</v>
      </c>
      <c r="I14" s="26">
        <f>I4-I5-I6</f>
        <v>0.72</v>
      </c>
      <c r="J14" s="26">
        <f>J4-J5-J6</f>
        <v>-0.242211</v>
      </c>
      <c r="K14" s="26">
        <f>K4-K5-K6</f>
        <v>-1.201122</v>
      </c>
    </row>
    <row r="15" spans="2:11">
      <c r="B15" s="22" t="s">
        <v>115</v>
      </c>
      <c r="C15" s="22">
        <v>0.068925</v>
      </c>
      <c r="D15" s="22">
        <v>0.066825</v>
      </c>
      <c r="E15" s="22">
        <v>0.026973</v>
      </c>
      <c r="G15" s="27"/>
      <c r="H15" s="27"/>
      <c r="I15" s="27"/>
      <c r="J15" s="27"/>
      <c r="K15" s="27"/>
    </row>
    <row r="16" spans="2:11">
      <c r="B16" s="22" t="s">
        <v>116</v>
      </c>
      <c r="C16" s="22">
        <v>0</v>
      </c>
      <c r="D16" s="22">
        <v>0.021505</v>
      </c>
      <c r="E16" s="22">
        <v>0.008127</v>
      </c>
      <c r="G16" s="28" t="s">
        <v>117</v>
      </c>
      <c r="H16" s="29" t="s">
        <v>118</v>
      </c>
      <c r="I16" s="29">
        <f>SUM(I14:K14)/3</f>
        <v>-0.241111</v>
      </c>
      <c r="J16" s="27"/>
      <c r="K16" s="27"/>
    </row>
    <row r="17" spans="2:11">
      <c r="B17" s="22" t="s">
        <v>119</v>
      </c>
      <c r="C17" s="22">
        <v>0.034264</v>
      </c>
      <c r="D17" s="22">
        <v>0.011754</v>
      </c>
      <c r="E17" s="22">
        <v>0.020474</v>
      </c>
      <c r="G17" s="30"/>
      <c r="H17" s="29" t="s">
        <v>120</v>
      </c>
      <c r="I17" s="44">
        <v>0.08</v>
      </c>
      <c r="J17" s="27"/>
      <c r="K17" s="27"/>
    </row>
    <row r="18" spans="2:11">
      <c r="B18" s="22" t="s">
        <v>121</v>
      </c>
      <c r="C18" s="22">
        <v>1.34</v>
      </c>
      <c r="D18" s="22">
        <v>1.04</v>
      </c>
      <c r="E18" s="22">
        <v>0.484039</v>
      </c>
      <c r="G18" s="30"/>
      <c r="H18" s="29" t="s">
        <v>122</v>
      </c>
      <c r="I18" s="44">
        <v>0.03</v>
      </c>
      <c r="J18" s="27"/>
      <c r="K18" s="27"/>
    </row>
    <row r="19" spans="2:11">
      <c r="B19" s="31" t="s">
        <v>123</v>
      </c>
      <c r="C19" s="31">
        <f>C4-C5</f>
        <v>2.29</v>
      </c>
      <c r="D19" s="31">
        <f>D4-D5</f>
        <v>1.78</v>
      </c>
      <c r="E19" s="31">
        <f>E4-E5</f>
        <v>0.98</v>
      </c>
      <c r="G19" s="30"/>
      <c r="H19" s="29" t="s">
        <v>124</v>
      </c>
      <c r="I19" s="44">
        <v>0.1</v>
      </c>
      <c r="J19" s="27"/>
      <c r="K19" s="27"/>
    </row>
    <row r="20" spans="2:11">
      <c r="B20" s="31" t="s">
        <v>125</v>
      </c>
      <c r="C20" s="32">
        <f>C19/C4</f>
        <v>0.476091476091476</v>
      </c>
      <c r="D20" s="32">
        <f>D19/D4</f>
        <v>0.337121212121212</v>
      </c>
      <c r="E20" s="32">
        <f>E19/E4</f>
        <v>0.303405572755418</v>
      </c>
      <c r="G20" s="30"/>
      <c r="H20" s="29" t="s">
        <v>126</v>
      </c>
      <c r="I20" s="45">
        <v>9.88</v>
      </c>
      <c r="J20" s="27"/>
      <c r="K20" s="27"/>
    </row>
    <row r="21" spans="2:11">
      <c r="B21" s="33" t="s">
        <v>127</v>
      </c>
      <c r="C21" s="33">
        <f>C4-C5-C6-C7-C8-C9-C10</f>
        <v>1.745621</v>
      </c>
      <c r="D21" s="33">
        <f>D4-D5-D6-D7-D8-D9-D10</f>
        <v>1.299866</v>
      </c>
      <c r="E21" s="33">
        <f>E4-E5-E6-E7-E8-E9-E10</f>
        <v>0.589417</v>
      </c>
      <c r="G21" s="30"/>
      <c r="H21" s="29" t="s">
        <v>128</v>
      </c>
      <c r="I21" s="29">
        <f>I16*(1+I19)/POWER(1+I17,1)</f>
        <v>-0.245576018518519</v>
      </c>
      <c r="J21" s="27"/>
      <c r="K21" s="27"/>
    </row>
    <row r="22" spans="2:11">
      <c r="B22" s="33" t="s">
        <v>129</v>
      </c>
      <c r="C22" s="34">
        <f>C21/C4</f>
        <v>0.362914968814969</v>
      </c>
      <c r="D22" s="34">
        <f>D21/D4</f>
        <v>0.246186742424242</v>
      </c>
      <c r="E22" s="34">
        <f>E21/E4</f>
        <v>0.182482043343653</v>
      </c>
      <c r="G22" s="30"/>
      <c r="H22" s="29" t="s">
        <v>130</v>
      </c>
      <c r="I22" s="29">
        <f>I16*POWER(1+I19,2)/POWER(1+I17,2)</f>
        <v>-0.250123722565158</v>
      </c>
      <c r="J22" s="27"/>
      <c r="K22" s="27"/>
    </row>
    <row r="23" spans="2:11">
      <c r="B23" s="35" t="s">
        <v>131</v>
      </c>
      <c r="C23" s="36">
        <f>C21/I4</f>
        <v>0.928521808510638</v>
      </c>
      <c r="D23" s="36">
        <f>D21/J4</f>
        <v>3.41766906716938</v>
      </c>
      <c r="E23" s="36">
        <f>E21/K4</f>
        <v>3.70987172547489</v>
      </c>
      <c r="G23" s="30"/>
      <c r="H23" s="29" t="s">
        <v>132</v>
      </c>
      <c r="I23" s="29">
        <f>I16*POWER(1+I19,3)/POWER(1+I17,3)</f>
        <v>-0.254755643353401</v>
      </c>
      <c r="J23" s="27"/>
      <c r="K23" s="27"/>
    </row>
    <row r="24" spans="2:11">
      <c r="B24" s="24" t="s">
        <v>133</v>
      </c>
      <c r="C24" s="37">
        <f>C7/C4</f>
        <v>0.00914116424116424</v>
      </c>
      <c r="D24" s="37">
        <f>D7/D4</f>
        <v>0.0156092803030303</v>
      </c>
      <c r="E24" s="37">
        <f>E7/E4</f>
        <v>0.0247</v>
      </c>
      <c r="G24" s="30"/>
      <c r="H24" s="29" t="s">
        <v>134</v>
      </c>
      <c r="I24" s="29">
        <f>(SUM(I21:I23)*(1+I18))/I17-I18</f>
        <v>-9.69211307462738</v>
      </c>
      <c r="J24" s="27"/>
      <c r="K24" s="27"/>
    </row>
    <row r="25" spans="2:11">
      <c r="B25" s="24" t="s">
        <v>135</v>
      </c>
      <c r="C25" s="37">
        <f>C8/C4</f>
        <v>0.048004158004158</v>
      </c>
      <c r="D25" s="37">
        <f>D8/D4</f>
        <v>0.0306920454545455</v>
      </c>
      <c r="E25" s="37">
        <f>E8/E4</f>
        <v>0.0355783281733746</v>
      </c>
      <c r="G25" s="30"/>
      <c r="H25" s="29" t="s">
        <v>136</v>
      </c>
      <c r="I25" s="29">
        <f>SUM(I21:I24)</f>
        <v>-10.4425684590645</v>
      </c>
      <c r="J25" s="27"/>
      <c r="K25" s="27"/>
    </row>
    <row r="26" spans="2:9">
      <c r="B26" s="24" t="s">
        <v>137</v>
      </c>
      <c r="C26" s="37">
        <f>C16/C4</f>
        <v>0</v>
      </c>
      <c r="D26" s="37">
        <f>D16/D4</f>
        <v>0.00407291666666667</v>
      </c>
      <c r="E26" s="37">
        <f>E16/E4</f>
        <v>0.00251609907120743</v>
      </c>
      <c r="G26" s="38"/>
      <c r="H26" s="16" t="s">
        <v>138</v>
      </c>
      <c r="I26" s="16">
        <f>I25/I20</f>
        <v>-1.05694012743567</v>
      </c>
    </row>
    <row r="27" spans="2:5">
      <c r="B27" s="24" t="s">
        <v>139</v>
      </c>
      <c r="C27" s="37">
        <f>C18/C4</f>
        <v>0.278586278586279</v>
      </c>
      <c r="D27" s="37">
        <f>D18/D4</f>
        <v>0.196969696969697</v>
      </c>
      <c r="E27" s="37">
        <f>E18/E4</f>
        <v>0.149857275541796</v>
      </c>
    </row>
    <row r="28" spans="7:10">
      <c r="G28" s="39" t="s">
        <v>140</v>
      </c>
      <c r="H28" s="13" t="s">
        <v>141</v>
      </c>
      <c r="I28" s="46">
        <v>0.1</v>
      </c>
      <c r="J28" s="22"/>
    </row>
    <row r="29" spans="7:10">
      <c r="G29" s="40"/>
      <c r="H29" s="13" t="s">
        <v>142</v>
      </c>
      <c r="I29" s="46">
        <v>0.04</v>
      </c>
      <c r="J29" s="13">
        <f>1/I29</f>
        <v>25</v>
      </c>
    </row>
    <row r="30" spans="7:10">
      <c r="G30" s="40"/>
      <c r="H30" s="13" t="s">
        <v>143</v>
      </c>
      <c r="I30" s="46">
        <v>0.02</v>
      </c>
      <c r="J30" s="13">
        <f>1/I30</f>
        <v>50</v>
      </c>
    </row>
    <row r="31" spans="7:10">
      <c r="G31" s="40"/>
      <c r="H31" s="13" t="s">
        <v>144</v>
      </c>
      <c r="I31" s="13">
        <f>(C18*POWER(1+I28,3))*J29</f>
        <v>44.5885</v>
      </c>
      <c r="J31" s="13">
        <f>I31/I20</f>
        <v>4.5130060728745</v>
      </c>
    </row>
    <row r="32" spans="7:10">
      <c r="G32" s="40"/>
      <c r="H32" s="13" t="s">
        <v>145</v>
      </c>
      <c r="I32" s="13">
        <f>I31*0.7</f>
        <v>31.21195</v>
      </c>
      <c r="J32" s="13">
        <f>I32/I20</f>
        <v>3.15910425101215</v>
      </c>
    </row>
    <row r="33" spans="7:10">
      <c r="G33" s="41"/>
      <c r="H33" s="13" t="s">
        <v>146</v>
      </c>
      <c r="I33" s="13">
        <f>(C18*POWER(1+I28,3))*J30</f>
        <v>89.177</v>
      </c>
      <c r="J33" s="13">
        <f>I33/I20</f>
        <v>9.02601214574899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D27" sqref="D27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2.52</v>
      </c>
      <c r="E9" s="12">
        <f>'利润&amp;现金流结构分析'!D5</f>
        <v>3.5</v>
      </c>
      <c r="F9" s="12">
        <f>'利润&amp;现金流结构分析'!E5</f>
        <v>2.25</v>
      </c>
      <c r="H9" s="12" t="s">
        <v>93</v>
      </c>
      <c r="I9" s="12">
        <f>D9</f>
        <v>2.52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1.745621</v>
      </c>
      <c r="E12" s="12">
        <f>'利润&amp;现金流结构分析'!D21</f>
        <v>1.299866</v>
      </c>
      <c r="F12" s="12">
        <f>'利润&amp;现金流结构分析'!E21</f>
        <v>0.589417</v>
      </c>
      <c r="H12" s="12" t="s">
        <v>127</v>
      </c>
      <c r="I12" s="12">
        <f>D12</f>
        <v>1.745621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1.88</v>
      </c>
      <c r="E13" s="12">
        <f>'利润&amp;现金流结构分析'!J4</f>
        <v>0.380337</v>
      </c>
      <c r="F13" s="14">
        <f>'利润&amp;现金流结构分析'!K4</f>
        <v>0.158878</v>
      </c>
      <c r="H13" s="12" t="s">
        <v>92</v>
      </c>
      <c r="I13" s="12">
        <f>D13</f>
        <v>1.88</v>
      </c>
      <c r="J13" s="12">
        <v>0.5914757405</v>
      </c>
    </row>
    <row r="14" spans="2:10">
      <c r="B14" s="10"/>
      <c r="C14" s="13" t="s">
        <v>152</v>
      </c>
      <c r="D14" s="13">
        <v>1.2901867163</v>
      </c>
      <c r="E14" s="13">
        <v>0.736342833</v>
      </c>
      <c r="F14" s="13">
        <v>0.597041</v>
      </c>
      <c r="H14" s="13" t="s">
        <v>152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3">
        <v>134.3845945702</v>
      </c>
    </row>
    <row r="16" spans="2:10">
      <c r="B16" s="10"/>
      <c r="C16" s="13" t="s">
        <v>153</v>
      </c>
      <c r="D16" s="13">
        <f>'(经营性&amp;金融性)资产&amp;负债结构分析'!D20</f>
        <v>0</v>
      </c>
      <c r="E16" s="13">
        <f>'(经营性&amp;金融性)资产&amp;负债结构分析'!E20</f>
        <v>0</v>
      </c>
      <c r="F16" s="13">
        <f>'(经营性&amp;金融性)资产&amp;负债结构分析'!F20</f>
        <v>0</v>
      </c>
      <c r="H16" s="13" t="s">
        <v>153</v>
      </c>
      <c r="I16" s="13">
        <f>D16</f>
        <v>0</v>
      </c>
      <c r="J16" s="13">
        <v>139.6576402838</v>
      </c>
    </row>
    <row r="22" ht="16.05" spans="3:4">
      <c r="C22" s="15" t="s">
        <v>154</v>
      </c>
      <c r="D22" s="16" t="s">
        <v>155</v>
      </c>
    </row>
    <row r="24" ht="16.05" spans="2:8">
      <c r="B24" s="17" t="s">
        <v>156</v>
      </c>
      <c r="C24" s="15"/>
      <c r="D24" s="18" t="s">
        <v>157</v>
      </c>
      <c r="F24" s="17" t="s">
        <v>158</v>
      </c>
      <c r="G24" s="15"/>
      <c r="H24" s="18" t="s">
        <v>157</v>
      </c>
    </row>
    <row r="25" ht="16.05" spans="2:8">
      <c r="B25" s="19"/>
      <c r="C25" s="15" t="s">
        <v>159</v>
      </c>
      <c r="D25" s="18" t="s">
        <v>160</v>
      </c>
      <c r="F25" s="19"/>
      <c r="G25" s="15" t="s">
        <v>161</v>
      </c>
      <c r="H25" s="18" t="s">
        <v>162</v>
      </c>
    </row>
    <row r="26" ht="16.05" spans="2:8">
      <c r="B26" s="19"/>
      <c r="C26" s="15" t="s">
        <v>163</v>
      </c>
      <c r="D26" s="18" t="s">
        <v>164</v>
      </c>
      <c r="F26" s="19"/>
      <c r="G26" s="15" t="s">
        <v>165</v>
      </c>
      <c r="H26" s="18" t="s">
        <v>166</v>
      </c>
    </row>
    <row r="27" ht="16.05" spans="2:8">
      <c r="B27" s="19"/>
      <c r="C27" s="15" t="s">
        <v>167</v>
      </c>
      <c r="D27" s="18" t="s">
        <v>168</v>
      </c>
      <c r="F27" s="19"/>
      <c r="G27" s="15" t="s">
        <v>169</v>
      </c>
      <c r="H27" s="18" t="s">
        <v>170</v>
      </c>
    </row>
    <row r="28" ht="16.05" spans="2:8">
      <c r="B28" s="19"/>
      <c r="C28" s="15" t="s">
        <v>171</v>
      </c>
      <c r="D28" s="18" t="s">
        <v>172</v>
      </c>
      <c r="F28" s="19"/>
      <c r="G28" s="15" t="s">
        <v>173</v>
      </c>
      <c r="H28" s="18" t="s">
        <v>174</v>
      </c>
    </row>
    <row r="29" ht="16.05" spans="2:8">
      <c r="B29" s="19"/>
      <c r="C29" s="15" t="s">
        <v>175</v>
      </c>
      <c r="D29" s="18" t="s">
        <v>176</v>
      </c>
      <c r="F29" s="19"/>
      <c r="G29" s="15" t="s">
        <v>177</v>
      </c>
      <c r="H29" s="18" t="s">
        <v>178</v>
      </c>
    </row>
    <row r="30" ht="16.05" spans="2:8">
      <c r="B30" s="19"/>
      <c r="C30" s="15" t="s">
        <v>179</v>
      </c>
      <c r="D30" s="18" t="s">
        <v>180</v>
      </c>
      <c r="F30" s="20"/>
      <c r="G30" s="15" t="s">
        <v>41</v>
      </c>
      <c r="H30" s="18" t="s">
        <v>181</v>
      </c>
    </row>
    <row r="31" ht="16.05" spans="2:4">
      <c r="B31" s="19"/>
      <c r="C31" s="15" t="s">
        <v>182</v>
      </c>
      <c r="D31" s="18" t="s">
        <v>183</v>
      </c>
    </row>
    <row r="32" ht="16.05" spans="2:4">
      <c r="B32" s="19"/>
      <c r="C32" s="15" t="s">
        <v>125</v>
      </c>
      <c r="D32" s="18" t="s">
        <v>184</v>
      </c>
    </row>
    <row r="33" ht="16.05" spans="2:4">
      <c r="B33" s="20"/>
      <c r="C33" s="15" t="s">
        <v>185</v>
      </c>
      <c r="D33" s="18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2021-02-26T02:20:08Z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