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firstSheet="1" activeTab="4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<sst xmlns="http://schemas.openxmlformats.org/spreadsheetml/2006/main" count="213" uniqueCount="171">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</sst>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\+0;\-0;0;@"/>
    <numFmt numFmtId="177" formatCode="0.0%"/>
    <numFmt numFmtId="178" formatCode="0.00_ "/>
    <numFmt numFmtId="179" formatCode="#,##0.00_ "/>
  </numFmts>
  <fonts count="26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6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15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23" fillId="22" borderId="12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178" fontId="5" fillId="2" borderId="1" xfId="0" applyNumberFormat="1" applyFont="1" applyFill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9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10" sqref="C10:C1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15"/>
      <c r="C2" s="15"/>
      <c r="D2" s="15">
        <v>2019</v>
      </c>
      <c r="E2" s="15">
        <v>2018</v>
      </c>
      <c r="F2" s="15">
        <v>2017</v>
      </c>
      <c r="H2" s="15"/>
      <c r="I2" s="15"/>
      <c r="J2" s="15">
        <v>2019</v>
      </c>
      <c r="K2" s="15">
        <v>2018</v>
      </c>
      <c r="L2" s="15">
        <v>2017</v>
      </c>
    </row>
    <row r="3" spans="2:12">
      <c r="B3" s="15"/>
      <c r="C3" s="15" t="s">
        <v>0</v>
      </c>
      <c r="D3" s="49"/>
      <c r="E3" s="50"/>
      <c r="F3" s="51"/>
      <c r="H3" s="15"/>
      <c r="I3" s="15" t="s">
        <v>0</v>
      </c>
      <c r="J3" s="49"/>
      <c r="K3" s="50"/>
      <c r="L3" s="51"/>
    </row>
    <row r="4" spans="2:12">
      <c r="B4" s="17" t="s">
        <v>1</v>
      </c>
      <c r="C4" s="15" t="s">
        <v>2</v>
      </c>
      <c r="D4" s="15">
        <v>361.79</v>
      </c>
      <c r="E4" s="15">
        <v>383.71</v>
      </c>
      <c r="F4" s="15">
        <v>358.25</v>
      </c>
      <c r="H4" s="52" t="s">
        <v>3</v>
      </c>
      <c r="I4" s="15" t="s">
        <v>4</v>
      </c>
      <c r="J4" s="15">
        <v>85.85</v>
      </c>
      <c r="K4" s="15">
        <v>62.99</v>
      </c>
      <c r="L4" s="15">
        <v>108.79</v>
      </c>
    </row>
    <row r="5" spans="2:12">
      <c r="B5" s="17"/>
      <c r="C5" s="15" t="s">
        <v>5</v>
      </c>
      <c r="D5" s="15">
        <v>139.51</v>
      </c>
      <c r="E5" s="15">
        <v>143</v>
      </c>
      <c r="F5" s="15">
        <v>130.33</v>
      </c>
      <c r="H5" s="53"/>
      <c r="I5" s="15" t="s">
        <v>6</v>
      </c>
      <c r="J5" s="15">
        <v>193.09</v>
      </c>
      <c r="K5" s="15">
        <v>200.38</v>
      </c>
      <c r="L5" s="15">
        <v>163.79</v>
      </c>
    </row>
    <row r="6" spans="2:12">
      <c r="B6" s="17"/>
      <c r="C6" s="15" t="s">
        <v>7</v>
      </c>
      <c r="D6" s="15">
        <v>110.16</v>
      </c>
      <c r="E6" s="15">
        <v>105.33</v>
      </c>
      <c r="F6" s="15">
        <v>128.91</v>
      </c>
      <c r="H6" s="53"/>
      <c r="I6" s="15" t="s">
        <v>8</v>
      </c>
      <c r="J6" s="15">
        <v>337.51</v>
      </c>
      <c r="K6" s="15">
        <v>278.99</v>
      </c>
      <c r="L6" s="15">
        <v>262.37</v>
      </c>
    </row>
    <row r="7" spans="2:12">
      <c r="B7" s="17"/>
      <c r="C7" s="15" t="s">
        <v>9</v>
      </c>
      <c r="D7" s="15">
        <v>12.73</v>
      </c>
      <c r="E7" s="15">
        <v>5.94</v>
      </c>
      <c r="F7" s="15">
        <v>6.29</v>
      </c>
      <c r="H7" s="53"/>
      <c r="I7" s="15" t="s">
        <v>10</v>
      </c>
      <c r="J7" s="15">
        <v>55.83</v>
      </c>
      <c r="K7" s="15">
        <v>55.18</v>
      </c>
      <c r="L7" s="19">
        <v>0</v>
      </c>
    </row>
    <row r="8" spans="2:12">
      <c r="B8" s="17"/>
      <c r="C8" s="15" t="s">
        <v>11</v>
      </c>
      <c r="D8" s="15">
        <v>282.29</v>
      </c>
      <c r="E8" s="15">
        <v>224.11</v>
      </c>
      <c r="F8" s="15">
        <v>225.38</v>
      </c>
      <c r="H8" s="53"/>
      <c r="I8" s="15" t="s">
        <v>12</v>
      </c>
      <c r="J8" s="15">
        <v>31.56</v>
      </c>
      <c r="K8" s="15">
        <v>26.75</v>
      </c>
      <c r="L8" s="15">
        <v>24.81</v>
      </c>
    </row>
    <row r="9" spans="2:12">
      <c r="B9" s="17"/>
      <c r="C9" s="15" t="s">
        <v>13</v>
      </c>
      <c r="D9" s="15">
        <v>1005.47</v>
      </c>
      <c r="E9" s="15">
        <v>954.19</v>
      </c>
      <c r="F9" s="19">
        <v>905.82</v>
      </c>
      <c r="H9" s="53"/>
      <c r="I9" s="15" t="s">
        <v>14</v>
      </c>
      <c r="J9" s="15">
        <v>21.17</v>
      </c>
      <c r="K9" s="15">
        <v>18.46</v>
      </c>
      <c r="L9" s="15">
        <v>19.7</v>
      </c>
    </row>
    <row r="10" spans="2:12">
      <c r="B10" s="17"/>
      <c r="C10" s="18" t="s">
        <v>15</v>
      </c>
      <c r="D10" s="54">
        <f>D4/D9</f>
        <v>0.359821774891344</v>
      </c>
      <c r="E10" s="54">
        <f>E4/E9</f>
        <v>0.40213165092906</v>
      </c>
      <c r="F10" s="54">
        <f>F4/F9</f>
        <v>0.395498001810514</v>
      </c>
      <c r="H10" s="53"/>
      <c r="I10" s="15" t="s">
        <v>16</v>
      </c>
      <c r="J10" s="15">
        <v>0</v>
      </c>
      <c r="K10" s="15">
        <v>124.97</v>
      </c>
      <c r="L10" s="15">
        <v>109.2</v>
      </c>
    </row>
    <row r="11" spans="2:12">
      <c r="B11" s="17"/>
      <c r="C11" s="18" t="s">
        <v>17</v>
      </c>
      <c r="D11" s="54">
        <f>D5/D9</f>
        <v>0.138751031855749</v>
      </c>
      <c r="E11" s="54">
        <f>E5/E9</f>
        <v>0.149865330804138</v>
      </c>
      <c r="F11" s="54">
        <f>F5/F9</f>
        <v>0.143880682696341</v>
      </c>
      <c r="H11" s="53"/>
      <c r="I11" s="15" t="s">
        <v>18</v>
      </c>
      <c r="J11" s="15">
        <v>956.1</v>
      </c>
      <c r="K11" s="15">
        <v>824.29</v>
      </c>
      <c r="L11" s="19">
        <v>813.12</v>
      </c>
    </row>
    <row r="12" spans="2:12">
      <c r="B12" s="17"/>
      <c r="C12" s="18" t="s">
        <v>19</v>
      </c>
      <c r="D12" s="54">
        <f>D6/D9</f>
        <v>0.109560702954837</v>
      </c>
      <c r="E12" s="54">
        <f>E6/E9</f>
        <v>0.110386820234964</v>
      </c>
      <c r="F12" s="54">
        <f>F6/F9</f>
        <v>0.14231304232629</v>
      </c>
      <c r="H12" s="53"/>
      <c r="I12" s="18" t="s">
        <v>20</v>
      </c>
      <c r="J12" s="54">
        <f t="shared" ref="J12:L12" si="0">J4/J11</f>
        <v>0.0897918627758603</v>
      </c>
      <c r="K12" s="54">
        <f t="shared" si="0"/>
        <v>0.0764172803260988</v>
      </c>
      <c r="L12" s="54">
        <f t="shared" si="0"/>
        <v>0.13379329004329</v>
      </c>
    </row>
    <row r="13" spans="2:12">
      <c r="B13" s="17"/>
      <c r="C13" s="18" t="s">
        <v>21</v>
      </c>
      <c r="D13" s="54">
        <f>D7/D9</f>
        <v>0.0126607457209066</v>
      </c>
      <c r="E13" s="54">
        <f>E7/E9</f>
        <v>0.00622517527955648</v>
      </c>
      <c r="F13" s="54">
        <f>F7/F9</f>
        <v>0.00694398445607295</v>
      </c>
      <c r="H13" s="53"/>
      <c r="I13" s="18" t="s">
        <v>22</v>
      </c>
      <c r="J13" s="54">
        <f t="shared" ref="J13:L13" si="1">J5/J11</f>
        <v>0.201955862357494</v>
      </c>
      <c r="K13" s="54">
        <f t="shared" si="1"/>
        <v>0.243094056703345</v>
      </c>
      <c r="L13" s="54">
        <f t="shared" si="1"/>
        <v>0.201433982683983</v>
      </c>
    </row>
    <row r="14" spans="2:12">
      <c r="B14" s="17"/>
      <c r="C14" s="18" t="s">
        <v>23</v>
      </c>
      <c r="D14" s="54">
        <f>D8/D9</f>
        <v>0.280754274120561</v>
      </c>
      <c r="E14" s="54">
        <f>E8/E9</f>
        <v>0.234869365639967</v>
      </c>
      <c r="F14" s="54">
        <f>F8/F9</f>
        <v>0.248813230001546</v>
      </c>
      <c r="H14" s="53"/>
      <c r="I14" s="18" t="s">
        <v>24</v>
      </c>
      <c r="J14" s="54">
        <f t="shared" ref="J14:L14" si="2">J6/J11</f>
        <v>0.353007007635185</v>
      </c>
      <c r="K14" s="54">
        <f t="shared" si="2"/>
        <v>0.338460978539106</v>
      </c>
      <c r="L14" s="54">
        <f t="shared" si="2"/>
        <v>0.32267070051161</v>
      </c>
    </row>
    <row r="15" spans="2:12">
      <c r="B15" s="17" t="s">
        <v>25</v>
      </c>
      <c r="C15" s="15" t="s">
        <v>26</v>
      </c>
      <c r="D15" s="15">
        <v>204.61</v>
      </c>
      <c r="E15" s="15">
        <v>139.94</v>
      </c>
      <c r="F15" s="15">
        <v>129.87</v>
      </c>
      <c r="H15" s="53"/>
      <c r="I15" s="18" t="s">
        <v>27</v>
      </c>
      <c r="J15" s="54">
        <f t="shared" ref="J15:L15" si="3">J7/J11</f>
        <v>0.058393473486037</v>
      </c>
      <c r="K15" s="54">
        <f t="shared" si="3"/>
        <v>0.0669424595712674</v>
      </c>
      <c r="L15" s="54">
        <f t="shared" si="3"/>
        <v>0</v>
      </c>
    </row>
    <row r="16" spans="2:12">
      <c r="B16" s="17"/>
      <c r="C16" s="15" t="s">
        <v>28</v>
      </c>
      <c r="D16" s="15">
        <v>13.96</v>
      </c>
      <c r="E16" s="15">
        <v>14</v>
      </c>
      <c r="F16" s="15">
        <v>0</v>
      </c>
      <c r="H16" s="53"/>
      <c r="I16" s="18" t="s">
        <v>29</v>
      </c>
      <c r="J16" s="54">
        <f t="shared" ref="J16:L16" si="4">J8/J11</f>
        <v>0.033009099466583</v>
      </c>
      <c r="K16" s="54">
        <f t="shared" si="4"/>
        <v>0.0324521709592498</v>
      </c>
      <c r="L16" s="54">
        <f t="shared" si="4"/>
        <v>0.0305121015348288</v>
      </c>
    </row>
    <row r="17" spans="2:12">
      <c r="B17" s="17"/>
      <c r="C17" s="15" t="s">
        <v>30</v>
      </c>
      <c r="D17" s="15">
        <v>0</v>
      </c>
      <c r="E17" s="15">
        <v>173.93</v>
      </c>
      <c r="F17" s="15">
        <v>172.02</v>
      </c>
      <c r="H17" s="53"/>
      <c r="I17" s="18" t="s">
        <v>31</v>
      </c>
      <c r="J17" s="54">
        <f t="shared" ref="J17:L17" si="5">J9/J11</f>
        <v>0.0221420353519506</v>
      </c>
      <c r="K17" s="54">
        <f t="shared" si="5"/>
        <v>0.0223950308750561</v>
      </c>
      <c r="L17" s="54">
        <f t="shared" si="5"/>
        <v>0.0242276662731208</v>
      </c>
    </row>
    <row r="18" spans="2:12">
      <c r="B18" s="17"/>
      <c r="C18" s="15" t="s">
        <v>32</v>
      </c>
      <c r="D18" s="15">
        <v>23.91</v>
      </c>
      <c r="E18" s="15">
        <v>38.74</v>
      </c>
      <c r="F18" s="15">
        <v>16.11</v>
      </c>
      <c r="H18" s="53"/>
      <c r="I18" s="18" t="s">
        <v>33</v>
      </c>
      <c r="J18" s="54">
        <f t="shared" ref="J18:L18" si="6">J10/J11</f>
        <v>0</v>
      </c>
      <c r="K18" s="54">
        <f t="shared" si="6"/>
        <v>0.151609263729998</v>
      </c>
      <c r="L18" s="54">
        <f t="shared" si="6"/>
        <v>0.134297520661157</v>
      </c>
    </row>
    <row r="19" spans="2:12">
      <c r="B19" s="17"/>
      <c r="C19" s="15" t="s">
        <v>34</v>
      </c>
      <c r="D19" s="15">
        <v>4.38</v>
      </c>
      <c r="E19" s="15">
        <v>2.32</v>
      </c>
      <c r="F19" s="15">
        <v>1.78</v>
      </c>
      <c r="H19" s="17" t="s">
        <v>35</v>
      </c>
      <c r="I19" s="15" t="s">
        <v>36</v>
      </c>
      <c r="J19" s="46">
        <v>132.76</v>
      </c>
      <c r="K19" s="46">
        <v>155.41</v>
      </c>
      <c r="L19" s="46">
        <v>160.36</v>
      </c>
    </row>
    <row r="20" spans="2:12">
      <c r="B20" s="17"/>
      <c r="C20" s="15" t="s">
        <v>37</v>
      </c>
      <c r="D20" s="15">
        <v>106.87</v>
      </c>
      <c r="E20" s="15">
        <v>92.46</v>
      </c>
      <c r="F20" s="15">
        <v>82.27</v>
      </c>
      <c r="H20" s="17"/>
      <c r="I20" s="15" t="s">
        <v>38</v>
      </c>
      <c r="J20" s="46">
        <v>1.42</v>
      </c>
      <c r="K20" s="46">
        <v>1.07</v>
      </c>
      <c r="L20" s="46">
        <v>1.06</v>
      </c>
    </row>
    <row r="21" spans="2:12">
      <c r="B21" s="17"/>
      <c r="C21" s="15" t="s">
        <v>39</v>
      </c>
      <c r="D21" s="15">
        <v>1.93</v>
      </c>
      <c r="E21" s="15">
        <v>5.38</v>
      </c>
      <c r="F21" s="15">
        <v>9.66</v>
      </c>
      <c r="H21" s="17"/>
      <c r="I21" s="15" t="s">
        <v>40</v>
      </c>
      <c r="J21" s="46">
        <v>11.54</v>
      </c>
      <c r="K21" s="46">
        <v>4.05</v>
      </c>
      <c r="L21" s="46">
        <v>3.44</v>
      </c>
    </row>
    <row r="22" spans="2:12">
      <c r="B22" s="17"/>
      <c r="C22" s="15" t="s">
        <v>41</v>
      </c>
      <c r="D22" s="15">
        <v>233.52</v>
      </c>
      <c r="E22" s="15">
        <v>212.39</v>
      </c>
      <c r="F22" s="15">
        <v>203.45</v>
      </c>
      <c r="H22" s="17"/>
      <c r="I22" s="15" t="s">
        <v>42</v>
      </c>
      <c r="J22" s="46">
        <v>7.05</v>
      </c>
      <c r="K22" s="46">
        <v>6.44</v>
      </c>
      <c r="L22" s="46">
        <v>4.97</v>
      </c>
    </row>
    <row r="23" spans="2:12">
      <c r="B23" s="17"/>
      <c r="C23" s="15" t="s">
        <v>43</v>
      </c>
      <c r="D23" s="15">
        <v>869.07</v>
      </c>
      <c r="E23" s="15">
        <v>726.73</v>
      </c>
      <c r="F23" s="15">
        <v>665.82</v>
      </c>
      <c r="H23" s="17"/>
      <c r="I23" s="15" t="s">
        <v>44</v>
      </c>
      <c r="J23" s="15">
        <v>0.700715</v>
      </c>
      <c r="K23" s="15">
        <v>18.24</v>
      </c>
      <c r="L23" s="15">
        <v>11.97</v>
      </c>
    </row>
    <row r="24" spans="2:12">
      <c r="B24" s="17"/>
      <c r="C24" s="18" t="s">
        <v>45</v>
      </c>
      <c r="D24" s="54">
        <f>D15/D23</f>
        <v>0.235435580563131</v>
      </c>
      <c r="E24" s="54">
        <f>E15/E23</f>
        <v>0.1925611987946</v>
      </c>
      <c r="F24" s="54">
        <f>F15/F23</f>
        <v>0.195052716950527</v>
      </c>
      <c r="H24" s="17"/>
      <c r="I24" s="15" t="s">
        <v>46</v>
      </c>
      <c r="J24" s="15">
        <v>268.55</v>
      </c>
      <c r="K24" s="15">
        <v>298.54</v>
      </c>
      <c r="L24" s="15">
        <v>280.3</v>
      </c>
    </row>
    <row r="25" spans="2:12">
      <c r="B25" s="17"/>
      <c r="C25" s="18" t="s">
        <v>47</v>
      </c>
      <c r="D25" s="54">
        <f>D16/D23</f>
        <v>0.0160631479627648</v>
      </c>
      <c r="E25" s="54">
        <f>E16/E23</f>
        <v>0.0192643760406203</v>
      </c>
      <c r="F25" s="54">
        <f>F16/F23</f>
        <v>0</v>
      </c>
      <c r="H25" s="17"/>
      <c r="I25" s="18" t="s">
        <v>48</v>
      </c>
      <c r="J25" s="54">
        <f t="shared" ref="J25:L25" si="7">J19/J24</f>
        <v>0.494358592440886</v>
      </c>
      <c r="K25" s="54">
        <f t="shared" si="7"/>
        <v>0.520566758223354</v>
      </c>
      <c r="L25" s="54">
        <f t="shared" si="7"/>
        <v>0.57210132001427</v>
      </c>
    </row>
    <row r="26" spans="2:12">
      <c r="B26" s="17"/>
      <c r="C26" s="18" t="s">
        <v>49</v>
      </c>
      <c r="D26" s="54">
        <f>D17/D23</f>
        <v>0</v>
      </c>
      <c r="E26" s="54">
        <f>E17/E23</f>
        <v>0.239332351767507</v>
      </c>
      <c r="F26" s="54">
        <f>F17/F23</f>
        <v>0.258358114805803</v>
      </c>
      <c r="H26" s="17"/>
      <c r="I26" s="18" t="s">
        <v>50</v>
      </c>
      <c r="J26" s="54">
        <f t="shared" ref="J26:L26" si="8">J20/J24</f>
        <v>0.00528765592999441</v>
      </c>
      <c r="K26" s="54">
        <f t="shared" si="8"/>
        <v>0.0035841093320828</v>
      </c>
      <c r="L26" s="54">
        <f t="shared" si="8"/>
        <v>0.00378166250445951</v>
      </c>
    </row>
    <row r="27" spans="2:12">
      <c r="B27" s="17"/>
      <c r="C27" s="18" t="s">
        <v>51</v>
      </c>
      <c r="D27" s="54">
        <f>D18/D23</f>
        <v>0.0275121681797784</v>
      </c>
      <c r="E27" s="54">
        <f>E18/E23</f>
        <v>0.0533072805581165</v>
      </c>
      <c r="F27" s="54">
        <f>F18/F23</f>
        <v>0.0241957285752906</v>
      </c>
      <c r="H27" s="17"/>
      <c r="I27" s="18" t="s">
        <v>52</v>
      </c>
      <c r="J27" s="54">
        <f t="shared" ref="J27:L27" si="9">J21/J24</f>
        <v>0.0429715136846025</v>
      </c>
      <c r="K27" s="54">
        <f t="shared" si="9"/>
        <v>0.0135660213036779</v>
      </c>
      <c r="L27" s="54">
        <f t="shared" si="9"/>
        <v>0.012272565108812</v>
      </c>
    </row>
    <row r="28" spans="2:12">
      <c r="B28" s="17"/>
      <c r="C28" s="18" t="s">
        <v>53</v>
      </c>
      <c r="D28" s="54">
        <f>D19/D23</f>
        <v>0.00503987020608236</v>
      </c>
      <c r="E28" s="54">
        <f>E19/E23</f>
        <v>0.00319238231530279</v>
      </c>
      <c r="F28" s="54">
        <f>F19/F23</f>
        <v>0.00267339521191914</v>
      </c>
      <c r="H28" s="17"/>
      <c r="I28" s="18" t="s">
        <v>54</v>
      </c>
      <c r="J28" s="54">
        <f t="shared" ref="J28:L28" si="10">J22/J24</f>
        <v>0.0262520945820145</v>
      </c>
      <c r="K28" s="54">
        <f t="shared" si="10"/>
        <v>0.0215716486902928</v>
      </c>
      <c r="L28" s="54">
        <f t="shared" si="10"/>
        <v>0.0177310024973243</v>
      </c>
    </row>
    <row r="29" spans="2:12">
      <c r="B29" s="17"/>
      <c r="C29" s="18" t="s">
        <v>55</v>
      </c>
      <c r="D29" s="54">
        <f>D20/D23</f>
        <v>0.122970531717813</v>
      </c>
      <c r="E29" s="54">
        <f>E20/E23</f>
        <v>0.127227443479697</v>
      </c>
      <c r="F29" s="54">
        <f>F20/F23</f>
        <v>0.123561923643027</v>
      </c>
      <c r="H29" s="17"/>
      <c r="I29" s="18" t="s">
        <v>56</v>
      </c>
      <c r="J29" s="54">
        <f t="shared" ref="J29:L29" si="11">J23/J24</f>
        <v>0.00260925339787749</v>
      </c>
      <c r="K29" s="54">
        <f t="shared" si="11"/>
        <v>0.0610973403898975</v>
      </c>
      <c r="L29" s="54">
        <f t="shared" si="11"/>
        <v>0.0427042454513022</v>
      </c>
    </row>
    <row r="30" spans="2:6">
      <c r="B30" s="17"/>
      <c r="C30" s="18" t="s">
        <v>57</v>
      </c>
      <c r="D30" s="54">
        <f>D21/D23</f>
        <v>0.00222076472551118</v>
      </c>
      <c r="E30" s="54">
        <f>E21/E23</f>
        <v>0.00740302450703838</v>
      </c>
      <c r="F30" s="54">
        <f>F21/F23</f>
        <v>0.0145084257006398</v>
      </c>
    </row>
    <row r="31" spans="2:6">
      <c r="B31" s="17"/>
      <c r="C31" s="18" t="s">
        <v>58</v>
      </c>
      <c r="D31" s="54">
        <f>D22/D23</f>
        <v>0.268701025233871</v>
      </c>
      <c r="E31" s="54">
        <f>E22/E23</f>
        <v>0.292254344804811</v>
      </c>
      <c r="F31" s="54">
        <f>F22/F23</f>
        <v>0.305563065092668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C22" sqref="C22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15"/>
      <c r="C2" s="15"/>
      <c r="D2" s="15">
        <v>2019</v>
      </c>
      <c r="E2" s="15">
        <v>2018</v>
      </c>
      <c r="F2" s="15">
        <v>2017</v>
      </c>
      <c r="H2" s="15"/>
      <c r="I2" s="15"/>
      <c r="J2" s="15">
        <v>2019</v>
      </c>
      <c r="K2" s="15">
        <v>2018</v>
      </c>
      <c r="L2" s="15">
        <v>2017</v>
      </c>
    </row>
    <row r="3" spans="2:12">
      <c r="B3" s="15"/>
      <c r="C3" s="15" t="s">
        <v>0</v>
      </c>
      <c r="D3" s="17"/>
      <c r="E3" s="17"/>
      <c r="F3" s="17"/>
      <c r="H3" s="15"/>
      <c r="I3" s="15" t="s">
        <v>0</v>
      </c>
      <c r="J3" s="17"/>
      <c r="K3" s="17"/>
      <c r="L3" s="17"/>
    </row>
    <row r="4" spans="2:12">
      <c r="B4" s="17" t="s">
        <v>59</v>
      </c>
      <c r="C4" s="15" t="s">
        <v>2</v>
      </c>
      <c r="D4" s="15">
        <v>361.79</v>
      </c>
      <c r="E4" s="15">
        <v>383.71</v>
      </c>
      <c r="F4" s="15">
        <v>358.25</v>
      </c>
      <c r="H4" s="17" t="s">
        <v>60</v>
      </c>
      <c r="I4" s="15" t="s">
        <v>6</v>
      </c>
      <c r="J4" s="15">
        <v>193.09</v>
      </c>
      <c r="K4" s="15">
        <v>200.38</v>
      </c>
      <c r="L4" s="15">
        <v>163.79</v>
      </c>
    </row>
    <row r="5" spans="2:12">
      <c r="B5" s="17"/>
      <c r="C5" s="15" t="s">
        <v>30</v>
      </c>
      <c r="D5" s="15">
        <v>211.8</v>
      </c>
      <c r="E5" s="15">
        <v>173.93</v>
      </c>
      <c r="F5" s="15">
        <v>172.02</v>
      </c>
      <c r="H5" s="17"/>
      <c r="I5" s="15" t="s">
        <v>8</v>
      </c>
      <c r="J5" s="15">
        <v>337.51</v>
      </c>
      <c r="K5" s="15">
        <v>278.99</v>
      </c>
      <c r="L5" s="15">
        <v>262.37</v>
      </c>
    </row>
    <row r="6" spans="2:12">
      <c r="B6" s="17"/>
      <c r="C6" s="15" t="s">
        <v>5</v>
      </c>
      <c r="D6" s="15">
        <v>139.51</v>
      </c>
      <c r="E6" s="15">
        <v>143</v>
      </c>
      <c r="F6" s="15">
        <v>130.33</v>
      </c>
      <c r="H6" s="17"/>
      <c r="I6" s="15" t="s">
        <v>61</v>
      </c>
      <c r="J6" s="15">
        <v>0</v>
      </c>
      <c r="K6" s="15">
        <v>0.146815</v>
      </c>
      <c r="L6" s="15">
        <v>0.005862</v>
      </c>
    </row>
    <row r="7" spans="2:12">
      <c r="B7" s="17"/>
      <c r="C7" s="15" t="s">
        <v>7</v>
      </c>
      <c r="D7" s="15">
        <v>110.16</v>
      </c>
      <c r="E7" s="15">
        <v>105.33</v>
      </c>
      <c r="F7" s="15">
        <v>128.91</v>
      </c>
      <c r="H7" s="17"/>
      <c r="I7" s="15" t="s">
        <v>12</v>
      </c>
      <c r="J7" s="15">
        <v>31.56</v>
      </c>
      <c r="K7" s="15">
        <v>26.75</v>
      </c>
      <c r="L7" s="15">
        <v>24.81</v>
      </c>
    </row>
    <row r="8" spans="2:12">
      <c r="B8" s="17"/>
      <c r="C8" s="15" t="s">
        <v>9</v>
      </c>
      <c r="D8" s="15">
        <v>12.73</v>
      </c>
      <c r="E8" s="15">
        <v>5.94</v>
      </c>
      <c r="F8" s="15">
        <v>6.29</v>
      </c>
      <c r="H8" s="17"/>
      <c r="I8" s="15" t="s">
        <v>14</v>
      </c>
      <c r="J8" s="15">
        <v>21.17</v>
      </c>
      <c r="K8" s="15">
        <v>18.46</v>
      </c>
      <c r="L8" s="15">
        <v>19.7</v>
      </c>
    </row>
    <row r="9" spans="2:12">
      <c r="B9" s="17"/>
      <c r="C9" s="15" t="s">
        <v>11</v>
      </c>
      <c r="D9" s="15">
        <v>282.29</v>
      </c>
      <c r="E9" s="15">
        <v>224.11</v>
      </c>
      <c r="F9" s="15">
        <v>225.38</v>
      </c>
      <c r="H9" s="17"/>
      <c r="I9" s="15" t="s">
        <v>10</v>
      </c>
      <c r="J9" s="15">
        <v>55.83</v>
      </c>
      <c r="K9" s="15">
        <v>55.18</v>
      </c>
      <c r="L9" s="19">
        <v>0</v>
      </c>
    </row>
    <row r="10" spans="2:12">
      <c r="B10" s="17"/>
      <c r="C10" s="15" t="s">
        <v>37</v>
      </c>
      <c r="D10" s="15">
        <v>106.87</v>
      </c>
      <c r="E10" s="15">
        <v>92.46</v>
      </c>
      <c r="F10" s="15">
        <v>82.27</v>
      </c>
      <c r="H10" s="17"/>
      <c r="I10" s="15" t="s">
        <v>40</v>
      </c>
      <c r="J10" s="15">
        <v>11.54</v>
      </c>
      <c r="K10" s="15">
        <v>4.05</v>
      </c>
      <c r="L10" s="15">
        <v>3.44</v>
      </c>
    </row>
    <row r="11" spans="2:12">
      <c r="B11" s="42" t="s">
        <v>62</v>
      </c>
      <c r="C11" s="12" t="s">
        <v>63</v>
      </c>
      <c r="D11" s="14">
        <v>3.08</v>
      </c>
      <c r="E11" s="14">
        <v>17.76</v>
      </c>
      <c r="F11" s="14">
        <v>0.206817</v>
      </c>
      <c r="H11" s="17"/>
      <c r="I11" s="46" t="s">
        <v>64</v>
      </c>
      <c r="J11" s="46">
        <v>7.05</v>
      </c>
      <c r="K11" s="46">
        <v>6.44</v>
      </c>
      <c r="L11" s="46">
        <v>4.97</v>
      </c>
    </row>
    <row r="12" spans="2:12">
      <c r="B12" s="17"/>
      <c r="C12" s="12" t="s">
        <v>26</v>
      </c>
      <c r="D12" s="12">
        <v>204.61</v>
      </c>
      <c r="E12" s="12">
        <v>139.94</v>
      </c>
      <c r="F12" s="12">
        <v>129.87</v>
      </c>
      <c r="H12" s="17" t="s">
        <v>65</v>
      </c>
      <c r="I12" s="14" t="s">
        <v>66</v>
      </c>
      <c r="J12" s="14">
        <v>0</v>
      </c>
      <c r="K12" s="14">
        <v>1.05</v>
      </c>
      <c r="L12" s="14">
        <v>2.36</v>
      </c>
    </row>
    <row r="13" spans="2:12">
      <c r="B13" s="17"/>
      <c r="C13" s="12" t="s">
        <v>67</v>
      </c>
      <c r="D13" s="12">
        <v>0</v>
      </c>
      <c r="E13" s="12">
        <v>0</v>
      </c>
      <c r="F13" s="12">
        <v>0</v>
      </c>
      <c r="H13" s="17"/>
      <c r="I13" s="14" t="s">
        <v>68</v>
      </c>
      <c r="J13" s="14">
        <v>0</v>
      </c>
      <c r="K13" s="14">
        <v>1.68</v>
      </c>
      <c r="L13" s="14">
        <v>1.54</v>
      </c>
    </row>
    <row r="14" spans="2:12">
      <c r="B14" s="17"/>
      <c r="C14" s="12" t="s">
        <v>69</v>
      </c>
      <c r="D14" s="12">
        <v>0.294027</v>
      </c>
      <c r="E14" s="12">
        <v>0.308791</v>
      </c>
      <c r="F14" s="12">
        <v>0.31214</v>
      </c>
      <c r="H14" s="17"/>
      <c r="I14" s="14" t="s">
        <v>70</v>
      </c>
      <c r="J14" s="14">
        <v>70.05</v>
      </c>
      <c r="K14" s="14">
        <v>91.92</v>
      </c>
      <c r="L14" s="14">
        <v>62.11</v>
      </c>
    </row>
    <row r="15" spans="2:12">
      <c r="B15" s="17"/>
      <c r="C15" s="12" t="s">
        <v>71</v>
      </c>
      <c r="D15" s="12">
        <v>3.08</v>
      </c>
      <c r="E15" s="12">
        <v>2.46</v>
      </c>
      <c r="F15" s="12">
        <v>2.9</v>
      </c>
      <c r="H15" s="17"/>
      <c r="I15" s="14" t="s">
        <v>72</v>
      </c>
      <c r="J15" s="14">
        <v>0.427992</v>
      </c>
      <c r="K15" s="14">
        <v>2.19</v>
      </c>
      <c r="L15" s="14">
        <v>0.025246</v>
      </c>
    </row>
    <row r="16" spans="2:12">
      <c r="B16" s="17"/>
      <c r="C16" s="12" t="s">
        <v>73</v>
      </c>
      <c r="D16" s="12">
        <v>0</v>
      </c>
      <c r="E16" s="12">
        <v>2.34</v>
      </c>
      <c r="F16" s="12">
        <v>2.04</v>
      </c>
      <c r="H16" s="17"/>
      <c r="I16" s="14" t="s">
        <v>74</v>
      </c>
      <c r="J16" s="14">
        <v>1.42</v>
      </c>
      <c r="K16" s="14">
        <v>1.07</v>
      </c>
      <c r="L16" s="14">
        <v>1.06</v>
      </c>
    </row>
    <row r="17" spans="2:12">
      <c r="B17" s="17"/>
      <c r="C17" s="12" t="s">
        <v>75</v>
      </c>
      <c r="D17" s="12">
        <v>0</v>
      </c>
      <c r="E17" s="12">
        <v>0.045574</v>
      </c>
      <c r="F17" s="12">
        <v>0.045245</v>
      </c>
      <c r="H17" s="17"/>
      <c r="I17" s="14" t="s">
        <v>36</v>
      </c>
      <c r="J17" s="14">
        <v>132.76</v>
      </c>
      <c r="K17" s="14">
        <v>155.41</v>
      </c>
      <c r="L17" s="14">
        <v>160.36</v>
      </c>
    </row>
    <row r="18" spans="2:12">
      <c r="B18" s="17"/>
      <c r="C18" s="12" t="s">
        <v>76</v>
      </c>
      <c r="D18" s="12">
        <v>15.79</v>
      </c>
      <c r="E18" s="12">
        <v>18.22</v>
      </c>
      <c r="F18" s="12">
        <v>20.77</v>
      </c>
      <c r="H18" s="17"/>
      <c r="I18" s="14" t="s">
        <v>4</v>
      </c>
      <c r="J18" s="14">
        <v>85.85</v>
      </c>
      <c r="K18" s="14">
        <v>62.99</v>
      </c>
      <c r="L18" s="14">
        <v>108.79</v>
      </c>
    </row>
    <row r="19" spans="2:12">
      <c r="B19" s="17"/>
      <c r="C19" s="12" t="s">
        <v>77</v>
      </c>
      <c r="D19" s="12">
        <v>0</v>
      </c>
      <c r="E19" s="12">
        <v>0</v>
      </c>
      <c r="F19" s="12">
        <v>0</v>
      </c>
      <c r="H19" s="17"/>
      <c r="I19" s="14" t="s">
        <v>78</v>
      </c>
      <c r="J19" s="14">
        <v>73.17</v>
      </c>
      <c r="K19" s="14">
        <v>46.55</v>
      </c>
      <c r="L19" s="14">
        <v>61.49</v>
      </c>
    </row>
    <row r="20" spans="2:12">
      <c r="B20" s="43"/>
      <c r="C20" s="14" t="s">
        <v>79</v>
      </c>
      <c r="D20" s="14">
        <v>1874.54</v>
      </c>
      <c r="E20" s="14">
        <v>1680.92</v>
      </c>
      <c r="F20" s="14">
        <v>1571.64</v>
      </c>
      <c r="H20" s="43"/>
      <c r="I20" s="14" t="s">
        <v>80</v>
      </c>
      <c r="J20" s="14">
        <v>1224.64</v>
      </c>
      <c r="K20" s="14">
        <v>1122.84</v>
      </c>
      <c r="L20" s="14">
        <v>1093.15</v>
      </c>
    </row>
    <row r="21" spans="2:12">
      <c r="B21" s="17" t="s">
        <v>81</v>
      </c>
      <c r="C21" s="44" t="s">
        <v>82</v>
      </c>
      <c r="D21" s="45">
        <f>SUM(D4:D10)/D20</f>
        <v>0.653573676742027</v>
      </c>
      <c r="E21" s="45">
        <f>SUM(E4:E10)/E20</f>
        <v>0.671346643504747</v>
      </c>
      <c r="F21" s="45">
        <f>SUM(F4:F10)/F20</f>
        <v>0.702100990048612</v>
      </c>
      <c r="H21" s="17" t="s">
        <v>83</v>
      </c>
      <c r="I21" s="44" t="s">
        <v>84</v>
      </c>
      <c r="J21" s="47">
        <f>SUM(J4:J11)/J20</f>
        <v>0.537096616148419</v>
      </c>
      <c r="K21" s="47">
        <f>SUM(K4:K11)/K20</f>
        <v>0.52580671778704</v>
      </c>
      <c r="L21" s="47">
        <f>SUM(L4:L11)/L20</f>
        <v>0.438261777432191</v>
      </c>
    </row>
    <row r="22" spans="2:12">
      <c r="B22" s="17"/>
      <c r="C22" s="44" t="s">
        <v>85</v>
      </c>
      <c r="D22" s="45">
        <f>SUM(D11:D19)/D20</f>
        <v>0.121018504273048</v>
      </c>
      <c r="E22" s="45">
        <f>SUM(E11:E19)/E20</f>
        <v>0.107723368750446</v>
      </c>
      <c r="F22" s="45">
        <f>SUM(F11:F19)/F20</f>
        <v>0.0993511249395536</v>
      </c>
      <c r="H22" s="17"/>
      <c r="I22" s="44" t="s">
        <v>86</v>
      </c>
      <c r="J22" s="47">
        <f>SUM(J12:J19)/J20</f>
        <v>0.296967265482101</v>
      </c>
      <c r="K22" s="47">
        <f>SUM(K12:K19)/K20</f>
        <v>0.323162694595846</v>
      </c>
      <c r="L22" s="47">
        <f>SUM(L12:L19)/L20</f>
        <v>0.363843247495769</v>
      </c>
    </row>
    <row r="23" spans="8:12">
      <c r="H23" s="17"/>
      <c r="I23" s="26" t="s">
        <v>87</v>
      </c>
      <c r="J23" s="48">
        <f>SUM(J4:J11)/D20</f>
        <v>0.350886084052621</v>
      </c>
      <c r="K23" s="48">
        <f>SUM(K4:K11)/E20</f>
        <v>0.351234332984318</v>
      </c>
      <c r="L23" s="48">
        <f>SUM(L4:L11)/F20</f>
        <v>0.304831807538622</v>
      </c>
    </row>
    <row r="24" spans="8:12">
      <c r="H24" s="17"/>
      <c r="I24" s="26" t="s">
        <v>88</v>
      </c>
      <c r="J24" s="48">
        <f>SUM(J14:J19)/D20</f>
        <v>0.194009192655265</v>
      </c>
      <c r="K24" s="48">
        <f>SUM(K14:K19)/E20</f>
        <v>0.214245770173476</v>
      </c>
      <c r="L24" s="48">
        <f>SUM(L14:L19)/F20</f>
        <v>0.250588713700339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H4" sqref="H4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16"/>
  </cols>
  <sheetData>
    <row r="2" spans="2:11">
      <c r="B2" s="15"/>
      <c r="C2" s="15">
        <v>2019</v>
      </c>
      <c r="D2" s="15">
        <v>2018</v>
      </c>
      <c r="E2" s="15">
        <v>2017</v>
      </c>
      <c r="G2" s="17"/>
      <c r="H2" s="17"/>
      <c r="I2" s="15">
        <v>2019</v>
      </c>
      <c r="J2" s="15">
        <v>2018</v>
      </c>
      <c r="K2" s="15">
        <v>2017</v>
      </c>
    </row>
    <row r="3" spans="2:11">
      <c r="B3" s="15" t="s">
        <v>0</v>
      </c>
      <c r="C3" s="17"/>
      <c r="D3" s="17"/>
      <c r="E3" s="17"/>
      <c r="G3" s="15"/>
      <c r="H3" s="15" t="s">
        <v>0</v>
      </c>
      <c r="I3" s="17"/>
      <c r="J3" s="17"/>
      <c r="K3" s="17"/>
    </row>
    <row r="4" spans="2:12">
      <c r="B4" s="15" t="s">
        <v>89</v>
      </c>
      <c r="C4" s="15">
        <v>2007.62</v>
      </c>
      <c r="D4" s="15">
        <v>1841.08</v>
      </c>
      <c r="E4" s="15">
        <v>1634.29</v>
      </c>
      <c r="G4" s="17" t="s">
        <v>90</v>
      </c>
      <c r="H4" s="18" t="s">
        <v>91</v>
      </c>
      <c r="I4" s="18">
        <v>150.83</v>
      </c>
      <c r="J4" s="18">
        <v>191.43</v>
      </c>
      <c r="K4" s="18">
        <v>167.04</v>
      </c>
      <c r="L4" s="38"/>
    </row>
    <row r="5" spans="2:11">
      <c r="B5" s="15" t="s">
        <v>92</v>
      </c>
      <c r="C5" s="15">
        <v>1408.68</v>
      </c>
      <c r="D5" s="15">
        <v>1304.55</v>
      </c>
      <c r="E5" s="15">
        <v>1126.07</v>
      </c>
      <c r="G5" s="17" t="s">
        <v>93</v>
      </c>
      <c r="H5" s="15" t="s">
        <v>94</v>
      </c>
      <c r="I5" s="15">
        <v>61.94</v>
      </c>
      <c r="J5" s="15">
        <v>67.6</v>
      </c>
      <c r="K5" s="15">
        <v>43.35</v>
      </c>
    </row>
    <row r="6" spans="2:11">
      <c r="B6" s="15" t="s">
        <v>95</v>
      </c>
      <c r="C6" s="15">
        <v>8.02</v>
      </c>
      <c r="D6" s="15">
        <v>8.68</v>
      </c>
      <c r="E6" s="15">
        <v>8.22</v>
      </c>
      <c r="G6" s="17"/>
      <c r="H6" s="15" t="s">
        <v>96</v>
      </c>
      <c r="I6" s="15">
        <v>38.91</v>
      </c>
      <c r="J6" s="15">
        <v>30.23</v>
      </c>
      <c r="K6" s="15">
        <v>26.54</v>
      </c>
    </row>
    <row r="7" spans="2:11">
      <c r="B7" s="15" t="s">
        <v>97</v>
      </c>
      <c r="C7" s="15">
        <v>336.82</v>
      </c>
      <c r="D7" s="15">
        <v>289.23</v>
      </c>
      <c r="E7" s="15">
        <v>289.96</v>
      </c>
      <c r="G7" s="17"/>
      <c r="H7" s="18" t="s">
        <v>98</v>
      </c>
      <c r="I7" s="18">
        <v>-109.62</v>
      </c>
      <c r="J7" s="18">
        <v>-76.5</v>
      </c>
      <c r="K7" s="18">
        <v>-57.42</v>
      </c>
    </row>
    <row r="8" spans="2:11">
      <c r="B8" s="15" t="s">
        <v>99</v>
      </c>
      <c r="C8" s="15">
        <v>101.13</v>
      </c>
      <c r="D8" s="15">
        <v>84.05</v>
      </c>
      <c r="E8" s="15">
        <v>71.65</v>
      </c>
      <c r="G8" s="17" t="s">
        <v>100</v>
      </c>
      <c r="H8" s="15" t="s">
        <v>101</v>
      </c>
      <c r="I8" s="15">
        <v>4.41</v>
      </c>
      <c r="J8" s="15">
        <v>29.73</v>
      </c>
      <c r="K8" s="15">
        <v>13.8</v>
      </c>
    </row>
    <row r="9" spans="2:11">
      <c r="B9" s="15" t="s">
        <v>102</v>
      </c>
      <c r="C9" s="15">
        <v>62.67</v>
      </c>
      <c r="D9" s="15">
        <v>51.05</v>
      </c>
      <c r="E9" s="19">
        <v>45.1</v>
      </c>
      <c r="G9" s="17"/>
      <c r="H9" s="15" t="s">
        <v>103</v>
      </c>
      <c r="I9" s="15">
        <v>184.69</v>
      </c>
      <c r="J9" s="15">
        <v>156.84</v>
      </c>
      <c r="K9" s="15">
        <v>186.95</v>
      </c>
    </row>
    <row r="10" spans="2:11">
      <c r="B10" s="15" t="s">
        <v>104</v>
      </c>
      <c r="C10" s="15">
        <v>8.93</v>
      </c>
      <c r="D10" s="15">
        <v>9.32</v>
      </c>
      <c r="E10" s="15">
        <v>16.04</v>
      </c>
      <c r="G10" s="17"/>
      <c r="H10" s="15" t="s">
        <v>105</v>
      </c>
      <c r="I10" s="15">
        <v>190.28</v>
      </c>
      <c r="J10" s="15">
        <v>224.18</v>
      </c>
      <c r="K10" s="19">
        <v>232.47</v>
      </c>
    </row>
    <row r="11" spans="2:11">
      <c r="B11" s="15" t="s">
        <v>106</v>
      </c>
      <c r="C11" s="15">
        <v>8.61</v>
      </c>
      <c r="D11" s="15">
        <v>7.63</v>
      </c>
      <c r="E11" s="19">
        <v>6.71</v>
      </c>
      <c r="G11" s="17"/>
      <c r="H11" s="15" t="s">
        <v>107</v>
      </c>
      <c r="I11" s="15">
        <v>42.04</v>
      </c>
      <c r="J11" s="15">
        <v>38.36</v>
      </c>
      <c r="K11" s="15">
        <v>28.99</v>
      </c>
    </row>
    <row r="12" spans="2:11">
      <c r="B12" s="15" t="s">
        <v>108</v>
      </c>
      <c r="C12" s="15">
        <v>1.5</v>
      </c>
      <c r="D12" s="15">
        <v>0.996324</v>
      </c>
      <c r="E12" s="15">
        <v>0</v>
      </c>
      <c r="G12" s="17"/>
      <c r="H12" s="15" t="s">
        <v>109</v>
      </c>
      <c r="I12" s="15">
        <v>16.93</v>
      </c>
      <c r="J12" s="15">
        <v>29.59</v>
      </c>
      <c r="K12" s="15">
        <v>2.14</v>
      </c>
    </row>
    <row r="13" spans="2:11">
      <c r="B13" s="15" t="s">
        <v>110</v>
      </c>
      <c r="C13" s="15">
        <v>54.8</v>
      </c>
      <c r="D13" s="15">
        <v>19.25</v>
      </c>
      <c r="E13" s="15">
        <v>14.83</v>
      </c>
      <c r="G13" s="17"/>
      <c r="H13" s="18" t="s">
        <v>111</v>
      </c>
      <c r="I13" s="18">
        <v>-60.13</v>
      </c>
      <c r="J13" s="18">
        <v>-105.02</v>
      </c>
      <c r="K13" s="18">
        <v>5.1</v>
      </c>
    </row>
    <row r="14" spans="2:11">
      <c r="B14" s="15" t="s">
        <v>112</v>
      </c>
      <c r="C14" s="15">
        <v>4.86</v>
      </c>
      <c r="D14" s="15">
        <v>2.68</v>
      </c>
      <c r="E14" s="15">
        <v>0.135124</v>
      </c>
      <c r="G14" s="20" t="s">
        <v>113</v>
      </c>
      <c r="H14" s="21" t="s">
        <v>113</v>
      </c>
      <c r="I14" s="21">
        <f>I4-I5-I6</f>
        <v>49.98</v>
      </c>
      <c r="J14" s="21">
        <f>J4-J5-J6</f>
        <v>93.6</v>
      </c>
      <c r="K14" s="21">
        <f>K4-K5-K6</f>
        <v>97.15</v>
      </c>
    </row>
    <row r="15" spans="2:11">
      <c r="B15" s="15" t="s">
        <v>114</v>
      </c>
      <c r="C15" s="15">
        <v>12.82</v>
      </c>
      <c r="D15" s="15">
        <v>9.32</v>
      </c>
      <c r="E15" s="15">
        <v>9.12</v>
      </c>
      <c r="G15" s="22"/>
      <c r="H15" s="22"/>
      <c r="I15" s="22"/>
      <c r="J15" s="22"/>
      <c r="K15" s="22"/>
    </row>
    <row r="16" spans="2:11">
      <c r="B16" s="15" t="s">
        <v>115</v>
      </c>
      <c r="C16" s="15">
        <v>3.91</v>
      </c>
      <c r="D16" s="15">
        <v>4.8</v>
      </c>
      <c r="E16" s="15">
        <v>6.9</v>
      </c>
      <c r="G16" s="23" t="s">
        <v>116</v>
      </c>
      <c r="H16" s="24" t="s">
        <v>117</v>
      </c>
      <c r="I16" s="24">
        <f>SUM(I14:K14)/3</f>
        <v>80.2433333333334</v>
      </c>
      <c r="J16" s="22"/>
      <c r="K16" s="22"/>
    </row>
    <row r="17" spans="2:11">
      <c r="B17" s="15" t="s">
        <v>118</v>
      </c>
      <c r="C17" s="15">
        <v>2.1</v>
      </c>
      <c r="D17" s="15">
        <v>2.36</v>
      </c>
      <c r="E17" s="15">
        <v>2.62</v>
      </c>
      <c r="G17" s="25"/>
      <c r="H17" s="24" t="s">
        <v>119</v>
      </c>
      <c r="I17" s="39">
        <v>0.08</v>
      </c>
      <c r="J17" s="22"/>
      <c r="K17" s="22"/>
    </row>
    <row r="18" spans="2:11">
      <c r="B18" s="15" t="s">
        <v>120</v>
      </c>
      <c r="C18" s="15">
        <v>90.22</v>
      </c>
      <c r="D18" s="15">
        <v>95.32</v>
      </c>
      <c r="E18" s="15">
        <v>90.28</v>
      </c>
      <c r="G18" s="25"/>
      <c r="H18" s="24" t="s">
        <v>121</v>
      </c>
      <c r="I18" s="39">
        <v>0.03</v>
      </c>
      <c r="J18" s="22"/>
      <c r="K18" s="22"/>
    </row>
    <row r="19" spans="2:11">
      <c r="B19" s="26" t="s">
        <v>122</v>
      </c>
      <c r="C19" s="26">
        <f>C4-C5</f>
        <v>598.94</v>
      </c>
      <c r="D19" s="26">
        <f>D4-D5</f>
        <v>536.53</v>
      </c>
      <c r="E19" s="26">
        <f>E4-E5</f>
        <v>508.22</v>
      </c>
      <c r="G19" s="25"/>
      <c r="H19" s="24" t="s">
        <v>123</v>
      </c>
      <c r="I19" s="39">
        <v>0.1</v>
      </c>
      <c r="J19" s="22"/>
      <c r="K19" s="22"/>
    </row>
    <row r="20" spans="2:11">
      <c r="B20" s="26" t="s">
        <v>124</v>
      </c>
      <c r="C20" s="27">
        <f>C19/C4</f>
        <v>0.298333349936741</v>
      </c>
      <c r="D20" s="27">
        <f>D19/D4</f>
        <v>0.291421339648467</v>
      </c>
      <c r="E20" s="27">
        <f>E19/E4</f>
        <v>0.310972960735243</v>
      </c>
      <c r="G20" s="25"/>
      <c r="H20" s="24" t="s">
        <v>125</v>
      </c>
      <c r="I20" s="40">
        <v>90.28</v>
      </c>
      <c r="J20" s="22"/>
      <c r="K20" s="22"/>
    </row>
    <row r="21" spans="2:11">
      <c r="B21" s="28" t="s">
        <v>126</v>
      </c>
      <c r="C21" s="28">
        <f>C4-C5-C6-C7-C8-C9-C10</f>
        <v>81.3699999999999</v>
      </c>
      <c r="D21" s="28">
        <f>D4-D5-D6-D7-D8-D9-D10</f>
        <v>94.2</v>
      </c>
      <c r="E21" s="28">
        <f>E4-E5-E6-E7-E8-E9-E10</f>
        <v>77.25</v>
      </c>
      <c r="G21" s="25"/>
      <c r="H21" s="24" t="s">
        <v>127</v>
      </c>
      <c r="I21" s="24">
        <f>I16*(1+I19)/POWER(1+I17,1)</f>
        <v>81.7293209876543</v>
      </c>
      <c r="J21" s="22"/>
      <c r="K21" s="22"/>
    </row>
    <row r="22" spans="2:11">
      <c r="B22" s="28" t="s">
        <v>128</v>
      </c>
      <c r="C22" s="29">
        <f>C21/C4</f>
        <v>0.0405305784959304</v>
      </c>
      <c r="D22" s="29">
        <f>D21/D4</f>
        <v>0.0511656201794599</v>
      </c>
      <c r="E22" s="29">
        <f>E21/E4</f>
        <v>0.047268232688201</v>
      </c>
      <c r="G22" s="25"/>
      <c r="H22" s="24" t="s">
        <v>129</v>
      </c>
      <c r="I22" s="24">
        <f>I16*POWER(1+I19,2)/POWER(1+I17,2)</f>
        <v>83.2428269318702</v>
      </c>
      <c r="J22" s="22"/>
      <c r="K22" s="22"/>
    </row>
    <row r="23" spans="2:11">
      <c r="B23" s="30" t="s">
        <v>130</v>
      </c>
      <c r="C23" s="31">
        <f>C21/I4</f>
        <v>0.539481535503546</v>
      </c>
      <c r="D23" s="31">
        <f>D21/J4</f>
        <v>0.49208587995612</v>
      </c>
      <c r="E23" s="31">
        <f>E21/K4</f>
        <v>0.46246408045977</v>
      </c>
      <c r="G23" s="25"/>
      <c r="H23" s="24" t="s">
        <v>131</v>
      </c>
      <c r="I23" s="24">
        <f>I16*POWER(1+I19,3)/POWER(1+I17,3)</f>
        <v>84.7843607639418</v>
      </c>
      <c r="J23" s="22"/>
      <c r="K23" s="22"/>
    </row>
    <row r="24" spans="2:11">
      <c r="B24" s="18" t="s">
        <v>132</v>
      </c>
      <c r="C24" s="32">
        <f>C7/C4</f>
        <v>0.167770793277612</v>
      </c>
      <c r="D24" s="32">
        <f>D7/D4</f>
        <v>0.157098007691138</v>
      </c>
      <c r="E24" s="32">
        <f>E7/E4</f>
        <v>0.17742261165399</v>
      </c>
      <c r="G24" s="25"/>
      <c r="H24" s="24" t="s">
        <v>133</v>
      </c>
      <c r="I24" s="24">
        <f>(SUM(I21:I23)*(1+I18))/I17-I18</f>
        <v>3215.58504929963</v>
      </c>
      <c r="J24" s="22"/>
      <c r="K24" s="22"/>
    </row>
    <row r="25" spans="2:11">
      <c r="B25" s="18" t="s">
        <v>134</v>
      </c>
      <c r="C25" s="32">
        <f>C8/C4</f>
        <v>0.0503730785706458</v>
      </c>
      <c r="D25" s="32">
        <f>D8/D4</f>
        <v>0.0456525517630956</v>
      </c>
      <c r="E25" s="32">
        <f>E8/E4</f>
        <v>0.0438416682473735</v>
      </c>
      <c r="G25" s="25"/>
      <c r="H25" s="24" t="s">
        <v>135</v>
      </c>
      <c r="I25" s="24">
        <f>SUM(I21:I24)</f>
        <v>3465.3415579831</v>
      </c>
      <c r="J25" s="22"/>
      <c r="K25" s="22"/>
    </row>
    <row r="26" spans="2:9">
      <c r="B26" s="18" t="s">
        <v>136</v>
      </c>
      <c r="C26" s="32">
        <f>C16/C4</f>
        <v>0.00194757972126199</v>
      </c>
      <c r="D26" s="32">
        <f>D16/D4</f>
        <v>0.00260716535946292</v>
      </c>
      <c r="E26" s="32">
        <f>E16/E4</f>
        <v>0.00422201690030533</v>
      </c>
      <c r="G26" s="33"/>
      <c r="H26" s="34" t="s">
        <v>137</v>
      </c>
      <c r="I26" s="34">
        <f>I25/I20</f>
        <v>38.3843770268398</v>
      </c>
    </row>
    <row r="27" spans="2:5">
      <c r="B27" s="18" t="s">
        <v>138</v>
      </c>
      <c r="C27" s="32">
        <f>C18/C4</f>
        <v>0.0449387832358713</v>
      </c>
      <c r="D27" s="32">
        <f>D18/D4</f>
        <v>0.0517739587633346</v>
      </c>
      <c r="E27" s="32">
        <f>E18/E4</f>
        <v>0.0552411138781979</v>
      </c>
    </row>
    <row r="28" spans="7:10">
      <c r="G28" s="35" t="s">
        <v>139</v>
      </c>
      <c r="H28" s="14" t="s">
        <v>140</v>
      </c>
      <c r="I28" s="41">
        <v>0.1</v>
      </c>
      <c r="J28" s="15"/>
    </row>
    <row r="29" spans="7:10">
      <c r="G29" s="36"/>
      <c r="H29" s="14" t="s">
        <v>141</v>
      </c>
      <c r="I29" s="41">
        <v>0.04</v>
      </c>
      <c r="J29" s="14">
        <f>1/I29</f>
        <v>25</v>
      </c>
    </row>
    <row r="30" spans="7:10">
      <c r="G30" s="36"/>
      <c r="H30" s="14" t="s">
        <v>142</v>
      </c>
      <c r="I30" s="41">
        <v>0.02</v>
      </c>
      <c r="J30" s="14">
        <f>1/I30</f>
        <v>50</v>
      </c>
    </row>
    <row r="31" spans="7:10">
      <c r="G31" s="36"/>
      <c r="H31" s="14" t="s">
        <v>143</v>
      </c>
      <c r="I31" s="14">
        <f>(C18*POWER(1+I28,3))*J29</f>
        <v>3002.0705</v>
      </c>
      <c r="J31" s="14">
        <f>I31/I20</f>
        <v>33.2528854674347</v>
      </c>
    </row>
    <row r="32" spans="7:10">
      <c r="G32" s="36"/>
      <c r="H32" s="14" t="s">
        <v>144</v>
      </c>
      <c r="I32" s="14">
        <f>I31*0.7</f>
        <v>2101.44935</v>
      </c>
      <c r="J32" s="14">
        <f>I32/I20</f>
        <v>23.2770198272043</v>
      </c>
    </row>
    <row r="33" spans="7:10">
      <c r="G33" s="37"/>
      <c r="H33" s="14" t="s">
        <v>145</v>
      </c>
      <c r="I33" s="14">
        <f>(C18*POWER(1+I28,3))*J30</f>
        <v>6004.141</v>
      </c>
      <c r="J33" s="14">
        <f>I33/I20</f>
        <v>66.5057709348693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4"/>
  <sheetViews>
    <sheetView workbookViewId="0">
      <selection activeCell="C20" sqref="C20"/>
    </sheetView>
  </sheetViews>
  <sheetFormatPr defaultColWidth="8.72131147540984" defaultRowHeight="14.4"/>
  <cols>
    <col min="2" max="2" width="18.8770491803279" customWidth="1"/>
    <col min="3" max="3" width="26.9672131147541" customWidth="1"/>
    <col min="4" max="4" width="12.8852459016393" customWidth="1"/>
    <col min="8" max="8" width="25.8770491803279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146</v>
      </c>
      <c r="J3" s="9" t="s">
        <v>147</v>
      </c>
    </row>
    <row r="4" spans="2:10">
      <c r="B4" s="10" t="s">
        <v>148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2" t="s">
        <v>11</v>
      </c>
      <c r="D5" s="12"/>
      <c r="E5" s="12"/>
      <c r="F5" s="12"/>
      <c r="H5" s="12" t="s">
        <v>11</v>
      </c>
      <c r="I5" s="12"/>
      <c r="J5" s="12"/>
    </row>
    <row r="6" spans="2:10">
      <c r="B6" s="10"/>
      <c r="C6" s="12" t="s">
        <v>30</v>
      </c>
      <c r="D6" s="12"/>
      <c r="E6" s="12"/>
      <c r="F6" s="12"/>
      <c r="H6" s="12" t="s">
        <v>30</v>
      </c>
      <c r="I6" s="12"/>
      <c r="J6" s="12"/>
    </row>
    <row r="7" spans="2:10">
      <c r="B7" s="10"/>
      <c r="C7" s="12" t="s">
        <v>92</v>
      </c>
      <c r="D7" s="12"/>
      <c r="E7" s="12"/>
      <c r="F7" s="12"/>
      <c r="H7" s="12" t="s">
        <v>92</v>
      </c>
      <c r="I7" s="12"/>
      <c r="J7" s="12"/>
    </row>
    <row r="8" spans="2:10">
      <c r="B8" s="10"/>
      <c r="C8" s="12" t="s">
        <v>149</v>
      </c>
      <c r="D8" s="12"/>
      <c r="E8" s="12"/>
      <c r="F8" s="12"/>
      <c r="H8" s="12" t="s">
        <v>149</v>
      </c>
      <c r="I8" s="12"/>
      <c r="J8" s="12"/>
    </row>
    <row r="9" spans="2:10">
      <c r="B9" s="10"/>
      <c r="C9" s="12" t="s">
        <v>150</v>
      </c>
      <c r="D9" s="12"/>
      <c r="E9" s="12"/>
      <c r="F9" s="12"/>
      <c r="H9" s="12" t="s">
        <v>150</v>
      </c>
      <c r="I9" s="12"/>
      <c r="J9" s="12"/>
    </row>
    <row r="10" spans="2:10">
      <c r="B10" s="10"/>
      <c r="C10" s="12" t="s">
        <v>126</v>
      </c>
      <c r="D10" s="12"/>
      <c r="E10" s="12"/>
      <c r="F10" s="12"/>
      <c r="H10" s="12" t="s">
        <v>126</v>
      </c>
      <c r="I10" s="12"/>
      <c r="J10" s="12"/>
    </row>
    <row r="11" spans="2:10">
      <c r="B11" s="10"/>
      <c r="C11" s="12" t="s">
        <v>91</v>
      </c>
      <c r="D11" s="12"/>
      <c r="E11" s="12"/>
      <c r="F11" s="13"/>
      <c r="H11" s="12" t="s">
        <v>91</v>
      </c>
      <c r="I11" s="12"/>
      <c r="J11" s="12"/>
    </row>
    <row r="12" spans="2:10">
      <c r="B12" s="10"/>
      <c r="C12" s="14" t="s">
        <v>151</v>
      </c>
      <c r="D12" s="14"/>
      <c r="E12" s="14"/>
      <c r="F12" s="15"/>
      <c r="H12" s="14" t="s">
        <v>151</v>
      </c>
      <c r="I12" s="14"/>
      <c r="J12" s="14"/>
    </row>
    <row r="13" spans="2:10">
      <c r="B13" s="10"/>
      <c r="C13" s="14" t="s">
        <v>26</v>
      </c>
      <c r="D13" s="14"/>
      <c r="E13" s="14"/>
      <c r="F13" s="15"/>
      <c r="H13" s="14" t="s">
        <v>26</v>
      </c>
      <c r="I13" s="14"/>
      <c r="J13" s="14"/>
    </row>
    <row r="14" spans="2:10">
      <c r="B14" s="10"/>
      <c r="C14" s="14" t="s">
        <v>152</v>
      </c>
      <c r="D14" s="14"/>
      <c r="E14" s="14"/>
      <c r="F14" s="15"/>
      <c r="H14" s="14" t="s">
        <v>152</v>
      </c>
      <c r="I14" s="14"/>
      <c r="J14" s="14"/>
    </row>
  </sheetData>
  <mergeCells count="2">
    <mergeCell ref="B3:C3"/>
    <mergeCell ref="B4:B1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tabSelected="1" workbookViewId="0">
      <selection activeCell="D15" sqref="D15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153</v>
      </c>
      <c r="C2" s="2" t="s">
        <v>154</v>
      </c>
      <c r="D2" s="3" t="s">
        <v>155</v>
      </c>
      <c r="E2" s="4"/>
      <c r="F2" s="1" t="s">
        <v>156</v>
      </c>
      <c r="G2" s="2" t="s">
        <v>157</v>
      </c>
      <c r="H2" s="5" t="s">
        <v>158</v>
      </c>
    </row>
    <row r="3" ht="18.25" spans="2:8">
      <c r="B3" s="1"/>
      <c r="C3" s="2" t="s">
        <v>159</v>
      </c>
      <c r="D3" s="5" t="s">
        <v>60</v>
      </c>
      <c r="E3" s="4"/>
      <c r="F3" s="1"/>
      <c r="G3" s="2" t="s">
        <v>160</v>
      </c>
      <c r="H3" s="5" t="s">
        <v>161</v>
      </c>
    </row>
    <row r="4" ht="18.25" spans="2:8">
      <c r="B4" s="1"/>
      <c r="C4" s="2"/>
      <c r="D4" s="5" t="s">
        <v>65</v>
      </c>
      <c r="E4" s="4"/>
      <c r="F4" s="1"/>
      <c r="G4" s="2" t="s">
        <v>162</v>
      </c>
      <c r="H4" s="5" t="s">
        <v>163</v>
      </c>
    </row>
    <row r="5" ht="18.25" spans="2:8">
      <c r="B5" s="1"/>
      <c r="C5" s="2" t="s">
        <v>164</v>
      </c>
      <c r="D5" s="5" t="s">
        <v>165</v>
      </c>
      <c r="E5" s="4"/>
      <c r="F5" s="1"/>
      <c r="G5" s="2" t="s">
        <v>166</v>
      </c>
      <c r="H5" s="5" t="s">
        <v>167</v>
      </c>
    </row>
    <row r="6" ht="18.25" spans="2:8">
      <c r="B6" s="1"/>
      <c r="C6" s="2"/>
      <c r="D6" s="5" t="s">
        <v>168</v>
      </c>
      <c r="E6" s="4"/>
      <c r="F6" s="4"/>
      <c r="G6" s="4"/>
      <c r="H6" s="4"/>
    </row>
    <row r="7" ht="18.25" spans="7:8">
      <c r="G7" s="6" t="s">
        <v>169</v>
      </c>
      <c r="H7" s="7" t="s">
        <v>170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2021-02-22T03:00:10Z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