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040" yWindow="500" windowWidth="25040" windowHeight="21100" tabRatio="600" firstSheet="0" activeTab="0" autoFilterDateGrouping="1"/>
  </bookViews>
  <sheets>
    <sheet xmlns:r="http://schemas.openxmlformats.org/officeDocument/2006/relationships" name="screening" sheetId="1" state="visible" r:id="rId1"/>
    <sheet xmlns:r="http://schemas.openxmlformats.org/officeDocument/2006/relationships" name="1876" sheetId="2" state="visible" r:id="rId2"/>
    <sheet xmlns:r="http://schemas.openxmlformats.org/officeDocument/2006/relationships" name="2660" sheetId="3" state="visible" r:id="rId3"/>
    <sheet xmlns:r="http://schemas.openxmlformats.org/officeDocument/2006/relationships" name="914" sheetId="4" state="visible" r:id="rId4"/>
    <sheet xmlns:r="http://schemas.openxmlformats.org/officeDocument/2006/relationships" name="743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i val="1"/>
      <color theme="1"/>
      <sz val="12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3" fillId="0" borderId="0"/>
    <xf numFmtId="43" fontId="3" fillId="0" borderId="0"/>
    <xf numFmtId="9" fontId="3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applyAlignment="1" pivotButton="0" quotePrefix="0" xfId="0">
      <alignment horizontal="left" vertical="center"/>
    </xf>
    <xf numFmtId="0" fontId="0" fillId="3" borderId="0" applyAlignment="1" pivotButton="0" quotePrefix="0" xfId="1">
      <alignment horizontal="right" vertical="center"/>
    </xf>
    <xf numFmtId="0" fontId="0" fillId="3" borderId="0" applyAlignment="1" pivotButton="0" quotePrefix="0" xfId="0">
      <alignment horizontal="right" vertical="center"/>
    </xf>
    <xf numFmtId="0" fontId="0" fillId="2" borderId="0" applyAlignment="1" pivotButton="0" quotePrefix="0" xfId="0">
      <alignment vertical="center"/>
    </xf>
    <xf numFmtId="3" fontId="0" fillId="4" borderId="0" applyAlignment="1" pivotButton="0" quotePrefix="0" xfId="1">
      <alignment vertical="center"/>
    </xf>
    <xf numFmtId="3" fontId="0" fillId="5" borderId="0" applyAlignment="1" pivotButton="0" quotePrefix="0" xfId="0">
      <alignment vertical="center"/>
    </xf>
    <xf numFmtId="0" fontId="4" fillId="2" borderId="0" applyAlignment="1" pivotButton="0" quotePrefix="0" xfId="0">
      <alignment horizontal="right" vertical="center"/>
    </xf>
    <xf numFmtId="9" fontId="0" fillId="4" borderId="0" applyAlignment="1" pivotButton="0" quotePrefix="0" xfId="2">
      <alignment vertical="center"/>
    </xf>
    <xf numFmtId="9" fontId="0" fillId="5" borderId="0" applyAlignment="1" pivotButton="0" quotePrefix="0" xfId="2">
      <alignment vertical="center"/>
    </xf>
    <xf numFmtId="2" fontId="0" fillId="4" borderId="0" applyAlignment="1" pivotButton="0" quotePrefix="0" xfId="2">
      <alignment vertical="center"/>
    </xf>
    <xf numFmtId="4" fontId="0" fillId="5" borderId="0" applyAlignment="1" pivotButton="0" quotePrefix="0" xfId="0">
      <alignment vertical="center"/>
    </xf>
    <xf numFmtId="3" fontId="0" fillId="5" borderId="0" applyAlignment="1" pivotButton="0" quotePrefix="0" xfId="1">
      <alignment vertical="center"/>
    </xf>
    <xf numFmtId="2" fontId="0" fillId="5" borderId="0" applyAlignment="1" pivotButton="0" quotePrefix="0" xfId="2">
      <alignment vertical="center"/>
    </xf>
    <xf numFmtId="3" fontId="0" fillId="4" borderId="0" applyAlignment="1" pivotButton="0" quotePrefix="0" xfId="1">
      <alignment horizontal="right" vertical="center"/>
    </xf>
    <xf numFmtId="3" fontId="0" fillId="5" borderId="0" applyAlignment="1" pivotButton="0" quotePrefix="0" xfId="1">
      <alignment horizontal="right" vertical="center"/>
    </xf>
    <xf numFmtId="9" fontId="0" fillId="0" borderId="0" pivotButton="0" quotePrefix="0" xfId="0"/>
    <xf numFmtId="3" fontId="0" fillId="0" borderId="0" pivotButton="0" quotePrefix="0" xfId="0"/>
    <xf numFmtId="9" fontId="0" fillId="0" borderId="0" pivotButton="0" quotePrefix="0" xfId="2"/>
    <xf numFmtId="2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3">
    <cellStyle name="Normal" xfId="0" builtinId="0"/>
    <cellStyle name="Comma" xfId="1" builtinId="3"/>
    <cellStyle name="Per 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8"/>
  <sheetViews>
    <sheetView tabSelected="1" zoomScale="88" workbookViewId="0">
      <selection activeCell="J27" sqref="J27"/>
    </sheetView>
  </sheetViews>
  <sheetFormatPr baseColWidth="10" defaultRowHeight="15" outlineLevelCol="0"/>
  <cols>
    <col width="6.1640625" customWidth="1" min="2" max="2"/>
    <col width="20.1640625" bestFit="1" customWidth="1" min="3" max="3"/>
    <col width="25.6640625" customWidth="1" min="13" max="13"/>
    <col width="11.6640625" bestFit="1" customWidth="1" min="14" max="14"/>
    <col width="11.33203125" bestFit="1" customWidth="1" min="15" max="17"/>
    <col width="57.6640625" bestFit="1" customWidth="1" min="23" max="23"/>
    <col width="31.83203125" bestFit="1" customWidth="1" min="30" max="30"/>
  </cols>
  <sheetData>
    <row r="1">
      <c r="A1" t="inlineStr">
        <is>
          <t>Ticker:</t>
        </is>
      </c>
      <c r="B1" t="n">
        <v>914</v>
      </c>
      <c r="X1">
        <f>IF(X2&lt;&gt;0,1)</f>
        <v/>
      </c>
      <c r="Y1">
        <f>IF(Y2&lt;&gt;0,2)</f>
        <v/>
      </c>
      <c r="Z1">
        <f>IF(Z2&lt;&gt;0,3)</f>
        <v/>
      </c>
      <c r="AA1">
        <f>IF(AA2&lt;&gt;0,4)</f>
        <v/>
      </c>
      <c r="AB1">
        <f>IF(AB2&lt;&gt;0,5)</f>
        <v/>
      </c>
      <c r="AD1" t="inlineStr">
        <is>
          <t>Number of Periods Available:</t>
        </is>
      </c>
      <c r="AE1">
        <f>MAX(X1:AB1)</f>
        <v/>
      </c>
    </row>
    <row r="2">
      <c r="A2" t="inlineStr">
        <is>
          <t>Name:</t>
        </is>
      </c>
      <c r="B2">
        <f>W2</f>
        <v/>
      </c>
      <c r="W2">
        <f t="array" aca="1" ref="W2:AB108" ca="1">INDIRECT("'" &amp; $B$1 &amp; "'!A1:F107")</f>
        <v/>
      </c>
      <c r="X2">
        <f/>
        <v/>
      </c>
      <c r="Y2">
        <f/>
        <v/>
      </c>
      <c r="Z2">
        <f/>
        <v/>
      </c>
      <c r="AA2">
        <f/>
        <v/>
      </c>
      <c r="AB2">
        <f/>
        <v/>
      </c>
    </row>
    <row r="3">
      <c r="W3">
        <f/>
        <v/>
      </c>
      <c r="X3">
        <f/>
        <v/>
      </c>
      <c r="Y3">
        <f/>
        <v/>
      </c>
      <c r="Z3">
        <f/>
        <v/>
      </c>
      <c r="AA3">
        <f/>
        <v/>
      </c>
      <c r="AB3">
        <f/>
        <v/>
      </c>
      <c r="AD3" t="inlineStr">
        <is>
          <t>Reference Value Score</t>
        </is>
      </c>
    </row>
    <row r="4">
      <c r="M4" s="3" t="inlineStr">
        <is>
          <t>(單位, 千人民幣)</t>
        </is>
      </c>
      <c r="N4" s="4" t="inlineStr">
        <is>
          <t>最新三年</t>
        </is>
      </c>
      <c r="O4" s="4" t="inlineStr">
        <is>
          <t>最新三年</t>
        </is>
      </c>
      <c r="P4" s="4" t="inlineStr">
        <is>
          <t>最新二年</t>
        </is>
      </c>
      <c r="Q4" s="4" t="inlineStr">
        <is>
          <t>最新一年</t>
        </is>
      </c>
      <c r="R4" s="5" t="inlineStr">
        <is>
          <t>分析數字</t>
        </is>
      </c>
      <c r="W4">
        <f/>
        <v/>
      </c>
      <c r="X4">
        <f/>
        <v/>
      </c>
      <c r="Y4">
        <f/>
        <v/>
      </c>
      <c r="Z4">
        <f/>
        <v/>
      </c>
      <c r="AA4">
        <f/>
        <v/>
      </c>
      <c r="AB4">
        <f/>
        <v/>
      </c>
      <c r="AE4" t="inlineStr">
        <is>
          <t>1a) Top Line Growth 19.59 1</t>
        </is>
      </c>
    </row>
    <row r="5">
      <c r="M5" s="6" t="inlineStr">
        <is>
          <t>收入</t>
        </is>
      </c>
      <c r="N5" s="7">
        <f>Y22</f>
        <v/>
      </c>
      <c r="O5" s="7">
        <f>Z22</f>
        <v/>
      </c>
      <c r="P5" s="7">
        <f>AA22</f>
        <v/>
      </c>
      <c r="Q5" s="7">
        <f>AB22</f>
        <v/>
      </c>
      <c r="R5" s="8" t="n"/>
      <c r="W5">
        <f/>
        <v/>
      </c>
      <c r="X5">
        <f/>
        <v/>
      </c>
      <c r="Y5">
        <f/>
        <v/>
      </c>
      <c r="Z5">
        <f/>
        <v/>
      </c>
      <c r="AA5">
        <f/>
        <v/>
      </c>
      <c r="AB5">
        <f/>
        <v/>
      </c>
      <c r="AE5" t="inlineStr">
        <is>
          <t>1b) EBIT Growth 49.7692 3.75</t>
        </is>
      </c>
    </row>
    <row r="6" ht="16" customHeight="1">
      <c r="A6" t="inlineStr">
        <is>
          <t>(1) Top Line Performance</t>
        </is>
      </c>
      <c r="D6" t="inlineStr">
        <is>
          <t>Reference Value</t>
        </is>
      </c>
      <c r="M6" s="9" t="inlineStr">
        <is>
          <t>增長</t>
        </is>
      </c>
      <c r="N6" s="10" t="n"/>
      <c r="O6" s="10">
        <f>(O5-N5)/N5</f>
        <v/>
      </c>
      <c r="P6" s="10">
        <f>(P5-O5)/O5</f>
        <v/>
      </c>
      <c r="Q6" s="10">
        <f>(Q5-P5)/P5</f>
        <v/>
      </c>
      <c r="R6" s="11">
        <f>Q6*0.7+P6*0.2+O6*0.1</f>
        <v/>
      </c>
      <c r="W6">
        <f/>
        <v/>
      </c>
      <c r="X6">
        <f/>
        <v/>
      </c>
      <c r="Y6">
        <f/>
        <v/>
      </c>
      <c r="Z6">
        <f/>
        <v/>
      </c>
      <c r="AA6">
        <f/>
        <v/>
      </c>
      <c r="AB6">
        <f/>
        <v/>
      </c>
      <c r="AE6" t="inlineStr">
        <is>
          <t>1c) Bottom Line Growth 49.7692 5</t>
        </is>
      </c>
    </row>
    <row r="7">
      <c r="B7" t="inlineStr">
        <is>
          <t>1a</t>
        </is>
      </c>
      <c r="C7" t="inlineStr">
        <is>
          <t>Top Line Growth</t>
        </is>
      </c>
      <c r="D7" s="18">
        <f>R6</f>
        <v/>
      </c>
      <c r="M7" s="6" t="inlineStr">
        <is>
          <t>經營溢利</t>
        </is>
      </c>
      <c r="N7" s="7">
        <f>Y28</f>
        <v/>
      </c>
      <c r="O7" s="7">
        <f>Z28</f>
        <v/>
      </c>
      <c r="P7" s="7">
        <f>AA28</f>
        <v/>
      </c>
      <c r="Q7" s="7">
        <f>AB28</f>
        <v/>
      </c>
      <c r="R7" s="8" t="n"/>
      <c r="W7">
        <f/>
        <v/>
      </c>
      <c r="X7">
        <f/>
        <v/>
      </c>
      <c r="Y7">
        <f/>
        <v/>
      </c>
      <c r="Z7">
        <f/>
        <v/>
      </c>
      <c r="AA7">
        <f/>
        <v/>
      </c>
      <c r="AB7">
        <f/>
        <v/>
      </c>
      <c r="AE7" t="inlineStr">
        <is>
          <t>2a) Profit Margin 23.314 5</t>
        </is>
      </c>
    </row>
    <row r="8" ht="16" customHeight="1">
      <c r="B8" t="inlineStr">
        <is>
          <t>1b</t>
        </is>
      </c>
      <c r="C8" t="inlineStr">
        <is>
          <t>EBIT Growth</t>
        </is>
      </c>
      <c r="D8" s="18">
        <f>R8</f>
        <v/>
      </c>
      <c r="M8" s="9" t="inlineStr">
        <is>
          <t>增長</t>
        </is>
      </c>
      <c r="N8" s="10" t="n"/>
      <c r="O8" s="10">
        <f>(O7-N7)/N7</f>
        <v/>
      </c>
      <c r="P8" s="10">
        <f>(P7-O7)/O7</f>
        <v/>
      </c>
      <c r="Q8" s="10">
        <f>(Q7-P7)/P7</f>
        <v/>
      </c>
      <c r="R8" s="11">
        <f>Q8*0.7+P8*0.2+O8*0.1</f>
        <v/>
      </c>
      <c r="W8">
        <f/>
        <v/>
      </c>
      <c r="X8">
        <f/>
        <v/>
      </c>
      <c r="Y8">
        <f/>
        <v/>
      </c>
      <c r="Z8">
        <f/>
        <v/>
      </c>
      <c r="AA8">
        <f/>
        <v/>
      </c>
      <c r="AB8">
        <f/>
        <v/>
      </c>
      <c r="AE8" t="inlineStr">
        <is>
          <t>2b) Stability of Profit Margin 5.47477 0</t>
        </is>
      </c>
    </row>
    <row r="9">
      <c r="B9" t="inlineStr">
        <is>
          <t>1c</t>
        </is>
      </c>
      <c r="C9" t="inlineStr">
        <is>
          <t>Bottom Line Growth</t>
        </is>
      </c>
      <c r="D9" s="18">
        <f>R10</f>
        <v/>
      </c>
      <c r="M9" s="6" t="inlineStr">
        <is>
          <t>Net Profit</t>
        </is>
      </c>
      <c r="N9" s="7">
        <f>Y34</f>
        <v/>
      </c>
      <c r="O9" s="7">
        <f>Z34</f>
        <v/>
      </c>
      <c r="P9" s="7">
        <f>AA34</f>
        <v/>
      </c>
      <c r="Q9" s="7">
        <f>AB34</f>
        <v/>
      </c>
      <c r="R9" s="8" t="n"/>
      <c r="W9">
        <f/>
        <v/>
      </c>
      <c r="X9">
        <f/>
        <v/>
      </c>
      <c r="Y9">
        <f/>
        <v/>
      </c>
      <c r="Z9">
        <f/>
        <v/>
      </c>
      <c r="AA9">
        <f/>
        <v/>
      </c>
      <c r="AB9">
        <f/>
        <v/>
      </c>
      <c r="AE9" t="inlineStr">
        <is>
          <t>2c) Sign of Operating CF 1 0</t>
        </is>
      </c>
    </row>
    <row r="10" ht="16" customHeight="1">
      <c r="M10" s="9" t="inlineStr">
        <is>
          <t>增長</t>
        </is>
      </c>
      <c r="N10" s="10" t="n"/>
      <c r="O10" s="10">
        <f>(O9-N9)/N9</f>
        <v/>
      </c>
      <c r="P10" s="10">
        <f>(P9-O9)/O9</f>
        <v/>
      </c>
      <c r="Q10" s="10">
        <f>(Q9-P9)/P9</f>
        <v/>
      </c>
      <c r="R10" s="11">
        <f>Q10*0.7+P10*0.2+O10*0.1</f>
        <v/>
      </c>
      <c r="W10">
        <f/>
        <v/>
      </c>
      <c r="X10">
        <f/>
        <v/>
      </c>
      <c r="Y10">
        <f/>
        <v/>
      </c>
      <c r="Z10">
        <f/>
        <v/>
      </c>
      <c r="AA10">
        <f/>
        <v/>
      </c>
      <c r="AB10">
        <f/>
        <v/>
      </c>
      <c r="AE10" t="inlineStr">
        <is>
          <t>3a) ROE 30.188 5</t>
        </is>
      </c>
    </row>
    <row r="11">
      <c r="A11" t="inlineStr">
        <is>
          <t>(2) Earning Quality</t>
        </is>
      </c>
      <c r="M11" s="3" t="inlineStr">
        <is>
          <t xml:space="preserve">純利率 </t>
        </is>
      </c>
      <c r="N11" s="10">
        <f>Y13/100</f>
        <v/>
      </c>
      <c r="O11" s="10">
        <f>Z13/100</f>
        <v/>
      </c>
      <c r="P11" s="10">
        <f>AA13/100</f>
        <v/>
      </c>
      <c r="Q11" s="10">
        <f>AB13/100</f>
        <v/>
      </c>
      <c r="R11" s="11">
        <f>Q11*0.7+P11*0.2+O11*0.1</f>
        <v/>
      </c>
      <c r="W11">
        <f/>
        <v/>
      </c>
      <c r="X11">
        <f/>
        <v/>
      </c>
      <c r="Y11">
        <f/>
        <v/>
      </c>
      <c r="Z11">
        <f/>
        <v/>
      </c>
      <c r="AA11">
        <f/>
        <v/>
      </c>
      <c r="AB11">
        <f/>
        <v/>
      </c>
      <c r="AE11" t="inlineStr">
        <is>
          <t>3b) CROE 25.0203 5</t>
        </is>
      </c>
    </row>
    <row r="12">
      <c r="B12" t="inlineStr">
        <is>
          <t>2a</t>
        </is>
      </c>
      <c r="C12" t="inlineStr">
        <is>
          <t>Profit Margin</t>
        </is>
      </c>
      <c r="D12" s="18">
        <f>R10</f>
        <v/>
      </c>
      <c r="M12" s="6" t="n"/>
      <c r="N12" s="7" t="n"/>
      <c r="O12" s="7" t="n"/>
      <c r="P12" s="7" t="n"/>
      <c r="Q12" s="7" t="n"/>
      <c r="R12" s="8" t="n"/>
      <c r="W12">
        <f/>
        <v/>
      </c>
      <c r="X12">
        <f/>
        <v/>
      </c>
      <c r="Y12">
        <f/>
        <v/>
      </c>
      <c r="Z12">
        <f/>
        <v/>
      </c>
      <c r="AA12">
        <f/>
        <v/>
      </c>
      <c r="AB12">
        <f/>
        <v/>
      </c>
      <c r="AE12" t="inlineStr">
        <is>
          <t>3c) Stability of Returns 12.288 0</t>
        </is>
      </c>
    </row>
    <row r="13">
      <c r="B13" t="inlineStr">
        <is>
          <t>2b</t>
        </is>
      </c>
      <c r="C13" t="inlineStr">
        <is>
          <t>Stability of Profit Margin</t>
        </is>
      </c>
      <c r="D13" s="20">
        <f>STDEV(N11:Q11)</f>
        <v/>
      </c>
      <c r="M13" s="6" t="inlineStr">
        <is>
          <t>經營活動之現金流量-稅前</t>
        </is>
      </c>
      <c r="N13" s="7">
        <f>Y47</f>
        <v/>
      </c>
      <c r="O13" s="7">
        <f>Z47</f>
        <v/>
      </c>
      <c r="P13" s="7">
        <f>AA47</f>
        <v/>
      </c>
      <c r="Q13" s="7">
        <f>AB47</f>
        <v/>
      </c>
      <c r="R13" s="8">
        <f>Q13*0.7+P13*0.2+O13*0.1</f>
        <v/>
      </c>
      <c r="W13">
        <f/>
        <v/>
      </c>
      <c r="X13">
        <f/>
        <v/>
      </c>
      <c r="Y13">
        <f/>
        <v/>
      </c>
      <c r="Z13">
        <f/>
        <v/>
      </c>
      <c r="AA13">
        <f/>
        <v/>
      </c>
      <c r="AB13">
        <f/>
        <v/>
      </c>
      <c r="AE13" t="inlineStr">
        <is>
          <t>3d) Sign of FCF 1 0</t>
        </is>
      </c>
    </row>
    <row r="14">
      <c r="B14" t="inlineStr">
        <is>
          <t>2c</t>
        </is>
      </c>
      <c r="C14" t="inlineStr">
        <is>
          <t>Sign of Operating CF</t>
        </is>
      </c>
      <c r="D14" s="19">
        <f>R15</f>
        <v/>
      </c>
      <c r="M14" s="6" t="inlineStr">
        <is>
          <t>退回/(已繳)稅項</t>
        </is>
      </c>
      <c r="N14" s="7">
        <f>Y53</f>
        <v/>
      </c>
      <c r="O14" s="7">
        <f>Z53</f>
        <v/>
      </c>
      <c r="P14" s="7">
        <f>AA53</f>
        <v/>
      </c>
      <c r="Q14" s="7">
        <f>AB53</f>
        <v/>
      </c>
      <c r="R14" s="8">
        <f>Q14*0.7+P14*0.2+O14*0.1</f>
        <v/>
      </c>
      <c r="W14">
        <f/>
        <v/>
      </c>
      <c r="X14">
        <f/>
        <v/>
      </c>
      <c r="Y14">
        <f/>
        <v/>
      </c>
      <c r="Z14">
        <f/>
        <v/>
      </c>
      <c r="AA14">
        <f/>
        <v/>
      </c>
      <c r="AB14">
        <f/>
        <v/>
      </c>
      <c r="AE14" t="inlineStr">
        <is>
          <t>3e) Cash Reinvestment Rate 4.55678 4</t>
        </is>
      </c>
    </row>
    <row r="15">
      <c r="M15" s="6" t="inlineStr">
        <is>
          <t>經營活動之現金流量-稅後</t>
        </is>
      </c>
      <c r="N15" s="7">
        <f>N13+N14</f>
        <v/>
      </c>
      <c r="O15" s="7">
        <f>O13+O14</f>
        <v/>
      </c>
      <c r="P15" s="7">
        <f>P13+P14</f>
        <v/>
      </c>
      <c r="Q15" s="7">
        <f>Q13+Q14</f>
        <v/>
      </c>
      <c r="R15" s="8">
        <f>Q15*0.7+P15*0.2+O15*0.1</f>
        <v/>
      </c>
      <c r="W15">
        <f/>
        <v/>
      </c>
      <c r="X15">
        <f/>
        <v/>
      </c>
      <c r="Y15">
        <f/>
        <v/>
      </c>
      <c r="Z15">
        <f/>
        <v/>
      </c>
      <c r="AA15">
        <f/>
        <v/>
      </c>
      <c r="AB15">
        <f/>
        <v/>
      </c>
      <c r="AE15" t="inlineStr">
        <is>
          <t>4a) Operating CF to Net Debt -2.13944 5</t>
        </is>
      </c>
    </row>
    <row r="16" ht="16" customHeight="1">
      <c r="M16" s="9" t="inlineStr">
        <is>
          <t>增長</t>
        </is>
      </c>
      <c r="N16" s="10" t="n"/>
      <c r="O16" s="10">
        <f>(O15-N15)/N15</f>
        <v/>
      </c>
      <c r="P16" s="10">
        <f>(P15-O15)/O15</f>
        <v/>
      </c>
      <c r="Q16" s="10">
        <f>(Q15-P15)/P15</f>
        <v/>
      </c>
      <c r="R16" s="8" t="n"/>
      <c r="W16">
        <f/>
        <v/>
      </c>
      <c r="X16">
        <f/>
        <v/>
      </c>
      <c r="Y16">
        <f/>
        <v/>
      </c>
      <c r="Z16">
        <f/>
        <v/>
      </c>
      <c r="AA16">
        <f/>
        <v/>
      </c>
      <c r="AB16">
        <f/>
        <v/>
      </c>
      <c r="AE16" t="inlineStr">
        <is>
          <t>4b) Net Debt to Equity -0.217454 5</t>
        </is>
      </c>
    </row>
    <row r="17">
      <c r="M17" s="6" t="inlineStr">
        <is>
          <t>投資活動之現金流量</t>
        </is>
      </c>
      <c r="N17" s="7">
        <f>Y54</f>
        <v/>
      </c>
      <c r="O17" s="7">
        <f>Z54</f>
        <v/>
      </c>
      <c r="P17" s="7">
        <f>AA54</f>
        <v/>
      </c>
      <c r="Q17" s="7">
        <f>AB54</f>
        <v/>
      </c>
      <c r="R17" s="8">
        <f>Q17*0.7+P17*0.2+O17*0.1</f>
        <v/>
      </c>
      <c r="W17">
        <f/>
        <v/>
      </c>
      <c r="X17">
        <f/>
        <v/>
      </c>
      <c r="Y17">
        <f/>
        <v/>
      </c>
      <c r="Z17">
        <f/>
        <v/>
      </c>
      <c r="AA17">
        <f/>
        <v/>
      </c>
      <c r="AB17">
        <f/>
        <v/>
      </c>
    </row>
    <row r="18">
      <c r="M18" s="6" t="inlineStr">
        <is>
          <t>自由現金流</t>
        </is>
      </c>
      <c r="N18" s="7">
        <f>N15+N17</f>
        <v/>
      </c>
      <c r="O18" s="7">
        <f>O15+O17</f>
        <v/>
      </c>
      <c r="P18" s="7">
        <f>P15+P17</f>
        <v/>
      </c>
      <c r="Q18" s="7">
        <f>Q15+Q17</f>
        <v/>
      </c>
      <c r="R18" s="8">
        <f>Q18*0.7+P18*0.2+O18*0.1</f>
        <v/>
      </c>
      <c r="W18">
        <f/>
        <v/>
      </c>
      <c r="X18">
        <f/>
        <v/>
      </c>
      <c r="Y18">
        <f/>
        <v/>
      </c>
      <c r="Z18">
        <f/>
        <v/>
      </c>
      <c r="AA18">
        <f/>
        <v/>
      </c>
      <c r="AB18">
        <f/>
        <v/>
      </c>
    </row>
    <row r="19" ht="16" customHeight="1">
      <c r="A19" t="inlineStr">
        <is>
          <t>(3) Returns</t>
        </is>
      </c>
      <c r="M19" s="9" t="inlineStr">
        <is>
          <t>增長</t>
        </is>
      </c>
      <c r="N19" s="10" t="n"/>
      <c r="O19" s="10">
        <f>(O18-N18)/N18</f>
        <v/>
      </c>
      <c r="P19" s="10">
        <f>(P18-O18)/O18</f>
        <v/>
      </c>
      <c r="Q19" s="10">
        <f>(Q18-P18)/P18</f>
        <v/>
      </c>
      <c r="R19" s="8" t="n"/>
      <c r="W19">
        <f/>
        <v/>
      </c>
      <c r="X19">
        <f/>
        <v/>
      </c>
      <c r="Y19">
        <f/>
        <v/>
      </c>
      <c r="Z19">
        <f/>
        <v/>
      </c>
      <c r="AA19">
        <f/>
        <v/>
      </c>
      <c r="AB19">
        <f/>
        <v/>
      </c>
    </row>
    <row r="20">
      <c r="B20" t="inlineStr">
        <is>
          <t>3a</t>
        </is>
      </c>
      <c r="C20" t="inlineStr">
        <is>
          <t>ROE</t>
        </is>
      </c>
      <c r="D20" s="18">
        <f>R24</f>
        <v/>
      </c>
      <c r="M20" s="6" t="inlineStr">
        <is>
          <t>經營活動現金純利率 (CFO / Sales)</t>
        </is>
      </c>
      <c r="N20" s="10">
        <f>N15/N5</f>
        <v/>
      </c>
      <c r="O20" s="10">
        <f>O15/O5</f>
        <v/>
      </c>
      <c r="P20" s="10">
        <f>P15/P5</f>
        <v/>
      </c>
      <c r="Q20" s="10">
        <f>Q15/Q5</f>
        <v/>
      </c>
      <c r="R20" s="11">
        <f>Q20*0.7+P20*0.2+O20*0.1</f>
        <v/>
      </c>
      <c r="W20">
        <f/>
        <v/>
      </c>
      <c r="X20">
        <f/>
        <v/>
      </c>
      <c r="Y20">
        <f/>
        <v/>
      </c>
      <c r="Z20">
        <f/>
        <v/>
      </c>
      <c r="AA20">
        <f/>
        <v/>
      </c>
      <c r="AB20">
        <f/>
        <v/>
      </c>
    </row>
    <row r="21">
      <c r="B21" t="inlineStr">
        <is>
          <t>3b</t>
        </is>
      </c>
      <c r="C21" t="inlineStr">
        <is>
          <t>CROE</t>
        </is>
      </c>
      <c r="D21" s="18">
        <f>R25</f>
        <v/>
      </c>
      <c r="M21" s="6" t="inlineStr">
        <is>
          <t>投資現金流比率</t>
        </is>
      </c>
      <c r="N21" s="10">
        <f>-N17/N15</f>
        <v/>
      </c>
      <c r="O21" s="10">
        <f>-O17/O15</f>
        <v/>
      </c>
      <c r="P21" s="10">
        <f>-P17/P15</f>
        <v/>
      </c>
      <c r="Q21" s="10">
        <f>-Q17/Q15</f>
        <v/>
      </c>
      <c r="R21" s="11">
        <f>Q21*0.7+P21*0.2+O21*0.1</f>
        <v/>
      </c>
      <c r="W21">
        <f/>
        <v/>
      </c>
      <c r="X21">
        <f/>
        <v/>
      </c>
      <c r="Y21">
        <f/>
        <v/>
      </c>
      <c r="Z21">
        <f/>
        <v/>
      </c>
      <c r="AA21">
        <f/>
        <v/>
      </c>
      <c r="AB21">
        <f/>
        <v/>
      </c>
    </row>
    <row r="22" ht="16" customHeight="1">
      <c r="B22" t="inlineStr">
        <is>
          <t>3c</t>
        </is>
      </c>
      <c r="C22" t="inlineStr">
        <is>
          <t>Stability of Returns</t>
        </is>
      </c>
      <c r="D22" s="20">
        <f>STDEV(N24:Q25)</f>
        <v/>
      </c>
      <c r="M22" s="9" t="n"/>
      <c r="N22" s="7" t="n"/>
      <c r="O22" s="7" t="n"/>
      <c r="P22" s="7" t="n"/>
      <c r="Q22" s="7" t="n"/>
      <c r="R22" s="8" t="n"/>
      <c r="W22">
        <f/>
        <v/>
      </c>
      <c r="X22">
        <f/>
        <v/>
      </c>
      <c r="Y22">
        <f/>
        <v/>
      </c>
      <c r="Z22">
        <f/>
        <v/>
      </c>
      <c r="AA22">
        <f/>
        <v/>
      </c>
      <c r="AB22">
        <f/>
        <v/>
      </c>
    </row>
    <row r="23">
      <c r="B23" t="inlineStr">
        <is>
          <t>3d</t>
        </is>
      </c>
      <c r="C23" t="inlineStr">
        <is>
          <t>Sign of FCF</t>
        </is>
      </c>
      <c r="D23" s="19">
        <f>R18</f>
        <v/>
      </c>
      <c r="M23" s="6" t="inlineStr">
        <is>
          <t>經營現金流/純利 比例</t>
        </is>
      </c>
      <c r="N23" s="12">
        <f>N15/N9</f>
        <v/>
      </c>
      <c r="O23" s="12">
        <f>O15/O9</f>
        <v/>
      </c>
      <c r="P23" s="12">
        <f>P15/P9</f>
        <v/>
      </c>
      <c r="Q23" s="12">
        <f>Q15/Q9</f>
        <v/>
      </c>
      <c r="R23" s="13">
        <f>Q23*0.7+P23*0.2+O23*0.1</f>
        <v/>
      </c>
      <c r="W23">
        <f/>
        <v/>
      </c>
      <c r="X23">
        <f/>
        <v/>
      </c>
      <c r="Y23">
        <f/>
        <v/>
      </c>
      <c r="Z23">
        <f/>
        <v/>
      </c>
      <c r="AA23">
        <f/>
        <v/>
      </c>
      <c r="AB23">
        <f/>
        <v/>
      </c>
    </row>
    <row r="24">
      <c r="B24" t="inlineStr">
        <is>
          <t>3e</t>
        </is>
      </c>
      <c r="C24" t="inlineStr">
        <is>
          <t>Cash Reinvestment Rate</t>
        </is>
      </c>
      <c r="D24" s="18">
        <f>R21</f>
        <v/>
      </c>
      <c r="M24" s="6" t="inlineStr">
        <is>
          <t xml:space="preserve">股東回報率 ROE  </t>
        </is>
      </c>
      <c r="N24" s="10">
        <f>N9/N30</f>
        <v/>
      </c>
      <c r="O24" s="10">
        <f>O9/O30</f>
        <v/>
      </c>
      <c r="P24" s="10">
        <f>P9/P30</f>
        <v/>
      </c>
      <c r="Q24" s="10">
        <f>Q9/Q30</f>
        <v/>
      </c>
      <c r="R24" s="11">
        <f>Q24*0.7+P24*0.2+O24*0.1</f>
        <v/>
      </c>
      <c r="W24">
        <f/>
        <v/>
      </c>
      <c r="X24">
        <f/>
        <v/>
      </c>
      <c r="Y24">
        <f/>
        <v/>
      </c>
      <c r="Z24">
        <f/>
        <v/>
      </c>
      <c r="AA24">
        <f/>
        <v/>
      </c>
      <c r="AB24">
        <f/>
        <v/>
      </c>
    </row>
    <row r="25">
      <c r="M25" s="6" t="inlineStr">
        <is>
          <t xml:space="preserve">股東現金回報率 CROE </t>
        </is>
      </c>
      <c r="N25" s="10">
        <f>N15/N30</f>
        <v/>
      </c>
      <c r="O25" s="10">
        <f>O15/O30</f>
        <v/>
      </c>
      <c r="P25" s="10">
        <f>P15/P30</f>
        <v/>
      </c>
      <c r="Q25" s="10">
        <f>Q15/Q30</f>
        <v/>
      </c>
      <c r="R25" s="11">
        <f>Q25*0.7+P25*0.2+O25*0.1</f>
        <v/>
      </c>
      <c r="W25">
        <f/>
        <v/>
      </c>
      <c r="X25">
        <f/>
        <v/>
      </c>
      <c r="Y25">
        <f/>
        <v/>
      </c>
      <c r="Z25">
        <f/>
        <v/>
      </c>
      <c r="AA25">
        <f/>
        <v/>
      </c>
      <c r="AB25">
        <f/>
        <v/>
      </c>
    </row>
    <row r="26">
      <c r="M26" s="6" t="n"/>
      <c r="N26" s="7" t="n"/>
      <c r="O26" s="7" t="n"/>
      <c r="P26" s="7" t="n"/>
      <c r="Q26" s="7" t="n"/>
      <c r="R26" s="8" t="n"/>
      <c r="W26">
        <f/>
        <v/>
      </c>
      <c r="X26">
        <f/>
        <v/>
      </c>
      <c r="Y26">
        <f/>
        <v/>
      </c>
      <c r="Z26">
        <f/>
        <v/>
      </c>
      <c r="AA26">
        <f/>
        <v/>
      </c>
      <c r="AB26">
        <f/>
        <v/>
      </c>
    </row>
    <row r="27">
      <c r="A27" t="inlineStr">
        <is>
          <t>(4) Solvency</t>
        </is>
      </c>
      <c r="M27" s="6" t="inlineStr">
        <is>
          <t>總資產</t>
        </is>
      </c>
      <c r="N27" s="7">
        <f>Y83</f>
        <v/>
      </c>
      <c r="O27" s="7">
        <f>Z83</f>
        <v/>
      </c>
      <c r="P27" s="7">
        <f>AA83</f>
        <v/>
      </c>
      <c r="Q27" s="7">
        <f>AB83</f>
        <v/>
      </c>
      <c r="R27" s="8">
        <f>Q27</f>
        <v/>
      </c>
      <c r="W27">
        <f/>
        <v/>
      </c>
      <c r="X27">
        <f/>
        <v/>
      </c>
      <c r="Y27">
        <f/>
        <v/>
      </c>
      <c r="Z27">
        <f/>
        <v/>
      </c>
      <c r="AA27">
        <f/>
        <v/>
      </c>
      <c r="AB27">
        <f/>
        <v/>
      </c>
    </row>
    <row r="28">
      <c r="B28" t="inlineStr">
        <is>
          <t>4a</t>
        </is>
      </c>
      <c r="C28" t="inlineStr">
        <is>
          <t>Net Debt to Operating CF</t>
        </is>
      </c>
      <c r="D28" s="21">
        <f>R32</f>
        <v/>
      </c>
      <c r="M28" s="6" t="inlineStr">
        <is>
          <t>現金及銀行結存</t>
        </is>
      </c>
      <c r="N28" s="7">
        <f>Y79</f>
        <v/>
      </c>
      <c r="O28" s="7">
        <f>Z79</f>
        <v/>
      </c>
      <c r="P28" s="7">
        <f>AA79</f>
        <v/>
      </c>
      <c r="Q28" s="7">
        <f>AB79</f>
        <v/>
      </c>
      <c r="R28" s="8">
        <f>Q28</f>
        <v/>
      </c>
      <c r="W28">
        <f/>
        <v/>
      </c>
      <c r="X28">
        <f/>
        <v/>
      </c>
      <c r="Y28">
        <f/>
        <v/>
      </c>
      <c r="Z28">
        <f/>
        <v/>
      </c>
      <c r="AA28">
        <f/>
        <v/>
      </c>
      <c r="AB28">
        <f/>
        <v/>
      </c>
    </row>
    <row r="29">
      <c r="B29" t="inlineStr">
        <is>
          <t>4b</t>
        </is>
      </c>
      <c r="C29" t="inlineStr">
        <is>
          <t>Net Debt to Equity</t>
        </is>
      </c>
      <c r="D29" s="18">
        <f>R33</f>
        <v/>
      </c>
      <c r="M29" s="6" t="inlineStr">
        <is>
          <t>總負債</t>
        </is>
      </c>
      <c r="N29" s="7">
        <f>Y91</f>
        <v/>
      </c>
      <c r="O29" s="7">
        <f>Z91</f>
        <v/>
      </c>
      <c r="P29" s="7">
        <f>AA91</f>
        <v/>
      </c>
      <c r="Q29" s="7">
        <f>AB91</f>
        <v/>
      </c>
      <c r="R29" s="8">
        <f>Q29</f>
        <v/>
      </c>
      <c r="W29">
        <f/>
        <v/>
      </c>
      <c r="X29">
        <f/>
        <v/>
      </c>
      <c r="Y29">
        <f/>
        <v/>
      </c>
      <c r="Z29">
        <f/>
        <v/>
      </c>
      <c r="AA29">
        <f/>
        <v/>
      </c>
      <c r="AB29">
        <f/>
        <v/>
      </c>
    </row>
    <row r="30">
      <c r="M30" s="6" t="inlineStr">
        <is>
          <t>總權益</t>
        </is>
      </c>
      <c r="N30" s="7">
        <f>Y97</f>
        <v/>
      </c>
      <c r="O30" s="7">
        <f>Z97</f>
        <v/>
      </c>
      <c r="P30" s="7">
        <f>AA97</f>
        <v/>
      </c>
      <c r="Q30" s="7">
        <f>AB97</f>
        <v/>
      </c>
      <c r="R30" s="8">
        <f>Q30</f>
        <v/>
      </c>
      <c r="W30">
        <f/>
        <v/>
      </c>
      <c r="X30">
        <f/>
        <v/>
      </c>
      <c r="Y30">
        <f/>
        <v/>
      </c>
      <c r="Z30">
        <f/>
        <v/>
      </c>
      <c r="AA30">
        <f/>
        <v/>
      </c>
      <c r="AB30">
        <f/>
        <v/>
      </c>
    </row>
    <row r="31">
      <c r="M31" s="6" t="inlineStr">
        <is>
          <t xml:space="preserve">淨負債      </t>
        </is>
      </c>
      <c r="N31" s="7">
        <f>N29-N28</f>
        <v/>
      </c>
      <c r="O31" s="7">
        <f>O29-O28</f>
        <v/>
      </c>
      <c r="P31" s="7">
        <f>P29-P28</f>
        <v/>
      </c>
      <c r="Q31" s="7">
        <f>Q29-Q28</f>
        <v/>
      </c>
      <c r="R31" s="14">
        <f>Q31</f>
        <v/>
      </c>
      <c r="W31">
        <f/>
        <v/>
      </c>
      <c r="X31">
        <f/>
        <v/>
      </c>
      <c r="Y31">
        <f/>
        <v/>
      </c>
      <c r="Z31">
        <f/>
        <v/>
      </c>
      <c r="AA31">
        <f/>
        <v/>
      </c>
      <c r="AB31">
        <f/>
        <v/>
      </c>
    </row>
    <row r="32">
      <c r="M32" s="6" t="inlineStr">
        <is>
          <t>淨負債/經營現金流 (倍數)</t>
        </is>
      </c>
      <c r="N32" s="12">
        <f>N31/N15</f>
        <v/>
      </c>
      <c r="O32" s="12">
        <f>O31/O15</f>
        <v/>
      </c>
      <c r="P32" s="12">
        <f>P31/P15</f>
        <v/>
      </c>
      <c r="Q32" s="12">
        <f>Q31/Q15</f>
        <v/>
      </c>
      <c r="R32" s="15">
        <f>Q32</f>
        <v/>
      </c>
      <c r="W32">
        <f/>
        <v/>
      </c>
      <c r="X32">
        <f/>
        <v/>
      </c>
      <c r="Y32">
        <f/>
        <v/>
      </c>
      <c r="Z32">
        <f/>
        <v/>
      </c>
      <c r="AA32">
        <f/>
        <v/>
      </c>
      <c r="AB32">
        <f/>
        <v/>
      </c>
    </row>
    <row r="33">
      <c r="M33" s="6" t="inlineStr">
        <is>
          <t xml:space="preserve">淨負債佔總權益比率  </t>
        </is>
      </c>
      <c r="N33" s="10">
        <f>N31/N30</f>
        <v/>
      </c>
      <c r="O33" s="10">
        <f>O31/O30</f>
        <v/>
      </c>
      <c r="P33" s="10">
        <f>P31/P30</f>
        <v/>
      </c>
      <c r="Q33" s="10">
        <f>Q31/Q30</f>
        <v/>
      </c>
      <c r="R33" s="11">
        <f>Q33</f>
        <v/>
      </c>
      <c r="W33">
        <f/>
        <v/>
      </c>
      <c r="X33">
        <f/>
        <v/>
      </c>
      <c r="Y33">
        <f/>
        <v/>
      </c>
      <c r="Z33">
        <f/>
        <v/>
      </c>
      <c r="AA33">
        <f/>
        <v/>
      </c>
      <c r="AB33">
        <f/>
        <v/>
      </c>
    </row>
    <row r="34">
      <c r="M34" s="6" t="n"/>
      <c r="N34" s="7" t="n"/>
      <c r="O34" s="7" t="n"/>
      <c r="P34" s="7" t="n"/>
      <c r="Q34" s="7" t="n"/>
      <c r="R34" s="8" t="n"/>
      <c r="W34">
        <f/>
        <v/>
      </c>
      <c r="X34">
        <f/>
        <v/>
      </c>
      <c r="Y34">
        <f/>
        <v/>
      </c>
      <c r="Z34">
        <f/>
        <v/>
      </c>
      <c r="AA34">
        <f/>
        <v/>
      </c>
      <c r="AB34">
        <f/>
        <v/>
      </c>
    </row>
    <row r="35">
      <c r="M35" s="6" t="inlineStr">
        <is>
          <t>最大股東持股比例</t>
        </is>
      </c>
      <c r="N35" s="10" t="n"/>
      <c r="O35" s="10" t="n"/>
      <c r="P35" s="10" t="n"/>
      <c r="Q35" s="10" t="n"/>
      <c r="R35" s="11" t="n"/>
      <c r="W35">
        <f/>
        <v/>
      </c>
      <c r="X35">
        <f/>
        <v/>
      </c>
      <c r="Y35">
        <f/>
        <v/>
      </c>
      <c r="Z35">
        <f/>
        <v/>
      </c>
      <c r="AA35">
        <f/>
        <v/>
      </c>
      <c r="AB35">
        <f/>
        <v/>
      </c>
    </row>
    <row r="36">
      <c r="M36" s="6" t="inlineStr">
        <is>
          <t>大股東或高管理層 (3年增/減持)</t>
        </is>
      </c>
      <c r="N36" s="16" t="n"/>
      <c r="O36" s="16" t="n"/>
      <c r="P36" s="16" t="n"/>
      <c r="Q36" s="16" t="n"/>
      <c r="R36" s="17" t="n"/>
      <c r="W36">
        <f/>
        <v/>
      </c>
      <c r="X36">
        <f/>
        <v/>
      </c>
      <c r="Y36">
        <f/>
        <v/>
      </c>
      <c r="Z36">
        <f/>
        <v/>
      </c>
      <c r="AA36">
        <f/>
        <v/>
      </c>
      <c r="AB36">
        <f/>
        <v/>
      </c>
    </row>
    <row r="37">
      <c r="W37">
        <f/>
        <v/>
      </c>
      <c r="X37">
        <f/>
        <v/>
      </c>
      <c r="Y37">
        <f/>
        <v/>
      </c>
      <c r="Z37">
        <f/>
        <v/>
      </c>
      <c r="AA37">
        <f/>
        <v/>
      </c>
      <c r="AB37">
        <f/>
        <v/>
      </c>
    </row>
    <row r="38">
      <c r="W38">
        <f/>
        <v/>
      </c>
      <c r="X38">
        <f/>
        <v/>
      </c>
      <c r="Y38">
        <f/>
        <v/>
      </c>
      <c r="Z38">
        <f/>
        <v/>
      </c>
      <c r="AA38">
        <f/>
        <v/>
      </c>
      <c r="AB38">
        <f/>
        <v/>
      </c>
    </row>
    <row r="39">
      <c r="W39">
        <f/>
        <v/>
      </c>
      <c r="X39">
        <f/>
        <v/>
      </c>
      <c r="Y39">
        <f/>
        <v/>
      </c>
      <c r="Z39">
        <f/>
        <v/>
      </c>
      <c r="AA39">
        <f/>
        <v/>
      </c>
      <c r="AB39">
        <f/>
        <v/>
      </c>
    </row>
    <row r="40">
      <c r="W40">
        <f/>
        <v/>
      </c>
      <c r="X40">
        <f/>
        <v/>
      </c>
      <c r="Y40">
        <f/>
        <v/>
      </c>
      <c r="Z40">
        <f/>
        <v/>
      </c>
      <c r="AA40">
        <f/>
        <v/>
      </c>
      <c r="AB40">
        <f/>
        <v/>
      </c>
    </row>
    <row r="41">
      <c r="W41">
        <f/>
        <v/>
      </c>
      <c r="X41">
        <f/>
        <v/>
      </c>
      <c r="Y41">
        <f/>
        <v/>
      </c>
      <c r="Z41">
        <f/>
        <v/>
      </c>
      <c r="AA41">
        <f/>
        <v/>
      </c>
      <c r="AB41">
        <f/>
        <v/>
      </c>
    </row>
    <row r="42">
      <c r="W42">
        <f/>
        <v/>
      </c>
      <c r="X42">
        <f/>
        <v/>
      </c>
      <c r="Y42">
        <f/>
        <v/>
      </c>
      <c r="Z42">
        <f/>
        <v/>
      </c>
      <c r="AA42">
        <f/>
        <v/>
      </c>
      <c r="AB42">
        <f/>
        <v/>
      </c>
    </row>
    <row r="43">
      <c r="W43">
        <f/>
        <v/>
      </c>
      <c r="X43">
        <f/>
        <v/>
      </c>
      <c r="Y43">
        <f/>
        <v/>
      </c>
      <c r="Z43">
        <f/>
        <v/>
      </c>
      <c r="AA43">
        <f/>
        <v/>
      </c>
      <c r="AB43">
        <f/>
        <v/>
      </c>
    </row>
    <row r="44">
      <c r="W44">
        <f/>
        <v/>
      </c>
      <c r="X44">
        <f/>
        <v/>
      </c>
      <c r="Y44">
        <f/>
        <v/>
      </c>
      <c r="Z44">
        <f/>
        <v/>
      </c>
      <c r="AA44">
        <f/>
        <v/>
      </c>
      <c r="AB44">
        <f/>
        <v/>
      </c>
    </row>
    <row r="45">
      <c r="W45">
        <f/>
        <v/>
      </c>
      <c r="X45">
        <f/>
        <v/>
      </c>
      <c r="Y45">
        <f/>
        <v/>
      </c>
      <c r="Z45">
        <f/>
        <v/>
      </c>
      <c r="AA45">
        <f/>
        <v/>
      </c>
      <c r="AB45">
        <f/>
        <v/>
      </c>
    </row>
    <row r="46">
      <c r="W46">
        <f/>
        <v/>
      </c>
      <c r="X46">
        <f/>
        <v/>
      </c>
      <c r="Y46">
        <f/>
        <v/>
      </c>
      <c r="Z46">
        <f/>
        <v/>
      </c>
      <c r="AA46">
        <f/>
        <v/>
      </c>
      <c r="AB46">
        <f/>
        <v/>
      </c>
    </row>
    <row r="47">
      <c r="W47">
        <f/>
        <v/>
      </c>
      <c r="X47">
        <f/>
        <v/>
      </c>
      <c r="Y47">
        <f/>
        <v/>
      </c>
      <c r="Z47">
        <f/>
        <v/>
      </c>
      <c r="AA47">
        <f/>
        <v/>
      </c>
      <c r="AB47">
        <f/>
        <v/>
      </c>
    </row>
    <row r="48">
      <c r="W48">
        <f/>
        <v/>
      </c>
      <c r="X48">
        <f/>
        <v/>
      </c>
      <c r="Y48">
        <f/>
        <v/>
      </c>
      <c r="Z48">
        <f/>
        <v/>
      </c>
      <c r="AA48">
        <f/>
        <v/>
      </c>
      <c r="AB48">
        <f/>
        <v/>
      </c>
    </row>
    <row r="49">
      <c r="W49">
        <f/>
        <v/>
      </c>
      <c r="X49">
        <f/>
        <v/>
      </c>
      <c r="Y49">
        <f/>
        <v/>
      </c>
      <c r="Z49">
        <f/>
        <v/>
      </c>
      <c r="AA49">
        <f/>
        <v/>
      </c>
      <c r="AB49">
        <f/>
        <v/>
      </c>
    </row>
    <row r="50">
      <c r="W50">
        <f/>
        <v/>
      </c>
      <c r="X50">
        <f/>
        <v/>
      </c>
      <c r="Y50">
        <f/>
        <v/>
      </c>
      <c r="Z50">
        <f/>
        <v/>
      </c>
      <c r="AA50">
        <f/>
        <v/>
      </c>
      <c r="AB50">
        <f/>
        <v/>
      </c>
    </row>
    <row r="51">
      <c r="W51">
        <f/>
        <v/>
      </c>
      <c r="X51">
        <f/>
        <v/>
      </c>
      <c r="Y51">
        <f/>
        <v/>
      </c>
      <c r="Z51">
        <f/>
        <v/>
      </c>
      <c r="AA51">
        <f/>
        <v/>
      </c>
      <c r="AB51">
        <f/>
        <v/>
      </c>
    </row>
    <row r="52">
      <c r="W52">
        <f/>
        <v/>
      </c>
      <c r="X52">
        <f/>
        <v/>
      </c>
      <c r="Y52">
        <f/>
        <v/>
      </c>
      <c r="Z52">
        <f/>
        <v/>
      </c>
      <c r="AA52">
        <f/>
        <v/>
      </c>
      <c r="AB52">
        <f/>
        <v/>
      </c>
    </row>
    <row r="53">
      <c r="W53">
        <f/>
        <v/>
      </c>
      <c r="X53">
        <f/>
        <v/>
      </c>
      <c r="Y53">
        <f/>
        <v/>
      </c>
      <c r="Z53">
        <f/>
        <v/>
      </c>
      <c r="AA53">
        <f/>
        <v/>
      </c>
      <c r="AB53">
        <f/>
        <v/>
      </c>
    </row>
    <row r="54">
      <c r="W54">
        <f/>
        <v/>
      </c>
      <c r="X54">
        <f/>
        <v/>
      </c>
      <c r="Y54">
        <f/>
        <v/>
      </c>
      <c r="Z54">
        <f/>
        <v/>
      </c>
      <c r="AA54">
        <f/>
        <v/>
      </c>
      <c r="AB54">
        <f/>
        <v/>
      </c>
    </row>
    <row r="55">
      <c r="M55" t="inlineStr">
        <is>
          <t>1a</t>
        </is>
      </c>
      <c r="N55" t="inlineStr">
        <is>
          <t>Top line growth</t>
        </is>
      </c>
      <c r="W55">
        <f/>
        <v/>
      </c>
      <c r="X55">
        <f/>
        <v/>
      </c>
      <c r="Y55">
        <f/>
        <v/>
      </c>
      <c r="Z55">
        <f/>
        <v/>
      </c>
      <c r="AA55">
        <f/>
        <v/>
      </c>
      <c r="AB55">
        <f/>
        <v/>
      </c>
    </row>
    <row r="56">
      <c r="M56" s="18" t="n">
        <v>-9.99</v>
      </c>
      <c r="N56" t="n">
        <v>-3</v>
      </c>
      <c r="W56">
        <f/>
        <v/>
      </c>
      <c r="X56">
        <f/>
        <v/>
      </c>
      <c r="Y56">
        <f/>
        <v/>
      </c>
      <c r="Z56">
        <f/>
        <v/>
      </c>
      <c r="AA56">
        <f/>
        <v/>
      </c>
      <c r="AB56">
        <f/>
        <v/>
      </c>
    </row>
    <row r="57">
      <c r="M57" s="18" t="n">
        <v>0.1</v>
      </c>
      <c r="N57" t="n">
        <v>1</v>
      </c>
      <c r="P57" s="18" t="n"/>
      <c r="W57">
        <f/>
        <v/>
      </c>
      <c r="X57">
        <f/>
        <v/>
      </c>
      <c r="Y57">
        <f/>
        <v/>
      </c>
      <c r="Z57">
        <f/>
        <v/>
      </c>
      <c r="AA57">
        <f/>
        <v/>
      </c>
      <c r="AB57">
        <f/>
        <v/>
      </c>
    </row>
    <row r="58">
      <c r="M58" s="18" t="n">
        <v>0.2</v>
      </c>
      <c r="N58" t="n">
        <v>1.5</v>
      </c>
      <c r="P58" s="18" t="n"/>
      <c r="W58">
        <f/>
        <v/>
      </c>
      <c r="X58">
        <f/>
        <v/>
      </c>
      <c r="Y58">
        <f/>
        <v/>
      </c>
      <c r="Z58">
        <f/>
        <v/>
      </c>
      <c r="AA58">
        <f/>
        <v/>
      </c>
      <c r="AB58">
        <f/>
        <v/>
      </c>
    </row>
    <row r="59">
      <c r="M59" s="18" t="n">
        <v>0.3</v>
      </c>
      <c r="N59" t="n">
        <v>2.5</v>
      </c>
      <c r="P59" s="18" t="n"/>
      <c r="W59">
        <f/>
        <v/>
      </c>
      <c r="X59">
        <f/>
        <v/>
      </c>
      <c r="Y59">
        <f/>
        <v/>
      </c>
      <c r="Z59">
        <f/>
        <v/>
      </c>
      <c r="AA59">
        <f/>
        <v/>
      </c>
      <c r="AB59">
        <f/>
        <v/>
      </c>
    </row>
    <row r="60">
      <c r="M60" s="18" t="n">
        <v>0.4</v>
      </c>
      <c r="N60" t="n">
        <v>3.75</v>
      </c>
      <c r="P60" s="18" t="n"/>
      <c r="W60">
        <f/>
        <v/>
      </c>
      <c r="X60">
        <f/>
        <v/>
      </c>
      <c r="Y60">
        <f/>
        <v/>
      </c>
      <c r="Z60">
        <f/>
        <v/>
      </c>
      <c r="AA60">
        <f/>
        <v/>
      </c>
      <c r="AB60">
        <f/>
        <v/>
      </c>
    </row>
    <row r="61">
      <c r="M61" s="18" t="n">
        <v>0.5</v>
      </c>
      <c r="N61" t="n">
        <v>4.5</v>
      </c>
      <c r="P61" s="18" t="n"/>
      <c r="W61">
        <f/>
        <v/>
      </c>
      <c r="X61">
        <f/>
        <v/>
      </c>
      <c r="Y61">
        <f/>
        <v/>
      </c>
      <c r="Z61">
        <f/>
        <v/>
      </c>
      <c r="AA61">
        <f/>
        <v/>
      </c>
      <c r="AB61">
        <f/>
        <v/>
      </c>
    </row>
    <row r="62">
      <c r="M62" s="18" t="n">
        <v>0.6</v>
      </c>
      <c r="N62" t="n">
        <v>5</v>
      </c>
      <c r="P62" s="18" t="n"/>
      <c r="W62">
        <f/>
        <v/>
      </c>
      <c r="X62">
        <f/>
        <v/>
      </c>
      <c r="Y62">
        <f/>
        <v/>
      </c>
      <c r="Z62">
        <f/>
        <v/>
      </c>
      <c r="AA62">
        <f/>
        <v/>
      </c>
      <c r="AB62">
        <f/>
        <v/>
      </c>
    </row>
    <row r="63">
      <c r="P63" s="18" t="n"/>
      <c r="W63">
        <f/>
        <v/>
      </c>
      <c r="X63">
        <f/>
        <v/>
      </c>
      <c r="Y63">
        <f/>
        <v/>
      </c>
      <c r="Z63">
        <f/>
        <v/>
      </c>
      <c r="AA63">
        <f/>
        <v/>
      </c>
      <c r="AB63">
        <f/>
        <v/>
      </c>
    </row>
    <row r="64">
      <c r="W64">
        <f/>
        <v/>
      </c>
      <c r="X64">
        <f/>
        <v/>
      </c>
      <c r="Y64">
        <f/>
        <v/>
      </c>
      <c r="Z64">
        <f/>
        <v/>
      </c>
      <c r="AA64">
        <f/>
        <v/>
      </c>
      <c r="AB64">
        <f/>
        <v/>
      </c>
    </row>
    <row r="65">
      <c r="W65">
        <f/>
        <v/>
      </c>
      <c r="X65">
        <f/>
        <v/>
      </c>
      <c r="Y65">
        <f/>
        <v/>
      </c>
      <c r="Z65">
        <f/>
        <v/>
      </c>
      <c r="AA65">
        <f/>
        <v/>
      </c>
      <c r="AB65">
        <f/>
        <v/>
      </c>
    </row>
    <row r="66">
      <c r="W66">
        <f/>
        <v/>
      </c>
      <c r="X66">
        <f/>
        <v/>
      </c>
      <c r="Y66">
        <f/>
        <v/>
      </c>
      <c r="Z66">
        <f/>
        <v/>
      </c>
      <c r="AA66">
        <f/>
        <v/>
      </c>
      <c r="AB66">
        <f/>
        <v/>
      </c>
    </row>
    <row r="67">
      <c r="W67">
        <f/>
        <v/>
      </c>
      <c r="X67">
        <f/>
        <v/>
      </c>
      <c r="Y67">
        <f/>
        <v/>
      </c>
      <c r="Z67">
        <f/>
        <v/>
      </c>
      <c r="AA67">
        <f/>
        <v/>
      </c>
      <c r="AB67">
        <f/>
        <v/>
      </c>
    </row>
    <row r="68">
      <c r="W68">
        <f/>
        <v/>
      </c>
      <c r="X68">
        <f/>
        <v/>
      </c>
      <c r="Y68">
        <f/>
        <v/>
      </c>
      <c r="Z68">
        <f/>
        <v/>
      </c>
      <c r="AA68">
        <f/>
        <v/>
      </c>
      <c r="AB68">
        <f/>
        <v/>
      </c>
    </row>
    <row r="69">
      <c r="M69" s="18" t="n"/>
      <c r="W69">
        <f/>
        <v/>
      </c>
      <c r="X69">
        <f/>
        <v/>
      </c>
      <c r="Y69">
        <f/>
        <v/>
      </c>
      <c r="Z69">
        <f/>
        <v/>
      </c>
      <c r="AA69">
        <f/>
        <v/>
      </c>
      <c r="AB69">
        <f/>
        <v/>
      </c>
    </row>
    <row r="70">
      <c r="M70" s="18" t="n"/>
      <c r="W70">
        <f/>
        <v/>
      </c>
      <c r="X70">
        <f/>
        <v/>
      </c>
      <c r="Y70">
        <f/>
        <v/>
      </c>
      <c r="Z70">
        <f/>
        <v/>
      </c>
      <c r="AA70">
        <f/>
        <v/>
      </c>
      <c r="AB70">
        <f/>
        <v/>
      </c>
    </row>
    <row r="71">
      <c r="M71" s="18" t="n"/>
      <c r="W71">
        <f/>
        <v/>
      </c>
      <c r="X71">
        <f/>
        <v/>
      </c>
      <c r="Y71">
        <f/>
        <v/>
      </c>
      <c r="Z71">
        <f/>
        <v/>
      </c>
      <c r="AA71">
        <f/>
        <v/>
      </c>
      <c r="AB71">
        <f/>
        <v/>
      </c>
    </row>
    <row r="72">
      <c r="M72" s="18" t="n"/>
      <c r="W72">
        <f/>
        <v/>
      </c>
      <c r="X72">
        <f/>
        <v/>
      </c>
      <c r="Y72">
        <f/>
        <v/>
      </c>
      <c r="Z72">
        <f/>
        <v/>
      </c>
      <c r="AA72">
        <f/>
        <v/>
      </c>
      <c r="AB72">
        <f/>
        <v/>
      </c>
    </row>
    <row r="73">
      <c r="M73" s="18" t="n"/>
      <c r="W73">
        <f/>
        <v/>
      </c>
      <c r="X73">
        <f/>
        <v/>
      </c>
      <c r="Y73">
        <f/>
        <v/>
      </c>
      <c r="Z73">
        <f/>
        <v/>
      </c>
      <c r="AA73">
        <f/>
        <v/>
      </c>
      <c r="AB73">
        <f/>
        <v/>
      </c>
    </row>
    <row r="74">
      <c r="M74" s="18" t="n"/>
      <c r="W74">
        <f/>
        <v/>
      </c>
      <c r="X74">
        <f/>
        <v/>
      </c>
      <c r="Y74">
        <f/>
        <v/>
      </c>
      <c r="Z74">
        <f/>
        <v/>
      </c>
      <c r="AA74">
        <f/>
        <v/>
      </c>
      <c r="AB74">
        <f/>
        <v/>
      </c>
    </row>
    <row r="75">
      <c r="M75" s="18" t="n"/>
      <c r="W75">
        <f/>
        <v/>
      </c>
      <c r="X75">
        <f/>
        <v/>
      </c>
      <c r="Y75">
        <f/>
        <v/>
      </c>
      <c r="Z75">
        <f/>
        <v/>
      </c>
      <c r="AA75">
        <f/>
        <v/>
      </c>
      <c r="AB75">
        <f/>
        <v/>
      </c>
    </row>
    <row r="76">
      <c r="W76">
        <f/>
        <v/>
      </c>
      <c r="X76">
        <f/>
        <v/>
      </c>
      <c r="Y76">
        <f/>
        <v/>
      </c>
      <c r="Z76">
        <f/>
        <v/>
      </c>
      <c r="AA76">
        <f/>
        <v/>
      </c>
      <c r="AB76">
        <f/>
        <v/>
      </c>
    </row>
    <row r="77">
      <c r="W77">
        <f/>
        <v/>
      </c>
      <c r="X77">
        <f/>
        <v/>
      </c>
      <c r="Y77">
        <f/>
        <v/>
      </c>
      <c r="Z77">
        <f/>
        <v/>
      </c>
      <c r="AA77">
        <f/>
        <v/>
      </c>
      <c r="AB77">
        <f/>
        <v/>
      </c>
    </row>
    <row r="78">
      <c r="W78">
        <f/>
        <v/>
      </c>
      <c r="X78">
        <f/>
        <v/>
      </c>
      <c r="Y78">
        <f/>
        <v/>
      </c>
      <c r="Z78">
        <f/>
        <v/>
      </c>
      <c r="AA78">
        <f/>
        <v/>
      </c>
      <c r="AB78">
        <f/>
        <v/>
      </c>
    </row>
    <row r="79">
      <c r="M79" s="18" t="n"/>
      <c r="W79">
        <f/>
        <v/>
      </c>
      <c r="X79">
        <f/>
        <v/>
      </c>
      <c r="Y79">
        <f/>
        <v/>
      </c>
      <c r="Z79">
        <f/>
        <v/>
      </c>
      <c r="AA79">
        <f/>
        <v/>
      </c>
      <c r="AB79">
        <f/>
        <v/>
      </c>
    </row>
    <row r="80">
      <c r="M80" s="18" t="n"/>
      <c r="W80">
        <f/>
        <v/>
      </c>
      <c r="X80">
        <f/>
        <v/>
      </c>
      <c r="Y80">
        <f/>
        <v/>
      </c>
      <c r="Z80">
        <f/>
        <v/>
      </c>
      <c r="AA80">
        <f/>
        <v/>
      </c>
      <c r="AB80">
        <f/>
        <v/>
      </c>
    </row>
    <row r="81">
      <c r="M81" s="18" t="n"/>
      <c r="W81">
        <f/>
        <v/>
      </c>
      <c r="X81">
        <f/>
        <v/>
      </c>
      <c r="Y81">
        <f/>
        <v/>
      </c>
      <c r="Z81">
        <f/>
        <v/>
      </c>
      <c r="AA81">
        <f/>
        <v/>
      </c>
      <c r="AB81">
        <f/>
        <v/>
      </c>
    </row>
    <row r="82">
      <c r="M82" s="18" t="n"/>
      <c r="W82">
        <f/>
        <v/>
      </c>
      <c r="X82">
        <f/>
        <v/>
      </c>
      <c r="Y82">
        <f/>
        <v/>
      </c>
      <c r="Z82">
        <f/>
        <v/>
      </c>
      <c r="AA82">
        <f/>
        <v/>
      </c>
      <c r="AB82">
        <f/>
        <v/>
      </c>
    </row>
    <row r="83">
      <c r="M83" s="18" t="n"/>
      <c r="W83">
        <f/>
        <v/>
      </c>
      <c r="X83">
        <f/>
        <v/>
      </c>
      <c r="Y83">
        <f/>
        <v/>
      </c>
      <c r="Z83">
        <f/>
        <v/>
      </c>
      <c r="AA83">
        <f/>
        <v/>
      </c>
      <c r="AB83">
        <f/>
        <v/>
      </c>
    </row>
    <row r="84">
      <c r="W84">
        <f/>
        <v/>
      </c>
      <c r="X84">
        <f/>
        <v/>
      </c>
      <c r="Y84">
        <f/>
        <v/>
      </c>
      <c r="Z84">
        <f/>
        <v/>
      </c>
      <c r="AA84">
        <f/>
        <v/>
      </c>
      <c r="AB84">
        <f/>
        <v/>
      </c>
    </row>
    <row r="85">
      <c r="W85">
        <f/>
        <v/>
      </c>
      <c r="X85">
        <f/>
        <v/>
      </c>
      <c r="Y85">
        <f/>
        <v/>
      </c>
      <c r="Z85">
        <f/>
        <v/>
      </c>
      <c r="AA85">
        <f/>
        <v/>
      </c>
      <c r="AB85">
        <f/>
        <v/>
      </c>
    </row>
    <row r="86">
      <c r="W86">
        <f/>
        <v/>
      </c>
      <c r="X86">
        <f/>
        <v/>
      </c>
      <c r="Y86">
        <f/>
        <v/>
      </c>
      <c r="Z86">
        <f/>
        <v/>
      </c>
      <c r="AA86">
        <f/>
        <v/>
      </c>
      <c r="AB86">
        <f/>
        <v/>
      </c>
    </row>
    <row r="87">
      <c r="W87">
        <f/>
        <v/>
      </c>
      <c r="X87">
        <f/>
        <v/>
      </c>
      <c r="Y87">
        <f/>
        <v/>
      </c>
      <c r="Z87">
        <f/>
        <v/>
      </c>
      <c r="AA87">
        <f/>
        <v/>
      </c>
      <c r="AB87">
        <f/>
        <v/>
      </c>
    </row>
    <row r="88">
      <c r="W88">
        <f/>
        <v/>
      </c>
      <c r="X88">
        <f/>
        <v/>
      </c>
      <c r="Y88">
        <f/>
        <v/>
      </c>
      <c r="Z88">
        <f/>
        <v/>
      </c>
      <c r="AA88">
        <f/>
        <v/>
      </c>
      <c r="AB88">
        <f/>
        <v/>
      </c>
    </row>
    <row r="89">
      <c r="P89" s="18" t="n"/>
      <c r="W89">
        <f/>
        <v/>
      </c>
      <c r="X89">
        <f/>
        <v/>
      </c>
      <c r="Y89">
        <f/>
        <v/>
      </c>
      <c r="Z89">
        <f/>
        <v/>
      </c>
      <c r="AA89">
        <f/>
        <v/>
      </c>
      <c r="AB89">
        <f/>
        <v/>
      </c>
    </row>
    <row r="90">
      <c r="P90" s="18" t="n"/>
      <c r="W90">
        <f/>
        <v/>
      </c>
      <c r="X90">
        <f/>
        <v/>
      </c>
      <c r="Y90">
        <f/>
        <v/>
      </c>
      <c r="Z90">
        <f/>
        <v/>
      </c>
      <c r="AA90">
        <f/>
        <v/>
      </c>
      <c r="AB90">
        <f/>
        <v/>
      </c>
    </row>
    <row r="91">
      <c r="P91" s="18" t="n"/>
      <c r="W91">
        <f/>
        <v/>
      </c>
      <c r="X91">
        <f/>
        <v/>
      </c>
      <c r="Y91">
        <f/>
        <v/>
      </c>
      <c r="Z91">
        <f/>
        <v/>
      </c>
      <c r="AA91">
        <f/>
        <v/>
      </c>
      <c r="AB91">
        <f/>
        <v/>
      </c>
    </row>
    <row r="92">
      <c r="P92" s="18" t="n"/>
      <c r="W92">
        <f/>
        <v/>
      </c>
      <c r="X92">
        <f/>
        <v/>
      </c>
      <c r="Y92">
        <f/>
        <v/>
      </c>
      <c r="Z92">
        <f/>
        <v/>
      </c>
      <c r="AA92">
        <f/>
        <v/>
      </c>
      <c r="AB92">
        <f/>
        <v/>
      </c>
    </row>
    <row r="93">
      <c r="P93" s="18" t="n"/>
      <c r="W93">
        <f/>
        <v/>
      </c>
      <c r="X93">
        <f/>
        <v/>
      </c>
      <c r="Y93">
        <f/>
        <v/>
      </c>
      <c r="Z93">
        <f/>
        <v/>
      </c>
      <c r="AA93">
        <f/>
        <v/>
      </c>
      <c r="AB93">
        <f/>
        <v/>
      </c>
    </row>
    <row r="94">
      <c r="W94">
        <f/>
        <v/>
      </c>
      <c r="X94">
        <f/>
        <v/>
      </c>
      <c r="Y94">
        <f/>
        <v/>
      </c>
      <c r="Z94">
        <f/>
        <v/>
      </c>
      <c r="AA94">
        <f/>
        <v/>
      </c>
      <c r="AB94">
        <f/>
        <v/>
      </c>
    </row>
    <row r="95">
      <c r="W95">
        <f/>
        <v/>
      </c>
      <c r="X95">
        <f/>
        <v/>
      </c>
      <c r="Y95">
        <f/>
        <v/>
      </c>
      <c r="Z95">
        <f/>
        <v/>
      </c>
      <c r="AA95">
        <f/>
        <v/>
      </c>
      <c r="AB95">
        <f/>
        <v/>
      </c>
    </row>
    <row r="96">
      <c r="W96">
        <f/>
        <v/>
      </c>
      <c r="X96">
        <f/>
        <v/>
      </c>
      <c r="Y96">
        <f/>
        <v/>
      </c>
      <c r="Z96">
        <f/>
        <v/>
      </c>
      <c r="AA96">
        <f/>
        <v/>
      </c>
      <c r="AB96">
        <f/>
        <v/>
      </c>
    </row>
    <row r="97">
      <c r="W97">
        <f/>
        <v/>
      </c>
      <c r="X97">
        <f/>
        <v/>
      </c>
      <c r="Y97">
        <f/>
        <v/>
      </c>
      <c r="Z97">
        <f/>
        <v/>
      </c>
      <c r="AA97">
        <f/>
        <v/>
      </c>
      <c r="AB97">
        <f/>
        <v/>
      </c>
    </row>
    <row r="98">
      <c r="W98">
        <f/>
        <v/>
      </c>
      <c r="X98">
        <f/>
        <v/>
      </c>
      <c r="Y98">
        <f/>
        <v/>
      </c>
      <c r="Z98">
        <f/>
        <v/>
      </c>
      <c r="AA98">
        <f/>
        <v/>
      </c>
      <c r="AB98">
        <f/>
        <v/>
      </c>
    </row>
    <row r="99">
      <c r="W99">
        <f/>
        <v/>
      </c>
      <c r="X99">
        <f/>
        <v/>
      </c>
      <c r="Y99">
        <f/>
        <v/>
      </c>
      <c r="Z99">
        <f/>
        <v/>
      </c>
      <c r="AA99">
        <f/>
        <v/>
      </c>
      <c r="AB99">
        <f/>
        <v/>
      </c>
    </row>
    <row r="100">
      <c r="W100">
        <f/>
        <v/>
      </c>
      <c r="X100">
        <f/>
        <v/>
      </c>
      <c r="Y100">
        <f/>
        <v/>
      </c>
      <c r="Z100">
        <f/>
        <v/>
      </c>
      <c r="AA100">
        <f/>
        <v/>
      </c>
      <c r="AB100">
        <f/>
        <v/>
      </c>
    </row>
    <row r="101">
      <c r="W101">
        <f/>
        <v/>
      </c>
      <c r="X101">
        <f/>
        <v/>
      </c>
      <c r="Y101">
        <f/>
        <v/>
      </c>
      <c r="Z101">
        <f/>
        <v/>
      </c>
      <c r="AA101">
        <f/>
        <v/>
      </c>
      <c r="AB101">
        <f/>
        <v/>
      </c>
    </row>
    <row r="102">
      <c r="W102">
        <f/>
        <v/>
      </c>
      <c r="X102">
        <f/>
        <v/>
      </c>
      <c r="Y102">
        <f/>
        <v/>
      </c>
      <c r="Z102">
        <f/>
        <v/>
      </c>
      <c r="AA102">
        <f/>
        <v/>
      </c>
      <c r="AB102">
        <f/>
        <v/>
      </c>
    </row>
    <row r="103">
      <c r="W103">
        <f/>
        <v/>
      </c>
      <c r="X103">
        <f/>
        <v/>
      </c>
      <c r="Y103">
        <f/>
        <v/>
      </c>
      <c r="Z103">
        <f/>
        <v/>
      </c>
      <c r="AA103">
        <f/>
        <v/>
      </c>
      <c r="AB103">
        <f/>
        <v/>
      </c>
    </row>
    <row r="104">
      <c r="W104">
        <f/>
        <v/>
      </c>
      <c r="X104">
        <f/>
        <v/>
      </c>
      <c r="Y104">
        <f/>
        <v/>
      </c>
      <c r="Z104">
        <f/>
        <v/>
      </c>
      <c r="AA104">
        <f/>
        <v/>
      </c>
      <c r="AB104">
        <f/>
        <v/>
      </c>
    </row>
    <row r="105">
      <c r="W105">
        <f/>
        <v/>
      </c>
      <c r="X105">
        <f/>
        <v/>
      </c>
      <c r="Y105">
        <f/>
        <v/>
      </c>
      <c r="Z105">
        <f/>
        <v/>
      </c>
      <c r="AA105">
        <f/>
        <v/>
      </c>
      <c r="AB105">
        <f/>
        <v/>
      </c>
    </row>
    <row r="106">
      <c r="W106">
        <f/>
        <v/>
      </c>
      <c r="X106">
        <f/>
        <v/>
      </c>
      <c r="Y106">
        <f/>
        <v/>
      </c>
      <c r="Z106">
        <f/>
        <v/>
      </c>
      <c r="AA106">
        <f/>
        <v/>
      </c>
      <c r="AB106">
        <f/>
        <v/>
      </c>
    </row>
    <row r="107">
      <c r="W107">
        <f/>
        <v/>
      </c>
      <c r="X107">
        <f/>
        <v/>
      </c>
      <c r="Y107">
        <f/>
        <v/>
      </c>
      <c r="Z107">
        <f/>
        <v/>
      </c>
      <c r="AA107">
        <f/>
        <v/>
      </c>
      <c r="AB107">
        <f/>
        <v/>
      </c>
    </row>
    <row r="108">
      <c r="W108">
        <f/>
        <v/>
      </c>
      <c r="X108">
        <f/>
        <v/>
      </c>
      <c r="Y108">
        <f/>
        <v/>
      </c>
      <c r="Z108">
        <f/>
        <v/>
      </c>
      <c r="AA108">
        <f/>
        <v/>
      </c>
      <c r="AB108">
        <f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7"/>
  <sheetViews>
    <sheetView topLeftCell="A79" workbookViewId="0">
      <selection activeCell="M20" sqref="M20"/>
    </sheetView>
  </sheetViews>
  <sheetFormatPr baseColWidth="10" defaultColWidth="8.83203125" defaultRowHeight="15"/>
  <sheetData>
    <row r="1">
      <c r="A1" s="1" t="inlineStr">
        <is>
          <t>Budweiser Brewing Company APAC Limited</t>
        </is>
      </c>
      <c r="B1" s="1" t="inlineStr">
        <is>
          <t>2017/12</t>
        </is>
      </c>
      <c r="C1" s="1" t="inlineStr">
        <is>
          <t>2018/12</t>
        </is>
      </c>
      <c r="D1" s="1" t="inlineStr">
        <is>
          <t>2019/12</t>
        </is>
      </c>
    </row>
    <row r="2">
      <c r="A2" s="1" t="inlineStr">
        <is>
          <t>Current Ratio (X)</t>
        </is>
      </c>
      <c r="B2" t="n">
        <v>0.63</v>
      </c>
      <c r="C2" t="n">
        <v>0.6</v>
      </c>
      <c r="D2" t="n">
        <v>0.47</v>
      </c>
    </row>
    <row r="3">
      <c r="A3" s="1" t="inlineStr">
        <is>
          <t>Quick Ratio (X)</t>
        </is>
      </c>
      <c r="B3" t="n">
        <v>0.55</v>
      </c>
      <c r="C3" t="n">
        <v>0.51</v>
      </c>
      <c r="D3" t="n">
        <v>0.37</v>
      </c>
    </row>
    <row r="4">
      <c r="A4" s="1" t="inlineStr">
        <is>
          <t>Long Term Debt/Equity (%)</t>
        </is>
      </c>
      <c r="B4" t="n">
        <v>0</v>
      </c>
      <c r="C4" t="n">
        <v>0</v>
      </c>
      <c r="D4" t="n">
        <v>0.28</v>
      </c>
    </row>
    <row r="5">
      <c r="A5" s="1" t="inlineStr">
        <is>
          <t>Total Debt/Equity (%)</t>
        </is>
      </c>
      <c r="B5" t="n">
        <v>0</v>
      </c>
      <c r="C5" t="n">
        <v>0</v>
      </c>
      <c r="D5" t="n">
        <v>3.18</v>
      </c>
    </row>
    <row r="6">
      <c r="A6" s="1" t="inlineStr">
        <is>
          <t>Total Debt/Capital Employed (%)</t>
        </is>
      </c>
      <c r="B6" t="n">
        <v>9.539999999999999</v>
      </c>
      <c r="C6" t="n">
        <v>5.4</v>
      </c>
      <c r="D6" t="n">
        <v>2.89</v>
      </c>
    </row>
    <row r="7">
      <c r="A7" s="1" t="inlineStr">
        <is>
          <t>Return on Equity (%)</t>
        </is>
      </c>
      <c r="B7" t="n">
        <v>0</v>
      </c>
      <c r="C7" t="n">
        <v>0</v>
      </c>
      <c r="D7" t="n">
        <v>9.130000000000001</v>
      </c>
    </row>
    <row r="8">
      <c r="A8" s="1" t="inlineStr">
        <is>
          <t>Return on Capital Employ (%)</t>
        </is>
      </c>
      <c r="B8" t="n">
        <v>4.7</v>
      </c>
      <c r="C8" t="n">
        <v>8.41</v>
      </c>
      <c r="D8" t="n">
        <v>8.300000000000001</v>
      </c>
    </row>
    <row r="9">
      <c r="A9" s="1" t="inlineStr">
        <is>
          <t>Return on Total Assets (%)</t>
        </is>
      </c>
      <c r="B9" t="n">
        <v>3.42</v>
      </c>
      <c r="C9" t="n">
        <v>6.04</v>
      </c>
      <c r="D9" t="n">
        <v>5.87</v>
      </c>
    </row>
    <row r="10">
      <c r="A10" s="1" t="inlineStr">
        <is>
          <t>Operating Profit Margin (%)</t>
        </is>
      </c>
      <c r="B10" t="n">
        <v>15.12</v>
      </c>
      <c r="C10" t="n">
        <v>18.64</v>
      </c>
      <c r="D10" t="n">
        <v>20.9</v>
      </c>
    </row>
    <row r="11">
      <c r="A11" s="1" t="inlineStr">
        <is>
          <t>Pre-tax Profit Margin (%)</t>
        </is>
      </c>
      <c r="B11" t="n">
        <v>14.41</v>
      </c>
      <c r="C11" t="n">
        <v>18.62</v>
      </c>
      <c r="D11" t="n">
        <v>20.88</v>
      </c>
    </row>
    <row r="12">
      <c r="A12" s="1" t="inlineStr">
        <is>
          <t>Net Profit Margin (%)</t>
        </is>
      </c>
      <c r="B12" t="n">
        <v>9.41</v>
      </c>
      <c r="C12" t="n">
        <v>14.21</v>
      </c>
      <c r="D12" t="n">
        <v>13.72</v>
      </c>
    </row>
    <row r="13">
      <c r="A13" s="1" t="inlineStr">
        <is>
          <t>Inventory Turnover (X)</t>
        </is>
      </c>
      <c r="B13" t="n">
        <v>16.44</v>
      </c>
      <c r="C13" t="n">
        <v>16.16</v>
      </c>
      <c r="D13" t="n">
        <v>14.95</v>
      </c>
    </row>
    <row r="14">
      <c r="A14" s="1" t="inlineStr">
        <is>
          <t>Dividend Payout (%)</t>
        </is>
      </c>
      <c r="B14" t="n">
        <v>0</v>
      </c>
      <c r="C14" t="n">
        <v>0</v>
      </c>
      <c r="D14" t="n">
        <v>35.07</v>
      </c>
    </row>
    <row r="15">
      <c r="A15" s="1" t="inlineStr">
        <is>
          <t>Fiscal Year High</t>
        </is>
      </c>
      <c r="B15" t="n">
        <v>0</v>
      </c>
      <c r="C15" t="n">
        <v>0</v>
      </c>
      <c r="D15" t="n">
        <v>0</v>
      </c>
    </row>
    <row r="16">
      <c r="A16" s="1" t="inlineStr">
        <is>
          <t>Fiscal Year Low</t>
        </is>
      </c>
      <c r="B16" t="n">
        <v>0</v>
      </c>
      <c r="C16" t="n">
        <v>0</v>
      </c>
      <c r="D16" t="n">
        <v>0</v>
      </c>
    </row>
    <row r="17">
      <c r="A17" s="1" t="inlineStr">
        <is>
          <t>Fiscal Year PER Range High (X)</t>
        </is>
      </c>
      <c r="B17" t="n">
        <v>0</v>
      </c>
      <c r="C17" t="n">
        <v>0</v>
      </c>
      <c r="D17" t="n">
        <v>0</v>
      </c>
    </row>
    <row r="18">
      <c r="A18" s="1" t="inlineStr">
        <is>
          <t>Fiscal Year PER Range Low (X)</t>
        </is>
      </c>
      <c r="B18" t="n">
        <v>0</v>
      </c>
      <c r="C18" t="n">
        <v>0</v>
      </c>
      <c r="D18" t="n">
        <v>0</v>
      </c>
    </row>
    <row r="19">
      <c r="A19" s="1" t="inlineStr">
        <is>
          <t>Fiscal Year Yield Range High (%)</t>
        </is>
      </c>
      <c r="B19" t="n">
        <v>0</v>
      </c>
      <c r="C19" t="n">
        <v>0</v>
      </c>
      <c r="D19" t="n">
        <v>0</v>
      </c>
    </row>
    <row r="20">
      <c r="A20" s="1" t="inlineStr">
        <is>
          <t>Fiscal Year Yield Range Low (%)</t>
        </is>
      </c>
      <c r="B20" t="n">
        <v>0</v>
      </c>
      <c r="C20" t="n">
        <v>0</v>
      </c>
      <c r="D20" t="n">
        <v>0</v>
      </c>
    </row>
    <row r="21">
      <c r="A21" s="1" t="inlineStr">
        <is>
          <t>Total Turnover</t>
        </is>
      </c>
      <c r="B21" t="n">
        <v>6099</v>
      </c>
      <c r="C21" t="n">
        <v>6740</v>
      </c>
      <c r="D21" t="n">
        <v>6546</v>
      </c>
    </row>
    <row r="22">
      <c r="A22" s="1" t="inlineStr">
        <is>
          <t>Turnover</t>
        </is>
      </c>
      <c r="B22" t="n">
        <v>6099</v>
      </c>
      <c r="C22" t="n">
        <v>6740</v>
      </c>
      <c r="D22" t="n">
        <v>6546</v>
      </c>
    </row>
    <row r="23">
      <c r="A23" s="1" t="inlineStr">
        <is>
          <t>Other Turnover</t>
        </is>
      </c>
      <c r="B23" t="n">
        <v>0</v>
      </c>
      <c r="C23" t="n">
        <v>0</v>
      </c>
      <c r="D23" t="n">
        <v>0</v>
      </c>
    </row>
    <row r="24">
      <c r="A24" s="1" t="inlineStr">
        <is>
          <t>Cost of Sales</t>
        </is>
      </c>
      <c r="B24" t="n">
        <v>2944</v>
      </c>
      <c r="C24" t="n">
        <v>3240</v>
      </c>
      <c r="D24" t="n">
        <v>3058</v>
      </c>
    </row>
    <row r="25">
      <c r="A25" s="1" t="inlineStr">
        <is>
          <t>Gross Profit</t>
        </is>
      </c>
      <c r="B25" t="n">
        <v>3155</v>
      </c>
      <c r="C25" t="n">
        <v>3500</v>
      </c>
      <c r="D25" t="n">
        <v>3488</v>
      </c>
    </row>
    <row r="26">
      <c r="A26" s="1" t="inlineStr">
        <is>
          <t>Profit Before Taxation</t>
        </is>
      </c>
      <c r="B26" t="n">
        <v>879</v>
      </c>
      <c r="C26" t="n">
        <v>1255</v>
      </c>
      <c r="D26" t="n">
        <v>1367</v>
      </c>
    </row>
    <row r="27">
      <c r="A27" s="1" t="inlineStr">
        <is>
          <t>Operating Profit</t>
        </is>
      </c>
      <c r="B27" t="n">
        <v>922</v>
      </c>
      <c r="C27" t="n">
        <v>1256</v>
      </c>
      <c r="D27" t="n">
        <v>1368</v>
      </c>
    </row>
    <row r="28">
      <c r="A28" s="1" t="inlineStr">
        <is>
          <t>Exceptional Items</t>
        </is>
      </c>
      <c r="B28" t="n">
        <v>0</v>
      </c>
      <c r="C28" t="n">
        <v>0</v>
      </c>
      <c r="D28" t="n">
        <v>0</v>
      </c>
    </row>
    <row r="29">
      <c r="A29" s="1" t="inlineStr">
        <is>
          <t>Associates</t>
        </is>
      </c>
      <c r="B29" t="n">
        <v>8</v>
      </c>
      <c r="C29" t="n">
        <v>17</v>
      </c>
      <c r="D29" t="n">
        <v>23</v>
      </c>
    </row>
    <row r="30">
      <c r="A30" s="1" t="inlineStr">
        <is>
          <t>Other Non-Operating Gains</t>
        </is>
      </c>
      <c r="B30" t="n">
        <v>-51</v>
      </c>
      <c r="C30" t="n">
        <v>-18</v>
      </c>
      <c r="D30" t="n">
        <v>-24</v>
      </c>
    </row>
    <row r="31">
      <c r="A31" s="1" t="inlineStr">
        <is>
          <t>Taxation</t>
        </is>
      </c>
      <c r="B31" t="n">
        <v>307</v>
      </c>
      <c r="C31" t="n">
        <v>296</v>
      </c>
      <c r="D31" t="n">
        <v>459</v>
      </c>
    </row>
    <row r="32">
      <c r="A32" s="1" t="inlineStr">
        <is>
          <t>Minority Interests</t>
        </is>
      </c>
      <c r="B32" t="n">
        <v>-2</v>
      </c>
      <c r="C32" t="n">
        <v>1</v>
      </c>
      <c r="D32" t="n">
        <v>10</v>
      </c>
    </row>
    <row r="33">
      <c r="A33" s="1" t="inlineStr">
        <is>
          <t>Net Profit</t>
        </is>
      </c>
      <c r="B33" t="n">
        <v>574</v>
      </c>
      <c r="C33" t="n">
        <v>958</v>
      </c>
      <c r="D33" t="n">
        <v>898</v>
      </c>
    </row>
    <row r="34">
      <c r="A34" s="1" t="inlineStr">
        <is>
          <t>Unit</t>
        </is>
      </c>
      <c r="B34" t="inlineStr">
        <is>
          <t>Million</t>
        </is>
      </c>
      <c r="C34" t="inlineStr">
        <is>
          <t>Million</t>
        </is>
      </c>
      <c r="D34" t="inlineStr">
        <is>
          <t>Million</t>
        </is>
      </c>
    </row>
    <row r="35">
      <c r="A35" s="1" t="inlineStr">
        <is>
          <t>Currency</t>
        </is>
      </c>
      <c r="B35" t="inlineStr">
        <is>
          <t>USD</t>
        </is>
      </c>
      <c r="C35" t="inlineStr">
        <is>
          <t>USD</t>
        </is>
      </c>
      <c r="D35" t="inlineStr">
        <is>
          <t>USD</t>
        </is>
      </c>
    </row>
    <row r="36">
      <c r="A36" s="1" t="inlineStr">
        <is>
          <t>EBITDA</t>
        </is>
      </c>
      <c r="B36" t="n">
        <v>1620</v>
      </c>
      <c r="C36" t="n">
        <v>1963</v>
      </c>
      <c r="D36" t="n">
        <v>2035</v>
      </c>
    </row>
    <row r="37">
      <c r="A37" s="1" t="inlineStr">
        <is>
          <t>Depreciation</t>
        </is>
      </c>
      <c r="B37" t="n">
        <v>685</v>
      </c>
      <c r="C37" t="n">
        <v>696</v>
      </c>
      <c r="D37" t="n">
        <v>655</v>
      </c>
    </row>
    <row r="38">
      <c r="A38" s="1" t="inlineStr">
        <is>
          <t>Total Dividends</t>
        </is>
      </c>
      <c r="B38" t="n">
        <v>0</v>
      </c>
      <c r="C38" t="n">
        <v>0</v>
      </c>
      <c r="D38" t="n">
        <v>348</v>
      </c>
    </row>
    <row r="39">
      <c r="A39" s="1" t="inlineStr">
        <is>
          <t>Profit After Taxation And Dividends</t>
        </is>
      </c>
      <c r="B39" t="n">
        <v>574</v>
      </c>
      <c r="C39" t="n">
        <v>958</v>
      </c>
      <c r="D39" t="n">
        <v>550</v>
      </c>
    </row>
    <row r="40">
      <c r="A40" s="1" t="inlineStr">
        <is>
          <t>Interest Paid</t>
        </is>
      </c>
      <c r="B40" t="n">
        <v>13</v>
      </c>
      <c r="C40" t="n">
        <v>11</v>
      </c>
      <c r="D40" t="n">
        <v>12</v>
      </c>
    </row>
    <row r="41">
      <c r="A41" s="1" t="inlineStr">
        <is>
          <t>Interest Capitalized</t>
        </is>
      </c>
      <c r="B41" t="n">
        <v>0</v>
      </c>
      <c r="C41" t="n">
        <v>0</v>
      </c>
      <c r="D41" t="n">
        <v>0</v>
      </c>
    </row>
    <row r="42">
      <c r="A42" s="1" t="inlineStr">
        <is>
          <t>Non-current Assets Revaluation / Disposal</t>
        </is>
      </c>
      <c r="B42" t="n">
        <v>0</v>
      </c>
      <c r="C42" t="n">
        <v>0</v>
      </c>
      <c r="D42" t="n">
        <v>0</v>
      </c>
    </row>
    <row r="43">
      <c r="A43" s="1" t="inlineStr">
        <is>
          <t>Turnover Growth (%)</t>
        </is>
      </c>
      <c r="B43" t="n">
        <v>0</v>
      </c>
      <c r="C43" t="n">
        <v>10.51</v>
      </c>
      <c r="D43" t="n">
        <v>-2.88</v>
      </c>
    </row>
    <row r="44">
      <c r="A44" s="1" t="inlineStr">
        <is>
          <t>Net Profit Growth (%)</t>
        </is>
      </c>
      <c r="B44" t="n">
        <v>0</v>
      </c>
      <c r="C44" t="n">
        <v>66.90000000000001</v>
      </c>
      <c r="D44" t="n">
        <v>-6.26</v>
      </c>
    </row>
    <row r="45">
      <c r="A45" s="1" t="inlineStr">
        <is>
          <t>Auditor's Opinion</t>
        </is>
      </c>
      <c r="B45" t="inlineStr">
        <is>
          <t>0</t>
        </is>
      </c>
      <c r="C45" t="inlineStr">
        <is>
          <t>0</t>
        </is>
      </c>
      <c r="D45" t="inlineStr">
        <is>
          <t>Unqualified</t>
        </is>
      </c>
    </row>
    <row r="46">
      <c r="A46" s="1" t="inlineStr">
        <is>
          <t>Net Cash Flow from Operating Activities</t>
        </is>
      </c>
      <c r="B46" t="n">
        <v>1717</v>
      </c>
      <c r="C46" t="n">
        <v>2023</v>
      </c>
      <c r="D46" t="n">
        <v>1794</v>
      </c>
    </row>
    <row r="47">
      <c r="A47" s="1" t="inlineStr">
        <is>
          <t>Net Cash Flow from Return on Investments &amp; Servicing of Finance</t>
        </is>
      </c>
      <c r="B47" t="n">
        <v>-105</v>
      </c>
      <c r="C47" t="n">
        <v>-405</v>
      </c>
      <c r="D47" t="n">
        <v>-980</v>
      </c>
    </row>
    <row r="48">
      <c r="A48" s="1" t="inlineStr">
        <is>
          <t>Interest Received</t>
        </is>
      </c>
      <c r="B48" t="n">
        <v>20</v>
      </c>
      <c r="C48" t="n">
        <v>26</v>
      </c>
      <c r="D48" t="n">
        <v>23</v>
      </c>
    </row>
    <row r="49">
      <c r="A49" s="1" t="inlineStr">
        <is>
          <t>Dividend Received</t>
        </is>
      </c>
      <c r="B49" t="n">
        <v>6</v>
      </c>
      <c r="C49" t="n">
        <v>10</v>
      </c>
      <c r="D49" t="n">
        <v>10</v>
      </c>
    </row>
    <row r="50">
      <c r="A50" s="1" t="inlineStr">
        <is>
          <t>Dividend Paid</t>
        </is>
      </c>
      <c r="B50" t="n">
        <v>-16</v>
      </c>
      <c r="C50" t="n">
        <v>-394</v>
      </c>
      <c r="D50" t="n">
        <v>-976</v>
      </c>
    </row>
    <row r="51">
      <c r="A51" s="1" t="inlineStr">
        <is>
          <t>Others (Net Cash Flow from Return on Investments &amp; Servicing of Finance)</t>
        </is>
      </c>
      <c r="B51" t="n">
        <v>0</v>
      </c>
      <c r="C51" t="n">
        <v>0</v>
      </c>
      <c r="D51" t="n">
        <v>0</v>
      </c>
    </row>
    <row r="52">
      <c r="A52" s="1" t="inlineStr">
        <is>
          <t>Taxes (Paid) / Refunded</t>
        </is>
      </c>
      <c r="B52" t="n">
        <v>-297</v>
      </c>
      <c r="C52" t="n">
        <v>-328</v>
      </c>
      <c r="D52" t="n">
        <v>-411</v>
      </c>
    </row>
    <row r="53">
      <c r="A53" s="1" t="inlineStr">
        <is>
          <t>Net Cash Flow from Investing Activities</t>
        </is>
      </c>
      <c r="B53" t="n">
        <v>-532</v>
      </c>
      <c r="C53" t="n">
        <v>-472</v>
      </c>
      <c r="D53" t="n">
        <v>-693</v>
      </c>
    </row>
    <row r="54">
      <c r="A54" s="1" t="inlineStr">
        <is>
          <t>Additions to Fixed Assets</t>
        </is>
      </c>
      <c r="B54" t="n">
        <v>-563</v>
      </c>
      <c r="C54" t="n">
        <v>-599</v>
      </c>
      <c r="D54" t="n">
        <v>-611</v>
      </c>
    </row>
    <row r="55">
      <c r="A55" s="1" t="inlineStr">
        <is>
          <t>Disposal of Fixed Assets</t>
        </is>
      </c>
      <c r="B55" t="n">
        <v>211</v>
      </c>
      <c r="C55" t="n">
        <v>131</v>
      </c>
      <c r="D55" t="n">
        <v>93</v>
      </c>
    </row>
    <row r="56">
      <c r="A56" s="1" t="inlineStr">
        <is>
          <t>Increase in Investments</t>
        </is>
      </c>
      <c r="B56" t="n">
        <v>-253</v>
      </c>
      <c r="C56" t="n">
        <v>-4</v>
      </c>
      <c r="D56" t="n">
        <v>-185</v>
      </c>
    </row>
    <row r="57">
      <c r="A57" s="1" t="inlineStr">
        <is>
          <t>Decrease in Investments</t>
        </is>
      </c>
      <c r="B57" t="n">
        <v>0</v>
      </c>
      <c r="C57" t="n">
        <v>0</v>
      </c>
      <c r="D57" t="n">
        <v>0</v>
      </c>
    </row>
    <row r="58">
      <c r="A58" s="1" t="inlineStr">
        <is>
          <t>Net Cash Flow with Related Parties</t>
        </is>
      </c>
      <c r="B58" t="n">
        <v>0</v>
      </c>
      <c r="C58" t="n">
        <v>0</v>
      </c>
      <c r="D58" t="n">
        <v>10</v>
      </c>
    </row>
    <row r="59">
      <c r="A59" s="1" t="inlineStr">
        <is>
          <t>Others (Net Cash Flow from Investing Activities)</t>
        </is>
      </c>
      <c r="B59" t="n">
        <v>73</v>
      </c>
      <c r="C59" t="n">
        <v>0</v>
      </c>
      <c r="D59" t="n">
        <v>0</v>
      </c>
    </row>
    <row r="60">
      <c r="A60" s="1" t="inlineStr">
        <is>
          <t>Net Cash Flow before Financing Activities</t>
        </is>
      </c>
      <c r="B60" t="n">
        <v>783</v>
      </c>
      <c r="C60" t="n">
        <v>818</v>
      </c>
      <c r="D60" t="n">
        <v>-290</v>
      </c>
    </row>
    <row r="61">
      <c r="A61" s="1" t="inlineStr">
        <is>
          <t>Net Cash Flow from Financing Activities</t>
        </is>
      </c>
      <c r="B61" t="n">
        <v>-171</v>
      </c>
      <c r="C61" t="n">
        <v>-843</v>
      </c>
      <c r="D61" t="n">
        <v>-423</v>
      </c>
    </row>
    <row r="62">
      <c r="A62" s="1" t="inlineStr">
        <is>
          <t>New Loans</t>
        </is>
      </c>
      <c r="B62" t="n">
        <v>61</v>
      </c>
      <c r="C62" t="n">
        <v>52</v>
      </c>
      <c r="D62" t="n">
        <v>236</v>
      </c>
    </row>
    <row r="63">
      <c r="A63" s="1" t="inlineStr">
        <is>
          <t>Loans Repayment</t>
        </is>
      </c>
      <c r="B63" t="n">
        <v>-168</v>
      </c>
      <c r="C63" t="n">
        <v>-85</v>
      </c>
      <c r="D63" t="n">
        <v>-168</v>
      </c>
    </row>
    <row r="64">
      <c r="A64" s="1" t="inlineStr">
        <is>
          <t>Fixed Income/Debt Instruments</t>
        </is>
      </c>
      <c r="B64" t="n">
        <v>0</v>
      </c>
      <c r="C64" t="n">
        <v>0</v>
      </c>
      <c r="D64" t="n">
        <v>0</v>
      </c>
    </row>
    <row r="65">
      <c r="A65" s="1" t="inlineStr">
        <is>
          <t>Repayment of Fixed Income/Debt Instruments</t>
        </is>
      </c>
      <c r="B65" t="n">
        <v>0</v>
      </c>
      <c r="C65" t="n">
        <v>0</v>
      </c>
      <c r="D65" t="n">
        <v>0</v>
      </c>
    </row>
    <row r="66">
      <c r="A66" s="1" t="inlineStr">
        <is>
          <t>Equity Financing</t>
        </is>
      </c>
      <c r="B66" t="n">
        <v>0</v>
      </c>
      <c r="C66" t="n">
        <v>0</v>
      </c>
      <c r="D66" t="n">
        <v>5695</v>
      </c>
    </row>
    <row r="67">
      <c r="A67" s="1" t="inlineStr">
        <is>
          <t>Net Cash Flow with Related Parties</t>
        </is>
      </c>
      <c r="B67" t="n">
        <v>-302</v>
      </c>
      <c r="C67" t="n">
        <v>-545</v>
      </c>
      <c r="D67" t="n">
        <v>-6200</v>
      </c>
    </row>
    <row r="68">
      <c r="A68" s="1" t="inlineStr">
        <is>
          <t>Others (Net Cash Flow from Financing Activities)</t>
        </is>
      </c>
      <c r="B68" t="n">
        <v>238</v>
      </c>
      <c r="C68" t="n">
        <v>-265</v>
      </c>
      <c r="D68" t="n">
        <v>14</v>
      </c>
    </row>
    <row r="69">
      <c r="A69" s="1" t="inlineStr">
        <is>
          <t>Increase(Decrease) in Cash &amp; Cash Equivalents</t>
        </is>
      </c>
      <c r="B69" t="n">
        <v>612</v>
      </c>
      <c r="C69" t="n">
        <v>-25</v>
      </c>
      <c r="D69" t="n">
        <v>-713</v>
      </c>
    </row>
    <row r="70">
      <c r="A70" s="1" t="inlineStr">
        <is>
          <t>Cash &amp; Cash Equivalents at Beginning of Year</t>
        </is>
      </c>
      <c r="B70" t="n">
        <v>992</v>
      </c>
      <c r="C70" t="n">
        <v>1714</v>
      </c>
      <c r="D70" t="n">
        <v>1622</v>
      </c>
    </row>
    <row r="71">
      <c r="A71" s="1" t="inlineStr">
        <is>
          <t>Net Cash Flow due to Change in Exchange Rate/Others</t>
        </is>
      </c>
      <c r="B71" t="n">
        <v>110</v>
      </c>
      <c r="C71" t="n">
        <v>-67</v>
      </c>
      <c r="D71" t="n">
        <v>-32</v>
      </c>
    </row>
    <row r="72">
      <c r="A72" s="1" t="inlineStr">
        <is>
          <t>Cash &amp; Cash Equivalents at End of Year</t>
        </is>
      </c>
      <c r="B72" t="n">
        <v>1714</v>
      </c>
      <c r="C72" t="n">
        <v>1622</v>
      </c>
      <c r="D72" t="n">
        <v>877</v>
      </c>
    </row>
    <row r="73">
      <c r="A73" s="1" t="inlineStr">
        <is>
          <t>Non Current Assets</t>
        </is>
      </c>
      <c r="B73" t="n">
        <v>13887</v>
      </c>
      <c r="C73" t="n">
        <v>13182</v>
      </c>
      <c r="D73" t="n">
        <v>13200</v>
      </c>
    </row>
    <row r="74">
      <c r="A74" s="1" t="inlineStr">
        <is>
          <t>Fixed Assets</t>
        </is>
      </c>
      <c r="B74" t="n">
        <v>4363</v>
      </c>
      <c r="C74" t="n">
        <v>4066</v>
      </c>
      <c r="D74" t="n">
        <v>3885</v>
      </c>
    </row>
    <row r="75">
      <c r="A75" s="1" t="inlineStr">
        <is>
          <t>Investments</t>
        </is>
      </c>
      <c r="B75" t="n">
        <v>367</v>
      </c>
      <c r="C75" t="n">
        <v>403</v>
      </c>
      <c r="D75" t="n">
        <v>418</v>
      </c>
    </row>
    <row r="76">
      <c r="A76" s="1" t="inlineStr">
        <is>
          <t>Other Assets</t>
        </is>
      </c>
      <c r="B76" t="n">
        <v>9157</v>
      </c>
      <c r="C76" t="n">
        <v>8713</v>
      </c>
      <c r="D76" t="n">
        <v>8897</v>
      </c>
    </row>
    <row r="77">
      <c r="A77" s="1" t="inlineStr">
        <is>
          <t>Current Assets</t>
        </is>
      </c>
      <c r="B77" t="n">
        <v>2873</v>
      </c>
      <c r="C77" t="n">
        <v>2680</v>
      </c>
      <c r="D77" t="n">
        <v>2108</v>
      </c>
    </row>
    <row r="78">
      <c r="A78" s="1" t="inlineStr">
        <is>
          <t>Cash On Hand</t>
        </is>
      </c>
      <c r="B78" t="n">
        <v>1761</v>
      </c>
      <c r="C78" t="n">
        <v>1667</v>
      </c>
      <c r="D78" t="n">
        <v>992</v>
      </c>
    </row>
    <row r="79">
      <c r="A79" s="1" t="inlineStr">
        <is>
          <t>Receivables</t>
        </is>
      </c>
      <c r="B79" t="n">
        <v>444</v>
      </c>
      <c r="C79" t="n">
        <v>376</v>
      </c>
      <c r="D79" t="n">
        <v>412</v>
      </c>
    </row>
    <row r="80">
      <c r="A80" s="1" t="inlineStr">
        <is>
          <t>Inventory</t>
        </is>
      </c>
      <c r="B80" t="n">
        <v>371</v>
      </c>
      <c r="C80" t="n">
        <v>417</v>
      </c>
      <c r="D80" t="n">
        <v>438</v>
      </c>
    </row>
    <row r="81">
      <c r="A81" s="1" t="inlineStr">
        <is>
          <t>Other Current Assets</t>
        </is>
      </c>
      <c r="B81" t="n">
        <v>297</v>
      </c>
      <c r="C81" t="n">
        <v>220</v>
      </c>
      <c r="D81" t="n">
        <v>266</v>
      </c>
    </row>
    <row r="82">
      <c r="A82" s="1" t="inlineStr">
        <is>
          <t>Total Assets</t>
        </is>
      </c>
      <c r="B82" t="n">
        <v>16760</v>
      </c>
      <c r="C82" t="n">
        <v>15862</v>
      </c>
      <c r="D82" t="n">
        <v>15308</v>
      </c>
    </row>
    <row r="83">
      <c r="A83" s="1" t="inlineStr">
        <is>
          <t>Non Current Liabilities</t>
        </is>
      </c>
      <c r="B83" t="n">
        <v>1869</v>
      </c>
      <c r="C83" t="n">
        <v>1222</v>
      </c>
      <c r="D83" t="n">
        <v>931</v>
      </c>
    </row>
    <row r="84">
      <c r="A84" s="1" t="inlineStr">
        <is>
          <t>Long Term Debt</t>
        </is>
      </c>
      <c r="B84" t="n">
        <v>1075</v>
      </c>
      <c r="C84" t="n">
        <v>503</v>
      </c>
      <c r="D84" t="n">
        <v>28</v>
      </c>
    </row>
    <row r="85">
      <c r="A85" s="1" t="inlineStr">
        <is>
          <t>Other Long Term Liabilities</t>
        </is>
      </c>
      <c r="B85" t="n">
        <v>794</v>
      </c>
      <c r="C85" t="n">
        <v>719</v>
      </c>
      <c r="D85" t="n">
        <v>903</v>
      </c>
    </row>
    <row r="86">
      <c r="A86" s="1" t="inlineStr">
        <is>
          <t>Current Liabilities</t>
        </is>
      </c>
      <c r="B86" t="n">
        <v>4544</v>
      </c>
      <c r="C86" t="n">
        <v>4468</v>
      </c>
      <c r="D86" t="n">
        <v>4493</v>
      </c>
    </row>
    <row r="87">
      <c r="A87" s="1" t="inlineStr">
        <is>
          <t>Payables</t>
        </is>
      </c>
      <c r="B87" t="n">
        <v>1865</v>
      </c>
      <c r="C87" t="n">
        <v>1891</v>
      </c>
      <c r="D87" t="n">
        <v>1930</v>
      </c>
    </row>
    <row r="88">
      <c r="A88" s="1" t="inlineStr">
        <is>
          <t>Short Term Debt</t>
        </is>
      </c>
      <c r="B88" t="n">
        <v>90</v>
      </c>
      <c r="C88" t="n">
        <v>112</v>
      </c>
      <c r="D88" t="n">
        <v>285</v>
      </c>
    </row>
    <row r="89">
      <c r="A89" s="1" t="inlineStr">
        <is>
          <t>Other Current Liabilities</t>
        </is>
      </c>
      <c r="B89" t="n">
        <v>2589</v>
      </c>
      <c r="C89" t="n">
        <v>2465</v>
      </c>
      <c r="D89" t="n">
        <v>2169</v>
      </c>
    </row>
    <row r="90">
      <c r="A90" s="1" t="inlineStr">
        <is>
          <t>Total Liabilities</t>
        </is>
      </c>
      <c r="B90" t="n">
        <v>6413</v>
      </c>
      <c r="C90" t="n">
        <v>5690</v>
      </c>
      <c r="D90" t="n">
        <v>5424</v>
      </c>
    </row>
    <row r="91">
      <c r="A91" s="1" t="inlineStr">
        <is>
          <t>Owner's Equity</t>
        </is>
      </c>
      <c r="B91" t="n">
        <v>0</v>
      </c>
      <c r="C91" t="n">
        <v>0</v>
      </c>
      <c r="D91" t="n">
        <v>9836</v>
      </c>
    </row>
    <row r="92">
      <c r="A92" s="1" t="inlineStr">
        <is>
          <t>Share Capital</t>
        </is>
      </c>
      <c r="B92" t="n">
        <v>0</v>
      </c>
      <c r="C92" t="n">
        <v>0</v>
      </c>
      <c r="D92" t="n">
        <v>0</v>
      </c>
    </row>
    <row r="93">
      <c r="A93" s="1" t="inlineStr">
        <is>
          <t>Reserves</t>
        </is>
      </c>
      <c r="B93" t="n">
        <v>0</v>
      </c>
      <c r="C93" t="n">
        <v>0</v>
      </c>
      <c r="D93" t="n">
        <v>9836</v>
      </c>
    </row>
    <row r="94">
      <c r="A94" s="1" t="inlineStr">
        <is>
          <t>Perpetual Capital Securities</t>
        </is>
      </c>
      <c r="B94" t="n">
        <v>10328</v>
      </c>
      <c r="C94" t="n">
        <v>10153</v>
      </c>
      <c r="D94" t="n">
        <v>0</v>
      </c>
    </row>
    <row r="95">
      <c r="A95" s="1" t="inlineStr">
        <is>
          <t>Minority interests</t>
        </is>
      </c>
      <c r="B95" t="n">
        <v>19</v>
      </c>
      <c r="C95" t="n">
        <v>19</v>
      </c>
      <c r="D95" t="n">
        <v>48</v>
      </c>
    </row>
    <row r="96">
      <c r="A96" s="1" t="inlineStr">
        <is>
          <t>Total Equity</t>
        </is>
      </c>
      <c r="B96" t="n">
        <v>10347</v>
      </c>
      <c r="C96" t="n">
        <v>10172</v>
      </c>
      <c r="D96" t="n">
        <v>9884</v>
      </c>
    </row>
    <row r="97">
      <c r="A97" s="1" t="inlineStr">
        <is>
          <t>Total Debt</t>
        </is>
      </c>
      <c r="B97" t="n">
        <v>1165</v>
      </c>
      <c r="C97" t="n">
        <v>615</v>
      </c>
      <c r="D97" t="n">
        <v>313</v>
      </c>
    </row>
    <row r="98">
      <c r="A98" s="1" t="inlineStr">
        <is>
          <t>Net Assets</t>
        </is>
      </c>
      <c r="B98" t="n">
        <v>0</v>
      </c>
      <c r="C98" t="n">
        <v>0</v>
      </c>
      <c r="D98" t="n">
        <v>9836</v>
      </c>
    </row>
    <row r="99">
      <c r="A99" s="1" t="inlineStr">
        <is>
          <t>Intangible Assets</t>
        </is>
      </c>
      <c r="B99" t="n">
        <v>8865</v>
      </c>
      <c r="C99" t="n">
        <v>8436</v>
      </c>
      <c r="D99" t="n">
        <v>8629</v>
      </c>
    </row>
    <row r="100">
      <c r="A100" s="1" t="inlineStr">
        <is>
          <t>Net Profit (Mn)</t>
        </is>
      </c>
      <c r="B100" t="n">
        <v>4485</v>
      </c>
      <c r="C100" t="n">
        <v>7505</v>
      </c>
      <c r="D100" t="n">
        <v>6993</v>
      </c>
    </row>
    <row r="101">
      <c r="A101" s="1" t="inlineStr">
        <is>
          <t>Earnings Per Share</t>
        </is>
      </c>
      <c r="B101" t="n">
        <v>0</v>
      </c>
      <c r="C101" t="n">
        <v>0</v>
      </c>
      <c r="D101" t="n">
        <v>0.584</v>
      </c>
    </row>
    <row r="102">
      <c r="A102" s="1" t="inlineStr">
        <is>
          <t>EPS Growth (%)</t>
        </is>
      </c>
      <c r="B102" t="n">
        <v>0</v>
      </c>
      <c r="C102" t="n">
        <v>0</v>
      </c>
      <c r="D102" t="n">
        <v>0</v>
      </c>
    </row>
    <row r="103">
      <c r="A103" s="1" t="inlineStr">
        <is>
          <t>Dividend Per Share</t>
        </is>
      </c>
      <c r="B103" t="n">
        <v>0</v>
      </c>
      <c r="C103" t="n">
        <v>0</v>
      </c>
      <c r="D103" t="n">
        <v>0.2048</v>
      </c>
    </row>
    <row r="104">
      <c r="A104" s="1" t="inlineStr">
        <is>
          <t>PE (X)</t>
        </is>
      </c>
      <c r="B104" t="n">
        <v>0</v>
      </c>
      <c r="C104" t="n">
        <v>0</v>
      </c>
      <c r="D104" t="n">
        <v>0</v>
      </c>
    </row>
    <row r="105">
      <c r="A105" s="1" t="inlineStr">
        <is>
          <t>Yield (%)</t>
        </is>
      </c>
      <c r="B105" t="n">
        <v>0</v>
      </c>
      <c r="C105" t="n">
        <v>0</v>
      </c>
      <c r="D105" t="n">
        <v>0</v>
      </c>
    </row>
    <row r="106">
      <c r="A106" s="1" t="inlineStr">
        <is>
          <t>NAV</t>
        </is>
      </c>
      <c r="B106" t="n">
        <v>0</v>
      </c>
      <c r="C106" t="n">
        <v>0</v>
      </c>
      <c r="D106" t="n">
        <v>5.7837</v>
      </c>
    </row>
    <row r="107">
      <c r="A107" s="1" t="inlineStr">
        <is>
          <t>Currency Conversion</t>
        </is>
      </c>
      <c r="B107" t="n">
        <v>7.814</v>
      </c>
      <c r="C107" t="n">
        <v>7.834</v>
      </c>
      <c r="D107" t="n">
        <v>7.787000000000001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Zengame Technology Holding Limited</t>
        </is>
      </c>
      <c r="B1" s="2" t="inlineStr">
        <is>
          <t>2016/12</t>
        </is>
      </c>
      <c r="C1" s="2" t="inlineStr">
        <is>
          <t>2017/12</t>
        </is>
      </c>
      <c r="D1" s="2" t="inlineStr">
        <is>
          <t>2018/12</t>
        </is>
      </c>
      <c r="E1" s="2" t="inlineStr">
        <is>
          <t>2019/12</t>
        </is>
      </c>
    </row>
    <row r="2">
      <c r="A2" s="2" t="inlineStr">
        <is>
          <t>Current Ratio (X)</t>
        </is>
      </c>
      <c r="B2" t="n">
        <v>1.87</v>
      </c>
      <c r="C2" t="n">
        <v>2.8</v>
      </c>
      <c r="D2" t="n">
        <v>3.7</v>
      </c>
      <c r="E2" t="n">
        <v>5.07</v>
      </c>
    </row>
    <row r="3">
      <c r="A3" s="2" t="inlineStr">
        <is>
          <t>Quick Ratio (X)</t>
        </is>
      </c>
      <c r="B3" t="n">
        <v>1.87</v>
      </c>
      <c r="C3" t="n">
        <v>2.8</v>
      </c>
      <c r="D3" t="n">
        <v>3.7</v>
      </c>
      <c r="E3" t="n">
        <v>5.07</v>
      </c>
    </row>
    <row r="4">
      <c r="A4" s="2" t="inlineStr">
        <is>
          <t>Long Term Debt/Equity (%)</t>
        </is>
      </c>
      <c r="B4" t="n">
        <v>0</v>
      </c>
      <c r="C4" t="n">
        <v>0</v>
      </c>
      <c r="D4" t="n">
        <v>0</v>
      </c>
      <c r="E4" t="n">
        <v>0.6899999999999999</v>
      </c>
    </row>
    <row r="5">
      <c r="A5" s="2" t="inlineStr">
        <is>
          <t>Total Debt/Equity (%)</t>
        </is>
      </c>
      <c r="B5" t="n">
        <v>5.18</v>
      </c>
      <c r="C5" t="n">
        <v>3.42</v>
      </c>
      <c r="D5" t="n">
        <v>0</v>
      </c>
      <c r="E5" t="n">
        <v>1.1</v>
      </c>
    </row>
    <row r="6">
      <c r="A6" s="2" t="inlineStr">
        <is>
          <t>Total Debt/Capital Employed (%)</t>
        </is>
      </c>
      <c r="B6" t="n">
        <v>4.51</v>
      </c>
      <c r="C6" t="n">
        <v>3.24</v>
      </c>
      <c r="D6" t="n">
        <v>0</v>
      </c>
      <c r="E6" t="n">
        <v>1.08</v>
      </c>
    </row>
    <row r="7">
      <c r="A7" s="2" t="inlineStr">
        <is>
          <t>Return on Equity (%)</t>
        </is>
      </c>
      <c r="B7" t="n">
        <v>26.18</v>
      </c>
      <c r="C7" t="n">
        <v>29.85</v>
      </c>
      <c r="D7" t="n">
        <v>43.1</v>
      </c>
      <c r="E7" t="n">
        <v>26.96</v>
      </c>
    </row>
    <row r="8">
      <c r="A8" s="2" t="inlineStr">
        <is>
          <t>Return on Capital Employ (%)</t>
        </is>
      </c>
      <c r="B8" t="n">
        <v>22.76</v>
      </c>
      <c r="C8" t="n">
        <v>28.34</v>
      </c>
      <c r="D8" t="n">
        <v>41.81</v>
      </c>
      <c r="E8" t="n">
        <v>26.51</v>
      </c>
    </row>
    <row r="9">
      <c r="A9" s="2" t="inlineStr">
        <is>
          <t>Return on Total Assets (%)</t>
        </is>
      </c>
      <c r="B9" t="n">
        <v>15.77</v>
      </c>
      <c r="C9" t="n">
        <v>20.27</v>
      </c>
      <c r="D9" t="n">
        <v>32.54</v>
      </c>
      <c r="E9" t="n">
        <v>21.69</v>
      </c>
    </row>
    <row r="10">
      <c r="A10" s="2" t="inlineStr">
        <is>
          <t>Operating Profit Margin (%)</t>
        </is>
      </c>
      <c r="B10" t="n">
        <v>12.1</v>
      </c>
      <c r="C10" t="n">
        <v>16.3</v>
      </c>
      <c r="D10" t="n">
        <v>21.81</v>
      </c>
      <c r="E10" t="n">
        <v>26.84</v>
      </c>
    </row>
    <row r="11">
      <c r="A11" s="2" t="inlineStr">
        <is>
          <t>Pre-tax Profit Margin (%)</t>
        </is>
      </c>
      <c r="B11" t="n">
        <v>11.95</v>
      </c>
      <c r="C11" t="n">
        <v>16.11</v>
      </c>
      <c r="D11" t="n">
        <v>21.81</v>
      </c>
      <c r="E11" t="n">
        <v>26.84</v>
      </c>
    </row>
    <row r="12">
      <c r="A12" s="2" t="inlineStr">
        <is>
          <t>Net Profit Margin (%)</t>
        </is>
      </c>
      <c r="B12" t="n">
        <v>11.96</v>
      </c>
      <c r="C12" t="n">
        <v>14.44</v>
      </c>
      <c r="D12" t="n">
        <v>19.61</v>
      </c>
      <c r="E12" t="n">
        <v>24.24</v>
      </c>
    </row>
    <row r="13">
      <c r="A13" s="2" t="inlineStr">
        <is>
          <t>Inventory Turnover (X)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Dividend Payout (%)</t>
        </is>
      </c>
      <c r="B14" t="n">
        <v>0</v>
      </c>
      <c r="C14" t="n">
        <v>0</v>
      </c>
      <c r="D14" t="n">
        <v>0</v>
      </c>
      <c r="E14" t="n">
        <v>42.9</v>
      </c>
    </row>
    <row r="15">
      <c r="A15" s="2" t="inlineStr">
        <is>
          <t>Fiscal Year High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>Fiscal Year Low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>Fiscal Year PER Range High (X)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>Fiscal Year PER Range Low (X)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>Fiscal Year Yield Range High (%)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>Fiscal Year Yield Range Low (%)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>Total Turnover</t>
        </is>
      </c>
      <c r="B21" t="n">
        <v>337953</v>
      </c>
      <c r="C21" t="n">
        <v>459724</v>
      </c>
      <c r="D21" t="n">
        <v>554950</v>
      </c>
      <c r="E21" t="n">
        <v>662100</v>
      </c>
    </row>
    <row r="22">
      <c r="A22" s="2" t="inlineStr">
        <is>
          <t>Turnover</t>
        </is>
      </c>
      <c r="B22" t="n">
        <v>337953</v>
      </c>
      <c r="C22" t="n">
        <v>459724</v>
      </c>
      <c r="D22" t="n">
        <v>554950</v>
      </c>
      <c r="E22" t="n">
        <v>662100</v>
      </c>
    </row>
    <row r="23">
      <c r="A23" s="2" t="inlineStr">
        <is>
          <t>Other Turnover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>Cost of Sales</t>
        </is>
      </c>
      <c r="B24" t="n">
        <v>264903</v>
      </c>
      <c r="C24" t="n">
        <v>301792</v>
      </c>
      <c r="D24" t="n">
        <v>307873</v>
      </c>
      <c r="E24" t="n">
        <v>337147</v>
      </c>
    </row>
    <row r="25">
      <c r="A25" s="2" t="inlineStr">
        <is>
          <t>Gross Profit</t>
        </is>
      </c>
      <c r="B25" t="n">
        <v>73050</v>
      </c>
      <c r="C25" t="n">
        <v>157932</v>
      </c>
      <c r="D25" t="n">
        <v>247077</v>
      </c>
      <c r="E25" t="n">
        <v>324953</v>
      </c>
    </row>
    <row r="26">
      <c r="A26" s="2" t="inlineStr">
        <is>
          <t>Profit Before Taxation</t>
        </is>
      </c>
      <c r="B26" t="n">
        <v>40393</v>
      </c>
      <c r="C26" t="n">
        <v>74063</v>
      </c>
      <c r="D26" t="n">
        <v>121020</v>
      </c>
      <c r="E26" t="n">
        <v>177712</v>
      </c>
    </row>
    <row r="27">
      <c r="A27" s="2" t="inlineStr">
        <is>
          <t>Operating Profit</t>
        </is>
      </c>
      <c r="B27" t="n">
        <v>40883</v>
      </c>
      <c r="C27" t="n">
        <v>74951</v>
      </c>
      <c r="D27" t="n">
        <v>121020</v>
      </c>
      <c r="E27" t="n">
        <v>177712</v>
      </c>
    </row>
    <row r="28">
      <c r="A28" s="2" t="inlineStr">
        <is>
          <t>Exceptional Items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Associates</t>
        </is>
      </c>
      <c r="B29" t="n">
        <v>-490</v>
      </c>
      <c r="C29" t="n">
        <v>-888</v>
      </c>
      <c r="D29" t="n">
        <v>0</v>
      </c>
      <c r="E29" t="n">
        <v>0</v>
      </c>
    </row>
    <row r="30">
      <c r="A30" s="2" t="inlineStr">
        <is>
          <t>Other Non-Operating Gains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>Taxation</t>
        </is>
      </c>
      <c r="B31" t="n">
        <v>-18</v>
      </c>
      <c r="C31" t="n">
        <v>7667</v>
      </c>
      <c r="D31" t="n">
        <v>12211</v>
      </c>
      <c r="E31" t="n">
        <v>17193</v>
      </c>
    </row>
    <row r="32">
      <c r="A32" s="2" t="inlineStr">
        <is>
          <t>Minority Interests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>Net Profit</t>
        </is>
      </c>
      <c r="B33" t="n">
        <v>40411</v>
      </c>
      <c r="C33" t="n">
        <v>66396</v>
      </c>
      <c r="D33" t="n">
        <v>108809</v>
      </c>
      <c r="E33" t="n">
        <v>160519</v>
      </c>
    </row>
    <row r="34">
      <c r="A34" s="2" t="inlineStr">
        <is>
          <t>Unit</t>
        </is>
      </c>
      <c r="B34" t="inlineStr">
        <is>
          <t>Thousand</t>
        </is>
      </c>
      <c r="C34" t="inlineStr">
        <is>
          <t>Thousand</t>
        </is>
      </c>
      <c r="D34" t="inlineStr">
        <is>
          <t>Thousand</t>
        </is>
      </c>
      <c r="E34" t="inlineStr">
        <is>
          <t>Thousand</t>
        </is>
      </c>
    </row>
    <row r="35">
      <c r="A35" s="2" t="inlineStr">
        <is>
          <t>Currency</t>
        </is>
      </c>
      <c r="B35" t="inlineStr">
        <is>
          <t>RMB</t>
        </is>
      </c>
      <c r="C35" t="inlineStr">
        <is>
          <t>RMB</t>
        </is>
      </c>
      <c r="D35" t="inlineStr">
        <is>
          <t>RMB</t>
        </is>
      </c>
      <c r="E35" t="inlineStr">
        <is>
          <t>RMB</t>
        </is>
      </c>
    </row>
    <row r="36">
      <c r="A36" s="2" t="inlineStr">
        <is>
          <t>EBITDA</t>
        </is>
      </c>
      <c r="B36" t="n">
        <v>41495</v>
      </c>
      <c r="C36" t="n">
        <v>76293</v>
      </c>
      <c r="D36" t="n">
        <v>122502</v>
      </c>
      <c r="E36" t="n">
        <v>182415</v>
      </c>
    </row>
    <row r="37">
      <c r="A37" s="2" t="inlineStr">
        <is>
          <t>Depreciation</t>
        </is>
      </c>
      <c r="B37" t="n">
        <v>306</v>
      </c>
      <c r="C37" t="n">
        <v>518</v>
      </c>
      <c r="D37" t="n">
        <v>987</v>
      </c>
      <c r="E37" t="n">
        <v>4353</v>
      </c>
    </row>
    <row r="38">
      <c r="A38" s="2" t="inlineStr">
        <is>
          <t>Total Dividends</t>
        </is>
      </c>
      <c r="B38" t="n">
        <v>0</v>
      </c>
      <c r="C38" t="n">
        <v>0</v>
      </c>
      <c r="D38" t="n">
        <v>0</v>
      </c>
      <c r="E38" t="n">
        <v>73047</v>
      </c>
    </row>
    <row r="39">
      <c r="A39" s="2" t="inlineStr">
        <is>
          <t>Profit After Taxation And Dividends</t>
        </is>
      </c>
      <c r="B39" t="n">
        <v>0</v>
      </c>
      <c r="C39" t="n">
        <v>0</v>
      </c>
      <c r="D39" t="n">
        <v>0</v>
      </c>
      <c r="E39" t="n">
        <v>87472</v>
      </c>
    </row>
    <row r="40">
      <c r="A40" s="2" t="inlineStr">
        <is>
          <t>Interest Paid</t>
        </is>
      </c>
      <c r="B40" t="n">
        <v>306</v>
      </c>
      <c r="C40" t="n">
        <v>824</v>
      </c>
      <c r="D40" t="n">
        <v>495</v>
      </c>
      <c r="E40" t="n">
        <v>350</v>
      </c>
    </row>
    <row r="41">
      <c r="A41" s="2" t="inlineStr">
        <is>
          <t>Interest Capitalized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>Non-current Assets Revaluation / Disposal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>Turnover Growth (%)</t>
        </is>
      </c>
      <c r="B43" t="n">
        <v>0</v>
      </c>
      <c r="C43" t="n">
        <v>36.03</v>
      </c>
      <c r="D43" t="n">
        <v>20.71</v>
      </c>
      <c r="E43" t="n">
        <v>19.31</v>
      </c>
    </row>
    <row r="44">
      <c r="A44" s="2" t="inlineStr">
        <is>
          <t>Net Profit Growth (%)</t>
        </is>
      </c>
      <c r="B44" t="n">
        <v>0</v>
      </c>
      <c r="C44" t="n">
        <v>64.3</v>
      </c>
      <c r="D44" t="n">
        <v>63.88</v>
      </c>
      <c r="E44" t="n">
        <v>47.52</v>
      </c>
    </row>
    <row r="45">
      <c r="A45" s="2" t="inlineStr">
        <is>
          <t>Auditor's Opinion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Unqualified</t>
        </is>
      </c>
    </row>
    <row r="46">
      <c r="A46" s="2" t="inlineStr">
        <is>
          <t>Net Cash Flow from Operating Activities</t>
        </is>
      </c>
      <c r="B46" t="n">
        <v>12918</v>
      </c>
      <c r="C46" t="n">
        <v>107952</v>
      </c>
      <c r="D46" t="n">
        <v>78378</v>
      </c>
      <c r="E46" t="n">
        <v>139984</v>
      </c>
    </row>
    <row r="47">
      <c r="A47" s="2" t="inlineStr">
        <is>
          <t>Net Cash Flow from Return on Investments &amp; Servicing of Finance</t>
        </is>
      </c>
      <c r="B47" t="n">
        <v>-15996</v>
      </c>
      <c r="C47" t="n">
        <v>-20732</v>
      </c>
      <c r="D47" t="n">
        <v>-25463</v>
      </c>
      <c r="E47" t="n">
        <v>-41683</v>
      </c>
    </row>
    <row r="48">
      <c r="A48" s="2" t="inlineStr">
        <is>
          <t>Interest Received</t>
        </is>
      </c>
      <c r="B48" t="n">
        <v>23</v>
      </c>
      <c r="C48" t="n">
        <v>92</v>
      </c>
      <c r="D48" t="n">
        <v>58</v>
      </c>
      <c r="E48" t="n">
        <v>3751</v>
      </c>
    </row>
    <row r="49">
      <c r="A49" s="2" t="inlineStr">
        <is>
          <t>Dividend Received</t>
        </is>
      </c>
      <c r="B49" t="n">
        <v>0</v>
      </c>
      <c r="C49" t="n">
        <v>0</v>
      </c>
      <c r="D49" t="n">
        <v>174</v>
      </c>
      <c r="E49" t="n">
        <v>174</v>
      </c>
    </row>
    <row r="50">
      <c r="A50" s="2" t="inlineStr">
        <is>
          <t>Dividend Paid</t>
        </is>
      </c>
      <c r="B50" t="n">
        <v>-16000</v>
      </c>
      <c r="C50" t="n">
        <v>-20000</v>
      </c>
      <c r="D50" t="n">
        <v>-25200</v>
      </c>
      <c r="E50" t="n">
        <v>-45258</v>
      </c>
    </row>
    <row r="51">
      <c r="A51" s="2" t="inlineStr">
        <is>
          <t>Others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Taxes (Paid) / Refunded</t>
        </is>
      </c>
      <c r="B52" t="n">
        <v>0</v>
      </c>
      <c r="C52" t="n">
        <v>-6793</v>
      </c>
      <c r="D52" t="n">
        <v>-12136</v>
      </c>
      <c r="E52" t="n">
        <v>-14390</v>
      </c>
    </row>
    <row r="53">
      <c r="A53" s="2" t="inlineStr">
        <is>
          <t>Net Cash Flow from Investing Activities</t>
        </is>
      </c>
      <c r="B53" t="n">
        <v>2515</v>
      </c>
      <c r="C53" t="n">
        <v>-128611</v>
      </c>
      <c r="D53" t="n">
        <v>21334</v>
      </c>
      <c r="E53" t="n">
        <v>-140468</v>
      </c>
    </row>
    <row r="54">
      <c r="A54" s="2" t="inlineStr">
        <is>
          <t>Additions to Fixed Assets</t>
        </is>
      </c>
      <c r="B54" t="n">
        <v>-1106</v>
      </c>
      <c r="C54" t="n">
        <v>-833</v>
      </c>
      <c r="D54" t="n">
        <v>-2248</v>
      </c>
      <c r="E54" t="n">
        <v>-2873</v>
      </c>
    </row>
    <row r="55">
      <c r="A55" s="2" t="inlineStr">
        <is>
          <t>Disposal of Fixed Assets</t>
        </is>
      </c>
      <c r="B55" t="n">
        <v>0</v>
      </c>
      <c r="C55" t="n">
        <v>0</v>
      </c>
      <c r="D55" t="n">
        <v>15</v>
      </c>
      <c r="E55" t="n">
        <v>107</v>
      </c>
    </row>
    <row r="56">
      <c r="A56" s="2" t="inlineStr">
        <is>
          <t>Increase in Investments</t>
        </is>
      </c>
      <c r="B56" t="n">
        <v>-35812</v>
      </c>
      <c r="C56" t="n">
        <v>-446230</v>
      </c>
      <c r="D56" t="n">
        <v>-799240</v>
      </c>
      <c r="E56" t="n">
        <v>-79813</v>
      </c>
    </row>
    <row r="57">
      <c r="A57" s="2" t="inlineStr">
        <is>
          <t>Decrease in Investments</t>
        </is>
      </c>
      <c r="B57" t="n">
        <v>39433</v>
      </c>
      <c r="C57" t="n">
        <v>318452</v>
      </c>
      <c r="D57" t="n">
        <v>822807</v>
      </c>
      <c r="E57" t="n">
        <v>71016</v>
      </c>
    </row>
    <row r="58">
      <c r="A58" s="2" t="inlineStr">
        <is>
          <t>Net Cash Flow with Related Parties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Others</t>
        </is>
      </c>
      <c r="B59" t="n">
        <v>0</v>
      </c>
      <c r="C59" t="n">
        <v>0</v>
      </c>
      <c r="D59" t="n">
        <v>0</v>
      </c>
      <c r="E59" t="n">
        <v>-128905</v>
      </c>
    </row>
    <row r="60">
      <c r="A60" s="2" t="inlineStr">
        <is>
          <t>Net Cash Flow before Financing Activities</t>
        </is>
      </c>
      <c r="B60" t="n">
        <v>-563</v>
      </c>
      <c r="C60" t="n">
        <v>-48184</v>
      </c>
      <c r="D60" t="n">
        <v>62113</v>
      </c>
      <c r="E60" t="n">
        <v>-56557</v>
      </c>
    </row>
    <row r="61">
      <c r="A61" s="2" t="inlineStr">
        <is>
          <t>Net Cash Flow from Financing Activities</t>
        </is>
      </c>
      <c r="B61" t="n">
        <v>8000</v>
      </c>
      <c r="C61" t="n">
        <v>47600</v>
      </c>
      <c r="D61" t="n">
        <v>-60400</v>
      </c>
      <c r="E61" t="n">
        <v>198940</v>
      </c>
    </row>
    <row r="62">
      <c r="A62" s="2" t="inlineStr">
        <is>
          <t>New Loans</t>
        </is>
      </c>
      <c r="B62" t="n">
        <v>8000</v>
      </c>
      <c r="C62" t="n">
        <v>15737</v>
      </c>
      <c r="D62" t="n">
        <v>18000</v>
      </c>
      <c r="E62" t="n">
        <v>0</v>
      </c>
    </row>
    <row r="63">
      <c r="A63" s="2" t="inlineStr">
        <is>
          <t>Loans Repayment</t>
        </is>
      </c>
      <c r="B63" t="n">
        <v>0</v>
      </c>
      <c r="C63" t="n">
        <v>-16137</v>
      </c>
      <c r="D63" t="n">
        <v>-25600</v>
      </c>
      <c r="E63" t="n">
        <v>-2198</v>
      </c>
    </row>
    <row r="64">
      <c r="A64" s="2" t="inlineStr">
        <is>
          <t>Fixed Income/Debt Instruments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>Repayment of Fixed Income/Debt Instruments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Equity Financing</t>
        </is>
      </c>
      <c r="B66" t="n">
        <v>0</v>
      </c>
      <c r="C66" t="n">
        <v>0</v>
      </c>
      <c r="D66" t="n">
        <v>0</v>
      </c>
      <c r="E66" t="n">
        <v>203210</v>
      </c>
    </row>
    <row r="67">
      <c r="A67" s="2" t="inlineStr">
        <is>
          <t>Net Cash Flow with Related Parties</t>
        </is>
      </c>
      <c r="B67" t="n">
        <v>0</v>
      </c>
      <c r="C67" t="n">
        <v>48000</v>
      </c>
      <c r="D67" t="n">
        <v>-52800</v>
      </c>
      <c r="E67" t="n">
        <v>0</v>
      </c>
    </row>
    <row r="68">
      <c r="A68" s="2" t="inlineStr">
        <is>
          <t>Others</t>
        </is>
      </c>
      <c r="B68" t="n">
        <v>0</v>
      </c>
      <c r="C68" t="n">
        <v>0</v>
      </c>
      <c r="D68" t="n">
        <v>0</v>
      </c>
      <c r="E68" t="n">
        <v>-2072</v>
      </c>
    </row>
    <row r="69">
      <c r="A69" s="2" t="inlineStr">
        <is>
          <t>Increase(Decrease) in Cash &amp; Cash Equivalents</t>
        </is>
      </c>
      <c r="B69" t="n">
        <v>7437</v>
      </c>
      <c r="C69" t="n">
        <v>-584</v>
      </c>
      <c r="D69" t="n">
        <v>1713</v>
      </c>
      <c r="E69" t="n">
        <v>142383</v>
      </c>
    </row>
    <row r="70">
      <c r="A70" s="2" t="inlineStr">
        <is>
          <t>Cash &amp; Cash Equivalents at Beginning of Year</t>
        </is>
      </c>
      <c r="B70" t="n">
        <v>2490</v>
      </c>
      <c r="C70" t="n">
        <v>10060</v>
      </c>
      <c r="D70" t="n">
        <v>9342</v>
      </c>
      <c r="E70" t="n">
        <v>11052</v>
      </c>
    </row>
    <row r="71">
      <c r="A71" s="2" t="inlineStr">
        <is>
          <t>Net Cash Flow due to Change in Exchange Rate/Others</t>
        </is>
      </c>
      <c r="B71" t="n">
        <v>133</v>
      </c>
      <c r="C71" t="n">
        <v>-134</v>
      </c>
      <c r="D71" t="n">
        <v>-3</v>
      </c>
      <c r="E71" t="n">
        <v>8408</v>
      </c>
    </row>
    <row r="72">
      <c r="A72" s="2" t="inlineStr">
        <is>
          <t>Cash &amp; Cash Equivalents at End of Year</t>
        </is>
      </c>
      <c r="B72" t="n">
        <v>10060</v>
      </c>
      <c r="C72" t="n">
        <v>9342</v>
      </c>
      <c r="D72" t="n">
        <v>11052</v>
      </c>
      <c r="E72" t="n">
        <v>161843</v>
      </c>
    </row>
    <row r="73">
      <c r="A73" s="2" t="inlineStr">
        <is>
          <t>Non Current Assets</t>
        </is>
      </c>
      <c r="B73" t="n">
        <v>109382</v>
      </c>
      <c r="C73" t="n">
        <v>66073</v>
      </c>
      <c r="D73" t="n">
        <v>59844</v>
      </c>
      <c r="E73" t="n">
        <v>58893</v>
      </c>
    </row>
    <row r="74">
      <c r="A74" s="2" t="inlineStr">
        <is>
          <t>Fixed Assets</t>
        </is>
      </c>
      <c r="B74" t="n">
        <v>1032</v>
      </c>
      <c r="C74" t="n">
        <v>1345</v>
      </c>
      <c r="D74" t="n">
        <v>2589</v>
      </c>
      <c r="E74" t="n">
        <v>10007</v>
      </c>
    </row>
    <row r="75">
      <c r="A75" s="2" t="inlineStr">
        <is>
          <t>Investments</t>
        </is>
      </c>
      <c r="B75" t="n">
        <v>105172</v>
      </c>
      <c r="C75" t="n">
        <v>60646</v>
      </c>
      <c r="D75" t="n">
        <v>51796</v>
      </c>
      <c r="E75" t="n">
        <v>40606</v>
      </c>
    </row>
    <row r="76">
      <c r="A76" s="2" t="inlineStr">
        <is>
          <t>Other Assets</t>
        </is>
      </c>
      <c r="B76" t="n">
        <v>3178</v>
      </c>
      <c r="C76" t="n">
        <v>4082</v>
      </c>
      <c r="D76" t="n">
        <v>5459</v>
      </c>
      <c r="E76" t="n">
        <v>8280</v>
      </c>
    </row>
    <row r="77">
      <c r="A77" s="2" t="inlineStr">
        <is>
          <t>Current Assets</t>
        </is>
      </c>
      <c r="B77" t="n">
        <v>146888</v>
      </c>
      <c r="C77" t="n">
        <v>261511</v>
      </c>
      <c r="D77" t="n">
        <v>274538</v>
      </c>
      <c r="E77" t="n">
        <v>681098</v>
      </c>
    </row>
    <row r="78">
      <c r="A78" s="2" t="inlineStr">
        <is>
          <t>Cash On Hand</t>
        </is>
      </c>
      <c r="B78" t="n">
        <v>10060</v>
      </c>
      <c r="C78" t="n">
        <v>9342</v>
      </c>
      <c r="D78" t="n">
        <v>11052</v>
      </c>
      <c r="E78" t="n">
        <v>293505</v>
      </c>
    </row>
    <row r="79">
      <c r="A79" s="2" t="inlineStr">
        <is>
          <t>Receivables</t>
        </is>
      </c>
      <c r="B79" t="n">
        <v>93262</v>
      </c>
      <c r="C79" t="n">
        <v>68299</v>
      </c>
      <c r="D79" t="n">
        <v>98373</v>
      </c>
      <c r="E79" t="n">
        <v>193204</v>
      </c>
    </row>
    <row r="80">
      <c r="A80" s="2" t="inlineStr">
        <is>
          <t>Inventory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Other Current Assets</t>
        </is>
      </c>
      <c r="B81" t="n">
        <v>43566</v>
      </c>
      <c r="C81" t="n">
        <v>183870</v>
      </c>
      <c r="D81" t="n">
        <v>165113</v>
      </c>
      <c r="E81" t="n">
        <v>194389</v>
      </c>
    </row>
    <row r="82">
      <c r="A82" s="2" t="inlineStr">
        <is>
          <t>Total Assets</t>
        </is>
      </c>
      <c r="B82" t="n">
        <v>256270</v>
      </c>
      <c r="C82" t="n">
        <v>327584</v>
      </c>
      <c r="D82" t="n">
        <v>334382</v>
      </c>
      <c r="E82" t="n">
        <v>739991</v>
      </c>
    </row>
    <row r="83">
      <c r="A83" s="2" t="inlineStr">
        <is>
          <t>Non Current Liabilities</t>
        </is>
      </c>
      <c r="B83" t="n">
        <v>23240</v>
      </c>
      <c r="C83" t="n">
        <v>11857</v>
      </c>
      <c r="D83" t="n">
        <v>7746</v>
      </c>
      <c r="E83" t="n">
        <v>10290</v>
      </c>
    </row>
    <row r="84">
      <c r="A84" s="2" t="inlineStr">
        <is>
          <t>Long Term Debt</t>
        </is>
      </c>
      <c r="B84" t="n">
        <v>0</v>
      </c>
      <c r="C84" t="n">
        <v>0</v>
      </c>
      <c r="D84" t="n">
        <v>0</v>
      </c>
      <c r="E84" t="n">
        <v>4080</v>
      </c>
    </row>
    <row r="85">
      <c r="A85" s="2" t="inlineStr">
        <is>
          <t>Other Long Term Liabilities</t>
        </is>
      </c>
      <c r="B85" t="n">
        <v>23240</v>
      </c>
      <c r="C85" t="n">
        <v>11857</v>
      </c>
      <c r="D85" t="n">
        <v>7746</v>
      </c>
      <c r="E85" t="n">
        <v>6210</v>
      </c>
    </row>
    <row r="86">
      <c r="A86" s="2" t="inlineStr">
        <is>
          <t>Current Liabilities</t>
        </is>
      </c>
      <c r="B86" t="n">
        <v>78690</v>
      </c>
      <c r="C86" t="n">
        <v>93319</v>
      </c>
      <c r="D86" t="n">
        <v>74166</v>
      </c>
      <c r="E86" t="n">
        <v>134386</v>
      </c>
    </row>
    <row r="87">
      <c r="A87" s="2" t="inlineStr">
        <is>
          <t>Payables</t>
        </is>
      </c>
      <c r="B87" t="n">
        <v>27080</v>
      </c>
      <c r="C87" t="n">
        <v>23816</v>
      </c>
      <c r="D87" t="n">
        <v>17080</v>
      </c>
      <c r="E87" t="n">
        <v>71731</v>
      </c>
    </row>
    <row r="88">
      <c r="A88" s="2" t="inlineStr">
        <is>
          <t>Short Term Debt</t>
        </is>
      </c>
      <c r="B88" t="n">
        <v>8000</v>
      </c>
      <c r="C88" t="n">
        <v>7600</v>
      </c>
      <c r="D88" t="n">
        <v>0</v>
      </c>
      <c r="E88" t="n">
        <v>2461</v>
      </c>
    </row>
    <row r="89">
      <c r="A89" s="2" t="inlineStr">
        <is>
          <t>Other Current Liabilities</t>
        </is>
      </c>
      <c r="B89" t="n">
        <v>43610</v>
      </c>
      <c r="C89" t="n">
        <v>60419</v>
      </c>
      <c r="D89" t="n">
        <v>53626</v>
      </c>
      <c r="E89" t="n">
        <v>48814</v>
      </c>
    </row>
    <row r="90">
      <c r="A90" s="2" t="inlineStr">
        <is>
          <t>Total Liabilities</t>
        </is>
      </c>
      <c r="B90" t="n">
        <v>101930</v>
      </c>
      <c r="C90" t="n">
        <v>105176</v>
      </c>
      <c r="D90" t="n">
        <v>81912</v>
      </c>
      <c r="E90" t="n">
        <v>144676</v>
      </c>
    </row>
    <row r="91">
      <c r="A91" s="2" t="inlineStr">
        <is>
          <t>Owner's Equity</t>
        </is>
      </c>
      <c r="B91" t="n">
        <v>154340</v>
      </c>
      <c r="C91" t="n">
        <v>222408</v>
      </c>
      <c r="D91" t="n">
        <v>252470</v>
      </c>
      <c r="E91" t="n">
        <v>595315</v>
      </c>
    </row>
    <row r="92">
      <c r="A92" s="2" t="inlineStr">
        <is>
          <t>Share Capital</t>
        </is>
      </c>
      <c r="B92" t="n">
        <v>0</v>
      </c>
      <c r="C92" t="n">
        <v>0</v>
      </c>
      <c r="D92" t="n">
        <v>334</v>
      </c>
      <c r="E92" t="n">
        <v>8946</v>
      </c>
    </row>
    <row r="93">
      <c r="A93" s="2" t="inlineStr">
        <is>
          <t>Reserves</t>
        </is>
      </c>
      <c r="B93" t="n">
        <v>154340</v>
      </c>
      <c r="C93" t="n">
        <v>222408</v>
      </c>
      <c r="D93" t="n">
        <v>252136</v>
      </c>
      <c r="E93" t="n">
        <v>586369</v>
      </c>
    </row>
    <row r="94">
      <c r="A94" s="2" t="inlineStr">
        <is>
          <t>Perpetual Capital Securities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Minority interests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Total Equity</t>
        </is>
      </c>
      <c r="B96" t="n">
        <v>154340</v>
      </c>
      <c r="C96" t="n">
        <v>222408</v>
      </c>
      <c r="D96" t="n">
        <v>252470</v>
      </c>
      <c r="E96" t="n">
        <v>595315</v>
      </c>
    </row>
    <row r="97">
      <c r="A97" s="2" t="inlineStr">
        <is>
          <t>Total Debt</t>
        </is>
      </c>
      <c r="B97" t="n">
        <v>8000</v>
      </c>
      <c r="C97" t="n">
        <v>7600</v>
      </c>
      <c r="D97" t="n">
        <v>0</v>
      </c>
      <c r="E97" t="n">
        <v>6541</v>
      </c>
    </row>
    <row r="98">
      <c r="A98" s="2" t="inlineStr">
        <is>
          <t>Net Assets</t>
        </is>
      </c>
      <c r="B98" t="n">
        <v>154340</v>
      </c>
      <c r="C98" t="n">
        <v>222408</v>
      </c>
      <c r="D98" t="n">
        <v>252470</v>
      </c>
      <c r="E98" t="n">
        <v>595315</v>
      </c>
    </row>
    <row r="99">
      <c r="A99" s="2" t="inlineStr">
        <is>
          <t>Intangible Assets</t>
        </is>
      </c>
      <c r="B99" t="n">
        <v>0</v>
      </c>
      <c r="C99" t="n">
        <v>0</v>
      </c>
      <c r="D99" t="n">
        <v>0</v>
      </c>
      <c r="E99" t="n">
        <v>334</v>
      </c>
    </row>
    <row r="100">
      <c r="A100" s="2" t="inlineStr">
        <is>
          <t>Net Profit (Mn)</t>
        </is>
      </c>
      <c r="B100" t="n">
        <v>45</v>
      </c>
      <c r="C100" t="n">
        <v>80</v>
      </c>
      <c r="D100" t="n">
        <v>124</v>
      </c>
      <c r="E100" t="n">
        <v>179</v>
      </c>
    </row>
    <row r="101">
      <c r="A101" s="2" t="inlineStr">
        <is>
          <t>Earnings Per Share</t>
        </is>
      </c>
      <c r="B101" t="n">
        <v>0</v>
      </c>
      <c r="C101" t="n">
        <v>0</v>
      </c>
      <c r="D101" t="n">
        <v>0</v>
      </c>
      <c r="E101" t="n">
        <v>0.1865</v>
      </c>
    </row>
    <row r="102">
      <c r="A102" s="2" t="inlineStr">
        <is>
          <t>EPS Growth (%)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Dividend Per Share</t>
        </is>
      </c>
      <c r="B103" t="n">
        <v>0</v>
      </c>
      <c r="C103" t="n">
        <v>0</v>
      </c>
      <c r="D103" t="n">
        <v>0</v>
      </c>
      <c r="E103" t="n">
        <v>0.08</v>
      </c>
    </row>
    <row r="104">
      <c r="A104" s="2" t="inlineStr">
        <is>
          <t>PE (X)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Yield (%)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NAV</t>
        </is>
      </c>
      <c r="B106" t="n">
        <v>0</v>
      </c>
      <c r="C106" t="n">
        <v>0</v>
      </c>
      <c r="D106" t="n">
        <v>0</v>
      </c>
      <c r="E106" t="n">
        <v>0.6533</v>
      </c>
    </row>
    <row r="107">
      <c r="A107" s="2" t="inlineStr">
        <is>
          <t>Currency Conversion</t>
        </is>
      </c>
      <c r="B107" t="n">
        <v>1.11125</v>
      </c>
      <c r="C107" t="n">
        <v>1.1989</v>
      </c>
      <c r="D107" t="n">
        <v>1.1386</v>
      </c>
      <c r="E107" t="n">
        <v>1.1175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F19" sqref="F19"/>
    </sheetView>
  </sheetViews>
  <sheetFormatPr baseColWidth="10" defaultColWidth="8.83203125" defaultRowHeight="15"/>
  <sheetData>
    <row r="1">
      <c r="A1" s="2" t="inlineStr">
        <is>
          <t xml:space="preserve">Anhui Conch Cement Co. Ltd. - H Shares </t>
        </is>
      </c>
      <c r="B1" s="2" t="inlineStr">
        <is>
          <t>2015/12</t>
        </is>
      </c>
      <c r="C1" s="2" t="inlineStr">
        <is>
          <t>2016/12</t>
        </is>
      </c>
      <c r="D1" s="2" t="inlineStr">
        <is>
          <t>2017/12</t>
        </is>
      </c>
      <c r="E1" s="2" t="inlineStr">
        <is>
          <t>2018/12</t>
        </is>
      </c>
      <c r="F1" s="2" t="inlineStr">
        <is>
          <t>2019/12</t>
        </is>
      </c>
    </row>
    <row r="2">
      <c r="A2" s="2" t="inlineStr">
        <is>
          <t>Current Ratio (X)</t>
        </is>
      </c>
      <c r="B2" t="n">
        <v>1.3</v>
      </c>
      <c r="C2" t="n">
        <v>1.74</v>
      </c>
      <c r="D2" t="n">
        <v>2.18</v>
      </c>
      <c r="E2" t="n">
        <v>2.76</v>
      </c>
      <c r="F2" t="n">
        <v>3.55</v>
      </c>
    </row>
    <row r="3">
      <c r="A3" s="2" t="inlineStr">
        <is>
          <t>Quick Ratio (X)</t>
        </is>
      </c>
      <c r="B3" t="n">
        <v>1.09</v>
      </c>
      <c r="C3" t="n">
        <v>1.47</v>
      </c>
      <c r="D3" t="n">
        <v>1.96</v>
      </c>
      <c r="E3" t="n">
        <v>2.53</v>
      </c>
      <c r="F3" t="n">
        <v>3.34</v>
      </c>
    </row>
    <row r="4">
      <c r="A4" s="2" t="inlineStr">
        <is>
          <t>Long Term Debt/Equity (%)</t>
        </is>
      </c>
      <c r="B4" t="n">
        <v>15.31</v>
      </c>
      <c r="C4" t="n">
        <v>15</v>
      </c>
      <c r="D4" t="n">
        <v>9.380000000000001</v>
      </c>
      <c r="E4" t="n">
        <v>5.43</v>
      </c>
      <c r="F4" t="n">
        <v>5.4</v>
      </c>
    </row>
    <row r="5">
      <c r="A5" s="2" t="inlineStr">
        <is>
          <t>Total Debt/Equity (%)</t>
        </is>
      </c>
      <c r="B5" t="n">
        <v>27.35</v>
      </c>
      <c r="C5" t="n">
        <v>20.94</v>
      </c>
      <c r="D5" t="n">
        <v>15.68</v>
      </c>
      <c r="E5" t="n">
        <v>9.1</v>
      </c>
      <c r="F5" t="n">
        <v>8.27</v>
      </c>
    </row>
    <row r="6">
      <c r="A6" s="2" t="inlineStr">
        <is>
          <t>Total Debt/Capital Employed (%)</t>
        </is>
      </c>
      <c r="B6" t="n">
        <v>22.47</v>
      </c>
      <c r="C6" t="n">
        <v>17.28</v>
      </c>
      <c r="D6" t="n">
        <v>13.84</v>
      </c>
      <c r="E6" t="n">
        <v>8.289999999999999</v>
      </c>
      <c r="F6" t="n">
        <v>7.49</v>
      </c>
    </row>
    <row r="7">
      <c r="A7" s="2" t="inlineStr">
        <is>
          <t>Return on Equity (%)</t>
        </is>
      </c>
      <c r="B7" t="n">
        <v>10.75</v>
      </c>
      <c r="C7" t="n">
        <v>11.24</v>
      </c>
      <c r="D7" t="n">
        <v>17.83</v>
      </c>
      <c r="E7" t="n">
        <v>26.55</v>
      </c>
      <c r="F7" t="n">
        <v>24.51</v>
      </c>
    </row>
    <row r="8">
      <c r="A8" s="2" t="inlineStr">
        <is>
          <t>Return on Capital Employ (%)</t>
        </is>
      </c>
      <c r="B8" t="n">
        <v>8.83</v>
      </c>
      <c r="C8" t="n">
        <v>9.27</v>
      </c>
      <c r="D8" t="n">
        <v>15.74</v>
      </c>
      <c r="E8" t="n">
        <v>24.2</v>
      </c>
      <c r="F8" t="n">
        <v>22.22</v>
      </c>
    </row>
    <row r="9">
      <c r="A9" s="2" t="inlineStr">
        <is>
          <t>Return on Total Assets (%)</t>
        </is>
      </c>
      <c r="B9" t="n">
        <v>7.13</v>
      </c>
      <c r="C9" t="n">
        <v>7.83</v>
      </c>
      <c r="D9" t="n">
        <v>13.02</v>
      </c>
      <c r="E9" t="n">
        <v>19.97</v>
      </c>
      <c r="F9" t="n">
        <v>18.81</v>
      </c>
    </row>
    <row r="10">
      <c r="A10" s="2" t="inlineStr">
        <is>
          <t>Operating Profit Margin (%)</t>
        </is>
      </c>
      <c r="B10" t="n">
        <v>21.75</v>
      </c>
      <c r="C10" t="n">
        <v>22.51</v>
      </c>
      <c r="D10" t="n">
        <v>29</v>
      </c>
      <c r="E10" t="n">
        <v>30.92</v>
      </c>
      <c r="F10" t="n">
        <v>28.14</v>
      </c>
    </row>
    <row r="11">
      <c r="A11" s="2" t="inlineStr">
        <is>
          <t>Pre-tax Profit Margin (%)</t>
        </is>
      </c>
      <c r="B11" t="n">
        <v>19.78</v>
      </c>
      <c r="C11" t="n">
        <v>20.92</v>
      </c>
      <c r="D11" t="n">
        <v>28.25</v>
      </c>
      <c r="E11" t="n">
        <v>30.9</v>
      </c>
      <c r="F11" t="n">
        <v>28.4</v>
      </c>
    </row>
    <row r="12">
      <c r="A12" s="2" t="inlineStr">
        <is>
          <t>Net Profit Margin (%)</t>
        </is>
      </c>
      <c r="B12" t="n">
        <v>14.79</v>
      </c>
      <c r="C12" t="n">
        <v>15.33</v>
      </c>
      <c r="D12" t="n">
        <v>21.11</v>
      </c>
      <c r="E12" t="n">
        <v>23.25</v>
      </c>
      <c r="F12" t="n">
        <v>21.42</v>
      </c>
    </row>
    <row r="13">
      <c r="A13" s="2" t="inlineStr">
        <is>
          <t>Inventory Turnover (X)</t>
        </is>
      </c>
      <c r="B13" t="n">
        <v>12.03</v>
      </c>
      <c r="C13" t="n">
        <v>12.3</v>
      </c>
      <c r="D13" t="n">
        <v>16.01</v>
      </c>
      <c r="E13" t="n">
        <v>21.1</v>
      </c>
      <c r="F13" t="n">
        <v>28.13</v>
      </c>
    </row>
    <row r="14">
      <c r="A14" s="2" t="inlineStr">
        <is>
          <t>Dividend Payout (%)</t>
        </is>
      </c>
      <c r="B14" t="n">
        <v>30.28</v>
      </c>
      <c r="C14" t="n">
        <v>30.86</v>
      </c>
      <c r="D14" t="n">
        <v>40</v>
      </c>
      <c r="E14" t="n">
        <v>30.02</v>
      </c>
      <c r="F14" t="n">
        <v>31.5</v>
      </c>
    </row>
    <row r="15">
      <c r="A15" s="2" t="inlineStr">
        <is>
          <t>Fiscal Year High</t>
        </is>
      </c>
      <c r="B15" t="n">
        <v>34.15</v>
      </c>
      <c r="C15" t="n">
        <v>23.5</v>
      </c>
      <c r="D15" t="n">
        <v>39.1</v>
      </c>
      <c r="E15" t="n">
        <v>51.55</v>
      </c>
      <c r="F15" t="n">
        <v>57.95</v>
      </c>
    </row>
    <row r="16">
      <c r="A16" s="2" t="inlineStr">
        <is>
          <t>Fiscal Year Low</t>
        </is>
      </c>
      <c r="B16" t="n">
        <v>20.2</v>
      </c>
      <c r="C16" t="n">
        <v>13.7</v>
      </c>
      <c r="D16" t="n">
        <v>20.75</v>
      </c>
      <c r="E16" t="n">
        <v>36.75</v>
      </c>
      <c r="F16" t="n">
        <v>34.55</v>
      </c>
    </row>
    <row r="17">
      <c r="A17" s="2" t="inlineStr">
        <is>
          <t>Fiscal Year PER Range High (X)</t>
        </is>
      </c>
      <c r="B17" t="n">
        <v>20.45</v>
      </c>
      <c r="C17" t="n">
        <v>13.05</v>
      </c>
      <c r="D17" t="n">
        <v>10.87</v>
      </c>
      <c r="E17" t="n">
        <v>8.039999999999999</v>
      </c>
      <c r="F17" t="n">
        <v>8.17</v>
      </c>
    </row>
    <row r="18">
      <c r="A18" s="2" t="inlineStr">
        <is>
          <t>Fiscal Year PER Range Low (X)</t>
        </is>
      </c>
      <c r="B18" t="n">
        <v>12.1</v>
      </c>
      <c r="C18" t="n">
        <v>7.61</v>
      </c>
      <c r="D18" t="n">
        <v>5.77</v>
      </c>
      <c r="E18" t="n">
        <v>5.73</v>
      </c>
      <c r="F18" t="n">
        <v>4.87</v>
      </c>
    </row>
    <row r="19">
      <c r="A19" s="2" t="inlineStr">
        <is>
          <t>Fiscal Year Yield Range High (%)</t>
        </is>
      </c>
      <c r="B19" t="n">
        <v>2.5</v>
      </c>
      <c r="C19" t="n">
        <v>4.06</v>
      </c>
      <c r="D19" t="n">
        <v>6.93</v>
      </c>
      <c r="E19" t="n">
        <v>5.24</v>
      </c>
      <c r="F19" t="n">
        <v>6.47</v>
      </c>
    </row>
    <row r="20">
      <c r="A20" s="2" t="inlineStr">
        <is>
          <t>Fiscal Year Yield Range Low (%)</t>
        </is>
      </c>
      <c r="B20" t="n">
        <v>1.48</v>
      </c>
      <c r="C20" t="n">
        <v>2.36</v>
      </c>
      <c r="D20" t="n">
        <v>3.68</v>
      </c>
      <c r="E20" t="n">
        <v>3.73</v>
      </c>
      <c r="F20" t="n">
        <v>3.86</v>
      </c>
    </row>
    <row r="21">
      <c r="A21" s="2" t="inlineStr">
        <is>
          <t>Total Turnover</t>
        </is>
      </c>
      <c r="B21" t="n">
        <v>50976036</v>
      </c>
      <c r="C21" t="n">
        <v>55931901</v>
      </c>
      <c r="D21" t="n">
        <v>75310820</v>
      </c>
      <c r="E21" t="n">
        <v>128402626</v>
      </c>
      <c r="F21" t="n">
        <v>157030328</v>
      </c>
    </row>
    <row r="22">
      <c r="A22" s="2" t="inlineStr">
        <is>
          <t>Turnover</t>
        </is>
      </c>
      <c r="B22" t="n">
        <v>50976036</v>
      </c>
      <c r="C22" t="n">
        <v>55931901</v>
      </c>
      <c r="D22" t="n">
        <v>75310820</v>
      </c>
      <c r="E22" t="n">
        <v>128402626</v>
      </c>
      <c r="F22" t="n">
        <v>157030328</v>
      </c>
    </row>
    <row r="23">
      <c r="A23" s="2" t="inlineStr">
        <is>
          <t>Other Turnover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inlineStr">
        <is>
          <t>Cost of Sales</t>
        </is>
      </c>
      <c r="B24" t="n">
        <v>37266992</v>
      </c>
      <c r="C24" t="n">
        <v>38396285</v>
      </c>
      <c r="D24" t="n">
        <v>49788595</v>
      </c>
      <c r="E24" t="n">
        <v>82641576</v>
      </c>
      <c r="F24" t="n">
        <v>106124123</v>
      </c>
    </row>
    <row r="25">
      <c r="A25" s="2" t="inlineStr">
        <is>
          <t>Gross Profit</t>
        </is>
      </c>
      <c r="B25" t="n">
        <v>13709044</v>
      </c>
      <c r="C25" t="n">
        <v>17535616</v>
      </c>
      <c r="D25" t="n">
        <v>25522225</v>
      </c>
      <c r="E25" t="n">
        <v>45761050</v>
      </c>
      <c r="F25" t="n">
        <v>50906205</v>
      </c>
    </row>
    <row r="26">
      <c r="A26" s="2" t="inlineStr">
        <is>
          <t>Profit Before Taxation</t>
        </is>
      </c>
      <c r="B26" t="n">
        <v>10085520</v>
      </c>
      <c r="C26" t="n">
        <v>11699329</v>
      </c>
      <c r="D26" t="n">
        <v>21274880</v>
      </c>
      <c r="E26" t="n">
        <v>39675319</v>
      </c>
      <c r="F26" t="n">
        <v>44595861</v>
      </c>
    </row>
    <row r="27">
      <c r="A27" s="2" t="inlineStr">
        <is>
          <t>Operating Profit</t>
        </is>
      </c>
      <c r="B27" t="n">
        <v>11086520</v>
      </c>
      <c r="C27" t="n">
        <v>12588277</v>
      </c>
      <c r="D27" t="n">
        <v>21838805</v>
      </c>
      <c r="E27" t="n">
        <v>39698320</v>
      </c>
      <c r="F27" t="n">
        <v>44188246</v>
      </c>
    </row>
    <row r="28">
      <c r="A28" s="2" t="inlineStr">
        <is>
          <t>Exceptional Items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inlineStr">
        <is>
          <t>Associates</t>
        </is>
      </c>
      <c r="B29" t="n">
        <v>-38179</v>
      </c>
      <c r="C29" t="n">
        <v>-96910</v>
      </c>
      <c r="D29" t="n">
        <v>120063</v>
      </c>
      <c r="E29" t="n">
        <v>460381</v>
      </c>
      <c r="F29" t="n">
        <v>853623</v>
      </c>
    </row>
    <row r="30">
      <c r="A30" s="2" t="inlineStr">
        <is>
          <t>Other Non-Operating Gains</t>
        </is>
      </c>
      <c r="B30" t="n">
        <v>-962821</v>
      </c>
      <c r="C30" t="n">
        <v>-792038</v>
      </c>
      <c r="D30" t="n">
        <v>-683988</v>
      </c>
      <c r="E30" t="n">
        <v>-483382</v>
      </c>
      <c r="F30" t="n">
        <v>-446008</v>
      </c>
    </row>
    <row r="31">
      <c r="A31" s="2" t="inlineStr">
        <is>
          <t>Taxation</t>
        </is>
      </c>
      <c r="B31" t="n">
        <v>2440472</v>
      </c>
      <c r="C31" t="n">
        <v>2702563</v>
      </c>
      <c r="D31" t="n">
        <v>4800022</v>
      </c>
      <c r="E31" t="n">
        <v>8993181</v>
      </c>
      <c r="F31" t="n">
        <v>10204839</v>
      </c>
    </row>
    <row r="32">
      <c r="A32" s="2" t="inlineStr">
        <is>
          <t>Minority Interests</t>
        </is>
      </c>
      <c r="B32" t="n">
        <v>106348</v>
      </c>
      <c r="C32" t="n">
        <v>422898</v>
      </c>
      <c r="D32" t="n">
        <v>576169</v>
      </c>
      <c r="E32" t="n">
        <v>823835</v>
      </c>
      <c r="F32" t="n">
        <v>761219</v>
      </c>
    </row>
    <row r="33">
      <c r="A33" s="2" t="inlineStr">
        <is>
          <t>Net Profit</t>
        </is>
      </c>
      <c r="B33" t="n">
        <v>7538700</v>
      </c>
      <c r="C33" t="n">
        <v>8573868</v>
      </c>
      <c r="D33" t="n">
        <v>15898689</v>
      </c>
      <c r="E33" t="n">
        <v>29858303</v>
      </c>
      <c r="F33" t="n">
        <v>33629803</v>
      </c>
    </row>
    <row r="34">
      <c r="A34" s="2" t="inlineStr">
        <is>
          <t>Unit</t>
        </is>
      </c>
      <c r="B34" t="inlineStr">
        <is>
          <t>Thousand</t>
        </is>
      </c>
      <c r="C34" t="inlineStr">
        <is>
          <t>Thousand</t>
        </is>
      </c>
      <c r="D34" t="inlineStr">
        <is>
          <t>Thousand</t>
        </is>
      </c>
      <c r="E34" t="inlineStr">
        <is>
          <t>Thousand</t>
        </is>
      </c>
      <c r="F34" t="inlineStr">
        <is>
          <t>Thousand</t>
        </is>
      </c>
    </row>
    <row r="35">
      <c r="A35" s="2" t="inlineStr">
        <is>
          <t>Currency</t>
        </is>
      </c>
      <c r="B35" t="inlineStr">
        <is>
          <t>RMB</t>
        </is>
      </c>
      <c r="C35" t="inlineStr">
        <is>
          <t>RMB</t>
        </is>
      </c>
      <c r="D35" t="inlineStr">
        <is>
          <t>RMB</t>
        </is>
      </c>
      <c r="E35" t="inlineStr">
        <is>
          <t>RMB</t>
        </is>
      </c>
      <c r="F35" t="inlineStr">
        <is>
          <t>RMB</t>
        </is>
      </c>
    </row>
    <row r="36">
      <c r="A36" s="2" t="inlineStr">
        <is>
          <t>EBITDA</t>
        </is>
      </c>
      <c r="B36" t="n">
        <v>16508660</v>
      </c>
      <c r="C36" t="n">
        <v>18034752</v>
      </c>
      <c r="D36" t="n">
        <v>27266361</v>
      </c>
      <c r="E36" t="n">
        <v>45174383</v>
      </c>
      <c r="F36" t="n">
        <v>49906308</v>
      </c>
    </row>
    <row r="37">
      <c r="A37" s="2" t="inlineStr">
        <is>
          <t>Depreciation</t>
        </is>
      </c>
      <c r="B37" t="n">
        <v>4459319</v>
      </c>
      <c r="C37" t="n">
        <v>4635238</v>
      </c>
      <c r="D37" t="n">
        <v>4708856</v>
      </c>
      <c r="E37" t="n">
        <v>4953413</v>
      </c>
      <c r="F37" t="n">
        <v>5270963</v>
      </c>
    </row>
    <row r="38">
      <c r="A38" s="2" t="inlineStr">
        <is>
          <t>Total Dividends</t>
        </is>
      </c>
      <c r="B38" t="n">
        <v>2278700</v>
      </c>
      <c r="C38" t="n">
        <v>2649651</v>
      </c>
      <c r="D38" t="n">
        <v>6359163</v>
      </c>
      <c r="E38" t="n">
        <v>8955821</v>
      </c>
      <c r="F38" t="n">
        <v>10598605</v>
      </c>
    </row>
    <row r="39">
      <c r="A39" s="2" t="inlineStr">
        <is>
          <t>Profit After Taxation And Dividends</t>
        </is>
      </c>
      <c r="B39" t="n">
        <v>5260000</v>
      </c>
      <c r="C39" t="n">
        <v>5924217</v>
      </c>
      <c r="D39" t="n">
        <v>9539526</v>
      </c>
      <c r="E39" t="n">
        <v>20902482</v>
      </c>
      <c r="F39" t="n">
        <v>23031198</v>
      </c>
    </row>
    <row r="40">
      <c r="A40" s="2" t="inlineStr">
        <is>
          <t>Interest Paid</t>
        </is>
      </c>
      <c r="B40" t="n">
        <v>962821</v>
      </c>
      <c r="C40" t="n">
        <v>811237</v>
      </c>
      <c r="D40" t="n">
        <v>718700</v>
      </c>
      <c r="E40" t="n">
        <v>522650</v>
      </c>
      <c r="F40" t="n">
        <v>447099</v>
      </c>
    </row>
    <row r="41">
      <c r="A41" s="2" t="inlineStr">
        <is>
          <t>Interest Capitalized</t>
        </is>
      </c>
      <c r="B41" t="n">
        <v>0</v>
      </c>
      <c r="C41" t="n">
        <v>19199</v>
      </c>
      <c r="D41" t="n">
        <v>34712</v>
      </c>
      <c r="E41" t="n">
        <v>39268</v>
      </c>
      <c r="F41" t="n">
        <v>1091</v>
      </c>
    </row>
    <row r="42">
      <c r="A42" s="2" t="inlineStr">
        <is>
          <t>Non-current Assets Revaluation / Disposal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inlineStr">
        <is>
          <t>Turnover Growth (%)</t>
        </is>
      </c>
      <c r="B43" t="n">
        <v>-16.1</v>
      </c>
      <c r="C43" t="n">
        <v>9.720000000000001</v>
      </c>
      <c r="D43" t="n">
        <v>34.65</v>
      </c>
      <c r="E43" t="n">
        <v>70.5</v>
      </c>
      <c r="F43" t="n">
        <v>22.3</v>
      </c>
    </row>
    <row r="44">
      <c r="A44" s="2" t="inlineStr">
        <is>
          <t>Net Profit Growth (%)</t>
        </is>
      </c>
      <c r="B44" t="n">
        <v>-31.35</v>
      </c>
      <c r="C44" t="n">
        <v>13.73</v>
      </c>
      <c r="D44" t="n">
        <v>85.43000000000001</v>
      </c>
      <c r="E44" t="n">
        <v>87.8</v>
      </c>
      <c r="F44" t="n">
        <v>12.63</v>
      </c>
    </row>
    <row r="45">
      <c r="A45" s="2" t="inlineStr">
        <is>
          <t>Auditor's Opinion</t>
        </is>
      </c>
      <c r="B45" t="inlineStr">
        <is>
          <t>Unqualified</t>
        </is>
      </c>
      <c r="C45" t="inlineStr">
        <is>
          <t>Unqualified</t>
        </is>
      </c>
      <c r="D45" t="inlineStr">
        <is>
          <t>Unqualified</t>
        </is>
      </c>
      <c r="E45" t="inlineStr">
        <is>
          <t>Unqualified</t>
        </is>
      </c>
      <c r="F45" t="inlineStr">
        <is>
          <t>Unqualified</t>
        </is>
      </c>
    </row>
    <row r="46">
      <c r="A46" s="2" t="inlineStr">
        <is>
          <t>Net Cash Flow from Operating Activities</t>
        </is>
      </c>
      <c r="B46" t="n">
        <v>12979094</v>
      </c>
      <c r="C46" t="n">
        <v>15517169</v>
      </c>
      <c r="D46" t="n">
        <v>21011908</v>
      </c>
      <c r="E46" t="n">
        <v>42972413</v>
      </c>
      <c r="F46" t="n">
        <v>50764781</v>
      </c>
    </row>
    <row r="47">
      <c r="A47" s="2" t="inlineStr">
        <is>
          <t>Net Cash Flow from Return on Investments &amp; Servicing of Finance</t>
        </is>
      </c>
      <c r="B47" t="n">
        <v>-4383849</v>
      </c>
      <c r="C47" t="n">
        <v>-3246221</v>
      </c>
      <c r="D47" t="n">
        <v>-2851703</v>
      </c>
      <c r="E47" t="n">
        <v>-6282086</v>
      </c>
      <c r="F47" t="n">
        <v>-7892822</v>
      </c>
    </row>
    <row r="48">
      <c r="A48" s="2" t="inlineStr">
        <is>
          <t>Interest Received</t>
        </is>
      </c>
      <c r="B48" t="n">
        <v>459364</v>
      </c>
      <c r="C48" t="n">
        <v>294476</v>
      </c>
      <c r="D48" t="n">
        <v>599804</v>
      </c>
      <c r="E48" t="n">
        <v>941442</v>
      </c>
      <c r="F48" t="n">
        <v>1303087</v>
      </c>
    </row>
    <row r="49">
      <c r="A49" s="2" t="inlineStr">
        <is>
          <t>Dividend Received</t>
        </is>
      </c>
      <c r="B49" t="n">
        <v>38584</v>
      </c>
      <c r="C49" t="n">
        <v>23938</v>
      </c>
      <c r="D49" t="n">
        <v>25886</v>
      </c>
      <c r="E49" t="n">
        <v>60437</v>
      </c>
      <c r="F49" t="n">
        <v>188896</v>
      </c>
    </row>
    <row r="50">
      <c r="A50" s="2" t="inlineStr">
        <is>
          <t>Dividend Paid</t>
        </is>
      </c>
      <c r="B50" t="n">
        <v>-3917542</v>
      </c>
      <c r="C50" t="n">
        <v>-2558737</v>
      </c>
      <c r="D50" t="n">
        <v>-2782095</v>
      </c>
      <c r="E50" t="n">
        <v>-6727739</v>
      </c>
      <c r="F50" t="n">
        <v>-8955821</v>
      </c>
    </row>
    <row r="51">
      <c r="A51" s="2" t="inlineStr">
        <is>
          <t>Others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" t="inlineStr">
        <is>
          <t>Taxes (Paid) / Refunded</t>
        </is>
      </c>
      <c r="B52" t="n">
        <v>-3070920</v>
      </c>
      <c r="C52" t="n">
        <v>-2320412</v>
      </c>
      <c r="D52" t="n">
        <v>-3648880</v>
      </c>
      <c r="E52" t="n">
        <v>-6913447</v>
      </c>
      <c r="F52" t="n">
        <v>-10319431</v>
      </c>
    </row>
    <row r="53">
      <c r="A53" s="2" t="inlineStr">
        <is>
          <t>Net Cash Flow from Investing Activities</t>
        </is>
      </c>
      <c r="B53" t="n">
        <v>-13217215</v>
      </c>
      <c r="C53" t="n">
        <v>-4870665</v>
      </c>
      <c r="D53" t="n">
        <v>-5828338</v>
      </c>
      <c r="E53" t="n">
        <v>-26671576</v>
      </c>
      <c r="F53" t="n">
        <v>-22180831</v>
      </c>
    </row>
    <row r="54">
      <c r="A54" s="2" t="inlineStr">
        <is>
          <t>Additions to Fixed Assets</t>
        </is>
      </c>
      <c r="B54" t="n">
        <v>-4619439</v>
      </c>
      <c r="C54" t="n">
        <v>-4581167</v>
      </c>
      <c r="D54" t="n">
        <v>-3334040</v>
      </c>
      <c r="E54" t="n">
        <v>-4329089</v>
      </c>
      <c r="F54" t="n">
        <v>-7991394</v>
      </c>
    </row>
    <row r="55">
      <c r="A55" s="2" t="inlineStr">
        <is>
          <t>Disposal of Fixed Assets</t>
        </is>
      </c>
      <c r="B55" t="n">
        <v>92328</v>
      </c>
      <c r="C55" t="n">
        <v>116331</v>
      </c>
      <c r="D55" t="n">
        <v>79040</v>
      </c>
      <c r="E55" t="n">
        <v>42681</v>
      </c>
      <c r="F55" t="n">
        <v>170431</v>
      </c>
    </row>
    <row r="56">
      <c r="A56" s="2" t="inlineStr">
        <is>
          <t>Increase in Investments</t>
        </is>
      </c>
      <c r="B56" t="n">
        <v>-3564427</v>
      </c>
      <c r="C56" t="n">
        <v>-1328470</v>
      </c>
      <c r="D56" t="n">
        <v>-4889783</v>
      </c>
      <c r="E56" t="n">
        <v>-14591295</v>
      </c>
      <c r="F56" t="n">
        <v>-24000000</v>
      </c>
    </row>
    <row r="57">
      <c r="A57" s="2" t="inlineStr">
        <is>
          <t>Decrease in Investments</t>
        </is>
      </c>
      <c r="B57" t="n">
        <v>4123934</v>
      </c>
      <c r="C57" t="n">
        <v>545165</v>
      </c>
      <c r="D57" t="n">
        <v>7117758</v>
      </c>
      <c r="E57" t="n">
        <v>6098424</v>
      </c>
      <c r="F57" t="n">
        <v>15966145</v>
      </c>
    </row>
    <row r="58">
      <c r="A58" s="2" t="inlineStr">
        <is>
          <t>Net Cash Flow with Related Parties</t>
        </is>
      </c>
      <c r="B58" t="n">
        <v>-200000</v>
      </c>
      <c r="C58" t="n">
        <v>200000</v>
      </c>
      <c r="D58" t="n">
        <v>0</v>
      </c>
      <c r="E58" t="n">
        <v>0</v>
      </c>
      <c r="F58" t="n">
        <v>0</v>
      </c>
    </row>
    <row r="59">
      <c r="A59" s="2" t="inlineStr">
        <is>
          <t>Others</t>
        </is>
      </c>
      <c r="B59" t="n">
        <v>-9049611</v>
      </c>
      <c r="C59" t="n">
        <v>177476</v>
      </c>
      <c r="D59" t="n">
        <v>-4801313</v>
      </c>
      <c r="E59" t="n">
        <v>-13892297</v>
      </c>
      <c r="F59" t="n">
        <v>-6326013</v>
      </c>
    </row>
    <row r="60">
      <c r="A60" s="2" t="inlineStr">
        <is>
          <t>Net Cash Flow before Financing Activities</t>
        </is>
      </c>
      <c r="B60" t="n">
        <v>-7692890</v>
      </c>
      <c r="C60" t="n">
        <v>5079871</v>
      </c>
      <c r="D60" t="n">
        <v>8682987</v>
      </c>
      <c r="E60" t="n">
        <v>3105304</v>
      </c>
      <c r="F60" t="n">
        <v>10371697</v>
      </c>
    </row>
    <row r="61">
      <c r="A61" s="2" t="inlineStr">
        <is>
          <t>Net Cash Flow from Financing Activities</t>
        </is>
      </c>
      <c r="B61" t="n">
        <v>-513527</v>
      </c>
      <c r="C61" t="n">
        <v>-3586316</v>
      </c>
      <c r="D61" t="n">
        <v>-4022215</v>
      </c>
      <c r="E61" t="n">
        <v>-3696036</v>
      </c>
      <c r="F61" t="n">
        <v>1765765</v>
      </c>
    </row>
    <row r="62">
      <c r="A62" s="2" t="inlineStr">
        <is>
          <t>New Loans</t>
        </is>
      </c>
      <c r="B62" t="n">
        <v>2899610</v>
      </c>
      <c r="C62" t="n">
        <v>5704875</v>
      </c>
      <c r="D62" t="n">
        <v>1827438</v>
      </c>
      <c r="E62" t="n">
        <v>1389385</v>
      </c>
      <c r="F62" t="n">
        <v>5697238</v>
      </c>
    </row>
    <row r="63">
      <c r="A63" s="2" t="inlineStr">
        <is>
          <t>Loans Repayment</t>
        </is>
      </c>
      <c r="B63" t="n">
        <v>-3670050</v>
      </c>
      <c r="C63" t="n">
        <v>-9243268</v>
      </c>
      <c r="D63" t="n">
        <v>-3951726</v>
      </c>
      <c r="E63" t="n">
        <v>-5232265</v>
      </c>
      <c r="F63" t="n">
        <v>-4685243</v>
      </c>
    </row>
    <row r="64">
      <c r="A64" s="2" t="inlineStr">
        <is>
          <t>Fixed Income/Debt Instruments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" t="inlineStr">
        <is>
          <t>Repayment of Fixed Income/Debt Instruments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" t="inlineStr">
        <is>
          <t>Equity Financing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" t="inlineStr">
        <is>
          <t>Net Cash Flow with Related Parties</t>
        </is>
      </c>
      <c r="B67" t="n">
        <v>333815</v>
      </c>
      <c r="C67" t="n">
        <v>65063</v>
      </c>
      <c r="D67" t="n">
        <v>-1632008</v>
      </c>
      <c r="E67" t="n">
        <v>181903</v>
      </c>
      <c r="F67" t="n">
        <v>758113</v>
      </c>
    </row>
    <row r="68">
      <c r="A68" s="2" t="inlineStr">
        <is>
          <t>Others</t>
        </is>
      </c>
      <c r="B68" t="n">
        <v>-76902</v>
      </c>
      <c r="C68" t="n">
        <v>-112986</v>
      </c>
      <c r="D68" t="n">
        <v>-265919</v>
      </c>
      <c r="E68" t="n">
        <v>-35059</v>
      </c>
      <c r="F68" t="n">
        <v>-4343</v>
      </c>
    </row>
    <row r="69">
      <c r="A69" s="2" t="inlineStr">
        <is>
          <t>Increase(Decrease) in Cash &amp; Cash Equivalents</t>
        </is>
      </c>
      <c r="B69" t="n">
        <v>-8206417</v>
      </c>
      <c r="C69" t="n">
        <v>1493555</v>
      </c>
      <c r="D69" t="n">
        <v>4660772</v>
      </c>
      <c r="E69" t="n">
        <v>-590732</v>
      </c>
      <c r="F69" t="n">
        <v>12137462</v>
      </c>
    </row>
    <row r="70">
      <c r="A70" s="2" t="inlineStr">
        <is>
          <t>Cash &amp; Cash Equivalents at Beginning of Year</t>
        </is>
      </c>
      <c r="B70" t="n">
        <v>12512121</v>
      </c>
      <c r="C70" t="n">
        <v>4285034</v>
      </c>
      <c r="D70" t="n">
        <v>5799566</v>
      </c>
      <c r="E70" t="n">
        <v>10428932</v>
      </c>
      <c r="F70" t="n">
        <v>9857672</v>
      </c>
    </row>
    <row r="71">
      <c r="A71" s="2" t="inlineStr">
        <is>
          <t>Net Cash Flow due to Change in Exchange Rate/Others</t>
        </is>
      </c>
      <c r="B71" t="n">
        <v>-20670</v>
      </c>
      <c r="C71" t="n">
        <v>20977</v>
      </c>
      <c r="D71" t="n">
        <v>-31406</v>
      </c>
      <c r="E71" t="n">
        <v>19472</v>
      </c>
      <c r="F71" t="n">
        <v>19011</v>
      </c>
    </row>
    <row r="72">
      <c r="A72" s="2" t="inlineStr">
        <is>
          <t>Cash &amp; Cash Equivalents at End of Year</t>
        </is>
      </c>
      <c r="B72" t="n">
        <v>4285034</v>
      </c>
      <c r="C72" t="n">
        <v>5799566</v>
      </c>
      <c r="D72" t="n">
        <v>10428932</v>
      </c>
      <c r="E72" t="n">
        <v>9857672</v>
      </c>
      <c r="F72" t="n">
        <v>22014145</v>
      </c>
    </row>
    <row r="73">
      <c r="A73" s="2" t="inlineStr">
        <is>
          <t>Non Current Assets</t>
        </is>
      </c>
      <c r="B73" t="n">
        <v>79355390</v>
      </c>
      <c r="C73" t="n">
        <v>79930767</v>
      </c>
      <c r="D73" t="n">
        <v>76118178</v>
      </c>
      <c r="E73" t="n">
        <v>77355005</v>
      </c>
      <c r="F73" t="n">
        <v>81565142</v>
      </c>
    </row>
    <row r="74">
      <c r="A74" s="2" t="inlineStr">
        <is>
          <t>Fixed Assets</t>
        </is>
      </c>
      <c r="B74" t="n">
        <v>68637027</v>
      </c>
      <c r="C74" t="n">
        <v>69508594</v>
      </c>
      <c r="D74" t="n">
        <v>63330162</v>
      </c>
      <c r="E74" t="n">
        <v>63711636</v>
      </c>
      <c r="F74" t="n">
        <v>70249239</v>
      </c>
    </row>
    <row r="75">
      <c r="A75" s="2" t="inlineStr">
        <is>
          <t>Investments</t>
        </is>
      </c>
      <c r="B75" t="n">
        <v>6225037</v>
      </c>
      <c r="C75" t="n">
        <v>6250606</v>
      </c>
      <c r="D75" t="n">
        <v>3252172</v>
      </c>
      <c r="E75" t="n">
        <v>3440670</v>
      </c>
      <c r="F75" t="n">
        <v>4146709</v>
      </c>
    </row>
    <row r="76">
      <c r="A76" s="2" t="inlineStr">
        <is>
          <t>Other Assets</t>
        </is>
      </c>
      <c r="B76" t="n">
        <v>4493326</v>
      </c>
      <c r="C76" t="n">
        <v>4171567</v>
      </c>
      <c r="D76" t="n">
        <v>9535844</v>
      </c>
      <c r="E76" t="n">
        <v>10202699</v>
      </c>
      <c r="F76" t="n">
        <v>7169194</v>
      </c>
    </row>
    <row r="77">
      <c r="A77" s="2" t="inlineStr">
        <is>
          <t>Current Assets</t>
        </is>
      </c>
      <c r="B77" t="n">
        <v>26426002</v>
      </c>
      <c r="C77" t="n">
        <v>29583354</v>
      </c>
      <c r="D77" t="n">
        <v>46024407</v>
      </c>
      <c r="E77" t="n">
        <v>72192347</v>
      </c>
      <c r="F77" t="n">
        <v>97212040</v>
      </c>
    </row>
    <row r="78">
      <c r="A78" s="2" t="inlineStr">
        <is>
          <t>Cash On Hand</t>
        </is>
      </c>
      <c r="B78" t="n">
        <v>14471446</v>
      </c>
      <c r="C78" t="n">
        <v>15585983</v>
      </c>
      <c r="D78" t="n">
        <v>24759779</v>
      </c>
      <c r="E78" t="n">
        <v>37619107</v>
      </c>
      <c r="F78" t="n">
        <v>54977078</v>
      </c>
    </row>
    <row r="79">
      <c r="A79" s="2" t="inlineStr">
        <is>
          <t>Receivables</t>
        </is>
      </c>
      <c r="B79" t="n">
        <v>4887786</v>
      </c>
      <c r="C79" t="n">
        <v>7145293</v>
      </c>
      <c r="D79" t="n">
        <v>12179758</v>
      </c>
      <c r="E79" t="n">
        <v>1227181</v>
      </c>
      <c r="F79" t="n">
        <v>1269677</v>
      </c>
    </row>
    <row r="80">
      <c r="A80" s="2" t="inlineStr">
        <is>
          <t>Inventory</t>
        </is>
      </c>
      <c r="B80" t="n">
        <v>4238039</v>
      </c>
      <c r="C80" t="n">
        <v>4548534</v>
      </c>
      <c r="D80" t="n">
        <v>4705200</v>
      </c>
      <c r="E80" t="n">
        <v>6085357</v>
      </c>
      <c r="F80" t="n">
        <v>5581334</v>
      </c>
    </row>
    <row r="81">
      <c r="A81" s="2" t="inlineStr">
        <is>
          <t>Other Current Assets</t>
        </is>
      </c>
      <c r="B81" t="n">
        <v>2828731</v>
      </c>
      <c r="C81" t="n">
        <v>2303544</v>
      </c>
      <c r="D81" t="n">
        <v>4379670</v>
      </c>
      <c r="E81" t="n">
        <v>27260702</v>
      </c>
      <c r="F81" t="n">
        <v>35383951</v>
      </c>
    </row>
    <row r="82">
      <c r="A82" s="2" t="inlineStr">
        <is>
          <t>Total Assets</t>
        </is>
      </c>
      <c r="B82" t="n">
        <v>105781392</v>
      </c>
      <c r="C82" t="n">
        <v>109514121</v>
      </c>
      <c r="D82" t="n">
        <v>122142585</v>
      </c>
      <c r="E82" t="n">
        <v>149547352</v>
      </c>
      <c r="F82" t="n">
        <v>178777182</v>
      </c>
    </row>
    <row r="83">
      <c r="A83" s="2" t="inlineStr">
        <is>
          <t>Non Current Liabilities</t>
        </is>
      </c>
      <c r="B83" t="n">
        <v>11834722</v>
      </c>
      <c r="C83" t="n">
        <v>12487064</v>
      </c>
      <c r="D83" t="n">
        <v>9338988</v>
      </c>
      <c r="E83" t="n">
        <v>7206208</v>
      </c>
      <c r="F83" t="n">
        <v>9225218</v>
      </c>
    </row>
    <row r="84">
      <c r="A84" s="2" t="inlineStr">
        <is>
          <t>Long Term Debt</t>
        </is>
      </c>
      <c r="B84" t="n">
        <v>10739682</v>
      </c>
      <c r="C84" t="n">
        <v>11443109</v>
      </c>
      <c r="D84" t="n">
        <v>8358942</v>
      </c>
      <c r="E84" t="n">
        <v>6105332</v>
      </c>
      <c r="F84" t="n">
        <v>7404179</v>
      </c>
    </row>
    <row r="85">
      <c r="A85" s="2" t="inlineStr">
        <is>
          <t>Other Long Term Liabilities</t>
        </is>
      </c>
      <c r="B85" t="n">
        <v>1095040</v>
      </c>
      <c r="C85" t="n">
        <v>1043955</v>
      </c>
      <c r="D85" t="n">
        <v>980046</v>
      </c>
      <c r="E85" t="n">
        <v>1100876</v>
      </c>
      <c r="F85" t="n">
        <v>1821039</v>
      </c>
    </row>
    <row r="86">
      <c r="A86" s="2" t="inlineStr">
        <is>
          <t>Current Liabilities</t>
        </is>
      </c>
      <c r="B86" t="n">
        <v>20402161</v>
      </c>
      <c r="C86" t="n">
        <v>17049225</v>
      </c>
      <c r="D86" t="n">
        <v>21114303</v>
      </c>
      <c r="E86" t="n">
        <v>26151961</v>
      </c>
      <c r="F86" t="n">
        <v>27421190</v>
      </c>
    </row>
    <row r="87">
      <c r="A87" s="2" t="inlineStr">
        <is>
          <t>Payables</t>
        </is>
      </c>
      <c r="B87" t="n">
        <v>3872683</v>
      </c>
      <c r="C87" t="n">
        <v>4362893</v>
      </c>
      <c r="D87" t="n">
        <v>4967098</v>
      </c>
      <c r="E87" t="n">
        <v>6341351</v>
      </c>
      <c r="F87" t="n">
        <v>7145833</v>
      </c>
    </row>
    <row r="88">
      <c r="A88" s="2" t="inlineStr">
        <is>
          <t>Short Term Debt</t>
        </is>
      </c>
      <c r="B88" t="n">
        <v>8445248</v>
      </c>
      <c r="C88" t="n">
        <v>4537632</v>
      </c>
      <c r="D88" t="n">
        <v>5620076</v>
      </c>
      <c r="E88" t="n">
        <v>4128170</v>
      </c>
      <c r="F88" t="n">
        <v>3938090</v>
      </c>
    </row>
    <row r="89">
      <c r="A89" s="2" t="inlineStr">
        <is>
          <t>Other Current Liabilities</t>
        </is>
      </c>
      <c r="B89" t="n">
        <v>7825075</v>
      </c>
      <c r="C89" t="n">
        <v>7529241</v>
      </c>
      <c r="D89" t="n">
        <v>8620465</v>
      </c>
      <c r="E89" t="n">
        <v>11526315</v>
      </c>
      <c r="F89" t="n">
        <v>12441946</v>
      </c>
    </row>
    <row r="90">
      <c r="A90" s="2" t="inlineStr">
        <is>
          <t>Total Liabilities</t>
        </is>
      </c>
      <c r="B90" t="n">
        <v>32236883</v>
      </c>
      <c r="C90" t="n">
        <v>29536289</v>
      </c>
      <c r="D90" t="n">
        <v>30453291</v>
      </c>
      <c r="E90" t="n">
        <v>33358169</v>
      </c>
      <c r="F90" t="n">
        <v>36646408</v>
      </c>
    </row>
    <row r="91">
      <c r="A91" s="2" t="inlineStr">
        <is>
          <t>Owner's Equity</t>
        </is>
      </c>
      <c r="B91" t="n">
        <v>70147570</v>
      </c>
      <c r="C91" t="n">
        <v>76308554</v>
      </c>
      <c r="D91" t="n">
        <v>89149949</v>
      </c>
      <c r="E91" t="n">
        <v>112476588</v>
      </c>
      <c r="F91" t="n">
        <v>137186402</v>
      </c>
    </row>
    <row r="92">
      <c r="A92" s="2" t="inlineStr">
        <is>
          <t>Share Capital</t>
        </is>
      </c>
      <c r="B92" t="n">
        <v>5299303</v>
      </c>
      <c r="C92" t="n">
        <v>5299303</v>
      </c>
      <c r="D92" t="n">
        <v>5299303</v>
      </c>
      <c r="E92" t="n">
        <v>5299303</v>
      </c>
      <c r="F92" t="n">
        <v>5299303</v>
      </c>
    </row>
    <row r="93">
      <c r="A93" s="2" t="inlineStr">
        <is>
          <t>Reserves</t>
        </is>
      </c>
      <c r="B93" t="n">
        <v>64848267</v>
      </c>
      <c r="C93" t="n">
        <v>71009251</v>
      </c>
      <c r="D93" t="n">
        <v>83850646</v>
      </c>
      <c r="E93" t="n">
        <v>107177285</v>
      </c>
      <c r="F93" t="n">
        <v>131887099</v>
      </c>
    </row>
    <row r="94">
      <c r="A94" s="2" t="inlineStr">
        <is>
          <t>Perpetual Capital Securities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inlineStr">
        <is>
          <t>Minority interests</t>
        </is>
      </c>
      <c r="B95" t="n">
        <v>3396939</v>
      </c>
      <c r="C95" t="n">
        <v>3669278</v>
      </c>
      <c r="D95" t="n">
        <v>2539345</v>
      </c>
      <c r="E95" t="n">
        <v>3712595</v>
      </c>
      <c r="F95" t="n">
        <v>4944372</v>
      </c>
    </row>
    <row r="96">
      <c r="A96" s="2" t="inlineStr">
        <is>
          <t>Total Equity</t>
        </is>
      </c>
      <c r="B96" t="n">
        <v>73544509</v>
      </c>
      <c r="C96" t="n">
        <v>79977832</v>
      </c>
      <c r="D96" t="n">
        <v>91689294</v>
      </c>
      <c r="E96" t="n">
        <v>116189183</v>
      </c>
      <c r="F96" t="n">
        <v>142130774</v>
      </c>
    </row>
    <row r="97">
      <c r="A97" s="2" t="inlineStr">
        <is>
          <t>Total Debt</t>
        </is>
      </c>
      <c r="B97" t="n">
        <v>19184930</v>
      </c>
      <c r="C97" t="n">
        <v>15980741</v>
      </c>
      <c r="D97" t="n">
        <v>13979018</v>
      </c>
      <c r="E97" t="n">
        <v>10233502</v>
      </c>
      <c r="F97" t="n">
        <v>11342269</v>
      </c>
    </row>
    <row r="98">
      <c r="A98" s="2" t="inlineStr">
        <is>
          <t>Net Assets</t>
        </is>
      </c>
      <c r="B98" t="n">
        <v>70147570</v>
      </c>
      <c r="C98" t="n">
        <v>76308554</v>
      </c>
      <c r="D98" t="n">
        <v>89149949</v>
      </c>
      <c r="E98" t="n">
        <v>112476588</v>
      </c>
      <c r="F98" t="n">
        <v>137186402</v>
      </c>
    </row>
    <row r="99">
      <c r="A99" s="2" t="inlineStr">
        <is>
          <t>Intangible Assets</t>
        </is>
      </c>
      <c r="B99" t="n">
        <v>3341879</v>
      </c>
      <c r="C99" t="n">
        <v>3406278</v>
      </c>
      <c r="D99" t="n">
        <v>3689725</v>
      </c>
      <c r="E99" t="n">
        <v>3965330</v>
      </c>
      <c r="F99" t="n">
        <v>5562491</v>
      </c>
    </row>
    <row r="100">
      <c r="A100" s="2" t="inlineStr">
        <is>
          <t>Net Profit (Mn)</t>
        </is>
      </c>
      <c r="B100" t="n">
        <v>8866</v>
      </c>
      <c r="C100" t="n">
        <v>9528</v>
      </c>
      <c r="D100" t="n">
        <v>19061</v>
      </c>
      <c r="E100" t="n">
        <v>33997</v>
      </c>
      <c r="F100" t="n">
        <v>37581</v>
      </c>
    </row>
    <row r="101">
      <c r="A101" s="2" t="inlineStr">
        <is>
          <t>Earnings Per Share</t>
        </is>
      </c>
      <c r="B101" t="n">
        <v>1.6701</v>
      </c>
      <c r="C101" t="n">
        <v>1.8002</v>
      </c>
      <c r="D101" t="n">
        <v>3.5967</v>
      </c>
      <c r="E101" t="n">
        <v>6.4103</v>
      </c>
      <c r="F101" t="n">
        <v>7.0961</v>
      </c>
    </row>
    <row r="102">
      <c r="A102" s="2" t="inlineStr">
        <is>
          <t>EPS Growth (%)</t>
        </is>
      </c>
      <c r="B102" t="n">
        <v>-35.35</v>
      </c>
      <c r="C102" t="n">
        <v>7.79</v>
      </c>
      <c r="D102" t="n">
        <v>99.79000000000001</v>
      </c>
      <c r="E102" t="n">
        <v>78.23</v>
      </c>
      <c r="F102" t="n">
        <v>10.7</v>
      </c>
    </row>
    <row r="103">
      <c r="A103" s="2" t="inlineStr">
        <is>
          <t>Dividend Per Share</t>
        </is>
      </c>
      <c r="B103" t="n">
        <v>0.5057</v>
      </c>
      <c r="C103" t="n">
        <v>0.5556</v>
      </c>
      <c r="D103" t="n">
        <v>1.4387</v>
      </c>
      <c r="E103" t="n">
        <v>1.9242</v>
      </c>
      <c r="F103" t="n">
        <v>2.235</v>
      </c>
    </row>
    <row r="104">
      <c r="A104" s="2" t="inlineStr">
        <is>
          <t>PE (X)</t>
        </is>
      </c>
      <c r="B104" t="n">
        <v>16.65</v>
      </c>
      <c r="C104" t="n">
        <v>23.66</v>
      </c>
      <c r="D104" t="n">
        <v>12.78</v>
      </c>
      <c r="E104" t="n">
        <v>7.88</v>
      </c>
      <c r="F104" t="n">
        <v>8.1</v>
      </c>
    </row>
    <row r="105">
      <c r="A105" s="2" t="inlineStr">
        <is>
          <t>Yield (%)</t>
        </is>
      </c>
      <c r="B105" t="n">
        <v>1.82</v>
      </c>
      <c r="C105" t="n">
        <v>1.3</v>
      </c>
      <c r="D105" t="n">
        <v>3.13</v>
      </c>
      <c r="E105" t="n">
        <v>3.81</v>
      </c>
      <c r="F105" t="n">
        <v>3.89</v>
      </c>
    </row>
    <row r="106">
      <c r="A106" s="2" t="inlineStr">
        <is>
          <t>NAV</t>
        </is>
      </c>
      <c r="B106" t="n">
        <v>15.5682</v>
      </c>
      <c r="C106" t="n">
        <v>16.0017</v>
      </c>
      <c r="D106" t="n">
        <v>20.169</v>
      </c>
      <c r="E106" t="n">
        <v>24.1665</v>
      </c>
      <c r="F106" t="n">
        <v>28.9294</v>
      </c>
    </row>
    <row r="107">
      <c r="A107" s="2" t="inlineStr">
        <is>
          <t>Currency Conversion</t>
        </is>
      </c>
      <c r="B107" t="n">
        <v>1.1761</v>
      </c>
      <c r="C107" t="n">
        <v>1.11125</v>
      </c>
      <c r="D107" t="n">
        <v>1.1989</v>
      </c>
      <c r="E107" t="n">
        <v>1.1386</v>
      </c>
      <c r="F107" t="n">
        <v>1.1175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Asia Cement (China) Holdings Corporation</t>
        </is>
      </c>
      <c r="B1" s="22" t="inlineStr">
        <is>
          <t>2015/12</t>
        </is>
      </c>
      <c r="C1" s="22" t="inlineStr">
        <is>
          <t>2016/12</t>
        </is>
      </c>
      <c r="D1" s="22" t="inlineStr">
        <is>
          <t>2017/12</t>
        </is>
      </c>
      <c r="E1" s="22" t="inlineStr">
        <is>
          <t>2018/12</t>
        </is>
      </c>
      <c r="F1" s="22" t="inlineStr">
        <is>
          <t>2019/12</t>
        </is>
      </c>
    </row>
    <row r="2">
      <c r="A2" s="22" t="inlineStr">
        <is>
          <t>Current Ratio (X)</t>
        </is>
      </c>
      <c r="B2" t="n">
        <v>1.1</v>
      </c>
      <c r="C2" t="n">
        <v>1.32</v>
      </c>
      <c r="D2" t="n">
        <v>1.24</v>
      </c>
      <c r="E2" t="n">
        <v>2.58</v>
      </c>
      <c r="F2" t="n">
        <v>1.64</v>
      </c>
    </row>
    <row r="3">
      <c r="A3" s="22" t="inlineStr">
        <is>
          <t>Quick Ratio (X)</t>
        </is>
      </c>
      <c r="B3" t="n">
        <v>0.9399999999999999</v>
      </c>
      <c r="C3" t="n">
        <v>1.06</v>
      </c>
      <c r="D3" t="n">
        <v>1.07</v>
      </c>
      <c r="E3" t="n">
        <v>2.4</v>
      </c>
      <c r="F3" t="n">
        <v>1.55</v>
      </c>
    </row>
    <row r="4">
      <c r="A4" s="22" t="inlineStr">
        <is>
          <t>Long Term Debt/Equity (%)</t>
        </is>
      </c>
      <c r="B4" t="n">
        <v>38.35</v>
      </c>
      <c r="C4" t="n">
        <v>34.88</v>
      </c>
      <c r="D4" t="n">
        <v>19.29</v>
      </c>
      <c r="E4" t="n">
        <v>34.37</v>
      </c>
      <c r="F4" t="n">
        <v>10.8</v>
      </c>
    </row>
    <row r="5">
      <c r="A5" s="22" t="inlineStr">
        <is>
          <t>Total Debt/Equity (%)</t>
        </is>
      </c>
      <c r="B5" t="n">
        <v>74.68000000000001</v>
      </c>
      <c r="C5" t="n">
        <v>55.5</v>
      </c>
      <c r="D5" t="n">
        <v>49.48</v>
      </c>
      <c r="E5" t="n">
        <v>54.85</v>
      </c>
      <c r="F5" t="n">
        <v>44.27</v>
      </c>
    </row>
    <row r="6">
      <c r="A6" s="22" t="inlineStr">
        <is>
          <t>Total Debt/Capital Employed (%)</t>
        </is>
      </c>
      <c r="B6" t="n">
        <v>52.71</v>
      </c>
      <c r="C6" t="n">
        <v>40.11</v>
      </c>
      <c r="D6" t="n">
        <v>40.27</v>
      </c>
      <c r="E6" t="n">
        <v>39.78</v>
      </c>
      <c r="F6" t="n">
        <v>38.76</v>
      </c>
    </row>
    <row r="7">
      <c r="A7" s="22" t="inlineStr">
        <is>
          <t>Return on Equity (%)</t>
        </is>
      </c>
      <c r="B7" t="n">
        <v>0</v>
      </c>
      <c r="C7" t="n">
        <v>1.43</v>
      </c>
      <c r="D7" t="n">
        <v>6.08</v>
      </c>
      <c r="E7" t="n">
        <v>20.03</v>
      </c>
      <c r="F7" t="n">
        <v>22.07</v>
      </c>
    </row>
    <row r="8">
      <c r="A8" s="22" t="inlineStr">
        <is>
          <t>Return on Capital Employ (%)</t>
        </is>
      </c>
      <c r="B8" t="n">
        <v>0</v>
      </c>
      <c r="C8" t="n">
        <v>1.03</v>
      </c>
      <c r="D8" t="n">
        <v>4.95</v>
      </c>
      <c r="E8" t="n">
        <v>14.52</v>
      </c>
      <c r="F8" t="n">
        <v>19.32</v>
      </c>
    </row>
    <row r="9">
      <c r="A9" s="22" t="inlineStr">
        <is>
          <t>Return on Total Assets (%)</t>
        </is>
      </c>
      <c r="B9" t="n">
        <v>0</v>
      </c>
      <c r="C9" t="n">
        <v>0.84</v>
      </c>
      <c r="D9" t="n">
        <v>3.67</v>
      </c>
      <c r="E9" t="n">
        <v>11.68</v>
      </c>
      <c r="F9" t="n">
        <v>13.12</v>
      </c>
    </row>
    <row r="10">
      <c r="A10" s="22" t="inlineStr">
        <is>
          <t>Operating Profit Margin (%)</t>
        </is>
      </c>
      <c r="B10" t="n">
        <v>0</v>
      </c>
      <c r="C10" t="n">
        <v>5.17</v>
      </c>
      <c r="D10" t="n">
        <v>12.6</v>
      </c>
      <c r="E10" t="n">
        <v>31.07</v>
      </c>
      <c r="F10" t="n">
        <v>34.54</v>
      </c>
    </row>
    <row r="11">
      <c r="A11" s="22" t="inlineStr">
        <is>
          <t>Pre-tax Profit Margin (%)</t>
        </is>
      </c>
      <c r="B11" t="n">
        <v>0</v>
      </c>
      <c r="C11" t="n">
        <v>5.21</v>
      </c>
      <c r="D11" t="n">
        <v>12.6</v>
      </c>
      <c r="E11" t="n">
        <v>29.86</v>
      </c>
      <c r="F11" t="n">
        <v>34.5</v>
      </c>
    </row>
    <row r="12">
      <c r="A12" s="22" t="inlineStr">
        <is>
          <t>Net Profit Margin (%)</t>
        </is>
      </c>
      <c r="B12" t="n">
        <v>0</v>
      </c>
      <c r="C12" t="n">
        <v>2.11</v>
      </c>
      <c r="D12" t="n">
        <v>7.71</v>
      </c>
      <c r="E12" t="n">
        <v>21.37</v>
      </c>
      <c r="F12" t="n">
        <v>24.96</v>
      </c>
    </row>
    <row r="13">
      <c r="A13" s="22" t="inlineStr">
        <is>
          <t>Inventory Turnover (X)</t>
        </is>
      </c>
      <c r="B13" t="n">
        <v>8.630000000000001</v>
      </c>
      <c r="C13" t="n">
        <v>8.25</v>
      </c>
      <c r="D13" t="n">
        <v>10.74</v>
      </c>
      <c r="E13" t="n">
        <v>15.6</v>
      </c>
      <c r="F13" t="n">
        <v>18.7</v>
      </c>
    </row>
    <row r="14">
      <c r="A14" s="22" t="inlineStr">
        <is>
          <t>Dividend Payout (%)</t>
        </is>
      </c>
      <c r="B14" t="n">
        <v>-26.18</v>
      </c>
      <c r="C14" t="n">
        <v>35.29</v>
      </c>
      <c r="D14" t="n">
        <v>40.36</v>
      </c>
      <c r="E14" t="n">
        <v>40.13</v>
      </c>
      <c r="F14" t="n">
        <v>24.89</v>
      </c>
    </row>
    <row r="15">
      <c r="A15" s="22" t="inlineStr">
        <is>
          <t>Fiscal Year High</t>
        </is>
      </c>
      <c r="B15" t="n">
        <v>5</v>
      </c>
      <c r="C15" t="n">
        <v>2.08</v>
      </c>
      <c r="D15" t="n">
        <v>2.96</v>
      </c>
      <c r="E15" t="n">
        <v>8.529999999999999</v>
      </c>
      <c r="F15" t="n">
        <v>14.04</v>
      </c>
    </row>
    <row r="16">
      <c r="A16" s="22" t="inlineStr">
        <is>
          <t>Fiscal Year Low</t>
        </is>
      </c>
      <c r="B16" t="n">
        <v>1.75</v>
      </c>
      <c r="C16" t="n">
        <v>1.2</v>
      </c>
      <c r="D16" t="n">
        <v>1.7</v>
      </c>
      <c r="E16" t="n">
        <v>2.65</v>
      </c>
      <c r="F16" t="n">
        <v>4.73</v>
      </c>
    </row>
    <row r="17">
      <c r="A17" s="22" t="inlineStr">
        <is>
          <t>Fiscal Year PER Range High (X)</t>
        </is>
      </c>
      <c r="B17" t="n">
        <v>0</v>
      </c>
      <c r="C17" t="n">
        <v>22.02</v>
      </c>
      <c r="D17" t="n">
        <v>6.43</v>
      </c>
      <c r="E17" t="n">
        <v>4.85</v>
      </c>
      <c r="F17" t="n">
        <v>6.25</v>
      </c>
    </row>
    <row r="18">
      <c r="A18" s="22" t="inlineStr">
        <is>
          <t>Fiscal Year PER Range Low (X)</t>
        </is>
      </c>
      <c r="B18" t="n">
        <v>0</v>
      </c>
      <c r="C18" t="n">
        <v>12.7</v>
      </c>
      <c r="D18" t="n">
        <v>3.69</v>
      </c>
      <c r="E18" t="n">
        <v>1.51</v>
      </c>
      <c r="F18" t="n">
        <v>2.11</v>
      </c>
    </row>
    <row r="19">
      <c r="A19" s="22" t="inlineStr">
        <is>
          <t>Fiscal Year Yield Range High (%)</t>
        </is>
      </c>
      <c r="B19" t="n">
        <v>3.36</v>
      </c>
      <c r="C19" t="n">
        <v>2.78</v>
      </c>
      <c r="D19" t="n">
        <v>10.93</v>
      </c>
      <c r="E19" t="n">
        <v>26.64</v>
      </c>
      <c r="F19" t="n">
        <v>11.81</v>
      </c>
    </row>
    <row r="20">
      <c r="A20" s="22" t="inlineStr">
        <is>
          <t>Fiscal Year Yield Range Low (%)</t>
        </is>
      </c>
      <c r="B20" t="n">
        <v>1.18</v>
      </c>
      <c r="C20" t="n">
        <v>1.6</v>
      </c>
      <c r="D20" t="n">
        <v>6.28</v>
      </c>
      <c r="E20" t="n">
        <v>8.279999999999999</v>
      </c>
      <c r="F20" t="n">
        <v>3.98</v>
      </c>
    </row>
    <row r="21">
      <c r="A21" s="22" t="inlineStr">
        <is>
          <t>Total Turnover</t>
        </is>
      </c>
      <c r="B21" t="n">
        <v>6391165</v>
      </c>
      <c r="C21" t="n">
        <v>6338152</v>
      </c>
      <c r="D21" t="n">
        <v>7815527</v>
      </c>
      <c r="E21" t="n">
        <v>11330347</v>
      </c>
      <c r="F21" t="n">
        <v>12608716</v>
      </c>
    </row>
    <row r="22">
      <c r="A22" s="22" t="inlineStr">
        <is>
          <t>Turnover</t>
        </is>
      </c>
      <c r="B22" t="n">
        <v>6391165</v>
      </c>
      <c r="C22" t="n">
        <v>6338152</v>
      </c>
      <c r="D22" t="n">
        <v>7815527</v>
      </c>
      <c r="E22" t="n">
        <v>11330347</v>
      </c>
      <c r="F22" t="n">
        <v>12608716</v>
      </c>
    </row>
    <row r="23">
      <c r="A23" s="22" t="inlineStr">
        <is>
          <t>Other Turnover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2" t="inlineStr">
        <is>
          <t>Cost of Sales</t>
        </is>
      </c>
      <c r="B24" t="n">
        <v>5434903</v>
      </c>
      <c r="C24" t="n">
        <v>5088000</v>
      </c>
      <c r="D24" t="n">
        <v>5905183</v>
      </c>
      <c r="E24" t="n">
        <v>6943932</v>
      </c>
      <c r="F24" t="n">
        <v>7289590</v>
      </c>
    </row>
    <row r="25">
      <c r="A25" s="22" t="inlineStr">
        <is>
          <t>Gross Profit</t>
        </is>
      </c>
      <c r="B25" t="n">
        <v>956262</v>
      </c>
      <c r="C25" t="n">
        <v>1250152</v>
      </c>
      <c r="D25" t="n">
        <v>1910344</v>
      </c>
      <c r="E25" t="n">
        <v>4386415</v>
      </c>
      <c r="F25" t="n">
        <v>5319126</v>
      </c>
    </row>
    <row r="26">
      <c r="A26" s="22" t="inlineStr">
        <is>
          <t>Profit Before Taxation</t>
        </is>
      </c>
      <c r="B26" t="n">
        <v>-247335</v>
      </c>
      <c r="C26" t="n">
        <v>330322</v>
      </c>
      <c r="D26" t="n">
        <v>984830</v>
      </c>
      <c r="E26" t="n">
        <v>3383150</v>
      </c>
      <c r="F26" t="n">
        <v>4350080</v>
      </c>
    </row>
    <row r="27">
      <c r="A27" s="22" t="inlineStr">
        <is>
          <t>Operating Profit</t>
        </is>
      </c>
      <c r="B27" t="n">
        <v>-248733</v>
      </c>
      <c r="C27" t="n">
        <v>327673</v>
      </c>
      <c r="D27" t="n">
        <v>984776</v>
      </c>
      <c r="E27" t="n">
        <v>3520819</v>
      </c>
      <c r="F27" t="n">
        <v>4354913</v>
      </c>
    </row>
    <row r="28">
      <c r="A28" s="22" t="inlineStr">
        <is>
          <t>Exceptional Items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2" t="inlineStr">
        <is>
          <t>Associates</t>
        </is>
      </c>
      <c r="B29" t="n">
        <v>1398</v>
      </c>
      <c r="C29" t="n">
        <v>2649</v>
      </c>
      <c r="D29" t="n">
        <v>54</v>
      </c>
      <c r="E29" t="n">
        <v>1090</v>
      </c>
      <c r="F29" t="n">
        <v>-4833</v>
      </c>
    </row>
    <row r="30">
      <c r="A30" s="22" t="inlineStr">
        <is>
          <t>Other Non-Operating Gains</t>
        </is>
      </c>
      <c r="B30" t="n">
        <v>0</v>
      </c>
      <c r="C30" t="n">
        <v>0</v>
      </c>
      <c r="D30" t="n">
        <v>0</v>
      </c>
      <c r="E30" t="n">
        <v>-138759</v>
      </c>
      <c r="F30" t="n">
        <v>0</v>
      </c>
    </row>
    <row r="31">
      <c r="A31" s="22" t="inlineStr">
        <is>
          <t>Taxation</t>
        </is>
      </c>
      <c r="B31" t="n">
        <v>45375</v>
      </c>
      <c r="C31" t="n">
        <v>179364</v>
      </c>
      <c r="D31" t="n">
        <v>348627</v>
      </c>
      <c r="E31" t="n">
        <v>882360</v>
      </c>
      <c r="F31" t="n">
        <v>1119984</v>
      </c>
    </row>
    <row r="32">
      <c r="A32" s="22" t="inlineStr">
        <is>
          <t>Minority Interests</t>
        </is>
      </c>
      <c r="B32" t="n">
        <v>6413</v>
      </c>
      <c r="C32" t="n">
        <v>17396</v>
      </c>
      <c r="D32" t="n">
        <v>33826</v>
      </c>
      <c r="E32" t="n">
        <v>79951</v>
      </c>
      <c r="F32" t="n">
        <v>82756</v>
      </c>
    </row>
    <row r="33">
      <c r="A33" s="22" t="inlineStr">
        <is>
          <t>Net Profit</t>
        </is>
      </c>
      <c r="B33" t="n">
        <v>-299123</v>
      </c>
      <c r="C33" t="n">
        <v>133562</v>
      </c>
      <c r="D33" t="n">
        <v>602377</v>
      </c>
      <c r="E33" t="n">
        <v>2420839</v>
      </c>
      <c r="F33" t="n">
        <v>3147340</v>
      </c>
    </row>
    <row r="34">
      <c r="A34" s="22" t="inlineStr">
        <is>
          <t>Unit</t>
        </is>
      </c>
      <c r="B34" t="inlineStr">
        <is>
          <t>Thousand</t>
        </is>
      </c>
      <c r="C34" t="inlineStr">
        <is>
          <t>Thousand</t>
        </is>
      </c>
      <c r="D34" t="inlineStr">
        <is>
          <t>Thousand</t>
        </is>
      </c>
      <c r="E34" t="inlineStr">
        <is>
          <t>Thousand</t>
        </is>
      </c>
      <c r="F34" t="inlineStr">
        <is>
          <t>Thousand</t>
        </is>
      </c>
    </row>
    <row r="35">
      <c r="A35" s="22" t="inlineStr">
        <is>
          <t>Currency</t>
        </is>
      </c>
      <c r="B35" t="inlineStr">
        <is>
          <t>RMB</t>
        </is>
      </c>
      <c r="C35" t="inlineStr">
        <is>
          <t>RMB</t>
        </is>
      </c>
      <c r="D35" t="inlineStr">
        <is>
          <t>RMB</t>
        </is>
      </c>
      <c r="E35" t="inlineStr">
        <is>
          <t>RMB</t>
        </is>
      </c>
      <c r="F35" t="inlineStr">
        <is>
          <t>RMB</t>
        </is>
      </c>
    </row>
    <row r="36">
      <c r="A36" s="22" t="inlineStr">
        <is>
          <t>EBITDA</t>
        </is>
      </c>
      <c r="B36" t="n">
        <v>804963</v>
      </c>
      <c r="C36" t="n">
        <v>1404562</v>
      </c>
      <c r="D36" t="n">
        <v>2129177</v>
      </c>
      <c r="E36" t="n">
        <v>4611966</v>
      </c>
      <c r="F36" t="n">
        <v>5728937</v>
      </c>
    </row>
    <row r="37">
      <c r="A37" s="22" t="inlineStr">
        <is>
          <t>Depreciation</t>
        </is>
      </c>
      <c r="B37" t="n">
        <v>876023</v>
      </c>
      <c r="C37" t="n">
        <v>854465</v>
      </c>
      <c r="D37" t="n">
        <v>869013</v>
      </c>
      <c r="E37" t="n">
        <v>846697</v>
      </c>
      <c r="F37" t="n">
        <v>1106303</v>
      </c>
    </row>
    <row r="38">
      <c r="A38" s="22" t="inlineStr">
        <is>
          <t>Total Dividends</t>
        </is>
      </c>
      <c r="B38" t="n">
        <v>78343</v>
      </c>
      <c r="C38" t="n">
        <v>47006</v>
      </c>
      <c r="D38" t="n">
        <v>242862</v>
      </c>
      <c r="E38" t="n">
        <v>971448</v>
      </c>
      <c r="F38" t="n">
        <v>783426</v>
      </c>
    </row>
    <row r="39">
      <c r="A39" s="22" t="inlineStr">
        <is>
          <t>Profit After Taxation And Dividends</t>
        </is>
      </c>
      <c r="B39" t="n">
        <v>-377466</v>
      </c>
      <c r="C39" t="n">
        <v>86556</v>
      </c>
      <c r="D39" t="n">
        <v>359515</v>
      </c>
      <c r="E39" t="n">
        <v>1449391</v>
      </c>
      <c r="F39" t="n">
        <v>2363914</v>
      </c>
    </row>
    <row r="40">
      <c r="A40" s="22" t="inlineStr">
        <is>
          <t>Interest Paid</t>
        </is>
      </c>
      <c r="B40" t="n">
        <v>177673</v>
      </c>
      <c r="C40" t="n">
        <v>222424</v>
      </c>
      <c r="D40" t="n">
        <v>275388</v>
      </c>
      <c r="E40" t="n">
        <v>244450</v>
      </c>
      <c r="F40" t="n">
        <v>267721</v>
      </c>
    </row>
    <row r="41">
      <c r="A41" s="22" t="inlineStr">
        <is>
          <t>Interest Capitalized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2" t="inlineStr">
        <is>
          <t>Non-current Assets Revaluation / Disposal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2" t="inlineStr">
        <is>
          <t>Turnover Growth (%)</t>
        </is>
      </c>
      <c r="B43" t="n">
        <v>-22</v>
      </c>
      <c r="C43" t="n">
        <v>-0.83</v>
      </c>
      <c r="D43" t="n">
        <v>23.31</v>
      </c>
      <c r="E43" t="n">
        <v>44.97</v>
      </c>
      <c r="F43" t="n">
        <v>11.28</v>
      </c>
    </row>
    <row r="44">
      <c r="A44" s="22" t="inlineStr">
        <is>
          <t>Net Profit Growth (%)</t>
        </is>
      </c>
      <c r="B44" t="n">
        <v>0</v>
      </c>
      <c r="C44" t="n">
        <v>0</v>
      </c>
      <c r="D44" t="n">
        <v>351.01</v>
      </c>
      <c r="E44" t="n">
        <v>301.88</v>
      </c>
      <c r="F44" t="n">
        <v>30.01</v>
      </c>
    </row>
    <row r="45">
      <c r="A45" s="22" t="inlineStr">
        <is>
          <t>Auditor's Opinion</t>
        </is>
      </c>
      <c r="B45" t="inlineStr">
        <is>
          <t>Unqualified</t>
        </is>
      </c>
      <c r="C45" t="inlineStr">
        <is>
          <t>Unqualified</t>
        </is>
      </c>
      <c r="D45" t="inlineStr">
        <is>
          <t>Unqualified</t>
        </is>
      </c>
      <c r="E45" t="inlineStr">
        <is>
          <t>Unqualified</t>
        </is>
      </c>
      <c r="F45" t="inlineStr">
        <is>
          <t>Unqualified</t>
        </is>
      </c>
    </row>
    <row r="46">
      <c r="A46" s="22" t="inlineStr">
        <is>
          <t>Net Cash Flow from Operating Activities</t>
        </is>
      </c>
      <c r="B46" t="n">
        <v>1380210</v>
      </c>
      <c r="C46" t="n">
        <v>1803217</v>
      </c>
      <c r="D46" t="n">
        <v>1342225</v>
      </c>
      <c r="E46" t="n">
        <v>3560862</v>
      </c>
      <c r="F46" t="n">
        <v>5865539</v>
      </c>
    </row>
    <row r="47">
      <c r="A47" s="22" t="inlineStr">
        <is>
          <t>Net Cash Flow from Return on Investments &amp; Servicing of Finance</t>
        </is>
      </c>
      <c r="B47" t="n">
        <v>-380061</v>
      </c>
      <c r="C47" t="n">
        <v>-293887</v>
      </c>
      <c r="D47" t="n">
        <v>-323843</v>
      </c>
      <c r="E47" t="n">
        <v>-484288</v>
      </c>
      <c r="F47" t="n">
        <v>-1131384</v>
      </c>
    </row>
    <row r="48">
      <c r="A48" s="22" t="inlineStr">
        <is>
          <t>Interest Received</t>
        </is>
      </c>
      <c r="B48" t="n">
        <v>41620</v>
      </c>
      <c r="C48" t="n">
        <v>14698</v>
      </c>
      <c r="D48" t="n">
        <v>8456</v>
      </c>
      <c r="E48" t="n">
        <v>8365</v>
      </c>
      <c r="F48" t="n">
        <v>174267</v>
      </c>
    </row>
    <row r="49">
      <c r="A49" s="22" t="inlineStr">
        <is>
          <t>Dividend Received</t>
        </is>
      </c>
      <c r="B49" t="n">
        <v>2725</v>
      </c>
      <c r="C49" t="n">
        <v>2256</v>
      </c>
      <c r="D49" t="n">
        <v>4056</v>
      </c>
      <c r="E49" t="n">
        <v>2327</v>
      </c>
      <c r="F49" t="n">
        <v>2933</v>
      </c>
    </row>
    <row r="50">
      <c r="A50" s="22" t="inlineStr">
        <is>
          <t>Dividend Paid</t>
        </is>
      </c>
      <c r="B50" t="n">
        <v>-244374</v>
      </c>
      <c r="C50" t="n">
        <v>-86736</v>
      </c>
      <c r="D50" t="n">
        <v>-60967</v>
      </c>
      <c r="E50" t="n">
        <v>-268828</v>
      </c>
      <c r="F50" t="n">
        <v>-1029448</v>
      </c>
    </row>
    <row r="51">
      <c r="A51" s="22" t="inlineStr">
        <is>
          <t>Others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22" t="inlineStr">
        <is>
          <t>Taxes (Paid) / Refunded</t>
        </is>
      </c>
      <c r="B52" t="n">
        <v>-130836</v>
      </c>
      <c r="C52" t="n">
        <v>-137487</v>
      </c>
      <c r="D52" t="n">
        <v>-173354</v>
      </c>
      <c r="E52" t="n">
        <v>-652998</v>
      </c>
      <c r="F52" t="n">
        <v>-982235</v>
      </c>
    </row>
    <row r="53">
      <c r="A53" s="22" t="inlineStr">
        <is>
          <t>Net Cash Flow from Investing Activities</t>
        </is>
      </c>
      <c r="B53" t="n">
        <v>-415032</v>
      </c>
      <c r="C53" t="n">
        <v>-190098</v>
      </c>
      <c r="D53" t="n">
        <v>-150063</v>
      </c>
      <c r="E53" t="n">
        <v>-81917</v>
      </c>
      <c r="F53" t="n">
        <v>-393801</v>
      </c>
    </row>
    <row r="54">
      <c r="A54" s="22" t="inlineStr">
        <is>
          <t>Additions to Fixed Assets</t>
        </is>
      </c>
      <c r="B54" t="n">
        <v>-419655</v>
      </c>
      <c r="C54" t="n">
        <v>-177401</v>
      </c>
      <c r="D54" t="n">
        <v>-135329</v>
      </c>
      <c r="E54" t="n">
        <v>-154198</v>
      </c>
      <c r="F54" t="n">
        <v>-228297</v>
      </c>
    </row>
    <row r="55">
      <c r="A55" s="22" t="inlineStr">
        <is>
          <t>Disposal of Fixed Assets</t>
        </is>
      </c>
      <c r="B55" t="n">
        <v>5624</v>
      </c>
      <c r="C55" t="n">
        <v>13244</v>
      </c>
      <c r="D55" t="n">
        <v>30040</v>
      </c>
      <c r="E55" t="n">
        <v>15847</v>
      </c>
      <c r="F55" t="n">
        <v>6270</v>
      </c>
    </row>
    <row r="56">
      <c r="A56" s="22" t="inlineStr">
        <is>
          <t>Increase in Investments</t>
        </is>
      </c>
      <c r="B56" t="n">
        <v>0</v>
      </c>
      <c r="C56" t="n">
        <v>0</v>
      </c>
      <c r="D56" t="n">
        <v>-839</v>
      </c>
      <c r="E56" t="n">
        <v>0</v>
      </c>
      <c r="F56" t="n">
        <v>-714190</v>
      </c>
    </row>
    <row r="57">
      <c r="A57" s="22" t="inlineStr">
        <is>
          <t>Decrease in Investments</t>
        </is>
      </c>
      <c r="B57" t="n">
        <v>0</v>
      </c>
      <c r="C57" t="n">
        <v>0</v>
      </c>
      <c r="D57" t="n">
        <v>0</v>
      </c>
      <c r="E57" t="n">
        <v>10830</v>
      </c>
      <c r="F57" t="n">
        <v>0</v>
      </c>
    </row>
    <row r="58">
      <c r="A58" s="22" t="inlineStr">
        <is>
          <t>Net Cash Flow with Related Parties</t>
        </is>
      </c>
      <c r="B58" t="n">
        <v>-19935</v>
      </c>
      <c r="C58" t="n">
        <v>-19748</v>
      </c>
      <c r="D58" t="n">
        <v>-68416</v>
      </c>
      <c r="E58" t="n">
        <v>14000</v>
      </c>
      <c r="F58" t="n">
        <v>561099</v>
      </c>
    </row>
    <row r="59">
      <c r="A59" s="22" t="inlineStr">
        <is>
          <t>Others</t>
        </is>
      </c>
      <c r="B59" t="n">
        <v>18934</v>
      </c>
      <c r="C59" t="n">
        <v>-6193</v>
      </c>
      <c r="D59" t="n">
        <v>24481</v>
      </c>
      <c r="E59" t="n">
        <v>31604</v>
      </c>
      <c r="F59" t="n">
        <v>-18683</v>
      </c>
    </row>
    <row r="60">
      <c r="A60" s="22" t="inlineStr">
        <is>
          <t>Net Cash Flow before Financing Activities</t>
        </is>
      </c>
      <c r="B60" t="n">
        <v>454281</v>
      </c>
      <c r="C60" t="n">
        <v>1181745</v>
      </c>
      <c r="D60" t="n">
        <v>694965</v>
      </c>
      <c r="E60" t="n">
        <v>2341659</v>
      </c>
      <c r="F60" t="n">
        <v>3358119</v>
      </c>
    </row>
    <row r="61">
      <c r="A61" s="22" t="inlineStr">
        <is>
          <t>Net Cash Flow from Financing Activities</t>
        </is>
      </c>
      <c r="B61" t="n">
        <v>-1673615</v>
      </c>
      <c r="C61" t="n">
        <v>-1753575</v>
      </c>
      <c r="D61" t="n">
        <v>-288138</v>
      </c>
      <c r="E61" t="n">
        <v>1726785</v>
      </c>
      <c r="F61" t="n">
        <v>-424234</v>
      </c>
    </row>
    <row r="62">
      <c r="A62" s="22" t="inlineStr">
        <is>
          <t>New Loans</t>
        </is>
      </c>
      <c r="B62" t="n">
        <v>6638246</v>
      </c>
      <c r="C62" t="n">
        <v>6278284</v>
      </c>
      <c r="D62" t="n">
        <v>7187729</v>
      </c>
      <c r="E62" t="n">
        <v>5910412</v>
      </c>
      <c r="F62" t="n">
        <v>9929188</v>
      </c>
    </row>
    <row r="63">
      <c r="A63" s="22" t="inlineStr">
        <is>
          <t>Loans Repayment</t>
        </is>
      </c>
      <c r="B63" t="n">
        <v>-8311861</v>
      </c>
      <c r="C63" t="n">
        <v>-8031859</v>
      </c>
      <c r="D63" t="n">
        <v>-7475867</v>
      </c>
      <c r="E63" t="n">
        <v>-4183627</v>
      </c>
      <c r="F63" t="n">
        <v>-10353422</v>
      </c>
    </row>
    <row r="64">
      <c r="A64" s="22" t="inlineStr">
        <is>
          <t>Fixed Income/Debt Instruments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22" t="inlineStr">
        <is>
          <t>Repayment of Fixed Income/Debt Instruments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22" t="inlineStr">
        <is>
          <t>Equity Financing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22" t="inlineStr">
        <is>
          <t>Net Cash Flow with Related Parties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22" t="inlineStr">
        <is>
          <t>Others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22" t="inlineStr">
        <is>
          <t>Increase(Decrease) in Cash &amp; Cash Equivalents</t>
        </is>
      </c>
      <c r="B69" t="n">
        <v>-1219334</v>
      </c>
      <c r="C69" t="n">
        <v>-571830</v>
      </c>
      <c r="D69" t="n">
        <v>406827</v>
      </c>
      <c r="E69" t="n">
        <v>4068444</v>
      </c>
      <c r="F69" t="n">
        <v>2933885</v>
      </c>
    </row>
    <row r="70">
      <c r="A70" s="22" t="inlineStr">
        <is>
          <t>Cash &amp; Cash Equivalents at Beginning of Year</t>
        </is>
      </c>
      <c r="B70" t="n">
        <v>2324584</v>
      </c>
      <c r="C70" t="n">
        <v>1105250</v>
      </c>
      <c r="D70" t="n">
        <v>533420</v>
      </c>
      <c r="E70" t="n">
        <v>940247</v>
      </c>
      <c r="F70" t="n">
        <v>5008691</v>
      </c>
    </row>
    <row r="71">
      <c r="A71" s="22" t="inlineStr">
        <is>
          <t>Net Cash Flow due to Change in Exchange Rate/Others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22" t="inlineStr">
        <is>
          <t>Cash &amp; Cash Equivalents at End of Year</t>
        </is>
      </c>
      <c r="B72" t="n">
        <v>1105250</v>
      </c>
      <c r="C72" t="n">
        <v>533420</v>
      </c>
      <c r="D72" t="n">
        <v>940247</v>
      </c>
      <c r="E72" t="n">
        <v>5008691</v>
      </c>
      <c r="F72" t="n">
        <v>7942576</v>
      </c>
    </row>
    <row r="73">
      <c r="A73" s="22" t="inlineStr">
        <is>
          <t>Non Current Assets</t>
        </is>
      </c>
      <c r="B73" t="n">
        <v>12718227</v>
      </c>
      <c r="C73" t="n">
        <v>11986101</v>
      </c>
      <c r="D73" t="n">
        <v>11150735</v>
      </c>
      <c r="E73" t="n">
        <v>10270710</v>
      </c>
      <c r="F73" t="n">
        <v>11365682</v>
      </c>
    </row>
    <row r="74">
      <c r="A74" s="22" t="inlineStr">
        <is>
          <t>Fixed Assets</t>
        </is>
      </c>
      <c r="B74" t="n">
        <v>11156960</v>
      </c>
      <c r="C74" t="n">
        <v>10349871</v>
      </c>
      <c r="D74" t="n">
        <v>9563903</v>
      </c>
      <c r="E74" t="n">
        <v>8687763</v>
      </c>
      <c r="F74" t="n">
        <v>8979274</v>
      </c>
    </row>
    <row r="75">
      <c r="A75" s="22" t="inlineStr">
        <is>
          <t>Investments</t>
        </is>
      </c>
      <c r="B75" t="n">
        <v>92056</v>
      </c>
      <c r="C75" t="n">
        <v>80746</v>
      </c>
      <c r="D75" t="n">
        <v>60047</v>
      </c>
      <c r="E75" t="n">
        <v>65610</v>
      </c>
      <c r="F75" t="n">
        <v>65610</v>
      </c>
    </row>
    <row r="76">
      <c r="A76" s="22" t="inlineStr">
        <is>
          <t>Other Assets</t>
        </is>
      </c>
      <c r="B76" t="n">
        <v>1469211</v>
      </c>
      <c r="C76" t="n">
        <v>1555484</v>
      </c>
      <c r="D76" t="n">
        <v>1526785</v>
      </c>
      <c r="E76" t="n">
        <v>1517337</v>
      </c>
      <c r="F76" t="n">
        <v>2320798</v>
      </c>
    </row>
    <row r="77">
      <c r="A77" s="22" t="inlineStr">
        <is>
          <t>Current Assets</t>
        </is>
      </c>
      <c r="B77" t="n">
        <v>4908953</v>
      </c>
      <c r="C77" t="n">
        <v>3916054</v>
      </c>
      <c r="D77" t="n">
        <v>5259252</v>
      </c>
      <c r="E77" t="n">
        <v>10451636</v>
      </c>
      <c r="F77" t="n">
        <v>12620072</v>
      </c>
    </row>
    <row r="78">
      <c r="A78" s="22" t="inlineStr">
        <is>
          <t>Cash On Hand</t>
        </is>
      </c>
      <c r="B78" t="n">
        <v>1109616</v>
      </c>
      <c r="C78" t="n">
        <v>538528</v>
      </c>
      <c r="D78" t="n">
        <v>946795</v>
      </c>
      <c r="E78" t="n">
        <v>5015147</v>
      </c>
      <c r="F78" t="n">
        <v>7957079</v>
      </c>
    </row>
    <row r="79">
      <c r="A79" s="22" t="inlineStr">
        <is>
          <t>Receivables</t>
        </is>
      </c>
      <c r="B79" t="n">
        <v>2247128</v>
      </c>
      <c r="C79" t="n">
        <v>1843202</v>
      </c>
      <c r="D79" t="n">
        <v>2588885</v>
      </c>
      <c r="E79" t="n">
        <v>3723746</v>
      </c>
      <c r="F79" t="n">
        <v>3475667</v>
      </c>
    </row>
    <row r="80">
      <c r="A80" s="22" t="inlineStr">
        <is>
          <t>Inventory</t>
        </is>
      </c>
      <c r="B80" t="n">
        <v>740781</v>
      </c>
      <c r="C80" t="n">
        <v>767818</v>
      </c>
      <c r="D80" t="n">
        <v>727506</v>
      </c>
      <c r="E80" t="n">
        <v>726239</v>
      </c>
      <c r="F80" t="n">
        <v>674380</v>
      </c>
    </row>
    <row r="81">
      <c r="A81" s="22" t="inlineStr">
        <is>
          <t>Other Current Assets</t>
        </is>
      </c>
      <c r="B81" t="n">
        <v>811428</v>
      </c>
      <c r="C81" t="n">
        <v>766506</v>
      </c>
      <c r="D81" t="n">
        <v>996066</v>
      </c>
      <c r="E81" t="n">
        <v>986504</v>
      </c>
      <c r="F81" t="n">
        <v>512946</v>
      </c>
    </row>
    <row r="82">
      <c r="A82" s="22" t="inlineStr">
        <is>
          <t>Total Assets</t>
        </is>
      </c>
      <c r="B82" t="n">
        <v>17627180</v>
      </c>
      <c r="C82" t="n">
        <v>15902155</v>
      </c>
      <c r="D82" t="n">
        <v>16409987</v>
      </c>
      <c r="E82" t="n">
        <v>20722346</v>
      </c>
      <c r="F82" t="n">
        <v>23985754</v>
      </c>
    </row>
    <row r="83">
      <c r="A83" s="22" t="inlineStr">
        <is>
          <t>Non Current Liabilities</t>
        </is>
      </c>
      <c r="B83" t="n">
        <v>3605244</v>
      </c>
      <c r="C83" t="n">
        <v>3307441</v>
      </c>
      <c r="D83" t="n">
        <v>1964404</v>
      </c>
      <c r="E83" t="n">
        <v>4224720</v>
      </c>
      <c r="F83" t="n">
        <v>1647408</v>
      </c>
    </row>
    <row r="84">
      <c r="A84" s="22" t="inlineStr">
        <is>
          <t>Long Term Debt</t>
        </is>
      </c>
      <c r="B84" t="n">
        <v>3565860</v>
      </c>
      <c r="C84" t="n">
        <v>3262563</v>
      </c>
      <c r="D84" t="n">
        <v>1911998</v>
      </c>
      <c r="E84" t="n">
        <v>4154659</v>
      </c>
      <c r="F84" t="n">
        <v>1540119</v>
      </c>
    </row>
    <row r="85">
      <c r="A85" s="22" t="inlineStr">
        <is>
          <t>Other Long Term Liabilities</t>
        </is>
      </c>
      <c r="B85" t="n">
        <v>39384</v>
      </c>
      <c r="C85" t="n">
        <v>44878</v>
      </c>
      <c r="D85" t="n">
        <v>52406</v>
      </c>
      <c r="E85" t="n">
        <v>70061</v>
      </c>
      <c r="F85" t="n">
        <v>107289</v>
      </c>
    </row>
    <row r="86">
      <c r="A86" s="22" t="inlineStr">
        <is>
          <t>Current Liabilities</t>
        </is>
      </c>
      <c r="B86" t="n">
        <v>4451010</v>
      </c>
      <c r="C86" t="n">
        <v>2959566</v>
      </c>
      <c r="D86" t="n">
        <v>4235199</v>
      </c>
      <c r="E86" t="n">
        <v>4055280</v>
      </c>
      <c r="F86" t="n">
        <v>7695352</v>
      </c>
    </row>
    <row r="87">
      <c r="A87" s="22" t="inlineStr">
        <is>
          <t>Payables</t>
        </is>
      </c>
      <c r="B87" t="n">
        <v>529543</v>
      </c>
      <c r="C87" t="n">
        <v>450216</v>
      </c>
      <c r="D87" t="n">
        <v>381133</v>
      </c>
      <c r="E87" t="n">
        <v>392771</v>
      </c>
      <c r="F87" t="n">
        <v>412453</v>
      </c>
    </row>
    <row r="88">
      <c r="A88" s="22" t="inlineStr">
        <is>
          <t>Short Term Debt</t>
        </is>
      </c>
      <c r="B88" t="n">
        <v>3379212</v>
      </c>
      <c r="C88" t="n">
        <v>1928934</v>
      </c>
      <c r="D88" t="n">
        <v>2991361</v>
      </c>
      <c r="E88" t="n">
        <v>2475485</v>
      </c>
      <c r="F88" t="n">
        <v>4774727</v>
      </c>
    </row>
    <row r="89">
      <c r="A89" s="22" t="inlineStr">
        <is>
          <t>Other Current Liabilities</t>
        </is>
      </c>
      <c r="B89" t="n">
        <v>531408</v>
      </c>
      <c r="C89" t="n">
        <v>532401</v>
      </c>
      <c r="D89" t="n">
        <v>654231</v>
      </c>
      <c r="E89" t="n">
        <v>747194</v>
      </c>
      <c r="F89" t="n">
        <v>1952758</v>
      </c>
    </row>
    <row r="90">
      <c r="A90" s="22" t="inlineStr">
        <is>
          <t>Total Liabilities</t>
        </is>
      </c>
      <c r="B90" t="n">
        <v>8056254</v>
      </c>
      <c r="C90" t="n">
        <v>6267007</v>
      </c>
      <c r="D90" t="n">
        <v>6199603</v>
      </c>
      <c r="E90" t="n">
        <v>8280000</v>
      </c>
      <c r="F90" t="n">
        <v>9342760</v>
      </c>
    </row>
    <row r="91">
      <c r="A91" s="22" t="inlineStr">
        <is>
          <t>Owner's Equity</t>
        </is>
      </c>
      <c r="B91" t="n">
        <v>9299342</v>
      </c>
      <c r="C91" t="n">
        <v>9354561</v>
      </c>
      <c r="D91" t="n">
        <v>9909932</v>
      </c>
      <c r="E91" t="n">
        <v>12087909</v>
      </c>
      <c r="F91" t="n">
        <v>14263801</v>
      </c>
    </row>
    <row r="92">
      <c r="A92" s="22" t="inlineStr">
        <is>
          <t>Share Capital</t>
        </is>
      </c>
      <c r="B92" t="n">
        <v>140390</v>
      </c>
      <c r="C92" t="n">
        <v>140390</v>
      </c>
      <c r="D92" t="n">
        <v>140390</v>
      </c>
      <c r="E92" t="n">
        <v>140390</v>
      </c>
      <c r="F92" t="n">
        <v>140390</v>
      </c>
    </row>
    <row r="93">
      <c r="A93" s="22" t="inlineStr">
        <is>
          <t>Reserves</t>
        </is>
      </c>
      <c r="B93" t="n">
        <v>9158952</v>
      </c>
      <c r="C93" t="n">
        <v>9214171</v>
      </c>
      <c r="D93" t="n">
        <v>9769542</v>
      </c>
      <c r="E93" t="n">
        <v>11947519</v>
      </c>
      <c r="F93" t="n">
        <v>14123411</v>
      </c>
    </row>
    <row r="94">
      <c r="A94" s="22" t="inlineStr">
        <is>
          <t>Perpetual Capital Securities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2" t="inlineStr">
        <is>
          <t>Minority interests</t>
        </is>
      </c>
      <c r="B95" t="n">
        <v>271584</v>
      </c>
      <c r="C95" t="n">
        <v>280587</v>
      </c>
      <c r="D95" t="n">
        <v>300452</v>
      </c>
      <c r="E95" t="n">
        <v>354437</v>
      </c>
      <c r="F95" t="n">
        <v>379193</v>
      </c>
    </row>
    <row r="96">
      <c r="A96" s="22" t="inlineStr">
        <is>
          <t>Total Equity</t>
        </is>
      </c>
      <c r="B96" t="n">
        <v>9570926</v>
      </c>
      <c r="C96" t="n">
        <v>9635148</v>
      </c>
      <c r="D96" t="n">
        <v>10210384</v>
      </c>
      <c r="E96" t="n">
        <v>12442346</v>
      </c>
      <c r="F96" t="n">
        <v>14642994</v>
      </c>
    </row>
    <row r="97">
      <c r="A97" s="22" t="inlineStr">
        <is>
          <t>Total Debt</t>
        </is>
      </c>
      <c r="B97" t="n">
        <v>6945072</v>
      </c>
      <c r="C97" t="n">
        <v>5191497</v>
      </c>
      <c r="D97" t="n">
        <v>4903359</v>
      </c>
      <c r="E97" t="n">
        <v>6630144</v>
      </c>
      <c r="F97" t="n">
        <v>6314846</v>
      </c>
    </row>
    <row r="98">
      <c r="A98" s="22" t="inlineStr">
        <is>
          <t>Net Assets</t>
        </is>
      </c>
      <c r="B98" t="n">
        <v>9299342</v>
      </c>
      <c r="C98" t="n">
        <v>9354561</v>
      </c>
      <c r="D98" t="n">
        <v>9909932</v>
      </c>
      <c r="E98" t="n">
        <v>12087909</v>
      </c>
      <c r="F98" t="n">
        <v>14263801</v>
      </c>
    </row>
    <row r="99">
      <c r="A99" s="22" t="inlineStr">
        <is>
          <t>Intangible Assets</t>
        </is>
      </c>
      <c r="B99" t="n">
        <v>697638</v>
      </c>
      <c r="C99" t="n">
        <v>697431</v>
      </c>
      <c r="D99" t="n">
        <v>697414</v>
      </c>
      <c r="E99" t="n">
        <v>722206</v>
      </c>
      <c r="F99" t="n">
        <v>1522573</v>
      </c>
    </row>
    <row r="100">
      <c r="A100" s="22" t="inlineStr">
        <is>
          <t>Net Profit (Mn)</t>
        </is>
      </c>
      <c r="B100" t="n">
        <v>-352</v>
      </c>
      <c r="C100" t="n">
        <v>148</v>
      </c>
      <c r="D100" t="n">
        <v>722</v>
      </c>
      <c r="E100" t="n">
        <v>2756</v>
      </c>
      <c r="F100" t="n">
        <v>3517</v>
      </c>
    </row>
    <row r="101">
      <c r="A101" s="22" t="inlineStr">
        <is>
          <t>Earnings Per Share</t>
        </is>
      </c>
      <c r="B101" t="n">
        <v>-0.2246</v>
      </c>
      <c r="C101" t="n">
        <v>0.0945</v>
      </c>
      <c r="D101" t="n">
        <v>0.4604</v>
      </c>
      <c r="E101" t="n">
        <v>1.7591</v>
      </c>
      <c r="F101" t="n">
        <v>2.2451</v>
      </c>
    </row>
    <row r="102">
      <c r="A102" s="22" t="inlineStr">
        <is>
          <t>EPS Growth (%)</t>
        </is>
      </c>
      <c r="B102" t="n">
        <v>0</v>
      </c>
      <c r="C102" t="n">
        <v>0</v>
      </c>
      <c r="D102" t="n">
        <v>387.4</v>
      </c>
      <c r="E102" t="n">
        <v>282.11</v>
      </c>
      <c r="F102" t="n">
        <v>27.62</v>
      </c>
    </row>
    <row r="103">
      <c r="A103" s="22" t="inlineStr">
        <is>
          <t>Dividend Per Share</t>
        </is>
      </c>
      <c r="B103" t="n">
        <v>0.0588</v>
      </c>
      <c r="C103" t="n">
        <v>0.0333</v>
      </c>
      <c r="D103" t="n">
        <v>0.1858</v>
      </c>
      <c r="E103" t="n">
        <v>0.7059</v>
      </c>
      <c r="F103" t="n">
        <v>0.5588</v>
      </c>
    </row>
    <row r="104">
      <c r="A104" s="22" t="inlineStr">
        <is>
          <t>PE (X)</t>
        </is>
      </c>
      <c r="B104" t="n">
        <v>-10.59</v>
      </c>
      <c r="C104" t="n">
        <v>33.77</v>
      </c>
      <c r="D104" t="n">
        <v>14.73</v>
      </c>
      <c r="E104" t="n">
        <v>5.16</v>
      </c>
      <c r="F104" t="n">
        <v>3.51</v>
      </c>
    </row>
    <row r="105">
      <c r="A105" s="22" t="inlineStr">
        <is>
          <t>Yield (%)</t>
        </is>
      </c>
      <c r="B105" t="n">
        <v>2.47</v>
      </c>
      <c r="C105" t="n">
        <v>1.05</v>
      </c>
      <c r="D105" t="n">
        <v>2.74</v>
      </c>
      <c r="E105" t="n">
        <v>7.77</v>
      </c>
      <c r="F105" t="n">
        <v>7.1</v>
      </c>
    </row>
    <row r="106">
      <c r="A106" s="22" t="inlineStr">
        <is>
          <t>NAV</t>
        </is>
      </c>
      <c r="B106" t="n">
        <v>6.9802</v>
      </c>
      <c r="C106" t="n">
        <v>6.6345</v>
      </c>
      <c r="D106" t="n">
        <v>7.5827</v>
      </c>
      <c r="E106" t="n">
        <v>8.784000000000001</v>
      </c>
      <c r="F106" t="n">
        <v>10.1731</v>
      </c>
    </row>
    <row r="107">
      <c r="A107" s="22" t="inlineStr">
        <is>
          <t>Currency Conversion</t>
        </is>
      </c>
      <c r="B107" t="n">
        <v>1.1761</v>
      </c>
      <c r="C107" t="n">
        <v>1.11125</v>
      </c>
      <c r="D107" t="n">
        <v>1.1989</v>
      </c>
      <c r="E107" t="n">
        <v>1.1386</v>
      </c>
      <c r="F107" t="n">
        <v>1.1175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2020-09-08T05:24:12Z</dcterms:created>
  <dcterms:modified xmlns:dcterms="http://purl.org/dc/terms/" xmlns:xsi="http://www.w3.org/2001/XMLSchema-instance" xsi:type="dcterms:W3CDTF">2020-09-08T07:22:34Z</dcterms:modified>
  <cp:lastModifiedBy>kevinwtl</cp:lastModifiedBy>
</cp:coreProperties>
</file>