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ython\Projects\CropEnergy\Data\"/>
    </mc:Choice>
  </mc:AlternateContent>
  <xr:revisionPtr revIDLastSave="0" documentId="13_ncr:1_{673A9FE0-D941-4ECF-A19A-3460F40EAD67}" xr6:coauthVersionLast="47" xr6:coauthVersionMax="47" xr10:uidLastSave="{00000000-0000-0000-0000-000000000000}"/>
  <bookViews>
    <workbookView xWindow="-120" yWindow="-120" windowWidth="29040" windowHeight="15840" xr2:uid="{49011CFF-5A95-44B1-9AC4-86670BF04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S39" i="1"/>
  <c r="R39" i="1"/>
  <c r="O40" i="1"/>
  <c r="O39" i="1"/>
  <c r="N14" i="1" l="1"/>
  <c r="P14" i="1"/>
  <c r="N13" i="1"/>
  <c r="P13" i="1"/>
  <c r="N12" i="1"/>
  <c r="P12" i="1"/>
  <c r="N11" i="1"/>
  <c r="P11" i="1"/>
  <c r="L14" i="1"/>
  <c r="L13" i="1"/>
  <c r="L12" i="1"/>
  <c r="L11" i="1"/>
  <c r="N17" i="1"/>
  <c r="P17" i="1"/>
  <c r="N16" i="1"/>
  <c r="P16" i="1"/>
  <c r="L17" i="1"/>
  <c r="L16" i="1"/>
  <c r="N22" i="1"/>
  <c r="P22" i="1"/>
  <c r="N21" i="1"/>
  <c r="P21" i="1"/>
  <c r="N20" i="1"/>
  <c r="P20" i="1"/>
  <c r="N19" i="1"/>
  <c r="P19" i="1"/>
  <c r="L22" i="1"/>
  <c r="L21" i="1"/>
  <c r="L20" i="1"/>
  <c r="L19" i="1"/>
  <c r="N24" i="1"/>
  <c r="P24" i="1"/>
  <c r="N25" i="1"/>
  <c r="P25" i="1"/>
  <c r="N26" i="1"/>
  <c r="P26" i="1"/>
  <c r="N27" i="1"/>
  <c r="P27" i="1"/>
  <c r="L24" i="1"/>
  <c r="L25" i="1"/>
  <c r="L26" i="1"/>
  <c r="L27" i="1"/>
  <c r="N30" i="1"/>
  <c r="P30" i="1"/>
  <c r="N29" i="1"/>
  <c r="P29" i="1"/>
  <c r="L29" i="1"/>
  <c r="L30" i="1"/>
  <c r="B30" i="1" l="1"/>
  <c r="B29" i="1"/>
  <c r="B28" i="1"/>
  <c r="B27" i="1"/>
  <c r="B26" i="1"/>
  <c r="B25" i="1"/>
  <c r="B24" i="1"/>
  <c r="B23" i="1"/>
  <c r="D22" i="1"/>
  <c r="D19" i="1" s="1"/>
  <c r="C22" i="1"/>
  <c r="C19" i="1" s="1"/>
  <c r="B22" i="1"/>
  <c r="D21" i="1"/>
  <c r="C21" i="1"/>
  <c r="B21" i="1"/>
  <c r="D20" i="1"/>
  <c r="C20" i="1"/>
  <c r="B20" i="1"/>
  <c r="B19" i="1"/>
  <c r="B17" i="1"/>
  <c r="B16" i="1"/>
  <c r="B14" i="1"/>
  <c r="B13" i="1"/>
  <c r="B12" i="1"/>
  <c r="B11" i="1"/>
  <c r="D9" i="1"/>
  <c r="C9" i="1"/>
  <c r="B9" i="1"/>
  <c r="B6" i="1" s="1"/>
  <c r="D8" i="1"/>
  <c r="C8" i="1"/>
  <c r="B8" i="1"/>
  <c r="D7" i="1"/>
  <c r="C7" i="1"/>
  <c r="B7" i="1"/>
  <c r="D6" i="1"/>
  <c r="C6" i="1"/>
</calcChain>
</file>

<file path=xl/sharedStrings.xml><?xml version="1.0" encoding="utf-8"?>
<sst xmlns="http://schemas.openxmlformats.org/spreadsheetml/2006/main" count="19" uniqueCount="19">
  <si>
    <t>柴油（万吨）</t>
    <phoneticPr fontId="1" type="noConversion"/>
  </si>
  <si>
    <t>农药（万吨）</t>
    <phoneticPr fontId="1" type="noConversion"/>
  </si>
  <si>
    <t>Year</t>
    <phoneticPr fontId="1" type="noConversion"/>
  </si>
  <si>
    <t>农村用电量（亿千瓦时）</t>
    <phoneticPr fontId="1" type="noConversion"/>
  </si>
  <si>
    <t>灌溉面积（千公顷）</t>
    <phoneticPr fontId="1" type="noConversion"/>
  </si>
  <si>
    <t>化肥（万吨）</t>
    <phoneticPr fontId="1" type="noConversion"/>
  </si>
  <si>
    <t>小型拖拉机配套农具（万部）</t>
    <phoneticPr fontId="1" type="noConversion"/>
  </si>
  <si>
    <t>机动脱粒机（万台）</t>
    <phoneticPr fontId="1" type="noConversion"/>
  </si>
  <si>
    <t>农用排灌电动机（万台）</t>
    <phoneticPr fontId="1" type="noConversion"/>
  </si>
  <si>
    <t>农用排灌柴油机（万台）</t>
    <phoneticPr fontId="1" type="noConversion"/>
  </si>
  <si>
    <t>农膜（吨）</t>
    <phoneticPr fontId="1" type="noConversion"/>
  </si>
  <si>
    <t>大中型拖拉机 （台）</t>
    <phoneticPr fontId="1" type="noConversion"/>
  </si>
  <si>
    <t>氮肥（万吨）</t>
    <phoneticPr fontId="1" type="noConversion"/>
  </si>
  <si>
    <t>磷肥（万吨）</t>
    <phoneticPr fontId="1" type="noConversion"/>
  </si>
  <si>
    <t>钾肥（万吨）</t>
    <phoneticPr fontId="1" type="noConversion"/>
  </si>
  <si>
    <t>复合肥（万吨）</t>
    <phoneticPr fontId="1" type="noConversion"/>
  </si>
  <si>
    <t>大中型拖拉机配套农具 （万部）</t>
    <phoneticPr fontId="1" type="noConversion"/>
  </si>
  <si>
    <t>小型拖拉机（台）</t>
  </si>
  <si>
    <t>谷物联合收割机 （台）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</si>
</sst>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B1FE-B3DB-46A6-B872-EB26DBB723C0}">
  <dimension ref="A1:S73"/>
  <sheetViews>
    <sheetView tabSelected="1" zoomScaleNormal="100" workbookViewId="0">
      <pane xSplit="1425" ySplit="570" topLeftCell="A4" activePane="bottomRight"/>
      <selection sqref="A1:XFD1"/>
      <selection pane="topRight" activeCell="M1" sqref="M1:M1048576"/>
      <selection pane="bottomLeft" activeCell="A69" sqref="A69:XFD69"/>
      <selection pane="bottomRight" activeCell="F24" sqref="F24"/>
    </sheetView>
  </sheetViews>
  <sheetFormatPr defaultRowHeight="14.25" x14ac:dyDescent="0.2"/>
  <cols>
    <col min="1" max="1" width="8.25" customWidth="1"/>
    <col min="2" max="2" width="21.375" style="1" customWidth="1"/>
    <col min="3" max="3" width="17.875" style="1" customWidth="1"/>
    <col min="4" max="4" width="12.375" style="1" customWidth="1"/>
    <col min="5" max="5" width="12.125" style="1" customWidth="1"/>
    <col min="6" max="6" width="12.625" style="1" customWidth="1"/>
    <col min="7" max="7" width="14.375" style="1" customWidth="1"/>
    <col min="8" max="8" width="15.75" style="1" customWidth="1"/>
    <col min="9" max="9" width="19" customWidth="1"/>
    <col min="10" max="10" width="12.875" customWidth="1"/>
    <col min="11" max="11" width="12.875" style="2" customWidth="1"/>
    <col min="12" max="12" width="17" style="2" customWidth="1"/>
    <col min="13" max="13" width="15.875" style="2" customWidth="1"/>
    <col min="14" max="14" width="16.125" style="1" customWidth="1"/>
    <col min="15" max="15" width="27.875" style="1" customWidth="1"/>
    <col min="16" max="16" width="21.5" style="2" customWidth="1"/>
    <col min="17" max="17" width="16.25" style="1" customWidth="1"/>
    <col min="18" max="18" width="21.25" style="1" customWidth="1"/>
    <col min="19" max="19" width="22" style="1" customWidth="1"/>
  </cols>
  <sheetData>
    <row r="1" spans="1:19" s="2" customFormat="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0</v>
      </c>
      <c r="J1" s="2" t="s">
        <v>1</v>
      </c>
      <c r="K1" s="2" t="s">
        <v>10</v>
      </c>
      <c r="L1" s="2" t="s">
        <v>11</v>
      </c>
      <c r="M1" s="2" t="s">
        <v>17</v>
      </c>
      <c r="N1" s="2" t="s">
        <v>16</v>
      </c>
      <c r="O1" s="2" t="s">
        <v>6</v>
      </c>
      <c r="P1" s="2" t="s">
        <v>18</v>
      </c>
      <c r="Q1" s="2" t="s">
        <v>7</v>
      </c>
      <c r="R1" s="2" t="s">
        <v>8</v>
      </c>
      <c r="S1" s="2" t="s">
        <v>9</v>
      </c>
    </row>
    <row r="2" spans="1:19" x14ac:dyDescent="0.2">
      <c r="A2">
        <v>1949</v>
      </c>
      <c r="B2" s="1">
        <v>0.4</v>
      </c>
      <c r="C2" s="1">
        <v>15989</v>
      </c>
      <c r="D2" s="1">
        <v>6</v>
      </c>
      <c r="E2" s="1">
        <v>4.0200000000000005</v>
      </c>
      <c r="F2" s="1">
        <v>1.02</v>
      </c>
      <c r="G2" s="1">
        <v>0.30000000000000004</v>
      </c>
      <c r="H2" s="1">
        <v>0.65999999999999948</v>
      </c>
    </row>
    <row r="3" spans="1:19" x14ac:dyDescent="0.2">
      <c r="A3">
        <v>1950</v>
      </c>
      <c r="B3" s="1">
        <v>0.4</v>
      </c>
      <c r="C3" s="1">
        <v>17001</v>
      </c>
      <c r="D3" s="1">
        <v>8</v>
      </c>
      <c r="E3" s="1">
        <v>5.36</v>
      </c>
      <c r="F3" s="1">
        <v>1.36</v>
      </c>
      <c r="G3" s="1">
        <v>0.4</v>
      </c>
      <c r="H3" s="1">
        <v>0.87999999999999956</v>
      </c>
    </row>
    <row r="4" spans="1:19" x14ac:dyDescent="0.2">
      <c r="A4">
        <v>1951</v>
      </c>
      <c r="B4" s="1">
        <v>0.5</v>
      </c>
      <c r="C4" s="1">
        <v>17212</v>
      </c>
      <c r="D4" s="1">
        <v>7</v>
      </c>
      <c r="E4" s="1">
        <v>4.6900000000000004</v>
      </c>
      <c r="F4" s="1">
        <v>1.1900000000000002</v>
      </c>
      <c r="G4" s="1">
        <v>0.35000000000000003</v>
      </c>
      <c r="H4" s="1">
        <v>0.76999999999999935</v>
      </c>
    </row>
    <row r="5" spans="1:19" x14ac:dyDescent="0.2">
      <c r="A5">
        <v>1952</v>
      </c>
      <c r="B5" s="1">
        <v>0.5</v>
      </c>
      <c r="C5" s="1">
        <v>19959</v>
      </c>
      <c r="D5" s="1">
        <v>7.8</v>
      </c>
      <c r="E5" s="1">
        <v>5.226</v>
      </c>
      <c r="F5" s="1">
        <v>1.3260000000000001</v>
      </c>
      <c r="G5" s="1">
        <v>0.39</v>
      </c>
      <c r="H5" s="1">
        <v>0.85799999999999976</v>
      </c>
    </row>
    <row r="6" spans="1:19" x14ac:dyDescent="0.2">
      <c r="A6">
        <v>1953</v>
      </c>
      <c r="B6" s="1">
        <f>B5+(B9-B5)/4</f>
        <v>0.67999999999999994</v>
      </c>
      <c r="C6" s="1">
        <f>C5+(C10-C5)/5</f>
        <v>21435</v>
      </c>
      <c r="D6" s="1">
        <f>D5+(D10-D5)/5</f>
        <v>13.7</v>
      </c>
      <c r="E6" s="1">
        <v>9.1790000000000003</v>
      </c>
      <c r="F6" s="1">
        <v>2.3290000000000002</v>
      </c>
      <c r="G6" s="1">
        <v>0.68500000000000005</v>
      </c>
      <c r="H6" s="1">
        <v>1.5069999999999988</v>
      </c>
    </row>
    <row r="7" spans="1:19" x14ac:dyDescent="0.2">
      <c r="A7">
        <v>1954</v>
      </c>
      <c r="B7" s="1">
        <f>B5+(B10-B5)*2/5</f>
        <v>0.86</v>
      </c>
      <c r="C7" s="1">
        <f t="shared" ref="C7:D7" si="0">C5+(C10-C5)*2/5</f>
        <v>22911</v>
      </c>
      <c r="D7" s="1">
        <f t="shared" si="0"/>
        <v>19.599999999999998</v>
      </c>
      <c r="E7" s="1">
        <v>13.132</v>
      </c>
      <c r="F7" s="1">
        <v>3.3319999999999999</v>
      </c>
      <c r="G7" s="1">
        <v>0.98</v>
      </c>
      <c r="H7" s="1">
        <v>2.1559999999999984</v>
      </c>
    </row>
    <row r="8" spans="1:19" x14ac:dyDescent="0.2">
      <c r="A8">
        <v>1955</v>
      </c>
      <c r="B8" s="1">
        <f>B5+(B10-B5)*3/5</f>
        <v>1.04</v>
      </c>
      <c r="C8" s="1">
        <f t="shared" ref="C8:D8" si="1">C5+(C10-C5)*3/5</f>
        <v>24387</v>
      </c>
      <c r="D8" s="1">
        <f t="shared" si="1"/>
        <v>25.499999999999996</v>
      </c>
      <c r="E8" s="1">
        <v>17.084999999999997</v>
      </c>
      <c r="F8" s="1">
        <v>4.335</v>
      </c>
      <c r="G8" s="1">
        <v>1.2749999999999999</v>
      </c>
      <c r="H8" s="1">
        <v>2.8049999999999993</v>
      </c>
    </row>
    <row r="9" spans="1:19" x14ac:dyDescent="0.2">
      <c r="A9">
        <v>1956</v>
      </c>
      <c r="B9" s="1">
        <f>B5+(B10-B5)*4/5</f>
        <v>1.22</v>
      </c>
      <c r="C9" s="1">
        <f t="shared" ref="C9:D9" si="2">C5+(C10-C5)*4/5</f>
        <v>25863</v>
      </c>
      <c r="D9" s="1">
        <f t="shared" si="2"/>
        <v>31.4</v>
      </c>
      <c r="E9" s="1">
        <v>21.038</v>
      </c>
      <c r="F9" s="1">
        <v>5.3380000000000001</v>
      </c>
      <c r="G9" s="1">
        <v>1.57</v>
      </c>
      <c r="H9" s="1">
        <v>3.453999999999998</v>
      </c>
    </row>
    <row r="10" spans="1:19" x14ac:dyDescent="0.2">
      <c r="A10">
        <v>1957</v>
      </c>
      <c r="B10" s="1">
        <v>1.4</v>
      </c>
      <c r="C10" s="1">
        <v>27339</v>
      </c>
      <c r="D10" s="1">
        <v>37.299999999999997</v>
      </c>
      <c r="E10" s="1">
        <v>24.991</v>
      </c>
      <c r="F10" s="1">
        <v>6.3410000000000002</v>
      </c>
      <c r="G10" s="1">
        <v>1.865</v>
      </c>
      <c r="H10" s="1">
        <v>4.1029999999999971</v>
      </c>
      <c r="L10" s="2">
        <v>14674</v>
      </c>
      <c r="M10" s="2">
        <v>1000</v>
      </c>
      <c r="N10" s="1">
        <v>15</v>
      </c>
      <c r="P10" s="2">
        <v>1789</v>
      </c>
    </row>
    <row r="11" spans="1:19" x14ac:dyDescent="0.2">
      <c r="A11">
        <v>1958</v>
      </c>
      <c r="B11" s="1">
        <f>B10+(B15-B10)/5</f>
        <v>4.34</v>
      </c>
      <c r="C11" s="1">
        <v>32791</v>
      </c>
      <c r="D11" s="1">
        <v>54.6</v>
      </c>
      <c r="E11" s="1">
        <v>36.582000000000001</v>
      </c>
      <c r="F11" s="1">
        <v>9.282</v>
      </c>
      <c r="G11" s="1">
        <v>2.7300000000000004</v>
      </c>
      <c r="H11" s="1">
        <v>6.0060000000000002</v>
      </c>
      <c r="L11" s="2">
        <f>L10+(L15-L10)/5</f>
        <v>22726.799999999999</v>
      </c>
      <c r="M11" s="2">
        <v>1000</v>
      </c>
      <c r="N11" s="1">
        <f t="shared" ref="N11:P11" si="3">N10+(N15-N10)/5</f>
        <v>15.84</v>
      </c>
      <c r="P11" s="2">
        <f t="shared" si="3"/>
        <v>2612.4</v>
      </c>
    </row>
    <row r="12" spans="1:19" x14ac:dyDescent="0.2">
      <c r="A12">
        <v>1959</v>
      </c>
      <c r="B12" s="1">
        <f t="shared" ref="B12" si="4">B10+(B15-B10)*2/5</f>
        <v>7.2800000000000011</v>
      </c>
      <c r="C12" s="1">
        <v>35010</v>
      </c>
      <c r="D12" s="1">
        <v>53.8</v>
      </c>
      <c r="E12" s="1">
        <v>36.045999999999999</v>
      </c>
      <c r="F12" s="1">
        <v>9.1460000000000008</v>
      </c>
      <c r="G12" s="1">
        <v>2.69</v>
      </c>
      <c r="H12" s="1">
        <v>5.9179999999999975</v>
      </c>
      <c r="L12" s="2">
        <f>L10+(L15-L10)/5*2</f>
        <v>30779.599999999999</v>
      </c>
      <c r="M12" s="2">
        <v>1000</v>
      </c>
      <c r="N12" s="1">
        <f t="shared" ref="N12:P12" si="5">N10+(N15-N10)/5*2</f>
        <v>16.68</v>
      </c>
      <c r="P12" s="2">
        <f t="shared" si="5"/>
        <v>3435.8</v>
      </c>
    </row>
    <row r="13" spans="1:19" x14ac:dyDescent="0.2">
      <c r="A13">
        <v>1960</v>
      </c>
      <c r="B13" s="1">
        <f t="shared" ref="B13" si="6">B10+(B15-B10)*3/5</f>
        <v>10.220000000000001</v>
      </c>
      <c r="C13" s="1">
        <v>35083</v>
      </c>
      <c r="D13" s="1">
        <v>66.2</v>
      </c>
      <c r="E13" s="1">
        <v>44.354000000000006</v>
      </c>
      <c r="F13" s="1">
        <v>11.254000000000001</v>
      </c>
      <c r="G13" s="1">
        <v>3.3100000000000005</v>
      </c>
      <c r="H13" s="1">
        <v>7.2819999999999947</v>
      </c>
      <c r="L13" s="2">
        <f>L10+(L15-L10)/5*3</f>
        <v>38832.400000000001</v>
      </c>
      <c r="M13" s="2">
        <v>1000</v>
      </c>
      <c r="N13" s="1">
        <f t="shared" ref="N13:P13" si="7">N10+(N15-N10)/5*3</f>
        <v>17.52</v>
      </c>
      <c r="P13" s="2">
        <f t="shared" si="7"/>
        <v>4259.2</v>
      </c>
    </row>
    <row r="14" spans="1:19" x14ac:dyDescent="0.2">
      <c r="A14">
        <v>1961</v>
      </c>
      <c r="B14" s="1">
        <f t="shared" ref="B14" si="8">B10+(B15-B10)*4/5</f>
        <v>13.160000000000002</v>
      </c>
      <c r="C14" s="1">
        <v>32078</v>
      </c>
      <c r="D14" s="1">
        <v>44.8</v>
      </c>
      <c r="E14" s="1">
        <v>30.015999999999998</v>
      </c>
      <c r="F14" s="1">
        <v>7.6159999999999997</v>
      </c>
      <c r="G14" s="1">
        <v>2.2399999999999998</v>
      </c>
      <c r="H14" s="1">
        <v>4.927999999999999</v>
      </c>
      <c r="L14" s="2">
        <f>L10+(L15-L10)/5*4</f>
        <v>46885.2</v>
      </c>
      <c r="M14" s="2">
        <v>1000</v>
      </c>
      <c r="N14" s="1">
        <f t="shared" ref="N14:P14" si="9">N10+(N15-N10)/5*4</f>
        <v>18.36</v>
      </c>
      <c r="P14" s="2">
        <f t="shared" si="9"/>
        <v>5082.6000000000004</v>
      </c>
    </row>
    <row r="15" spans="1:19" x14ac:dyDescent="0.2">
      <c r="A15">
        <v>1962</v>
      </c>
      <c r="B15" s="1">
        <v>16.100000000000001</v>
      </c>
      <c r="C15" s="1">
        <v>30545</v>
      </c>
      <c r="D15" s="1">
        <v>63</v>
      </c>
      <c r="E15" s="1">
        <v>42.21</v>
      </c>
      <c r="F15" s="1">
        <v>10.71</v>
      </c>
      <c r="G15" s="1">
        <v>3.1500000000000004</v>
      </c>
      <c r="H15" s="1">
        <v>6.9299999999999979</v>
      </c>
      <c r="L15" s="2">
        <v>54938</v>
      </c>
      <c r="M15" s="2">
        <v>1000</v>
      </c>
      <c r="N15" s="1">
        <v>19.2</v>
      </c>
      <c r="P15" s="2">
        <v>5906</v>
      </c>
    </row>
    <row r="16" spans="1:19" x14ac:dyDescent="0.2">
      <c r="A16">
        <v>1963</v>
      </c>
      <c r="B16" s="1">
        <f>B15+(B18-B15)/3</f>
        <v>23.1</v>
      </c>
      <c r="C16" s="1">
        <v>30060</v>
      </c>
      <c r="D16" s="1">
        <v>104.3</v>
      </c>
      <c r="E16" s="1">
        <v>69.881</v>
      </c>
      <c r="F16" s="1">
        <v>17.731000000000002</v>
      </c>
      <c r="G16" s="1">
        <v>5.2149999999999999</v>
      </c>
      <c r="H16" s="1">
        <v>11.472999999999995</v>
      </c>
      <c r="L16" s="2">
        <f>L15+(L18-L15)/3</f>
        <v>60825</v>
      </c>
      <c r="M16" s="2">
        <v>2000</v>
      </c>
      <c r="N16" s="1">
        <f t="shared" ref="N16:P16" si="10">N15+(N18-N15)/3</f>
        <v>21.4</v>
      </c>
      <c r="P16" s="2">
        <f t="shared" si="10"/>
        <v>6172</v>
      </c>
    </row>
    <row r="17" spans="1:16" x14ac:dyDescent="0.2">
      <c r="A17">
        <v>1964</v>
      </c>
      <c r="B17" s="1">
        <f>B15+(B18-B15)*2/3</f>
        <v>30.1</v>
      </c>
      <c r="C17" s="1">
        <v>31518</v>
      </c>
      <c r="D17" s="1">
        <v>129</v>
      </c>
      <c r="E17" s="1">
        <v>86.43</v>
      </c>
      <c r="F17" s="1">
        <v>21.930000000000003</v>
      </c>
      <c r="G17" s="1">
        <v>6.45</v>
      </c>
      <c r="H17" s="1">
        <v>14.189999999999991</v>
      </c>
      <c r="L17" s="2">
        <f>L15+(L18-L15)/3*2</f>
        <v>66712</v>
      </c>
      <c r="M17" s="2">
        <v>3000.0000000000005</v>
      </c>
      <c r="N17" s="1">
        <f t="shared" ref="N17:P17" si="11">N15+(N18-N15)/3*2</f>
        <v>23.6</v>
      </c>
      <c r="P17" s="2">
        <f t="shared" si="11"/>
        <v>6438</v>
      </c>
    </row>
    <row r="18" spans="1:16" x14ac:dyDescent="0.2">
      <c r="A18">
        <v>1965</v>
      </c>
      <c r="B18" s="1">
        <v>37.1</v>
      </c>
      <c r="C18" s="1">
        <v>33055</v>
      </c>
      <c r="D18" s="1">
        <v>194.2</v>
      </c>
      <c r="E18" s="1">
        <v>130.114</v>
      </c>
      <c r="F18" s="1">
        <v>33.014000000000003</v>
      </c>
      <c r="G18" s="1">
        <v>9.7100000000000009</v>
      </c>
      <c r="H18" s="1">
        <v>21.361999999999981</v>
      </c>
      <c r="L18" s="2">
        <v>72599</v>
      </c>
      <c r="M18" s="2">
        <v>4000</v>
      </c>
      <c r="N18" s="1">
        <v>25.8</v>
      </c>
      <c r="P18" s="2">
        <v>6704</v>
      </c>
    </row>
    <row r="19" spans="1:16" x14ac:dyDescent="0.2">
      <c r="A19">
        <v>1966</v>
      </c>
      <c r="B19" s="1">
        <f>B18+(B31-B18)*1/(31-18)</f>
        <v>53.715384615384622</v>
      </c>
      <c r="C19" s="1">
        <f>C18+(C22-C18)/4</f>
        <v>33644</v>
      </c>
      <c r="D19" s="1">
        <f>D18+(D22-D18)/4</f>
        <v>225.59999999999997</v>
      </c>
      <c r="E19" s="1">
        <v>151.15199999999999</v>
      </c>
      <c r="F19" s="1">
        <v>38.351999999999997</v>
      </c>
      <c r="G19" s="1">
        <v>11.28</v>
      </c>
      <c r="H19" s="1">
        <v>24.815999999999981</v>
      </c>
      <c r="L19" s="2">
        <f>L18+(L23-L18)/5</f>
        <v>83178.8</v>
      </c>
      <c r="M19" s="2">
        <v>18800</v>
      </c>
      <c r="N19" s="1">
        <f t="shared" ref="N19:P19" si="12">N18+(N23-N18)/5</f>
        <v>27.560000000000002</v>
      </c>
      <c r="P19" s="2">
        <f t="shared" si="12"/>
        <v>6963.6</v>
      </c>
    </row>
    <row r="20" spans="1:16" x14ac:dyDescent="0.2">
      <c r="A20">
        <v>1967</v>
      </c>
      <c r="B20" s="1">
        <f>B18+(B31-B18)*2/(31-18)</f>
        <v>70.330769230769235</v>
      </c>
      <c r="C20" s="1">
        <f>C18+(C23-C18)*2/5</f>
        <v>34233</v>
      </c>
      <c r="D20" s="1">
        <f>D18+(D23-D18)*2/5</f>
        <v>257</v>
      </c>
      <c r="E20" s="1">
        <v>172.19</v>
      </c>
      <c r="F20" s="1">
        <v>43.690000000000005</v>
      </c>
      <c r="G20" s="1">
        <v>12.850000000000001</v>
      </c>
      <c r="H20" s="1">
        <v>28.269999999999996</v>
      </c>
      <c r="L20" s="2">
        <f>L18+(L23-L18)/5*2</f>
        <v>93758.6</v>
      </c>
      <c r="M20" s="2">
        <v>33600</v>
      </c>
      <c r="N20" s="1">
        <f t="shared" ref="N20:P20" si="13">N18+(N23-N18)/5*2</f>
        <v>29.32</v>
      </c>
      <c r="P20" s="2">
        <f t="shared" si="13"/>
        <v>7223.2</v>
      </c>
    </row>
    <row r="21" spans="1:16" x14ac:dyDescent="0.2">
      <c r="A21">
        <v>1968</v>
      </c>
      <c r="B21" s="1">
        <f>B18+(B31-B18)*3/(31-18)</f>
        <v>86.946153846153848</v>
      </c>
      <c r="C21" s="1">
        <f>C18+(C23-C18)*3/5</f>
        <v>34822</v>
      </c>
      <c r="D21" s="1">
        <f>D18+(D23-D18)*3/5</f>
        <v>288.39999999999998</v>
      </c>
      <c r="E21" s="1">
        <v>193.22800000000001</v>
      </c>
      <c r="F21" s="1">
        <v>49.027999999999999</v>
      </c>
      <c r="G21" s="1">
        <v>14.42</v>
      </c>
      <c r="H21" s="1">
        <v>31.723999999999968</v>
      </c>
      <c r="L21" s="2">
        <f>L18+(L23-L18)/5*3</f>
        <v>104338.4</v>
      </c>
      <c r="M21" s="2">
        <v>48400</v>
      </c>
      <c r="N21" s="1">
        <f t="shared" ref="N21:P21" si="14">N18+(N23-N18)/5*3</f>
        <v>31.080000000000002</v>
      </c>
      <c r="P21" s="2">
        <f t="shared" si="14"/>
        <v>7482.8</v>
      </c>
    </row>
    <row r="22" spans="1:16" x14ac:dyDescent="0.2">
      <c r="A22">
        <v>1969</v>
      </c>
      <c r="B22" s="1">
        <f>B18+(B31-B18)*4/(31-18)</f>
        <v>103.56153846153848</v>
      </c>
      <c r="C22" s="1">
        <f>C18+(C23-C18)*4/5</f>
        <v>35411</v>
      </c>
      <c r="D22" s="1">
        <f>D18+(D23-D18)*4/5</f>
        <v>319.79999999999995</v>
      </c>
      <c r="E22" s="1">
        <v>214.26599999999999</v>
      </c>
      <c r="F22" s="1">
        <v>54.366</v>
      </c>
      <c r="G22" s="1">
        <v>15.989999999999998</v>
      </c>
      <c r="H22" s="1">
        <v>35.177999999999969</v>
      </c>
      <c r="L22" s="2">
        <f>L18+(L23-L18)/5*4</f>
        <v>114918.2</v>
      </c>
      <c r="M22" s="2">
        <v>63200</v>
      </c>
      <c r="N22" s="1">
        <f t="shared" ref="N22:P22" si="15">N18+(N23-N18)/5*4</f>
        <v>32.840000000000003</v>
      </c>
      <c r="P22" s="2">
        <f t="shared" si="15"/>
        <v>7742.4</v>
      </c>
    </row>
    <row r="23" spans="1:16" x14ac:dyDescent="0.2">
      <c r="A23">
        <v>1970</v>
      </c>
      <c r="B23" s="1">
        <f>B18+(B31-B18)*5/(31-18)</f>
        <v>120.17692307692309</v>
      </c>
      <c r="C23" s="1">
        <v>36000</v>
      </c>
      <c r="D23" s="1">
        <v>351.2</v>
      </c>
      <c r="E23" s="1">
        <v>235.304</v>
      </c>
      <c r="F23" s="1">
        <v>59.704000000000001</v>
      </c>
      <c r="G23" s="1">
        <v>17.559999999999999</v>
      </c>
      <c r="H23" s="1">
        <v>38.631999999999991</v>
      </c>
      <c r="L23" s="2">
        <v>125498</v>
      </c>
      <c r="M23" s="2">
        <v>78000</v>
      </c>
      <c r="N23" s="1">
        <v>34.6</v>
      </c>
      <c r="P23" s="2">
        <v>8002</v>
      </c>
    </row>
    <row r="24" spans="1:16" x14ac:dyDescent="0.2">
      <c r="A24">
        <v>1971</v>
      </c>
      <c r="B24" s="1">
        <f>B18+(B31-B18)*6/(31-18)</f>
        <v>136.7923076923077</v>
      </c>
      <c r="C24" s="1">
        <v>36441</v>
      </c>
      <c r="D24" s="1">
        <v>364.7</v>
      </c>
      <c r="E24" s="1">
        <v>244.34900000000002</v>
      </c>
      <c r="F24" s="1">
        <v>61.999000000000002</v>
      </c>
      <c r="G24" s="1">
        <v>18.234999999999999</v>
      </c>
      <c r="H24" s="1">
        <v>40.116999999999969</v>
      </c>
      <c r="L24" s="2">
        <f>L23+(L28-L23)/5</f>
        <v>169302</v>
      </c>
      <c r="M24" s="2">
        <v>182200</v>
      </c>
      <c r="N24" s="1">
        <f t="shared" ref="N24:P24" si="16">N23+(N28-N23)/5</f>
        <v>45.84</v>
      </c>
      <c r="P24" s="2">
        <f t="shared" si="16"/>
        <v>8911.7999999999993</v>
      </c>
    </row>
    <row r="25" spans="1:16" x14ac:dyDescent="0.2">
      <c r="A25">
        <v>1972</v>
      </c>
      <c r="B25" s="1">
        <f>B18+(B31-B18)*7/(31-18)</f>
        <v>153.40769230769232</v>
      </c>
      <c r="C25" s="1">
        <v>38005</v>
      </c>
      <c r="D25" s="1">
        <v>420.7</v>
      </c>
      <c r="E25" s="1">
        <v>281.86900000000003</v>
      </c>
      <c r="F25" s="1">
        <v>71.519000000000005</v>
      </c>
      <c r="G25" s="1">
        <v>21.035</v>
      </c>
      <c r="H25" s="1">
        <v>46.276999999999958</v>
      </c>
      <c r="L25" s="2">
        <f>L23+(L28-L23)/5*2</f>
        <v>213106</v>
      </c>
      <c r="M25" s="2">
        <v>286400</v>
      </c>
      <c r="N25" s="1">
        <f t="shared" ref="N25:P25" si="17">N23+(N28-N23)/5*2</f>
        <v>57.08</v>
      </c>
      <c r="P25" s="2">
        <f t="shared" si="17"/>
        <v>9821.6</v>
      </c>
    </row>
    <row r="26" spans="1:16" x14ac:dyDescent="0.2">
      <c r="A26">
        <v>1973</v>
      </c>
      <c r="B26" s="1">
        <f>B18+(B31-B18)*8/(31-18)</f>
        <v>170.02307692307693</v>
      </c>
      <c r="C26" s="1">
        <v>39223</v>
      </c>
      <c r="D26" s="1">
        <v>511.1</v>
      </c>
      <c r="E26" s="1">
        <v>342.43700000000001</v>
      </c>
      <c r="F26" s="1">
        <v>86.887000000000015</v>
      </c>
      <c r="G26" s="1">
        <v>25.555000000000003</v>
      </c>
      <c r="H26" s="1">
        <v>56.220999999999989</v>
      </c>
      <c r="L26" s="2">
        <f>L23+(L28-L23)/5*3</f>
        <v>256910</v>
      </c>
      <c r="M26" s="2">
        <v>390599.99999999994</v>
      </c>
      <c r="N26" s="1">
        <f t="shared" ref="N26:P26" si="18">N23+(N28-N23)/5*3</f>
        <v>68.319999999999993</v>
      </c>
      <c r="P26" s="2">
        <f t="shared" si="18"/>
        <v>10731.4</v>
      </c>
    </row>
    <row r="27" spans="1:16" x14ac:dyDescent="0.2">
      <c r="A27">
        <v>1974</v>
      </c>
      <c r="B27" s="1">
        <f>B18+(B31-B18)*9/(31-18)</f>
        <v>186.63846153846154</v>
      </c>
      <c r="C27" s="1">
        <v>41269</v>
      </c>
      <c r="D27" s="1">
        <v>485.8</v>
      </c>
      <c r="E27" s="1">
        <v>325.48600000000005</v>
      </c>
      <c r="F27" s="1">
        <v>82.586000000000013</v>
      </c>
      <c r="G27" s="1">
        <v>24.290000000000003</v>
      </c>
      <c r="H27" s="1">
        <v>53.437999999999946</v>
      </c>
      <c r="L27" s="2">
        <f>L23+(L28-L23)/5*4</f>
        <v>300714</v>
      </c>
      <c r="M27" s="2">
        <v>494799.99999999994</v>
      </c>
      <c r="N27" s="1">
        <f t="shared" ref="N27:P27" si="19">N23+(N28-N23)/5*4</f>
        <v>79.56</v>
      </c>
      <c r="P27" s="2">
        <f t="shared" si="19"/>
        <v>11641.2</v>
      </c>
    </row>
    <row r="28" spans="1:16" x14ac:dyDescent="0.2">
      <c r="A28">
        <v>1975</v>
      </c>
      <c r="B28" s="1">
        <f>B18+(B31-B18)*10/(31-18)</f>
        <v>203.25384615384615</v>
      </c>
      <c r="C28" s="1">
        <v>43284</v>
      </c>
      <c r="D28" s="1">
        <v>536.9</v>
      </c>
      <c r="E28" s="1">
        <v>359.72300000000001</v>
      </c>
      <c r="F28" s="1">
        <v>91.272999999999996</v>
      </c>
      <c r="G28" s="1">
        <v>26.844999999999999</v>
      </c>
      <c r="H28" s="1">
        <v>59.058999999999969</v>
      </c>
      <c r="L28" s="2">
        <v>344518</v>
      </c>
      <c r="M28" s="2">
        <v>599000</v>
      </c>
      <c r="N28" s="1">
        <v>90.8</v>
      </c>
      <c r="P28" s="2">
        <v>12551</v>
      </c>
    </row>
    <row r="29" spans="1:16" x14ac:dyDescent="0.2">
      <c r="A29">
        <v>1976</v>
      </c>
      <c r="B29" s="1">
        <f>B18+(B31-B18)*11/(31-18)</f>
        <v>219.86923076923077</v>
      </c>
      <c r="C29" s="1">
        <v>44981</v>
      </c>
      <c r="D29" s="1">
        <v>582.79999999999995</v>
      </c>
      <c r="E29" s="1">
        <v>390.476</v>
      </c>
      <c r="F29" s="1">
        <v>99.075999999999993</v>
      </c>
      <c r="G29" s="1">
        <v>29.14</v>
      </c>
      <c r="H29" s="1">
        <v>64.107999999999961</v>
      </c>
      <c r="L29" s="2">
        <f>L28+(L31-L28)/3</f>
        <v>415464.66666666669</v>
      </c>
      <c r="M29" s="2">
        <v>857000</v>
      </c>
      <c r="N29" s="1">
        <f t="shared" ref="N29:P29" si="20">N28+(N31-N28)/3</f>
        <v>100.26666666666667</v>
      </c>
      <c r="P29" s="2">
        <f t="shared" si="20"/>
        <v>14696.333333333334</v>
      </c>
    </row>
    <row r="30" spans="1:16" x14ac:dyDescent="0.2">
      <c r="A30">
        <v>1977</v>
      </c>
      <c r="B30" s="1">
        <f>B18+(B31-B18)*12/(31-18)</f>
        <v>236.48461538461538</v>
      </c>
      <c r="C30" s="1">
        <v>44999</v>
      </c>
      <c r="D30" s="1">
        <v>648</v>
      </c>
      <c r="E30" s="1">
        <v>434.16</v>
      </c>
      <c r="F30" s="1">
        <v>110.16000000000001</v>
      </c>
      <c r="G30" s="1">
        <v>32.4</v>
      </c>
      <c r="H30" s="1">
        <v>71.279999999999973</v>
      </c>
      <c r="L30" s="2">
        <f>L28+(L31-L28)/3*2</f>
        <v>486411.33333333337</v>
      </c>
      <c r="M30" s="2">
        <v>1115000</v>
      </c>
      <c r="N30" s="1">
        <f t="shared" ref="N30:P30" si="21">N28+(N31-N28)/3*2</f>
        <v>109.73333333333333</v>
      </c>
      <c r="P30" s="2">
        <f t="shared" si="21"/>
        <v>16841.666666666668</v>
      </c>
    </row>
    <row r="31" spans="1:16" x14ac:dyDescent="0.2">
      <c r="A31">
        <v>1978</v>
      </c>
      <c r="B31" s="1">
        <v>253.1</v>
      </c>
      <c r="C31" s="1">
        <v>44965</v>
      </c>
      <c r="D31" s="1">
        <v>884</v>
      </c>
      <c r="E31" s="1">
        <v>592.28000000000009</v>
      </c>
      <c r="F31" s="1">
        <v>150.28</v>
      </c>
      <c r="G31" s="1">
        <v>44.2</v>
      </c>
      <c r="H31" s="1">
        <v>97.23999999999991</v>
      </c>
      <c r="L31" s="2">
        <v>557358</v>
      </c>
      <c r="M31" s="2">
        <v>1373000</v>
      </c>
      <c r="N31" s="1">
        <v>119.2</v>
      </c>
      <c r="P31" s="2">
        <v>18987</v>
      </c>
    </row>
    <row r="32" spans="1:16" x14ac:dyDescent="0.2">
      <c r="A32">
        <v>1979</v>
      </c>
      <c r="B32" s="1">
        <v>282.7</v>
      </c>
      <c r="C32" s="1">
        <v>45003.133333333324</v>
      </c>
      <c r="D32" s="1">
        <v>1086.3</v>
      </c>
      <c r="E32" s="1">
        <v>727.82100000000003</v>
      </c>
      <c r="F32" s="1">
        <v>184.67099999999999</v>
      </c>
      <c r="G32" s="1">
        <v>54.314999999999998</v>
      </c>
      <c r="H32" s="1">
        <v>119.49299999999994</v>
      </c>
      <c r="L32" s="2">
        <v>666823</v>
      </c>
      <c r="M32" s="2">
        <v>1671000</v>
      </c>
      <c r="N32" s="1">
        <v>1313</v>
      </c>
      <c r="P32" s="2">
        <v>23026</v>
      </c>
    </row>
    <row r="33" spans="1:19" x14ac:dyDescent="0.2">
      <c r="A33">
        <v>1980</v>
      </c>
      <c r="B33" s="1">
        <v>320.8</v>
      </c>
      <c r="C33" s="1">
        <v>44888.066666666658</v>
      </c>
      <c r="D33" s="1">
        <v>1269.4000000000001</v>
      </c>
      <c r="E33" s="1">
        <v>850.49800000000016</v>
      </c>
      <c r="F33" s="1">
        <v>215.79800000000003</v>
      </c>
      <c r="G33" s="1">
        <v>63.470000000000006</v>
      </c>
      <c r="H33" s="1">
        <v>139.6339999999999</v>
      </c>
      <c r="L33" s="2">
        <v>744865</v>
      </c>
      <c r="M33" s="2">
        <v>1874000</v>
      </c>
      <c r="N33" s="1">
        <v>136.9</v>
      </c>
      <c r="P33" s="2">
        <v>27045</v>
      </c>
      <c r="Q33" s="1">
        <v>249.8</v>
      </c>
    </row>
    <row r="34" spans="1:19" x14ac:dyDescent="0.2">
      <c r="A34">
        <v>1981</v>
      </c>
      <c r="B34" s="1">
        <v>369.9</v>
      </c>
      <c r="C34" s="1">
        <v>44573.8</v>
      </c>
      <c r="D34" s="1">
        <v>1334.9</v>
      </c>
      <c r="E34" s="1">
        <v>894.38300000000015</v>
      </c>
      <c r="F34" s="1">
        <v>226.93300000000002</v>
      </c>
      <c r="G34" s="1">
        <v>66.745000000000005</v>
      </c>
      <c r="H34" s="1">
        <v>146.83899999999991</v>
      </c>
      <c r="L34" s="2">
        <v>792032</v>
      </c>
      <c r="M34" s="2">
        <v>2037000</v>
      </c>
      <c r="N34" s="1">
        <v>139</v>
      </c>
      <c r="P34" s="2">
        <v>31268</v>
      </c>
      <c r="Q34" s="1">
        <f t="shared" ref="Q34" si="22">Q33+(Q38-Q33)/5</f>
        <v>268.66000000000003</v>
      </c>
    </row>
    <row r="35" spans="1:19" x14ac:dyDescent="0.2">
      <c r="A35">
        <v>1982</v>
      </c>
      <c r="B35" s="1">
        <v>396.9</v>
      </c>
      <c r="C35" s="1">
        <v>44176.866666666676</v>
      </c>
      <c r="D35" s="1">
        <v>1513.4</v>
      </c>
      <c r="E35" s="1">
        <v>1013.9780000000001</v>
      </c>
      <c r="F35" s="1">
        <v>257.27800000000002</v>
      </c>
      <c r="G35" s="1">
        <v>75.67</v>
      </c>
      <c r="H35" s="1">
        <v>166.47399999999999</v>
      </c>
      <c r="L35" s="2">
        <v>812447</v>
      </c>
      <c r="M35" s="2">
        <v>2287000</v>
      </c>
      <c r="N35" s="1">
        <v>137.4</v>
      </c>
      <c r="P35" s="2">
        <v>33904</v>
      </c>
      <c r="Q35" s="1">
        <f t="shared" ref="Q35" si="23">Q33+(Q38-Q33)/5*2</f>
        <v>287.52000000000004</v>
      </c>
    </row>
    <row r="36" spans="1:19" x14ac:dyDescent="0.2">
      <c r="A36">
        <v>1983</v>
      </c>
      <c r="B36" s="1">
        <v>435.2</v>
      </c>
      <c r="C36" s="1">
        <v>44644.066666666658</v>
      </c>
      <c r="D36" s="1">
        <v>1659.8</v>
      </c>
      <c r="E36" s="1">
        <v>1112.066</v>
      </c>
      <c r="F36" s="1">
        <v>282.166</v>
      </c>
      <c r="G36" s="1">
        <v>82.990000000000009</v>
      </c>
      <c r="H36" s="1">
        <v>182.57799999999992</v>
      </c>
      <c r="L36" s="2">
        <v>840776</v>
      </c>
      <c r="M36" s="2">
        <v>2750000</v>
      </c>
      <c r="N36" s="1">
        <v>130.80000000000001</v>
      </c>
      <c r="P36" s="2">
        <v>35728</v>
      </c>
      <c r="Q36" s="1">
        <f t="shared" ref="Q36" si="24">Q33+(Q38-Q33)/5*3</f>
        <v>306.38</v>
      </c>
    </row>
    <row r="37" spans="1:19" x14ac:dyDescent="0.2">
      <c r="A37">
        <v>1984</v>
      </c>
      <c r="B37" s="1">
        <v>464</v>
      </c>
      <c r="C37" s="1">
        <v>44453</v>
      </c>
      <c r="D37" s="1">
        <v>1739.8</v>
      </c>
      <c r="E37" s="1">
        <v>1165.6659999999999</v>
      </c>
      <c r="F37" s="1">
        <v>295.76600000000002</v>
      </c>
      <c r="G37" s="1">
        <v>86.990000000000009</v>
      </c>
      <c r="H37" s="1">
        <v>191.37799999999999</v>
      </c>
      <c r="L37" s="2">
        <v>853914</v>
      </c>
      <c r="M37" s="2">
        <v>3298000</v>
      </c>
      <c r="N37" s="1">
        <v>117</v>
      </c>
      <c r="P37" s="2">
        <v>35861</v>
      </c>
      <c r="Q37" s="1">
        <f t="shared" ref="Q37" si="25">Q33+(Q38-Q33)/5*4</f>
        <v>325.24</v>
      </c>
    </row>
    <row r="38" spans="1:19" x14ac:dyDescent="0.2">
      <c r="A38">
        <v>1985</v>
      </c>
      <c r="B38" s="1">
        <v>508.9</v>
      </c>
      <c r="C38" s="1">
        <v>44035.933333333342</v>
      </c>
      <c r="D38" s="1">
        <v>1775.8</v>
      </c>
      <c r="E38" s="1">
        <v>1204.9000000000001</v>
      </c>
      <c r="F38" s="1">
        <v>310.89999999999998</v>
      </c>
      <c r="G38" s="1">
        <v>80.400000000000006</v>
      </c>
      <c r="H38" s="1">
        <v>179.6</v>
      </c>
      <c r="L38" s="2">
        <v>852357</v>
      </c>
      <c r="M38" s="2">
        <v>3824000</v>
      </c>
      <c r="N38" s="1">
        <v>112.8</v>
      </c>
      <c r="O38" s="1">
        <v>320.2</v>
      </c>
      <c r="P38" s="2">
        <v>34573</v>
      </c>
      <c r="Q38" s="1">
        <v>344.1</v>
      </c>
      <c r="R38" s="1">
        <v>321.60000000000002</v>
      </c>
      <c r="S38" s="1">
        <v>286.5</v>
      </c>
    </row>
    <row r="39" spans="1:19" x14ac:dyDescent="0.2">
      <c r="A39">
        <v>1986</v>
      </c>
      <c r="B39" s="1">
        <v>586.70000000000005</v>
      </c>
      <c r="C39" s="1">
        <v>44225.8</v>
      </c>
      <c r="D39" s="1">
        <v>1930.6</v>
      </c>
      <c r="E39" s="1">
        <v>1274.1959999999999</v>
      </c>
      <c r="F39" s="1">
        <v>328.202</v>
      </c>
      <c r="G39" s="1">
        <v>96.53</v>
      </c>
      <c r="H39" s="1">
        <v>231.672</v>
      </c>
      <c r="L39" s="2">
        <v>866463</v>
      </c>
      <c r="M39" s="2">
        <v>4526000</v>
      </c>
      <c r="N39" s="1">
        <v>100.6</v>
      </c>
      <c r="O39" s="1">
        <f t="shared" ref="O39" si="26">O38+(O41-O38)/3</f>
        <v>386.83333333333331</v>
      </c>
      <c r="P39" s="2">
        <v>30945</v>
      </c>
      <c r="Q39" s="1">
        <v>367.6</v>
      </c>
      <c r="R39" s="1">
        <f>AVERAGE(R38,R40)</f>
        <v>245.4</v>
      </c>
      <c r="S39" s="1">
        <f>AVERAGE(S38,S40)</f>
        <v>263.55</v>
      </c>
    </row>
    <row r="40" spans="1:19" x14ac:dyDescent="0.2">
      <c r="A40">
        <v>1987</v>
      </c>
      <c r="B40" s="1">
        <v>658.8</v>
      </c>
      <c r="C40" s="1">
        <v>44403</v>
      </c>
      <c r="D40" s="1">
        <v>1999.3</v>
      </c>
      <c r="E40" s="1">
        <v>1319.538</v>
      </c>
      <c r="F40" s="1">
        <v>339.88100000000003</v>
      </c>
      <c r="G40" s="1">
        <v>99.965000000000003</v>
      </c>
      <c r="H40" s="1">
        <v>239.91599999999991</v>
      </c>
      <c r="L40" s="2">
        <v>880952</v>
      </c>
      <c r="M40" s="2">
        <v>5300000</v>
      </c>
      <c r="N40" s="1">
        <v>103.5</v>
      </c>
      <c r="O40" s="1">
        <f t="shared" ref="O40" si="27">O38+(O41-O38)/3*2</f>
        <v>453.4666666666667</v>
      </c>
      <c r="P40" s="2">
        <v>33802</v>
      </c>
      <c r="Q40" s="1">
        <v>397.1</v>
      </c>
      <c r="R40" s="1">
        <v>169.2</v>
      </c>
      <c r="S40" s="1">
        <v>240.6</v>
      </c>
    </row>
    <row r="41" spans="1:19" x14ac:dyDescent="0.2">
      <c r="A41">
        <v>1988</v>
      </c>
      <c r="B41" s="1">
        <v>712</v>
      </c>
      <c r="C41" s="1">
        <v>44375.91</v>
      </c>
      <c r="D41" s="1">
        <v>2141.5</v>
      </c>
      <c r="E41" s="1">
        <v>1413.39</v>
      </c>
      <c r="F41" s="1">
        <v>364.05500000000001</v>
      </c>
      <c r="G41" s="1">
        <v>107.075</v>
      </c>
      <c r="H41" s="1">
        <v>256.9799999999999</v>
      </c>
      <c r="L41" s="2">
        <v>870187</v>
      </c>
      <c r="M41" s="2">
        <v>5958000</v>
      </c>
      <c r="N41" s="1">
        <v>97.1</v>
      </c>
      <c r="O41" s="1">
        <v>520.1</v>
      </c>
      <c r="P41" s="2">
        <v>35004</v>
      </c>
      <c r="Q41" s="1">
        <v>421.3</v>
      </c>
      <c r="R41" s="1">
        <v>391.5</v>
      </c>
      <c r="S41" s="1">
        <v>349.2</v>
      </c>
    </row>
    <row r="42" spans="1:19" x14ac:dyDescent="0.2">
      <c r="A42">
        <v>1989</v>
      </c>
      <c r="B42" s="1">
        <v>790.5</v>
      </c>
      <c r="C42" s="1">
        <v>44917.2</v>
      </c>
      <c r="D42" s="1">
        <v>2357.1</v>
      </c>
      <c r="E42" s="1">
        <v>1536.8</v>
      </c>
      <c r="F42" s="1">
        <v>418.9</v>
      </c>
      <c r="G42" s="1">
        <v>120.5</v>
      </c>
      <c r="H42" s="1">
        <v>280.89999999999998</v>
      </c>
      <c r="L42" s="2">
        <v>848220</v>
      </c>
      <c r="M42" s="2">
        <v>6543000</v>
      </c>
      <c r="N42" s="1">
        <v>99.1</v>
      </c>
      <c r="O42" s="1">
        <v>604.29999999999995</v>
      </c>
      <c r="P42" s="2">
        <v>36582</v>
      </c>
      <c r="Q42" s="1">
        <v>452.5</v>
      </c>
      <c r="R42" s="1">
        <v>413.2</v>
      </c>
      <c r="S42" s="1">
        <v>386.7</v>
      </c>
    </row>
    <row r="43" spans="1:19" x14ac:dyDescent="0.2">
      <c r="A43">
        <v>1990</v>
      </c>
      <c r="B43" s="1">
        <v>844.5</v>
      </c>
      <c r="C43" s="1">
        <v>47403.066666666666</v>
      </c>
      <c r="D43" s="1">
        <v>2590.3000000000002</v>
      </c>
      <c r="E43" s="1">
        <v>1638.4</v>
      </c>
      <c r="F43" s="1">
        <v>462.4</v>
      </c>
      <c r="G43" s="1">
        <v>147.9</v>
      </c>
      <c r="H43" s="1">
        <v>341.6</v>
      </c>
      <c r="J43" s="1">
        <v>73.3</v>
      </c>
      <c r="L43" s="2">
        <v>813521</v>
      </c>
      <c r="M43" s="2">
        <v>6981000</v>
      </c>
      <c r="N43" s="1">
        <v>97.4</v>
      </c>
      <c r="O43" s="1">
        <v>648.79999999999995</v>
      </c>
      <c r="P43" s="2">
        <v>38719</v>
      </c>
      <c r="Q43" s="1">
        <v>493.3</v>
      </c>
      <c r="R43" s="1">
        <v>430.8</v>
      </c>
      <c r="S43" s="1">
        <v>411.1</v>
      </c>
    </row>
    <row r="44" spans="1:19" x14ac:dyDescent="0.2">
      <c r="A44">
        <v>1991</v>
      </c>
      <c r="B44" s="1">
        <v>963.2</v>
      </c>
      <c r="C44" s="1">
        <v>47822.1</v>
      </c>
      <c r="D44" s="1">
        <v>2805.1</v>
      </c>
      <c r="E44" s="1">
        <v>1726.1</v>
      </c>
      <c r="F44" s="1">
        <v>499.6</v>
      </c>
      <c r="G44" s="1">
        <v>173.9</v>
      </c>
      <c r="H44" s="1">
        <v>405.5</v>
      </c>
      <c r="J44" s="1">
        <v>76.099999999999994</v>
      </c>
      <c r="K44" s="2">
        <v>795195</v>
      </c>
      <c r="L44" s="2">
        <v>784466</v>
      </c>
      <c r="M44" s="2">
        <v>7304000</v>
      </c>
      <c r="N44" s="1">
        <v>99.1</v>
      </c>
      <c r="O44" s="1">
        <v>732.7</v>
      </c>
      <c r="P44" s="2">
        <v>43996</v>
      </c>
      <c r="Q44" s="1">
        <v>518.1</v>
      </c>
      <c r="R44" s="1">
        <v>454.1</v>
      </c>
      <c r="S44" s="1">
        <v>433</v>
      </c>
    </row>
    <row r="45" spans="1:19" x14ac:dyDescent="0.2">
      <c r="A45">
        <v>1992</v>
      </c>
      <c r="B45" s="1">
        <v>1107.0999999999999</v>
      </c>
      <c r="C45" s="1">
        <v>48590.1</v>
      </c>
      <c r="D45" s="1">
        <v>2930.2</v>
      </c>
      <c r="E45" s="1">
        <v>1756.1</v>
      </c>
      <c r="F45" s="1">
        <v>515.70000000000005</v>
      </c>
      <c r="G45" s="1">
        <v>196</v>
      </c>
      <c r="H45" s="1">
        <v>462.4</v>
      </c>
      <c r="J45" s="1">
        <v>79.5</v>
      </c>
      <c r="K45" s="2">
        <v>780686</v>
      </c>
      <c r="L45" s="2">
        <v>758904</v>
      </c>
      <c r="M45" s="2">
        <v>7507000</v>
      </c>
      <c r="N45" s="1">
        <v>104.4</v>
      </c>
      <c r="O45" s="1">
        <v>830.8</v>
      </c>
      <c r="P45" s="2">
        <v>51075</v>
      </c>
      <c r="Q45" s="1">
        <v>532.1</v>
      </c>
      <c r="R45" s="1">
        <v>468.3</v>
      </c>
      <c r="S45" s="1">
        <v>437.7</v>
      </c>
    </row>
    <row r="46" spans="1:19" x14ac:dyDescent="0.2">
      <c r="A46">
        <v>1993</v>
      </c>
      <c r="B46" s="1">
        <v>1244.9000000000001</v>
      </c>
      <c r="C46" s="1">
        <v>48727.9</v>
      </c>
      <c r="D46" s="1">
        <v>3151.9</v>
      </c>
      <c r="E46" s="1">
        <v>1835.1</v>
      </c>
      <c r="F46" s="1">
        <v>575.1</v>
      </c>
      <c r="G46" s="1">
        <v>212.3</v>
      </c>
      <c r="H46" s="1">
        <v>529.4</v>
      </c>
      <c r="J46" s="1">
        <v>84.5</v>
      </c>
      <c r="K46" s="2">
        <v>677376</v>
      </c>
      <c r="L46" s="2">
        <v>721216</v>
      </c>
      <c r="M46" s="2">
        <v>7883000</v>
      </c>
      <c r="N46" s="1">
        <v>100.1</v>
      </c>
      <c r="O46" s="1">
        <v>865.7</v>
      </c>
      <c r="P46" s="2">
        <v>56304</v>
      </c>
      <c r="Q46" s="1">
        <v>579.4</v>
      </c>
      <c r="R46" s="1">
        <v>480</v>
      </c>
      <c r="S46" s="1">
        <v>455.4</v>
      </c>
    </row>
    <row r="47" spans="1:19" x14ac:dyDescent="0.2">
      <c r="A47">
        <v>1994</v>
      </c>
      <c r="B47" s="1">
        <v>1473.9</v>
      </c>
      <c r="C47" s="1">
        <v>48759.1</v>
      </c>
      <c r="D47" s="1">
        <v>3317.9</v>
      </c>
      <c r="E47" s="1">
        <v>1882</v>
      </c>
      <c r="F47" s="1">
        <v>600.70000000000005</v>
      </c>
      <c r="G47" s="1">
        <v>234.8</v>
      </c>
      <c r="H47" s="1">
        <v>600.6</v>
      </c>
      <c r="J47" s="1">
        <v>97.9</v>
      </c>
      <c r="K47" s="2">
        <v>887064</v>
      </c>
      <c r="L47" s="2">
        <v>693154</v>
      </c>
      <c r="M47" s="2">
        <v>8237000</v>
      </c>
      <c r="N47" s="1">
        <v>98</v>
      </c>
      <c r="O47" s="1">
        <v>866.2</v>
      </c>
      <c r="P47" s="2">
        <v>63918</v>
      </c>
      <c r="Q47" s="1">
        <v>576</v>
      </c>
      <c r="R47" s="1">
        <v>510.2</v>
      </c>
      <c r="S47" s="1">
        <v>471.2</v>
      </c>
    </row>
    <row r="48" spans="1:19" x14ac:dyDescent="0.2">
      <c r="A48">
        <v>1995</v>
      </c>
      <c r="B48" s="1">
        <v>1655.7</v>
      </c>
      <c r="C48" s="1">
        <v>49281.599999999999</v>
      </c>
      <c r="D48" s="1">
        <v>3593.7</v>
      </c>
      <c r="E48" s="1">
        <v>2021.9</v>
      </c>
      <c r="F48" s="1">
        <v>632.4</v>
      </c>
      <c r="G48" s="1">
        <v>268.5</v>
      </c>
      <c r="H48" s="1">
        <v>670.8</v>
      </c>
      <c r="I48" s="1">
        <v>1087.8</v>
      </c>
      <c r="J48" s="1">
        <v>108.7</v>
      </c>
      <c r="K48" s="2">
        <v>925863.5</v>
      </c>
      <c r="L48" s="2">
        <v>671846</v>
      </c>
      <c r="M48" s="2">
        <v>8646000</v>
      </c>
      <c r="N48" s="1">
        <v>99.1</v>
      </c>
      <c r="O48" s="1">
        <v>958</v>
      </c>
      <c r="P48" s="2">
        <v>75351</v>
      </c>
      <c r="Q48" s="1">
        <v>607.6</v>
      </c>
      <c r="R48" s="1">
        <v>535.20000000000005</v>
      </c>
      <c r="S48" s="1">
        <v>491.2</v>
      </c>
    </row>
    <row r="49" spans="1:19" x14ac:dyDescent="0.2">
      <c r="A49">
        <v>1996</v>
      </c>
      <c r="B49" s="1">
        <v>1812.7</v>
      </c>
      <c r="C49" s="1">
        <v>50381.599999999999</v>
      </c>
      <c r="D49" s="1">
        <v>3827.9</v>
      </c>
      <c r="E49" s="1">
        <v>2145.3000000000002</v>
      </c>
      <c r="F49" s="1">
        <v>658.4</v>
      </c>
      <c r="G49" s="1">
        <v>289.60000000000002</v>
      </c>
      <c r="H49" s="1">
        <v>734.7</v>
      </c>
      <c r="I49" s="1">
        <v>1076.0999999999999</v>
      </c>
      <c r="J49" s="1">
        <v>114.1</v>
      </c>
      <c r="K49" s="2">
        <v>1056146</v>
      </c>
      <c r="L49" s="2">
        <v>670848</v>
      </c>
      <c r="M49" s="2">
        <v>9189000</v>
      </c>
      <c r="N49" s="1">
        <v>105</v>
      </c>
      <c r="O49" s="1">
        <v>1091.2</v>
      </c>
      <c r="P49" s="2">
        <v>96378</v>
      </c>
      <c r="Q49" s="1">
        <v>660.9</v>
      </c>
      <c r="R49" s="1">
        <v>571.20000000000005</v>
      </c>
      <c r="S49" s="1">
        <v>509.3</v>
      </c>
    </row>
    <row r="50" spans="1:19" x14ac:dyDescent="0.2">
      <c r="A50">
        <v>1997</v>
      </c>
      <c r="B50" s="1">
        <v>1980.1</v>
      </c>
      <c r="C50" s="1">
        <v>51238.5</v>
      </c>
      <c r="D50" s="1">
        <v>3980.7</v>
      </c>
      <c r="E50" s="1">
        <v>2171.6999999999998</v>
      </c>
      <c r="F50" s="1">
        <v>689.1</v>
      </c>
      <c r="G50" s="1">
        <v>322</v>
      </c>
      <c r="H50" s="1">
        <v>798.1</v>
      </c>
      <c r="I50" s="1">
        <v>1229.4000000000001</v>
      </c>
      <c r="J50" s="1">
        <v>119.5</v>
      </c>
      <c r="K50" s="2">
        <v>1110214</v>
      </c>
      <c r="L50" s="2">
        <v>689051</v>
      </c>
      <c r="M50" s="2">
        <v>10485000</v>
      </c>
      <c r="N50" s="1">
        <v>115.7</v>
      </c>
      <c r="O50" s="1">
        <v>1253</v>
      </c>
      <c r="P50" s="2">
        <v>141312</v>
      </c>
      <c r="Q50" s="1">
        <v>710.7</v>
      </c>
      <c r="R50" s="1">
        <v>627.1</v>
      </c>
      <c r="S50" s="1">
        <v>546.1</v>
      </c>
    </row>
    <row r="51" spans="1:19" x14ac:dyDescent="0.2">
      <c r="A51">
        <v>1998</v>
      </c>
      <c r="B51" s="1">
        <v>2042.2</v>
      </c>
      <c r="C51" s="1">
        <v>52295.6</v>
      </c>
      <c r="D51" s="1">
        <v>4083.7</v>
      </c>
      <c r="E51" s="1">
        <v>2234.4</v>
      </c>
      <c r="F51" s="1">
        <v>682.8</v>
      </c>
      <c r="G51" s="1">
        <v>346.3</v>
      </c>
      <c r="H51" s="1">
        <v>822.2</v>
      </c>
      <c r="I51" s="1">
        <v>1314.7</v>
      </c>
      <c r="J51" s="1">
        <v>123.2</v>
      </c>
      <c r="K51" s="2">
        <v>1206273</v>
      </c>
      <c r="L51" s="2">
        <v>725215</v>
      </c>
      <c r="M51" s="2">
        <v>11221000</v>
      </c>
      <c r="N51" s="1">
        <v>120.4</v>
      </c>
      <c r="O51" s="1">
        <v>1448.6</v>
      </c>
      <c r="P51" s="2">
        <v>182629</v>
      </c>
      <c r="Q51" s="1">
        <v>760.8</v>
      </c>
      <c r="R51" s="1">
        <v>664.5</v>
      </c>
      <c r="S51" s="1">
        <v>581.6</v>
      </c>
    </row>
    <row r="52" spans="1:19" x14ac:dyDescent="0.2">
      <c r="A52">
        <v>1999</v>
      </c>
      <c r="B52" s="1">
        <v>2173.4</v>
      </c>
      <c r="C52" s="1">
        <v>53158.400000000001</v>
      </c>
      <c r="D52" s="1">
        <v>4124.3</v>
      </c>
      <c r="E52" s="1">
        <v>2180.9</v>
      </c>
      <c r="F52" s="1">
        <v>697.8</v>
      </c>
      <c r="G52" s="1">
        <v>365.6</v>
      </c>
      <c r="H52" s="1">
        <v>880</v>
      </c>
      <c r="I52" s="1">
        <v>1354.3</v>
      </c>
      <c r="J52" s="1">
        <v>132.19999999999999</v>
      </c>
      <c r="K52" s="2">
        <v>1258674</v>
      </c>
      <c r="L52" s="2">
        <v>784216</v>
      </c>
      <c r="M52" s="2">
        <v>12003000</v>
      </c>
      <c r="N52" s="1">
        <v>132</v>
      </c>
      <c r="O52" s="1">
        <v>1621</v>
      </c>
      <c r="P52" s="2">
        <v>226036</v>
      </c>
      <c r="Q52" s="1">
        <v>834</v>
      </c>
      <c r="R52" s="1">
        <v>700.5</v>
      </c>
      <c r="S52" s="1">
        <v>645</v>
      </c>
    </row>
    <row r="53" spans="1:19" x14ac:dyDescent="0.2">
      <c r="A53">
        <v>2000</v>
      </c>
      <c r="B53" s="1">
        <v>2421.3000000000002</v>
      </c>
      <c r="C53" s="1">
        <v>53820.3</v>
      </c>
      <c r="D53" s="1">
        <v>4146.3999999999996</v>
      </c>
      <c r="E53" s="1">
        <v>2161.5</v>
      </c>
      <c r="F53" s="1">
        <v>690.5</v>
      </c>
      <c r="G53" s="1">
        <v>376.5</v>
      </c>
      <c r="H53" s="1">
        <v>917.9</v>
      </c>
      <c r="I53" s="1">
        <v>1405</v>
      </c>
      <c r="J53" s="1">
        <v>128</v>
      </c>
      <c r="K53" s="2">
        <v>1335446.33</v>
      </c>
      <c r="L53" s="2">
        <v>974547</v>
      </c>
      <c r="M53" s="2">
        <v>12644000</v>
      </c>
      <c r="N53" s="1">
        <v>140</v>
      </c>
      <c r="O53" s="1">
        <v>1788.8</v>
      </c>
      <c r="P53" s="2">
        <v>262578</v>
      </c>
      <c r="Q53" s="1">
        <v>876.2</v>
      </c>
      <c r="R53" s="1">
        <v>741.3</v>
      </c>
      <c r="S53" s="1">
        <v>688.1</v>
      </c>
    </row>
    <row r="54" spans="1:19" x14ac:dyDescent="0.2">
      <c r="A54">
        <v>2001</v>
      </c>
      <c r="B54" s="1">
        <v>2610.8000000000002</v>
      </c>
      <c r="C54" s="1">
        <v>54249.4</v>
      </c>
      <c r="D54" s="1">
        <v>4253.8</v>
      </c>
      <c r="E54" s="1">
        <v>2164.1</v>
      </c>
      <c r="F54" s="1">
        <v>705.7</v>
      </c>
      <c r="G54" s="1">
        <v>399.6</v>
      </c>
      <c r="H54" s="1">
        <v>983.7</v>
      </c>
      <c r="I54" s="1">
        <v>1485.3</v>
      </c>
      <c r="J54" s="1">
        <v>127.5</v>
      </c>
      <c r="K54" s="2">
        <v>1449286</v>
      </c>
      <c r="L54" s="2">
        <v>829900</v>
      </c>
      <c r="M54" s="2">
        <v>13051000</v>
      </c>
      <c r="N54" s="1">
        <v>146.9</v>
      </c>
      <c r="O54" s="1">
        <v>1882.2</v>
      </c>
      <c r="P54" s="2">
        <v>282871</v>
      </c>
      <c r="Q54" s="1">
        <v>903.5</v>
      </c>
      <c r="R54" s="1">
        <v>775.7</v>
      </c>
      <c r="S54" s="1">
        <v>728.6</v>
      </c>
    </row>
    <row r="55" spans="1:19" x14ac:dyDescent="0.2">
      <c r="A55">
        <v>2002</v>
      </c>
      <c r="B55" s="1">
        <v>2993.4</v>
      </c>
      <c r="C55" s="1">
        <v>54354.9</v>
      </c>
      <c r="D55" s="1">
        <v>4339.3999999999996</v>
      </c>
      <c r="E55" s="1">
        <v>2157.3000000000002</v>
      </c>
      <c r="F55" s="1">
        <v>712.2</v>
      </c>
      <c r="G55" s="1">
        <v>422.4</v>
      </c>
      <c r="H55" s="1">
        <v>1040.4000000000001</v>
      </c>
      <c r="I55" s="1">
        <v>1507.5</v>
      </c>
      <c r="J55" s="1">
        <v>131.1</v>
      </c>
      <c r="K55" s="2">
        <v>1539484</v>
      </c>
      <c r="L55" s="2">
        <v>911670</v>
      </c>
      <c r="M55" s="2">
        <v>13394000</v>
      </c>
      <c r="N55" s="1">
        <v>157.9</v>
      </c>
      <c r="O55" s="1">
        <v>2003.4</v>
      </c>
      <c r="P55" s="2">
        <v>310147</v>
      </c>
      <c r="Q55" s="1">
        <v>898.3</v>
      </c>
      <c r="R55" s="1">
        <v>810.9</v>
      </c>
      <c r="S55" s="1">
        <v>750.6</v>
      </c>
    </row>
    <row r="56" spans="1:19" x14ac:dyDescent="0.2">
      <c r="A56">
        <v>2003</v>
      </c>
      <c r="B56" s="1">
        <v>3432.9</v>
      </c>
      <c r="C56" s="1">
        <v>54014.2</v>
      </c>
      <c r="D56" s="1">
        <v>4411.6000000000004</v>
      </c>
      <c r="E56" s="1">
        <v>2149.9</v>
      </c>
      <c r="F56" s="1">
        <v>713.9</v>
      </c>
      <c r="G56" s="1">
        <v>438</v>
      </c>
      <c r="H56" s="1">
        <v>1109.8</v>
      </c>
      <c r="I56" s="1">
        <v>1574.6</v>
      </c>
      <c r="J56" s="1">
        <v>132.5</v>
      </c>
      <c r="K56" s="2">
        <v>1591670</v>
      </c>
      <c r="L56" s="2">
        <v>980560</v>
      </c>
      <c r="M56" s="2">
        <v>13777000</v>
      </c>
      <c r="N56" s="1">
        <v>169.8</v>
      </c>
      <c r="O56" s="1">
        <v>2117.1999999999998</v>
      </c>
      <c r="P56" s="2">
        <v>365041</v>
      </c>
      <c r="Q56" s="1">
        <v>883.7</v>
      </c>
      <c r="R56" s="1">
        <v>837.1</v>
      </c>
      <c r="S56" s="1">
        <v>749.6</v>
      </c>
    </row>
    <row r="57" spans="1:19" x14ac:dyDescent="0.2">
      <c r="A57">
        <v>2004</v>
      </c>
      <c r="B57" s="1">
        <v>3933</v>
      </c>
      <c r="C57" s="1">
        <v>54478.400000000001</v>
      </c>
      <c r="D57" s="1">
        <v>4636.6000000000004</v>
      </c>
      <c r="E57" s="1">
        <v>2221.9</v>
      </c>
      <c r="F57" s="1">
        <v>736</v>
      </c>
      <c r="G57" s="1">
        <v>467.3</v>
      </c>
      <c r="H57" s="1">
        <v>1204</v>
      </c>
      <c r="I57" s="1">
        <v>1819.5</v>
      </c>
      <c r="J57" s="1">
        <v>138.6</v>
      </c>
      <c r="K57" s="2">
        <v>1679985</v>
      </c>
      <c r="L57" s="2">
        <v>1118636</v>
      </c>
      <c r="M57" s="2">
        <v>14549000</v>
      </c>
      <c r="N57" s="1">
        <v>188.7</v>
      </c>
      <c r="O57" s="1">
        <v>2309.6999999999998</v>
      </c>
      <c r="P57" s="2">
        <v>410520</v>
      </c>
      <c r="Q57" s="1">
        <v>914.7</v>
      </c>
      <c r="R57" s="1">
        <v>883.5</v>
      </c>
      <c r="S57" s="1">
        <v>777.5</v>
      </c>
    </row>
    <row r="58" spans="1:19" x14ac:dyDescent="0.2">
      <c r="A58">
        <v>2005</v>
      </c>
      <c r="B58" s="1">
        <v>4375.7</v>
      </c>
      <c r="C58" s="1">
        <v>55029.3</v>
      </c>
      <c r="D58" s="1">
        <v>4766.2</v>
      </c>
      <c r="E58" s="1">
        <v>2229.3000000000002</v>
      </c>
      <c r="F58" s="1">
        <v>743.8</v>
      </c>
      <c r="G58" s="1">
        <v>489.5</v>
      </c>
      <c r="H58" s="1">
        <v>1303.2</v>
      </c>
      <c r="I58" s="1">
        <v>1902.7</v>
      </c>
      <c r="J58" s="1">
        <v>146</v>
      </c>
      <c r="K58" s="2">
        <v>1343343</v>
      </c>
      <c r="L58" s="2">
        <v>1395981</v>
      </c>
      <c r="M58" s="2">
        <v>15269000</v>
      </c>
      <c r="N58" s="1">
        <v>226.2</v>
      </c>
      <c r="O58" s="1">
        <v>2465</v>
      </c>
      <c r="P58" s="2">
        <v>480378</v>
      </c>
      <c r="Q58" s="1">
        <v>926.2</v>
      </c>
      <c r="R58" s="1">
        <v>921.5</v>
      </c>
      <c r="S58" s="1">
        <v>809.9</v>
      </c>
    </row>
    <row r="59" spans="1:19" x14ac:dyDescent="0.2">
      <c r="A59">
        <v>2006</v>
      </c>
      <c r="B59" s="1">
        <v>4895.8</v>
      </c>
      <c r="C59" s="1">
        <v>55750.5</v>
      </c>
      <c r="D59" s="1">
        <v>4927.7</v>
      </c>
      <c r="E59" s="1">
        <v>2262.5</v>
      </c>
      <c r="F59" s="1">
        <v>769.5</v>
      </c>
      <c r="G59" s="1">
        <v>509.7</v>
      </c>
      <c r="H59" s="1">
        <v>1385.9</v>
      </c>
      <c r="I59" s="1">
        <v>1922.8</v>
      </c>
      <c r="J59" s="1">
        <v>153.69999999999999</v>
      </c>
      <c r="K59" s="2">
        <v>1458068</v>
      </c>
      <c r="L59" s="2">
        <v>1718247</v>
      </c>
      <c r="M59" s="2">
        <v>15679000</v>
      </c>
      <c r="N59" s="1">
        <v>261.5</v>
      </c>
      <c r="O59" s="1">
        <v>2626.6</v>
      </c>
      <c r="P59" s="2">
        <v>565578</v>
      </c>
      <c r="Q59" s="1">
        <v>965.6</v>
      </c>
      <c r="R59" s="1">
        <v>1006.1</v>
      </c>
      <c r="S59" s="1">
        <v>836.4</v>
      </c>
    </row>
    <row r="60" spans="1:19" x14ac:dyDescent="0.2">
      <c r="A60">
        <v>2007</v>
      </c>
      <c r="B60" s="1">
        <v>5509.9</v>
      </c>
      <c r="C60" s="1">
        <v>56518.3</v>
      </c>
      <c r="D60" s="1">
        <v>5107.8</v>
      </c>
      <c r="E60" s="1">
        <v>2297.1999999999998</v>
      </c>
      <c r="F60" s="1">
        <v>773</v>
      </c>
      <c r="G60" s="1">
        <v>533.6</v>
      </c>
      <c r="H60" s="1">
        <v>1503</v>
      </c>
      <c r="I60" s="1">
        <v>2020.8</v>
      </c>
      <c r="J60" s="1">
        <v>162.30000000000001</v>
      </c>
      <c r="K60" s="2">
        <v>1937468</v>
      </c>
      <c r="L60" s="2">
        <v>2062731</v>
      </c>
      <c r="M60" s="2">
        <v>16191000</v>
      </c>
      <c r="N60" s="1">
        <v>308.3</v>
      </c>
      <c r="O60" s="1">
        <v>2733</v>
      </c>
      <c r="P60" s="2">
        <v>633784</v>
      </c>
      <c r="Q60" s="1">
        <v>987.3</v>
      </c>
      <c r="R60" s="1">
        <v>1036.5</v>
      </c>
      <c r="S60" s="1">
        <v>861.5</v>
      </c>
    </row>
    <row r="61" spans="1:19" x14ac:dyDescent="0.2">
      <c r="A61">
        <v>2008</v>
      </c>
      <c r="B61" s="1">
        <v>5713.2</v>
      </c>
      <c r="C61" s="1">
        <v>58471.7</v>
      </c>
      <c r="D61" s="1">
        <v>5239</v>
      </c>
      <c r="E61" s="1">
        <v>2302.9</v>
      </c>
      <c r="F61" s="1">
        <v>780.1</v>
      </c>
      <c r="G61" s="1">
        <v>545.20000000000005</v>
      </c>
      <c r="H61" s="1">
        <v>1608.6</v>
      </c>
      <c r="I61" s="1">
        <v>1887.9</v>
      </c>
      <c r="J61" s="1">
        <v>167.2</v>
      </c>
      <c r="K61" s="2">
        <v>2006924</v>
      </c>
      <c r="L61" s="2">
        <v>2995214</v>
      </c>
      <c r="M61" s="2">
        <v>17224000</v>
      </c>
      <c r="N61" s="1">
        <v>435.4</v>
      </c>
      <c r="O61" s="1">
        <v>2794.5</v>
      </c>
      <c r="P61" s="2">
        <v>743474</v>
      </c>
      <c r="Q61" s="1">
        <v>963.1</v>
      </c>
      <c r="R61" s="1">
        <v>1086.4000000000001</v>
      </c>
      <c r="S61" s="1">
        <v>898.4</v>
      </c>
    </row>
    <row r="62" spans="1:19" x14ac:dyDescent="0.2">
      <c r="A62">
        <v>2009</v>
      </c>
      <c r="B62" s="1">
        <v>6104.4</v>
      </c>
      <c r="C62" s="1">
        <v>59261.4</v>
      </c>
      <c r="D62" s="1">
        <v>5404.4</v>
      </c>
      <c r="E62" s="1">
        <v>2329.9</v>
      </c>
      <c r="F62" s="1">
        <v>797.7</v>
      </c>
      <c r="G62" s="1">
        <v>564.29999999999995</v>
      </c>
      <c r="H62" s="1">
        <v>1698.7</v>
      </c>
      <c r="I62" s="1">
        <v>1959.9</v>
      </c>
      <c r="J62" s="1">
        <v>170.9</v>
      </c>
      <c r="K62" s="2">
        <v>2079697</v>
      </c>
      <c r="L62" s="2">
        <v>3515757</v>
      </c>
      <c r="M62" s="2">
        <v>17509000</v>
      </c>
      <c r="N62" s="1">
        <v>542.1</v>
      </c>
      <c r="O62" s="1">
        <v>2880.6</v>
      </c>
      <c r="P62" s="2">
        <v>858372</v>
      </c>
      <c r="Q62" s="1">
        <v>987.9</v>
      </c>
      <c r="R62" s="1">
        <v>1134.8</v>
      </c>
      <c r="S62" s="1">
        <v>924.9</v>
      </c>
    </row>
    <row r="63" spans="1:19" x14ac:dyDescent="0.2">
      <c r="A63">
        <v>2010</v>
      </c>
      <c r="B63" s="1">
        <v>6632.3</v>
      </c>
      <c r="C63" s="1">
        <v>60347.7</v>
      </c>
      <c r="D63" s="1">
        <v>5561.7</v>
      </c>
      <c r="E63" s="1">
        <v>2353.6999999999998</v>
      </c>
      <c r="F63" s="1">
        <v>805.6</v>
      </c>
      <c r="G63" s="1">
        <v>586.4</v>
      </c>
      <c r="H63" s="1">
        <v>1798.5</v>
      </c>
      <c r="I63" s="1">
        <v>2023.1</v>
      </c>
      <c r="J63" s="1">
        <v>175.8</v>
      </c>
      <c r="K63" s="2">
        <v>2172991</v>
      </c>
      <c r="L63" s="2">
        <v>3921723</v>
      </c>
      <c r="M63" s="2">
        <v>17858000</v>
      </c>
      <c r="N63" s="1">
        <v>612.9</v>
      </c>
      <c r="O63" s="1">
        <v>2992.5</v>
      </c>
      <c r="P63" s="2">
        <v>992062</v>
      </c>
      <c r="Q63" s="1">
        <v>1016.8</v>
      </c>
      <c r="R63" s="1">
        <v>1176.2</v>
      </c>
      <c r="S63" s="1">
        <v>946.3</v>
      </c>
    </row>
    <row r="64" spans="1:19" x14ac:dyDescent="0.2">
      <c r="A64">
        <v>2011</v>
      </c>
      <c r="B64" s="1">
        <v>7139.6</v>
      </c>
      <c r="C64" s="1">
        <v>61681.599999999999</v>
      </c>
      <c r="D64" s="1">
        <v>5704.2</v>
      </c>
      <c r="E64" s="1">
        <v>2381.4</v>
      </c>
      <c r="F64" s="1">
        <v>819.2</v>
      </c>
      <c r="G64" s="1">
        <v>605.1</v>
      </c>
      <c r="H64" s="1">
        <v>1895.1</v>
      </c>
      <c r="I64" s="1">
        <v>2057.4</v>
      </c>
      <c r="J64" s="1">
        <v>178.7</v>
      </c>
      <c r="K64" s="2">
        <v>2294537</v>
      </c>
      <c r="L64" s="2">
        <v>4406471</v>
      </c>
      <c r="M64" s="2">
        <v>18113000</v>
      </c>
      <c r="N64" s="1">
        <v>699</v>
      </c>
      <c r="O64" s="1">
        <v>3062</v>
      </c>
      <c r="P64" s="2">
        <v>1113708</v>
      </c>
      <c r="Q64" s="1">
        <v>1001.9</v>
      </c>
      <c r="R64" s="1">
        <v>1213</v>
      </c>
      <c r="S64" s="1">
        <v>968.4</v>
      </c>
    </row>
    <row r="65" spans="1:19" x14ac:dyDescent="0.2">
      <c r="A65">
        <v>2012</v>
      </c>
      <c r="B65" s="1">
        <v>8104.9</v>
      </c>
      <c r="C65" s="1">
        <v>63036.4</v>
      </c>
      <c r="D65" s="1">
        <v>5838.8</v>
      </c>
      <c r="E65" s="1">
        <v>2399.9</v>
      </c>
      <c r="F65" s="1">
        <v>828.6</v>
      </c>
      <c r="G65" s="1">
        <v>617.70000000000005</v>
      </c>
      <c r="H65" s="1">
        <v>1990</v>
      </c>
      <c r="I65" s="1">
        <v>2107.6</v>
      </c>
      <c r="J65" s="1">
        <v>180.6</v>
      </c>
      <c r="K65" s="2">
        <v>2383002</v>
      </c>
      <c r="L65" s="2">
        <v>4852400</v>
      </c>
      <c r="M65" s="2">
        <v>17972000</v>
      </c>
      <c r="N65" s="1">
        <v>763.5</v>
      </c>
      <c r="O65" s="1">
        <v>3080</v>
      </c>
      <c r="P65" s="2">
        <v>1278821</v>
      </c>
      <c r="Q65" s="1">
        <v>1042.3</v>
      </c>
      <c r="R65" s="1">
        <v>1248.8</v>
      </c>
      <c r="S65" s="1">
        <v>982.3</v>
      </c>
    </row>
    <row r="66" spans="1:19" x14ac:dyDescent="0.2">
      <c r="A66">
        <v>2013</v>
      </c>
      <c r="B66" s="1">
        <v>8549.5</v>
      </c>
      <c r="C66" s="1">
        <v>63473.3</v>
      </c>
      <c r="D66" s="1">
        <v>5911.9</v>
      </c>
      <c r="E66" s="1">
        <v>2394.1999999999998</v>
      </c>
      <c r="F66" s="1">
        <v>830.6</v>
      </c>
      <c r="G66" s="1">
        <v>627.4</v>
      </c>
      <c r="H66" s="1">
        <v>2057.5</v>
      </c>
      <c r="I66" s="1">
        <v>2154.9</v>
      </c>
      <c r="J66" s="1">
        <v>180.2</v>
      </c>
      <c r="K66" s="2">
        <v>2493182</v>
      </c>
      <c r="L66" s="2">
        <v>5270200</v>
      </c>
      <c r="M66" s="2">
        <v>17523000</v>
      </c>
      <c r="N66" s="1">
        <v>826.6</v>
      </c>
      <c r="O66" s="1">
        <v>3049.2</v>
      </c>
      <c r="P66" s="2">
        <v>1421000</v>
      </c>
      <c r="Q66" s="1">
        <v>1007.6</v>
      </c>
      <c r="R66" s="1">
        <v>1259.4000000000001</v>
      </c>
      <c r="S66" s="1">
        <v>934.7</v>
      </c>
    </row>
    <row r="67" spans="1:19" x14ac:dyDescent="0.2">
      <c r="A67">
        <v>2014</v>
      </c>
      <c r="B67" s="1">
        <v>8884.4</v>
      </c>
      <c r="C67" s="1">
        <v>64539.5</v>
      </c>
      <c r="D67" s="1">
        <v>5995.9</v>
      </c>
      <c r="E67" s="1">
        <v>2392.9</v>
      </c>
      <c r="F67" s="1">
        <v>845.3</v>
      </c>
      <c r="G67" s="1">
        <v>641.9</v>
      </c>
      <c r="H67" s="1">
        <v>2115.8000000000002</v>
      </c>
      <c r="I67" s="1">
        <v>2176.3000000000002</v>
      </c>
      <c r="J67" s="1">
        <v>180.7</v>
      </c>
      <c r="K67" s="2">
        <v>2580212</v>
      </c>
      <c r="L67" s="2">
        <v>5679500</v>
      </c>
      <c r="M67" s="2">
        <v>17298000</v>
      </c>
      <c r="N67" s="1">
        <v>889.6</v>
      </c>
      <c r="O67" s="1">
        <v>3053.6</v>
      </c>
      <c r="P67" s="2">
        <v>1584600</v>
      </c>
      <c r="Q67" s="1">
        <v>1049</v>
      </c>
      <c r="R67" s="1">
        <v>1287.3</v>
      </c>
      <c r="S67" s="1">
        <v>936.1</v>
      </c>
    </row>
    <row r="68" spans="1:19" x14ac:dyDescent="0.2">
      <c r="A68">
        <v>2015</v>
      </c>
      <c r="B68" s="1">
        <v>9026.9</v>
      </c>
      <c r="C68" s="1">
        <v>65872.600000000006</v>
      </c>
      <c r="D68" s="1">
        <v>6022.6</v>
      </c>
      <c r="E68" s="1">
        <v>2361.6</v>
      </c>
      <c r="F68" s="1">
        <v>843.1</v>
      </c>
      <c r="G68" s="1">
        <v>642.29999999999995</v>
      </c>
      <c r="H68" s="1">
        <v>2175.6999999999998</v>
      </c>
      <c r="I68" s="1">
        <v>2197.6999999999998</v>
      </c>
      <c r="J68" s="1">
        <v>178.3</v>
      </c>
      <c r="K68" s="2">
        <v>2603561</v>
      </c>
      <c r="L68" s="2">
        <v>6072900</v>
      </c>
      <c r="M68" s="2">
        <v>17030000</v>
      </c>
      <c r="N68" s="1">
        <v>962</v>
      </c>
      <c r="O68" s="1">
        <v>3041.5</v>
      </c>
      <c r="P68" s="2">
        <v>1739000</v>
      </c>
      <c r="Q68" s="1">
        <v>1061.8</v>
      </c>
      <c r="R68" s="1">
        <v>1303</v>
      </c>
      <c r="S68" s="1">
        <v>939.9</v>
      </c>
    </row>
    <row r="69" spans="1:19" x14ac:dyDescent="0.2">
      <c r="A69">
        <v>2016</v>
      </c>
      <c r="B69" s="1">
        <v>9238.2999999999993</v>
      </c>
      <c r="C69" s="1">
        <v>67140.600000000006</v>
      </c>
      <c r="D69" s="1">
        <v>5984.1</v>
      </c>
      <c r="E69" s="1">
        <v>2310.5</v>
      </c>
      <c r="F69" s="1">
        <v>830</v>
      </c>
      <c r="G69" s="1">
        <v>636.9</v>
      </c>
      <c r="H69" s="1">
        <v>2207.1</v>
      </c>
      <c r="I69" s="1">
        <v>2117.1</v>
      </c>
      <c r="J69" s="1">
        <v>174</v>
      </c>
      <c r="K69" s="2">
        <v>2595118</v>
      </c>
      <c r="L69" s="2">
        <v>6453546</v>
      </c>
      <c r="M69" s="2">
        <v>16716000</v>
      </c>
      <c r="N69" s="1">
        <v>1028.0999999999999</v>
      </c>
      <c r="O69" s="1">
        <v>2994</v>
      </c>
      <c r="P69" s="2">
        <v>1902008</v>
      </c>
      <c r="Q69" s="1">
        <v>1063.8</v>
      </c>
      <c r="R69" s="1">
        <v>1313.9</v>
      </c>
      <c r="S69" s="1">
        <v>940.8</v>
      </c>
    </row>
    <row r="70" spans="1:19" x14ac:dyDescent="0.2">
      <c r="A70">
        <v>2017</v>
      </c>
      <c r="B70" s="1">
        <v>9524.4</v>
      </c>
      <c r="C70" s="1">
        <v>67815.600000000006</v>
      </c>
      <c r="D70" s="1">
        <v>5859.4</v>
      </c>
      <c r="E70" s="1">
        <v>2221.8000000000002</v>
      </c>
      <c r="F70" s="1">
        <v>797.6</v>
      </c>
      <c r="G70" s="1">
        <v>619.70000000000005</v>
      </c>
      <c r="H70" s="1">
        <v>2220.3000000000002</v>
      </c>
      <c r="I70" s="1">
        <v>2095.1</v>
      </c>
      <c r="J70" s="1">
        <v>165.5</v>
      </c>
      <c r="K70" s="2">
        <v>2520335</v>
      </c>
      <c r="L70" s="2">
        <v>6700800</v>
      </c>
      <c r="M70" s="2">
        <v>16342000</v>
      </c>
      <c r="N70" s="1">
        <v>1070</v>
      </c>
      <c r="O70" s="1">
        <v>2931.4</v>
      </c>
      <c r="P70" s="2">
        <v>1985400</v>
      </c>
      <c r="Q70" s="1">
        <v>1041</v>
      </c>
      <c r="R70" s="1">
        <v>1316.3</v>
      </c>
      <c r="S70" s="1">
        <v>930.2</v>
      </c>
    </row>
    <row r="71" spans="1:19" x14ac:dyDescent="0.2">
      <c r="A71">
        <v>2018</v>
      </c>
      <c r="B71" s="1">
        <v>9358.5</v>
      </c>
      <c r="C71" s="1">
        <v>68271.600000000006</v>
      </c>
      <c r="D71" s="1">
        <v>5653.4</v>
      </c>
      <c r="E71" s="1">
        <v>2065.4</v>
      </c>
      <c r="F71" s="1">
        <v>728.9</v>
      </c>
      <c r="G71" s="1">
        <v>590.29999999999995</v>
      </c>
      <c r="H71" s="1">
        <v>2268.8000000000002</v>
      </c>
      <c r="I71" s="1">
        <v>2003.4</v>
      </c>
      <c r="J71" s="1">
        <v>150.4</v>
      </c>
      <c r="K71" s="2">
        <v>2467000</v>
      </c>
      <c r="L71" s="2">
        <v>4219893</v>
      </c>
      <c r="M71" s="2">
        <v>18183000</v>
      </c>
      <c r="N71" s="1">
        <v>422.6</v>
      </c>
      <c r="O71" s="1">
        <v>2931.4</v>
      </c>
      <c r="P71" s="2">
        <v>2059200</v>
      </c>
      <c r="Q71" s="1">
        <v>1039.5</v>
      </c>
      <c r="R71" s="1">
        <v>1316.3</v>
      </c>
      <c r="S71" s="1">
        <v>930.2</v>
      </c>
    </row>
    <row r="72" spans="1:19" x14ac:dyDescent="0.2">
      <c r="A72">
        <v>2019</v>
      </c>
      <c r="B72" s="1">
        <v>9482.9</v>
      </c>
      <c r="C72" s="1">
        <v>68678.600000000006</v>
      </c>
      <c r="D72" s="1">
        <v>5404.6</v>
      </c>
      <c r="E72" s="1">
        <v>1930.2</v>
      </c>
      <c r="F72" s="1">
        <v>681.6</v>
      </c>
      <c r="G72" s="1">
        <v>561.1</v>
      </c>
      <c r="H72" s="1">
        <v>2230.6999999999998</v>
      </c>
      <c r="I72" s="1">
        <v>1934</v>
      </c>
      <c r="J72" s="1">
        <v>139.19999999999999</v>
      </c>
      <c r="K72" s="2">
        <v>2408000</v>
      </c>
      <c r="L72" s="2">
        <v>4439000</v>
      </c>
      <c r="M72" s="2">
        <v>17804000</v>
      </c>
      <c r="N72" s="1">
        <v>436.5</v>
      </c>
      <c r="P72" s="2">
        <v>2128000</v>
      </c>
      <c r="Q72" s="1">
        <v>1050</v>
      </c>
    </row>
    <row r="73" spans="1:19" x14ac:dyDescent="0.2">
      <c r="A73">
        <v>2020</v>
      </c>
      <c r="B73" s="1">
        <v>9717.2000000000007</v>
      </c>
      <c r="C73" s="1">
        <v>69160.5</v>
      </c>
      <c r="D73" s="1">
        <v>5250.7</v>
      </c>
      <c r="E73" s="1">
        <v>1833.9</v>
      </c>
      <c r="F73" s="1">
        <v>653.79999999999995</v>
      </c>
      <c r="G73" s="1">
        <v>541.9</v>
      </c>
      <c r="H73" s="1">
        <v>2221</v>
      </c>
      <c r="I73" s="1">
        <v>1848.2</v>
      </c>
      <c r="J73" s="1">
        <v>131.30000000000001</v>
      </c>
      <c r="K73" s="2">
        <v>2389000</v>
      </c>
      <c r="L73" s="2">
        <v>4773000</v>
      </c>
      <c r="M73" s="2">
        <v>17276000</v>
      </c>
      <c r="N73" s="1">
        <v>459.4</v>
      </c>
      <c r="P73" s="2">
        <v>2195000</v>
      </c>
      <c r="Q73" s="1">
        <v>1058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6AA559F01F0E14392D0BB0690CC556F" ma:contentTypeVersion="2" ma:contentTypeDescription="新建文档。" ma:contentTypeScope="" ma:versionID="0e83c89bfa31eb443d791aa5e95d6c57">
  <xsd:schema xmlns:xsd="http://www.w3.org/2001/XMLSchema" xmlns:xs="http://www.w3.org/2001/XMLSchema" xmlns:p="http://schemas.microsoft.com/office/2006/metadata/properties" xmlns:ns3="5cf437e8-c575-48b7-bc22-8935c30d87dd" targetNamespace="http://schemas.microsoft.com/office/2006/metadata/properties" ma:root="true" ma:fieldsID="c65313868311390c78d39a407adf1c7f" ns3:_="">
    <xsd:import namespace="5cf437e8-c575-48b7-bc22-8935c30d87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437e8-c575-48b7-bc22-8935c30d87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16618-9FE3-4007-A83F-F196AF63A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437e8-c575-48b7-bc22-8935c30d87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31EED-E570-4AE2-9F13-BC1C22ED180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cf437e8-c575-48b7-bc22-8935c30d87d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39DBE-47C5-49E9-A595-4983E18E4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KevinG</dc:creator>
  <cp:lastModifiedBy>KevinG</cp:lastModifiedBy>
  <dcterms:created xsi:type="dcterms:W3CDTF">2020-07-24T14:00:52Z</dcterms:created>
  <dcterms:modified xsi:type="dcterms:W3CDTF">2022-07-30T14:03:07Z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0x01010026AA559F01F0E14392D0BB0690CC556F</vt:lpwstr>
  </property>
</Properties>
</file>