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\Data\"/>
    </mc:Choice>
  </mc:AlternateContent>
  <xr:revisionPtr revIDLastSave="0" documentId="13_ncr:1_{8805754D-AFDB-4E67-94B0-437C866072B2}" xr6:coauthVersionLast="45" xr6:coauthVersionMax="45" xr10:uidLastSave="{00000000-0000-0000-0000-000000000000}"/>
  <bookViews>
    <workbookView xWindow="28680" yWindow="-120" windowWidth="29040" windowHeight="15840" xr2:uid="{49011CFF-5A95-44B1-9AC4-86670BF04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T14" i="1"/>
  <c r="U14" i="1"/>
  <c r="S13" i="1"/>
  <c r="T13" i="1"/>
  <c r="U13" i="1"/>
  <c r="S12" i="1"/>
  <c r="T12" i="1"/>
  <c r="U12" i="1"/>
  <c r="S11" i="1"/>
  <c r="T11" i="1"/>
  <c r="U11" i="1"/>
  <c r="R14" i="1"/>
  <c r="R13" i="1"/>
  <c r="R12" i="1"/>
  <c r="R11" i="1"/>
  <c r="S17" i="1"/>
  <c r="T17" i="1"/>
  <c r="U17" i="1"/>
  <c r="S16" i="1"/>
  <c r="T16" i="1"/>
  <c r="U16" i="1"/>
  <c r="R17" i="1"/>
  <c r="R16" i="1"/>
  <c r="S22" i="1"/>
  <c r="T22" i="1"/>
  <c r="U22" i="1"/>
  <c r="S21" i="1"/>
  <c r="T21" i="1"/>
  <c r="U21" i="1"/>
  <c r="S20" i="1"/>
  <c r="T20" i="1"/>
  <c r="U20" i="1"/>
  <c r="S19" i="1"/>
  <c r="T19" i="1"/>
  <c r="U19" i="1"/>
  <c r="R22" i="1"/>
  <c r="R21" i="1"/>
  <c r="R20" i="1"/>
  <c r="R19" i="1"/>
  <c r="S24" i="1"/>
  <c r="T24" i="1"/>
  <c r="U24" i="1"/>
  <c r="S25" i="1"/>
  <c r="T25" i="1"/>
  <c r="U25" i="1"/>
  <c r="S26" i="1"/>
  <c r="T26" i="1"/>
  <c r="U26" i="1"/>
  <c r="S27" i="1"/>
  <c r="T27" i="1"/>
  <c r="U27" i="1"/>
  <c r="R24" i="1"/>
  <c r="R25" i="1"/>
  <c r="R26" i="1"/>
  <c r="R27" i="1"/>
  <c r="S30" i="1"/>
  <c r="T30" i="1"/>
  <c r="U30" i="1"/>
  <c r="S29" i="1"/>
  <c r="T29" i="1"/>
  <c r="U29" i="1"/>
  <c r="R29" i="1"/>
  <c r="R30" i="1"/>
  <c r="AD43" i="1" l="1"/>
  <c r="AD42" i="1"/>
  <c r="AD41" i="1"/>
  <c r="AD38" i="1"/>
  <c r="AD39" i="1"/>
  <c r="AD40" i="1"/>
  <c r="H42" i="1" l="1"/>
  <c r="H41" i="1"/>
  <c r="H40" i="1"/>
  <c r="H39" i="1"/>
  <c r="H37" i="1"/>
  <c r="H36" i="1"/>
  <c r="H35" i="1"/>
  <c r="H34" i="1"/>
  <c r="H32" i="1"/>
  <c r="H30" i="1"/>
  <c r="C30" i="1"/>
  <c r="H29" i="1"/>
  <c r="C29" i="1"/>
  <c r="C28" i="1"/>
  <c r="H27" i="1"/>
  <c r="C27" i="1"/>
  <c r="H26" i="1"/>
  <c r="C26" i="1"/>
  <c r="H25" i="1"/>
  <c r="F25" i="1"/>
  <c r="C25" i="1"/>
  <c r="H24" i="1"/>
  <c r="F24" i="1"/>
  <c r="C24" i="1"/>
  <c r="C23" i="1"/>
  <c r="H22" i="1"/>
  <c r="H19" i="1" s="1"/>
  <c r="F22" i="1"/>
  <c r="F19" i="1" s="1"/>
  <c r="E22" i="1"/>
  <c r="E19" i="1" s="1"/>
  <c r="D22" i="1"/>
  <c r="D19" i="1" s="1"/>
  <c r="C22" i="1"/>
  <c r="H21" i="1"/>
  <c r="F21" i="1"/>
  <c r="E21" i="1"/>
  <c r="D21" i="1"/>
  <c r="C21" i="1"/>
  <c r="H20" i="1"/>
  <c r="F20" i="1"/>
  <c r="E20" i="1"/>
  <c r="D20" i="1"/>
  <c r="C20" i="1"/>
  <c r="C19" i="1"/>
  <c r="H17" i="1"/>
  <c r="F17" i="1"/>
  <c r="C17" i="1"/>
  <c r="H16" i="1"/>
  <c r="F16" i="1"/>
  <c r="C16" i="1"/>
  <c r="H14" i="1"/>
  <c r="F14" i="1"/>
  <c r="C14" i="1"/>
  <c r="H13" i="1"/>
  <c r="F13" i="1"/>
  <c r="C13" i="1"/>
  <c r="H12" i="1"/>
  <c r="F12" i="1"/>
  <c r="C12" i="1"/>
  <c r="H11" i="1"/>
  <c r="F11" i="1"/>
  <c r="C11" i="1"/>
  <c r="H9" i="1"/>
  <c r="F9" i="1"/>
  <c r="E9" i="1"/>
  <c r="D9" i="1"/>
  <c r="C9" i="1"/>
  <c r="C6" i="1" s="1"/>
  <c r="H8" i="1"/>
  <c r="F8" i="1"/>
  <c r="E8" i="1"/>
  <c r="D8" i="1"/>
  <c r="C8" i="1"/>
  <c r="H7" i="1"/>
  <c r="F7" i="1"/>
  <c r="E7" i="1"/>
  <c r="D7" i="1"/>
  <c r="C7" i="1"/>
  <c r="H6" i="1"/>
  <c r="F6" i="1"/>
  <c r="E6" i="1"/>
  <c r="D6" i="1"/>
</calcChain>
</file>

<file path=xl/sharedStrings.xml><?xml version="1.0" encoding="utf-8"?>
<sst xmlns="http://schemas.openxmlformats.org/spreadsheetml/2006/main" count="30" uniqueCount="30">
  <si>
    <t>柴油（万吨）</t>
    <phoneticPr fontId="1" type="noConversion"/>
  </si>
  <si>
    <t>农药（万吨）</t>
    <phoneticPr fontId="1" type="noConversion"/>
  </si>
  <si>
    <t>Year</t>
    <phoneticPr fontId="1" type="noConversion"/>
  </si>
  <si>
    <t>粮食产量（万吨）</t>
    <phoneticPr fontId="1" type="noConversion"/>
  </si>
  <si>
    <t>农村用电量（亿千瓦时）</t>
    <phoneticPr fontId="1" type="noConversion"/>
  </si>
  <si>
    <t>灌溉面积（千公顷）</t>
    <phoneticPr fontId="1" type="noConversion"/>
  </si>
  <si>
    <t>化肥（万吨）</t>
    <phoneticPr fontId="1" type="noConversion"/>
  </si>
  <si>
    <t>农业机械总动力（万千瓦）</t>
    <phoneticPr fontId="1" type="noConversion"/>
  </si>
  <si>
    <t>农村劳动力（万人）</t>
    <phoneticPr fontId="1" type="noConversion"/>
  </si>
  <si>
    <t>粮食播种面积（千公顷）</t>
    <phoneticPr fontId="1" type="noConversion"/>
  </si>
  <si>
    <t>农业受灾面积（万公顷）</t>
    <phoneticPr fontId="1" type="noConversion"/>
  </si>
  <si>
    <t>Precipitation(mm)</t>
    <phoneticPr fontId="1" type="noConversion"/>
  </si>
  <si>
    <r>
      <rPr>
        <sz val="9"/>
        <rFont val="SimHei"/>
        <family val="3"/>
        <charset val="134"/>
      </rPr>
      <t>大中型拖拉机 配套农具 （万部）</t>
    </r>
    <phoneticPr fontId="1" type="noConversion"/>
  </si>
  <si>
    <r>
      <rPr>
        <sz val="9"/>
        <rFont val="SimHei"/>
        <family val="3"/>
        <charset val="134"/>
      </rPr>
      <t>谷物联合 收割机 （^）</t>
    </r>
    <phoneticPr fontId="1" type="noConversion"/>
  </si>
  <si>
    <t>大中型 拖拉机 （台）</t>
    <phoneticPr fontId="1" type="noConversion"/>
  </si>
  <si>
    <t>小型拖拉机配套农具（万部）</t>
    <phoneticPr fontId="1" type="noConversion"/>
  </si>
  <si>
    <t>机动脱粒机（万台）</t>
    <phoneticPr fontId="1" type="noConversion"/>
  </si>
  <si>
    <t>小型拖拉机 （万台）</t>
    <phoneticPr fontId="1" type="noConversion"/>
  </si>
  <si>
    <t>受旱灾（千公顷）</t>
    <phoneticPr fontId="1" type="noConversion"/>
  </si>
  <si>
    <r>
      <t>受</t>
    </r>
    <r>
      <rPr>
        <sz val="9"/>
        <rFont val="SimHei"/>
        <family val="3"/>
        <charset val="134"/>
      </rPr>
      <t>洪涝灾（千公顷）</t>
    </r>
    <phoneticPr fontId="1" type="noConversion"/>
  </si>
  <si>
    <t>旱灾成灾（千公顷）</t>
    <phoneticPr fontId="1" type="noConversion"/>
  </si>
  <si>
    <t>洪涝成灾（千公顷）</t>
    <phoneticPr fontId="1" type="noConversion"/>
  </si>
  <si>
    <t>耕地面积（千公顷）</t>
    <phoneticPr fontId="1" type="noConversion"/>
  </si>
  <si>
    <t>农用排灌电动机（万台）</t>
    <phoneticPr fontId="1" type="noConversion"/>
  </si>
  <si>
    <t>农用排灌柴油机（万台）</t>
    <phoneticPr fontId="1" type="noConversion"/>
  </si>
  <si>
    <t>化肥（万吨）</t>
  </si>
  <si>
    <t>氮肥（万吨）</t>
  </si>
  <si>
    <t>磷肥（万吨）</t>
  </si>
  <si>
    <t>钾肥（万吨）</t>
  </si>
  <si>
    <t>复合肥（万吨）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</si>
</sst>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Sim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B1FE-B3DB-46A6-B872-EB26DBB723C0}">
  <dimension ref="A1:AD71"/>
  <sheetViews>
    <sheetView tabSelected="1" zoomScaleNormal="100" workbookViewId="0">
      <pane xSplit="1425" ySplit="570" topLeftCell="H22" activePane="bottomRight"/>
      <selection pane="topRight" activeCell="H1" sqref="H1:H1048576"/>
      <selection pane="bottomLeft" activeCell="A48" sqref="A48:XFD48"/>
      <selection pane="bottomRight" activeCell="K30" sqref="K30"/>
    </sheetView>
  </sheetViews>
  <sheetFormatPr defaultRowHeight="14.25"/>
  <cols>
    <col min="1" max="1" width="8.25" customWidth="1"/>
    <col min="2" max="2" width="18.75" style="1" customWidth="1"/>
    <col min="3" max="3" width="21.375" style="1" customWidth="1"/>
    <col min="4" max="4" width="17.875" style="1" customWidth="1"/>
    <col min="5" max="5" width="12.375" style="1" customWidth="1"/>
    <col min="6" max="6" width="24.625" style="1" customWidth="1"/>
    <col min="7" max="7" width="17.25" style="1" customWidth="1"/>
    <col min="8" max="8" width="21" style="1" customWidth="1"/>
    <col min="9" max="9" width="21.125" style="1" customWidth="1"/>
    <col min="10" max="10" width="15.625" style="1" customWidth="1"/>
    <col min="11" max="11" width="19" customWidth="1"/>
    <col min="12" max="12" width="12.875" customWidth="1"/>
    <col min="13" max="14" width="12.125" style="1" customWidth="1"/>
    <col min="15" max="15" width="12.625" style="1" customWidth="1"/>
    <col min="16" max="16" width="14.375" style="1" customWidth="1"/>
    <col min="17" max="17" width="15.75" style="1" customWidth="1"/>
    <col min="18" max="18" width="17" style="1" customWidth="1"/>
    <col min="19" max="19" width="15.875" style="1" customWidth="1"/>
    <col min="20" max="20" width="16.125" style="1" customWidth="1"/>
    <col min="21" max="21" width="17.25" style="1" customWidth="1"/>
    <col min="22" max="22" width="25.5" style="1" customWidth="1"/>
    <col min="23" max="23" width="21.25" style="1" customWidth="1"/>
    <col min="24" max="24" width="22" style="1" customWidth="1"/>
    <col min="25" max="25" width="16.25" style="1" customWidth="1"/>
    <col min="26" max="26" width="18.875" style="1" customWidth="1"/>
    <col min="27" max="27" width="18" style="1" customWidth="1"/>
    <col min="28" max="28" width="17.125" style="1" customWidth="1"/>
    <col min="29" max="29" width="18.125" style="1" customWidth="1"/>
    <col min="30" max="30" width="18.75" style="1" customWidth="1"/>
  </cols>
  <sheetData>
    <row r="1" spans="1:30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14</v>
      </c>
      <c r="S1" s="2" t="s">
        <v>17</v>
      </c>
      <c r="T1" s="1" t="s">
        <v>12</v>
      </c>
      <c r="U1" s="1" t="s">
        <v>13</v>
      </c>
      <c r="V1" s="1" t="s">
        <v>15</v>
      </c>
      <c r="W1" s="1" t="s">
        <v>23</v>
      </c>
      <c r="X1" s="1" t="s">
        <v>24</v>
      </c>
      <c r="Y1" s="1" t="s">
        <v>16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>
        <v>1949</v>
      </c>
      <c r="B2" s="1">
        <v>11318</v>
      </c>
      <c r="C2" s="1">
        <v>0.4</v>
      </c>
      <c r="D2" s="1">
        <v>15989</v>
      </c>
      <c r="E2" s="1">
        <v>6</v>
      </c>
      <c r="F2" s="1">
        <v>11</v>
      </c>
      <c r="G2" s="1">
        <v>15141</v>
      </c>
      <c r="H2" s="1">
        <v>119003</v>
      </c>
      <c r="I2" s="1">
        <v>1000</v>
      </c>
      <c r="J2" s="1">
        <v>500</v>
      </c>
      <c r="M2" s="1">
        <v>6</v>
      </c>
      <c r="N2" s="1">
        <v>4.0200000000000005</v>
      </c>
      <c r="O2" s="1">
        <v>1.02</v>
      </c>
      <c r="P2" s="1">
        <v>0.30000000000000004</v>
      </c>
      <c r="Q2" s="1">
        <v>0.65999999999999948</v>
      </c>
    </row>
    <row r="3" spans="1:30">
      <c r="A3">
        <v>1950</v>
      </c>
      <c r="B3" s="1">
        <v>13212.5</v>
      </c>
      <c r="C3" s="1">
        <v>0.4</v>
      </c>
      <c r="D3" s="1">
        <v>17001</v>
      </c>
      <c r="E3" s="1">
        <v>8</v>
      </c>
      <c r="F3" s="1">
        <v>16.5</v>
      </c>
      <c r="G3" s="1">
        <v>16687</v>
      </c>
      <c r="H3" s="1">
        <v>119589</v>
      </c>
      <c r="I3" s="1">
        <v>1064</v>
      </c>
      <c r="J3" s="1">
        <v>500</v>
      </c>
      <c r="M3" s="1">
        <v>8</v>
      </c>
      <c r="N3" s="1">
        <v>5.36</v>
      </c>
      <c r="O3" s="1">
        <v>1.36</v>
      </c>
      <c r="P3" s="1">
        <v>0.4</v>
      </c>
      <c r="Q3" s="1">
        <v>0.87999999999999956</v>
      </c>
    </row>
    <row r="4" spans="1:30">
      <c r="A4">
        <v>1951</v>
      </c>
      <c r="B4" s="1">
        <v>14368.5</v>
      </c>
      <c r="C4" s="1">
        <v>0.5</v>
      </c>
      <c r="D4" s="1">
        <v>17212</v>
      </c>
      <c r="E4" s="1">
        <v>7</v>
      </c>
      <c r="F4" s="1">
        <v>17.2</v>
      </c>
      <c r="G4" s="1">
        <v>16900</v>
      </c>
      <c r="H4" s="1">
        <v>122287</v>
      </c>
      <c r="I4" s="1">
        <v>1424</v>
      </c>
      <c r="J4" s="1">
        <v>542.33040000000005</v>
      </c>
      <c r="M4" s="1">
        <v>7</v>
      </c>
      <c r="N4" s="1">
        <v>4.6900000000000004</v>
      </c>
      <c r="O4" s="1">
        <v>1.1900000000000002</v>
      </c>
      <c r="P4" s="1">
        <v>0.35000000000000003</v>
      </c>
      <c r="Q4" s="1">
        <v>0.76999999999999935</v>
      </c>
    </row>
    <row r="5" spans="1:30">
      <c r="A5">
        <v>1952</v>
      </c>
      <c r="B5" s="1">
        <v>16391.5</v>
      </c>
      <c r="C5" s="1">
        <v>0.5</v>
      </c>
      <c r="D5" s="1">
        <v>19959</v>
      </c>
      <c r="E5" s="1">
        <v>7.8</v>
      </c>
      <c r="F5" s="1">
        <v>18.399999999999999</v>
      </c>
      <c r="G5" s="1">
        <v>17317</v>
      </c>
      <c r="H5" s="1">
        <v>123979</v>
      </c>
      <c r="I5" s="1">
        <v>914</v>
      </c>
      <c r="J5" s="1">
        <v>546.24120000000005</v>
      </c>
      <c r="M5" s="1">
        <v>7.8</v>
      </c>
      <c r="N5" s="1">
        <v>5.226</v>
      </c>
      <c r="O5" s="1">
        <v>1.3260000000000001</v>
      </c>
      <c r="P5" s="1">
        <v>0.39</v>
      </c>
      <c r="Q5" s="1">
        <v>0.85799999999999976</v>
      </c>
      <c r="Z5" s="1">
        <v>4236</v>
      </c>
      <c r="AA5" s="1">
        <v>2794</v>
      </c>
      <c r="AB5" s="1">
        <v>2589</v>
      </c>
      <c r="AC5" s="1">
        <v>1844</v>
      </c>
    </row>
    <row r="6" spans="1:30">
      <c r="A6">
        <v>1953</v>
      </c>
      <c r="B6" s="1">
        <v>16683</v>
      </c>
      <c r="C6" s="1">
        <f>C5+(C9-C5)/4</f>
        <v>0.67999999999999994</v>
      </c>
      <c r="D6" s="1">
        <f>D5+(D10-D5)/5</f>
        <v>21435</v>
      </c>
      <c r="E6" s="1">
        <f>E5+(E10-E5)/5</f>
        <v>13.7</v>
      </c>
      <c r="F6" s="1">
        <f>F5+(F10-F5)/5</f>
        <v>39</v>
      </c>
      <c r="G6" s="1">
        <v>17747</v>
      </c>
      <c r="H6" s="1">
        <f>H5+(H10-H5)/5</f>
        <v>125909.8</v>
      </c>
      <c r="I6" s="1">
        <v>2342</v>
      </c>
      <c r="J6" s="1">
        <v>566.77290000000005</v>
      </c>
      <c r="M6" s="1">
        <v>13.7</v>
      </c>
      <c r="N6" s="1">
        <v>9.1790000000000003</v>
      </c>
      <c r="O6" s="1">
        <v>2.3290000000000002</v>
      </c>
      <c r="P6" s="1">
        <v>0.68500000000000005</v>
      </c>
      <c r="Q6" s="1">
        <v>1.5069999999999988</v>
      </c>
    </row>
    <row r="7" spans="1:30">
      <c r="A7">
        <v>1954</v>
      </c>
      <c r="B7" s="1">
        <v>16951.5</v>
      </c>
      <c r="C7" s="1">
        <f>C5+(C10-C5)*2/5</f>
        <v>0.86</v>
      </c>
      <c r="D7" s="1">
        <f t="shared" ref="D7:H7" si="0">D5+(D10-D5)*2/5</f>
        <v>22911</v>
      </c>
      <c r="E7" s="1">
        <f t="shared" si="0"/>
        <v>19.599999999999998</v>
      </c>
      <c r="F7" s="1">
        <f t="shared" si="0"/>
        <v>59.6</v>
      </c>
      <c r="G7" s="1">
        <v>18151</v>
      </c>
      <c r="H7" s="1">
        <f t="shared" si="0"/>
        <v>127840.6</v>
      </c>
      <c r="I7" s="1">
        <v>2145</v>
      </c>
      <c r="J7" s="1">
        <v>722.22720000000004</v>
      </c>
      <c r="M7" s="1">
        <v>19.599999999999998</v>
      </c>
      <c r="N7" s="1">
        <v>13.132</v>
      </c>
      <c r="O7" s="1">
        <v>3.3319999999999999</v>
      </c>
      <c r="P7" s="1">
        <v>0.98</v>
      </c>
      <c r="Q7" s="1">
        <v>2.1559999999999984</v>
      </c>
    </row>
    <row r="8" spans="1:30">
      <c r="A8">
        <v>1955</v>
      </c>
      <c r="B8" s="1">
        <v>18393.5</v>
      </c>
      <c r="C8" s="1">
        <f>C5+(C10-C5)*3/5</f>
        <v>1.04</v>
      </c>
      <c r="D8" s="1">
        <f t="shared" ref="D8:H8" si="1">D5+(D10-D5)*3/5</f>
        <v>24387</v>
      </c>
      <c r="E8" s="1">
        <f t="shared" si="1"/>
        <v>25.499999999999996</v>
      </c>
      <c r="F8" s="1">
        <f t="shared" si="1"/>
        <v>80.199999999999989</v>
      </c>
      <c r="G8" s="1">
        <v>18592</v>
      </c>
      <c r="H8" s="1">
        <f t="shared" si="1"/>
        <v>129771.4</v>
      </c>
      <c r="I8" s="1">
        <v>1999</v>
      </c>
      <c r="J8" s="1">
        <v>602.94780000000003</v>
      </c>
      <c r="M8" s="1">
        <v>25.499999999999996</v>
      </c>
      <c r="N8" s="1">
        <v>17.084999999999997</v>
      </c>
      <c r="O8" s="1">
        <v>4.335</v>
      </c>
      <c r="P8" s="1">
        <v>1.2749999999999999</v>
      </c>
      <c r="Q8" s="1">
        <v>2.8049999999999993</v>
      </c>
    </row>
    <row r="9" spans="1:30">
      <c r="A9">
        <v>1956</v>
      </c>
      <c r="B9" s="1">
        <v>19274.5</v>
      </c>
      <c r="C9" s="1">
        <f>C5+(C10-C5)*4/5</f>
        <v>1.22</v>
      </c>
      <c r="D9" s="1">
        <f t="shared" ref="D9:H9" si="2">D5+(D10-D5)*4/5</f>
        <v>25863</v>
      </c>
      <c r="E9" s="1">
        <f t="shared" si="2"/>
        <v>31.4</v>
      </c>
      <c r="F9" s="1">
        <f t="shared" si="2"/>
        <v>100.80000000000001</v>
      </c>
      <c r="G9" s="1">
        <v>18544</v>
      </c>
      <c r="H9" s="1">
        <f t="shared" si="2"/>
        <v>131702.20000000001</v>
      </c>
      <c r="I9" s="1">
        <v>2219</v>
      </c>
      <c r="J9" s="1">
        <v>620.54640000000006</v>
      </c>
      <c r="M9" s="1">
        <v>31.4</v>
      </c>
      <c r="N9" s="1">
        <v>21.038</v>
      </c>
      <c r="O9" s="1">
        <v>5.3380000000000001</v>
      </c>
      <c r="P9" s="1">
        <v>1.57</v>
      </c>
      <c r="Q9" s="1">
        <v>3.453999999999998</v>
      </c>
    </row>
    <row r="10" spans="1:30">
      <c r="A10">
        <v>1957</v>
      </c>
      <c r="B10" s="1">
        <v>19504.5</v>
      </c>
      <c r="C10" s="1">
        <v>1.4</v>
      </c>
      <c r="D10" s="1">
        <v>27339</v>
      </c>
      <c r="E10" s="1">
        <v>37.299999999999997</v>
      </c>
      <c r="F10" s="1">
        <v>121.4</v>
      </c>
      <c r="G10" s="1">
        <v>19309</v>
      </c>
      <c r="H10" s="1">
        <v>133633</v>
      </c>
      <c r="I10" s="1">
        <v>2915</v>
      </c>
      <c r="J10" s="1">
        <v>603.92550000000006</v>
      </c>
      <c r="M10" s="1">
        <v>37.299999999999997</v>
      </c>
      <c r="N10" s="1">
        <v>24.991</v>
      </c>
      <c r="O10" s="1">
        <v>6.3410000000000002</v>
      </c>
      <c r="P10" s="1">
        <v>1.865</v>
      </c>
      <c r="Q10" s="1">
        <v>4.1029999999999971</v>
      </c>
      <c r="R10" s="1">
        <v>14674</v>
      </c>
      <c r="S10" s="1">
        <v>0.1</v>
      </c>
      <c r="T10" s="1">
        <v>15</v>
      </c>
      <c r="U10" s="1">
        <v>1789</v>
      </c>
      <c r="Z10" s="1">
        <v>17205</v>
      </c>
      <c r="AA10" s="1">
        <v>8083</v>
      </c>
      <c r="AB10" s="1">
        <v>7400</v>
      </c>
      <c r="AC10" s="1">
        <v>6032</v>
      </c>
    </row>
    <row r="11" spans="1:30">
      <c r="A11">
        <v>1958</v>
      </c>
      <c r="B11" s="1">
        <v>19765</v>
      </c>
      <c r="C11" s="1">
        <f>C10+(C15-C10)/5</f>
        <v>4.34</v>
      </c>
      <c r="D11" s="1">
        <v>32791</v>
      </c>
      <c r="E11" s="1">
        <v>54.6</v>
      </c>
      <c r="F11" s="1">
        <f>F10+(F15-F10)/5</f>
        <v>248.52</v>
      </c>
      <c r="G11" s="1">
        <v>15490</v>
      </c>
      <c r="H11" s="1">
        <f>H10+(H15-H10)/5</f>
        <v>131230.6</v>
      </c>
      <c r="I11" s="1">
        <v>3096</v>
      </c>
      <c r="J11" s="1">
        <v>601.9701</v>
      </c>
      <c r="M11" s="1">
        <v>54.6</v>
      </c>
      <c r="N11" s="1">
        <v>36.582000000000001</v>
      </c>
      <c r="O11" s="1">
        <v>9.282</v>
      </c>
      <c r="P11" s="1">
        <v>2.7300000000000004</v>
      </c>
      <c r="Q11" s="1">
        <v>6.0060000000000002</v>
      </c>
      <c r="R11" s="1">
        <f>R10+(R15-R10)/5</f>
        <v>22726.799999999999</v>
      </c>
      <c r="S11" s="1">
        <f t="shared" ref="S11:U11" si="3">S10+(S15-S10)/5</f>
        <v>0.1</v>
      </c>
      <c r="T11" s="1">
        <f t="shared" si="3"/>
        <v>15.84</v>
      </c>
      <c r="U11" s="1">
        <f t="shared" si="3"/>
        <v>2612.4</v>
      </c>
    </row>
    <row r="12" spans="1:30">
      <c r="A12">
        <v>1959</v>
      </c>
      <c r="B12" s="1">
        <v>16968</v>
      </c>
      <c r="C12" s="1">
        <f t="shared" ref="C12" si="4">C10+(C15-C10)*2/5</f>
        <v>7.2800000000000011</v>
      </c>
      <c r="D12" s="1">
        <v>35010</v>
      </c>
      <c r="E12" s="1">
        <v>53.8</v>
      </c>
      <c r="F12" s="1">
        <f t="shared" ref="F12" si="5">F10+(F15-F10)*2/5</f>
        <v>375.64</v>
      </c>
      <c r="G12" s="1">
        <v>16271</v>
      </c>
      <c r="H12" s="1">
        <f t="shared" ref="H12" si="6">H10+(H15-H10)*2/5</f>
        <v>128828.2</v>
      </c>
      <c r="I12" s="1">
        <v>4463</v>
      </c>
      <c r="J12" s="1">
        <v>669.43140000000005</v>
      </c>
      <c r="M12" s="1">
        <v>53.8</v>
      </c>
      <c r="N12" s="1">
        <v>36.045999999999999</v>
      </c>
      <c r="O12" s="1">
        <v>9.1460000000000008</v>
      </c>
      <c r="P12" s="1">
        <v>2.69</v>
      </c>
      <c r="Q12" s="1">
        <v>5.9179999999999975</v>
      </c>
      <c r="R12" s="1">
        <f>R10+(R15-R10)/5*2</f>
        <v>30779.599999999999</v>
      </c>
      <c r="S12" s="1">
        <f t="shared" ref="S12:U12" si="7">S10+(S15-S10)/5*2</f>
        <v>0.1</v>
      </c>
      <c r="T12" s="1">
        <f t="shared" si="7"/>
        <v>16.68</v>
      </c>
      <c r="U12" s="1">
        <f t="shared" si="7"/>
        <v>3435.8</v>
      </c>
    </row>
    <row r="13" spans="1:30">
      <c r="A13">
        <v>1960</v>
      </c>
      <c r="B13" s="1">
        <v>14384.5</v>
      </c>
      <c r="C13" s="1">
        <f t="shared" ref="C13" si="8">C10+(C15-C10)*3/5</f>
        <v>10.220000000000001</v>
      </c>
      <c r="D13" s="1">
        <v>35083</v>
      </c>
      <c r="E13" s="1">
        <v>66.2</v>
      </c>
      <c r="F13" s="1">
        <f t="shared" ref="F13" si="9">F10+(F15-F10)*3/5</f>
        <v>502.76</v>
      </c>
      <c r="G13" s="1">
        <v>17016</v>
      </c>
      <c r="H13" s="1">
        <f t="shared" ref="H13" si="10">H10+(H15-H10)*3/5</f>
        <v>126425.8</v>
      </c>
      <c r="I13" s="1">
        <v>6546</v>
      </c>
      <c r="J13" s="1">
        <v>620.54640000000006</v>
      </c>
      <c r="M13" s="1">
        <v>66.2</v>
      </c>
      <c r="N13" s="1">
        <v>44.354000000000006</v>
      </c>
      <c r="O13" s="1">
        <v>11.254000000000001</v>
      </c>
      <c r="P13" s="1">
        <v>3.3100000000000005</v>
      </c>
      <c r="Q13" s="1">
        <v>7.2819999999999947</v>
      </c>
      <c r="R13" s="1">
        <f>R10+(R15-R10)/5*3</f>
        <v>38832.400000000001</v>
      </c>
      <c r="S13" s="1">
        <f t="shared" ref="S13:U13" si="11">S10+(S15-S10)/5*3</f>
        <v>0.1</v>
      </c>
      <c r="T13" s="1">
        <f t="shared" si="11"/>
        <v>17.52</v>
      </c>
      <c r="U13" s="1">
        <f t="shared" si="11"/>
        <v>4259.2</v>
      </c>
    </row>
    <row r="14" spans="1:30">
      <c r="A14">
        <v>1961</v>
      </c>
      <c r="B14" s="1">
        <v>13650</v>
      </c>
      <c r="C14" s="1">
        <f t="shared" ref="C14" si="12">C10+(C15-C10)*4/5</f>
        <v>13.160000000000002</v>
      </c>
      <c r="D14" s="1">
        <v>32078</v>
      </c>
      <c r="E14" s="1">
        <v>44.8</v>
      </c>
      <c r="F14" s="1">
        <f t="shared" ref="F14" si="13">F10+(F15-F10)*4/5</f>
        <v>629.88</v>
      </c>
      <c r="G14" s="1">
        <v>19747</v>
      </c>
      <c r="H14" s="1">
        <f t="shared" ref="H14" si="14">H10+(H15-H10)*4/5</f>
        <v>124023.4</v>
      </c>
      <c r="I14" s="1">
        <v>6175</v>
      </c>
      <c r="J14" s="1">
        <v>670.40910000000008</v>
      </c>
      <c r="M14" s="1">
        <v>44.8</v>
      </c>
      <c r="N14" s="1">
        <v>30.015999999999998</v>
      </c>
      <c r="O14" s="1">
        <v>7.6159999999999997</v>
      </c>
      <c r="P14" s="1">
        <v>2.2399999999999998</v>
      </c>
      <c r="Q14" s="1">
        <v>4.927999999999999</v>
      </c>
      <c r="R14" s="1">
        <f>R10+(R15-R10)/5*4</f>
        <v>46885.2</v>
      </c>
      <c r="S14" s="1">
        <f t="shared" ref="S14:U14" si="15">S10+(S15-S10)/5*4</f>
        <v>0.1</v>
      </c>
      <c r="T14" s="1">
        <f t="shared" si="15"/>
        <v>18.36</v>
      </c>
      <c r="U14" s="1">
        <f t="shared" si="15"/>
        <v>5082.6000000000004</v>
      </c>
    </row>
    <row r="15" spans="1:30">
      <c r="A15">
        <v>1962</v>
      </c>
      <c r="B15" s="1">
        <v>15441</v>
      </c>
      <c r="C15" s="1">
        <v>16.100000000000001</v>
      </c>
      <c r="D15" s="1">
        <v>30545</v>
      </c>
      <c r="E15" s="1">
        <v>63</v>
      </c>
      <c r="F15" s="1">
        <v>757</v>
      </c>
      <c r="G15" s="1">
        <v>21276</v>
      </c>
      <c r="H15" s="1">
        <v>121621</v>
      </c>
      <c r="I15" s="1">
        <v>3718</v>
      </c>
      <c r="J15" s="1">
        <v>614.68020000000001</v>
      </c>
      <c r="M15" s="1">
        <v>63</v>
      </c>
      <c r="N15" s="1">
        <v>42.21</v>
      </c>
      <c r="O15" s="1">
        <v>10.71</v>
      </c>
      <c r="P15" s="1">
        <v>3.1500000000000004</v>
      </c>
      <c r="Q15" s="1">
        <v>6.9299999999999979</v>
      </c>
      <c r="R15" s="1">
        <v>54938</v>
      </c>
      <c r="S15" s="1">
        <v>0.1</v>
      </c>
      <c r="T15" s="1">
        <v>19.2</v>
      </c>
      <c r="U15" s="1">
        <v>5906</v>
      </c>
      <c r="Z15" s="1">
        <v>20808</v>
      </c>
      <c r="AA15" s="1">
        <v>9810</v>
      </c>
      <c r="AB15" s="1">
        <v>8691</v>
      </c>
      <c r="AC15" s="1">
        <v>6318</v>
      </c>
    </row>
    <row r="16" spans="1:30">
      <c r="A16">
        <v>1963</v>
      </c>
      <c r="B16" s="1">
        <v>17000</v>
      </c>
      <c r="C16" s="1">
        <f>C15+(C18-C15)/3</f>
        <v>23.1</v>
      </c>
      <c r="D16" s="1">
        <v>30060</v>
      </c>
      <c r="E16" s="1">
        <v>104.3</v>
      </c>
      <c r="F16" s="1">
        <f>F15+(F18-F15)/3</f>
        <v>870.94504416666666</v>
      </c>
      <c r="G16" s="1">
        <v>21966</v>
      </c>
      <c r="H16" s="1">
        <f>H15+(H18-H15)/3</f>
        <v>120956.33333333333</v>
      </c>
      <c r="I16" s="1">
        <v>3265</v>
      </c>
      <c r="J16" s="1">
        <v>600.01470000000006</v>
      </c>
      <c r="M16" s="1">
        <v>104.3</v>
      </c>
      <c r="N16" s="1">
        <v>69.881</v>
      </c>
      <c r="O16" s="1">
        <v>17.731000000000002</v>
      </c>
      <c r="P16" s="1">
        <v>5.2149999999999999</v>
      </c>
      <c r="Q16" s="1">
        <v>11.472999999999995</v>
      </c>
      <c r="R16" s="1">
        <f>R15+(R18-R15)/3</f>
        <v>60825</v>
      </c>
      <c r="S16" s="1">
        <f t="shared" ref="S16:U16" si="16">S15+(S18-S15)/3</f>
        <v>0.2</v>
      </c>
      <c r="T16" s="1">
        <f t="shared" si="16"/>
        <v>21.4</v>
      </c>
      <c r="U16" s="1">
        <f t="shared" si="16"/>
        <v>6172</v>
      </c>
    </row>
    <row r="17" spans="1:29">
      <c r="A17">
        <v>1964</v>
      </c>
      <c r="B17" s="1">
        <v>18750</v>
      </c>
      <c r="C17" s="1">
        <f>C15+(C18-C15)*2/3</f>
        <v>30.1</v>
      </c>
      <c r="D17" s="1">
        <v>31518</v>
      </c>
      <c r="E17" s="1">
        <v>129</v>
      </c>
      <c r="F17" s="1">
        <f>F15+(F18-F15)*2/3</f>
        <v>984.89008833333321</v>
      </c>
      <c r="G17" s="1">
        <v>22801</v>
      </c>
      <c r="H17" s="1">
        <f>H15+(H18-H15)*2/3</f>
        <v>120291.66666666667</v>
      </c>
      <c r="I17" s="1">
        <v>2164</v>
      </c>
      <c r="J17" s="1">
        <v>673.34220000000005</v>
      </c>
      <c r="M17" s="1">
        <v>129</v>
      </c>
      <c r="N17" s="1">
        <v>86.43</v>
      </c>
      <c r="O17" s="1">
        <v>21.930000000000003</v>
      </c>
      <c r="P17" s="1">
        <v>6.45</v>
      </c>
      <c r="Q17" s="1">
        <v>14.189999999999991</v>
      </c>
      <c r="R17" s="1">
        <f>R15+(R18-R15)/3*2</f>
        <v>66712</v>
      </c>
      <c r="S17" s="1">
        <f t="shared" ref="S17:U17" si="17">S15+(S18-S15)/3*2</f>
        <v>0.30000000000000004</v>
      </c>
      <c r="T17" s="1">
        <f t="shared" si="17"/>
        <v>23.6</v>
      </c>
      <c r="U17" s="1">
        <f t="shared" si="17"/>
        <v>6438</v>
      </c>
    </row>
    <row r="18" spans="1:29">
      <c r="A18">
        <v>1965</v>
      </c>
      <c r="B18" s="1">
        <v>19452.5</v>
      </c>
      <c r="C18" s="1">
        <v>37.1</v>
      </c>
      <c r="D18" s="1">
        <v>33055</v>
      </c>
      <c r="E18" s="1">
        <v>194.2</v>
      </c>
      <c r="F18" s="1">
        <v>1098.8351324999999</v>
      </c>
      <c r="G18" s="1">
        <v>23396</v>
      </c>
      <c r="H18" s="1">
        <v>119627</v>
      </c>
      <c r="I18" s="1">
        <v>2080</v>
      </c>
      <c r="J18" s="1">
        <v>592.19310000000007</v>
      </c>
      <c r="M18" s="1">
        <v>194.2</v>
      </c>
      <c r="N18" s="1">
        <v>130.114</v>
      </c>
      <c r="O18" s="1">
        <v>33.014000000000003</v>
      </c>
      <c r="P18" s="1">
        <v>9.7100000000000009</v>
      </c>
      <c r="Q18" s="1">
        <v>21.361999999999981</v>
      </c>
      <c r="R18" s="1">
        <v>72599</v>
      </c>
      <c r="S18" s="1">
        <v>0.4</v>
      </c>
      <c r="T18" s="1">
        <v>25.8</v>
      </c>
      <c r="U18" s="1">
        <v>6704</v>
      </c>
      <c r="Z18" s="1">
        <v>13631</v>
      </c>
      <c r="AA18" s="1">
        <v>5587</v>
      </c>
      <c r="AB18" s="1">
        <v>8107</v>
      </c>
      <c r="AC18" s="1">
        <v>2813</v>
      </c>
    </row>
    <row r="19" spans="1:29">
      <c r="A19">
        <v>1966</v>
      </c>
      <c r="B19" s="1">
        <v>21400</v>
      </c>
      <c r="C19" s="1">
        <f>C18+(C31-C18)*1/(31-18)</f>
        <v>53.715384615384622</v>
      </c>
      <c r="D19" s="1">
        <f>D18+(D22-D18)/4</f>
        <v>33644</v>
      </c>
      <c r="E19" s="1">
        <f>E18+(E22-E18)/4</f>
        <v>225.59999999999997</v>
      </c>
      <c r="F19" s="1">
        <f>F18+(F22-F18)/4</f>
        <v>1312.12977</v>
      </c>
      <c r="G19" s="1">
        <v>24297</v>
      </c>
      <c r="H19" s="1">
        <f>H18+(H22-H18)/4</f>
        <v>119555</v>
      </c>
      <c r="I19" s="1">
        <v>2421</v>
      </c>
      <c r="J19" s="1">
        <v>584.37149999999997</v>
      </c>
      <c r="M19" s="1">
        <v>225.59999999999997</v>
      </c>
      <c r="N19" s="1">
        <v>151.15199999999999</v>
      </c>
      <c r="O19" s="1">
        <v>38.351999999999997</v>
      </c>
      <c r="P19" s="1">
        <v>11.28</v>
      </c>
      <c r="Q19" s="1">
        <v>24.815999999999981</v>
      </c>
      <c r="R19" s="1">
        <f>R18+(R23-R18)/5</f>
        <v>83178.8</v>
      </c>
      <c r="S19" s="1">
        <f t="shared" ref="S19:U19" si="18">S18+(S23-S18)/5</f>
        <v>1.88</v>
      </c>
      <c r="T19" s="1">
        <f t="shared" si="18"/>
        <v>27.560000000000002</v>
      </c>
      <c r="U19" s="1">
        <f t="shared" si="18"/>
        <v>6963.6</v>
      </c>
    </row>
    <row r="20" spans="1:29">
      <c r="A20">
        <v>1967</v>
      </c>
      <c r="B20" s="1">
        <v>21782</v>
      </c>
      <c r="C20" s="1">
        <f>C18+(C31-C18)*2/(31-18)</f>
        <v>70.330769230769235</v>
      </c>
      <c r="D20" s="1">
        <f>D18+(D23-D18)*2/5</f>
        <v>34233</v>
      </c>
      <c r="E20" s="1">
        <f>E18+(E23-E18)*2/5</f>
        <v>257</v>
      </c>
      <c r="F20" s="1">
        <f>F18+(F23-F18)*2/5</f>
        <v>1525.4244074999999</v>
      </c>
      <c r="G20" s="1">
        <v>25165</v>
      </c>
      <c r="H20" s="1">
        <f>H18+(H23-H18)*2/5</f>
        <v>119483</v>
      </c>
      <c r="I20" s="1">
        <v>644</v>
      </c>
      <c r="J20" s="1">
        <v>609.79169999999999</v>
      </c>
      <c r="M20" s="1">
        <v>257</v>
      </c>
      <c r="N20" s="1">
        <v>172.19</v>
      </c>
      <c r="O20" s="1">
        <v>43.690000000000005</v>
      </c>
      <c r="P20" s="1">
        <v>12.850000000000001</v>
      </c>
      <c r="Q20" s="1">
        <v>28.269999999999996</v>
      </c>
      <c r="R20" s="1">
        <f>R18+(R23-R18)/5*2</f>
        <v>93758.6</v>
      </c>
      <c r="S20" s="1">
        <f t="shared" ref="S20:U20" si="19">S18+(S23-S18)/5*2</f>
        <v>3.36</v>
      </c>
      <c r="T20" s="1">
        <f t="shared" si="19"/>
        <v>29.32</v>
      </c>
      <c r="U20" s="1">
        <f t="shared" si="19"/>
        <v>7223.2</v>
      </c>
    </row>
    <row r="21" spans="1:29">
      <c r="A21">
        <v>1968</v>
      </c>
      <c r="B21" s="1">
        <v>20905.5</v>
      </c>
      <c r="C21" s="1">
        <f>C18+(C31-C18)*3/(31-18)</f>
        <v>86.946153846153848</v>
      </c>
      <c r="D21" s="1">
        <f>D18+(D23-D18)*3/5</f>
        <v>34822</v>
      </c>
      <c r="E21" s="1">
        <f>E18+(E23-E18)*3/5</f>
        <v>288.39999999999998</v>
      </c>
      <c r="F21" s="1">
        <f>F18+(F23-F18)*3/5</f>
        <v>1738.7190450000001</v>
      </c>
      <c r="G21" s="1">
        <v>26063</v>
      </c>
      <c r="H21" s="1">
        <f>H18+(H23-H18)*3/5</f>
        <v>119411</v>
      </c>
      <c r="I21" s="1">
        <v>700</v>
      </c>
      <c r="J21" s="1">
        <v>600.99240000000009</v>
      </c>
      <c r="M21" s="1">
        <v>288.39999999999998</v>
      </c>
      <c r="N21" s="1">
        <v>193.22800000000001</v>
      </c>
      <c r="O21" s="1">
        <v>49.027999999999999</v>
      </c>
      <c r="P21" s="1">
        <v>14.42</v>
      </c>
      <c r="Q21" s="1">
        <v>31.723999999999968</v>
      </c>
      <c r="R21" s="1">
        <f>R18+(R23-R18)/5*3</f>
        <v>104338.4</v>
      </c>
      <c r="S21" s="1">
        <f t="shared" ref="S21:U21" si="20">S18+(S23-S18)/5*3</f>
        <v>4.84</v>
      </c>
      <c r="T21" s="1">
        <f t="shared" si="20"/>
        <v>31.080000000000002</v>
      </c>
      <c r="U21" s="1">
        <f t="shared" si="20"/>
        <v>7482.8</v>
      </c>
    </row>
    <row r="22" spans="1:29">
      <c r="A22">
        <v>1969</v>
      </c>
      <c r="B22" s="1">
        <v>21097</v>
      </c>
      <c r="C22" s="1">
        <f>C18+(C31-C18)*4/(31-18)</f>
        <v>103.56153846153848</v>
      </c>
      <c r="D22" s="1">
        <f>D18+(D23-D18)*4/5</f>
        <v>35411</v>
      </c>
      <c r="E22" s="1">
        <f>E18+(E23-E18)*4/5</f>
        <v>319.79999999999995</v>
      </c>
      <c r="F22" s="1">
        <f>F18+(F23-F18)*4/5</f>
        <v>1952.0136825</v>
      </c>
      <c r="G22" s="1">
        <v>27117</v>
      </c>
      <c r="H22" s="1">
        <f>H18+(H23-H18)*4/5</f>
        <v>119339</v>
      </c>
      <c r="I22" s="1">
        <v>800</v>
      </c>
      <c r="J22" s="1">
        <v>624.45720000000006</v>
      </c>
      <c r="M22" s="1">
        <v>319.79999999999995</v>
      </c>
      <c r="N22" s="1">
        <v>214.26599999999999</v>
      </c>
      <c r="O22" s="1">
        <v>54.366</v>
      </c>
      <c r="P22" s="1">
        <v>15.989999999999998</v>
      </c>
      <c r="Q22" s="1">
        <v>35.177999999999969</v>
      </c>
      <c r="R22" s="1">
        <f>R18+(R23-R18)/5*4</f>
        <v>114918.2</v>
      </c>
      <c r="S22" s="1">
        <f t="shared" ref="S22:U22" si="21">S18+(S23-S18)/5*4</f>
        <v>6.32</v>
      </c>
      <c r="T22" s="1">
        <f t="shared" si="21"/>
        <v>32.840000000000003</v>
      </c>
      <c r="U22" s="1">
        <f t="shared" si="21"/>
        <v>7742.4</v>
      </c>
    </row>
    <row r="23" spans="1:29">
      <c r="A23">
        <v>1970</v>
      </c>
      <c r="B23" s="1">
        <v>23995.5</v>
      </c>
      <c r="C23" s="1">
        <f>C18+(C31-C18)*5/(31-18)</f>
        <v>120.17692307692309</v>
      </c>
      <c r="D23" s="1">
        <v>36000</v>
      </c>
      <c r="E23" s="1">
        <v>351.2</v>
      </c>
      <c r="F23" s="1">
        <v>2165.3083200000001</v>
      </c>
      <c r="G23" s="1">
        <v>27811</v>
      </c>
      <c r="H23" s="1">
        <v>119267</v>
      </c>
      <c r="I23" s="1">
        <v>997</v>
      </c>
      <c r="J23" s="1">
        <v>656.72130000000004</v>
      </c>
      <c r="M23" s="1">
        <v>351.2</v>
      </c>
      <c r="N23" s="1">
        <v>235.304</v>
      </c>
      <c r="O23" s="1">
        <v>59.704000000000001</v>
      </c>
      <c r="P23" s="1">
        <v>17.559999999999999</v>
      </c>
      <c r="Q23" s="1">
        <v>38.631999999999991</v>
      </c>
      <c r="R23" s="1">
        <v>125498</v>
      </c>
      <c r="S23" s="1">
        <v>7.8</v>
      </c>
      <c r="T23" s="1">
        <v>34.6</v>
      </c>
      <c r="U23" s="1">
        <v>8002</v>
      </c>
      <c r="Z23" s="1">
        <v>5723</v>
      </c>
      <c r="AA23" s="1">
        <v>3129</v>
      </c>
      <c r="AB23" s="1">
        <v>1931</v>
      </c>
      <c r="AC23" s="1">
        <v>1234</v>
      </c>
    </row>
    <row r="24" spans="1:29">
      <c r="A24">
        <v>1971</v>
      </c>
      <c r="B24" s="1">
        <v>25014</v>
      </c>
      <c r="C24" s="1">
        <f>C18+(C31-C18)*6/(31-18)</f>
        <v>136.7923076923077</v>
      </c>
      <c r="D24" s="1">
        <v>36441</v>
      </c>
      <c r="E24" s="1">
        <v>364.7</v>
      </c>
      <c r="F24" s="1">
        <f>F23+(F26-F23)/3</f>
        <v>3037.8550037499999</v>
      </c>
      <c r="G24" s="1">
        <v>28397</v>
      </c>
      <c r="H24" s="1">
        <f>H23+(H28-H23)/5</f>
        <v>119626</v>
      </c>
      <c r="I24" s="1">
        <v>3105</v>
      </c>
      <c r="J24" s="1">
        <v>598.05930000000001</v>
      </c>
      <c r="M24" s="1">
        <v>364.7</v>
      </c>
      <c r="N24" s="1">
        <v>244.34900000000002</v>
      </c>
      <c r="O24" s="1">
        <v>61.999000000000002</v>
      </c>
      <c r="P24" s="1">
        <v>18.234999999999999</v>
      </c>
      <c r="Q24" s="1">
        <v>40.116999999999969</v>
      </c>
      <c r="R24" s="1">
        <f>R23+(R28-R23)/5</f>
        <v>169302</v>
      </c>
      <c r="S24" s="1">
        <f t="shared" ref="S24:U24" si="22">S23+(S28-S23)/5</f>
        <v>18.22</v>
      </c>
      <c r="T24" s="1">
        <f t="shared" si="22"/>
        <v>45.84</v>
      </c>
      <c r="U24" s="1">
        <f t="shared" si="22"/>
        <v>8911.7999999999993</v>
      </c>
    </row>
    <row r="25" spans="1:29">
      <c r="A25">
        <v>1972</v>
      </c>
      <c r="B25" s="1">
        <v>24048</v>
      </c>
      <c r="C25" s="1">
        <f>C18+(C31-C18)*7/(31-18)</f>
        <v>153.40769230769232</v>
      </c>
      <c r="D25" s="1">
        <v>38005</v>
      </c>
      <c r="E25" s="1">
        <v>420.7</v>
      </c>
      <c r="F25" s="1">
        <f>F23+(F26-F23)*2/3</f>
        <v>3910.4016874999998</v>
      </c>
      <c r="G25" s="1">
        <v>28283</v>
      </c>
      <c r="H25" s="1">
        <f t="shared" ref="H25" si="23">H23+(H28-H23)*2/5</f>
        <v>119985</v>
      </c>
      <c r="I25" s="1">
        <v>4046</v>
      </c>
      <c r="J25" s="1">
        <v>590.23770000000002</v>
      </c>
      <c r="M25" s="1">
        <v>420.7</v>
      </c>
      <c r="N25" s="1">
        <v>281.86900000000003</v>
      </c>
      <c r="O25" s="1">
        <v>71.519000000000005</v>
      </c>
      <c r="P25" s="1">
        <v>21.035</v>
      </c>
      <c r="Q25" s="1">
        <v>46.276999999999958</v>
      </c>
      <c r="R25" s="1">
        <f>R23+(R28-R23)/5*2</f>
        <v>213106</v>
      </c>
      <c r="S25" s="1">
        <f t="shared" ref="S25:U25" si="24">S23+(S28-S23)/5*2</f>
        <v>28.64</v>
      </c>
      <c r="T25" s="1">
        <f t="shared" si="24"/>
        <v>57.08</v>
      </c>
      <c r="U25" s="1">
        <f t="shared" si="24"/>
        <v>9821.6</v>
      </c>
    </row>
    <row r="26" spans="1:29">
      <c r="A26">
        <v>1973</v>
      </c>
      <c r="B26" s="1">
        <v>26493.5</v>
      </c>
      <c r="C26" s="1">
        <f>C18+(C31-C18)*8/(31-18)</f>
        <v>170.02307692307693</v>
      </c>
      <c r="D26" s="1">
        <v>39223</v>
      </c>
      <c r="E26" s="1">
        <v>511.1</v>
      </c>
      <c r="F26" s="1">
        <v>4782.9483712499996</v>
      </c>
      <c r="G26" s="1">
        <v>28857</v>
      </c>
      <c r="H26" s="1">
        <f t="shared" ref="H26" si="25">H23+(H28-H23)*3/5</f>
        <v>120344</v>
      </c>
      <c r="I26" s="1">
        <v>3649</v>
      </c>
      <c r="J26" s="1">
        <v>692.89620000000002</v>
      </c>
      <c r="M26" s="1">
        <v>511.1</v>
      </c>
      <c r="N26" s="1">
        <v>342.43700000000001</v>
      </c>
      <c r="O26" s="1">
        <v>86.887000000000015</v>
      </c>
      <c r="P26" s="1">
        <v>25.555000000000003</v>
      </c>
      <c r="Q26" s="1">
        <v>56.220999999999989</v>
      </c>
      <c r="R26" s="1">
        <f>R23+(R28-R23)/5*3</f>
        <v>256910</v>
      </c>
      <c r="S26" s="1">
        <f t="shared" ref="S26:U26" si="26">S23+(S28-S23)/5*3</f>
        <v>39.059999999999995</v>
      </c>
      <c r="T26" s="1">
        <f t="shared" si="26"/>
        <v>68.319999999999993</v>
      </c>
      <c r="U26" s="1">
        <f t="shared" si="26"/>
        <v>10731.4</v>
      </c>
    </row>
    <row r="27" spans="1:29">
      <c r="A27">
        <v>1974</v>
      </c>
      <c r="B27" s="1">
        <v>27527</v>
      </c>
      <c r="C27" s="1">
        <f>C18+(C31-C18)*9/(31-18)</f>
        <v>186.63846153846154</v>
      </c>
      <c r="D27" s="1">
        <v>41269</v>
      </c>
      <c r="E27" s="1">
        <v>485.8</v>
      </c>
      <c r="F27" s="1">
        <v>5930.3264212499998</v>
      </c>
      <c r="G27" s="1">
        <v>29218</v>
      </c>
      <c r="H27" s="1">
        <f t="shared" ref="H27" si="27">H23+(H28-H23)*4/5</f>
        <v>120703</v>
      </c>
      <c r="I27" s="1">
        <v>3865</v>
      </c>
      <c r="J27" s="1">
        <v>617.61329999999998</v>
      </c>
      <c r="M27" s="1">
        <v>485.8</v>
      </c>
      <c r="N27" s="1">
        <v>325.48600000000005</v>
      </c>
      <c r="O27" s="1">
        <v>82.586000000000013</v>
      </c>
      <c r="P27" s="1">
        <v>24.290000000000003</v>
      </c>
      <c r="Q27" s="1">
        <v>53.437999999999946</v>
      </c>
      <c r="R27" s="1">
        <f>R23+(R28-R23)/5*4</f>
        <v>300714</v>
      </c>
      <c r="S27" s="1">
        <f t="shared" ref="S27:U27" si="28">S23+(S28-S23)/5*4</f>
        <v>49.48</v>
      </c>
      <c r="T27" s="1">
        <f t="shared" si="28"/>
        <v>79.56</v>
      </c>
      <c r="U27" s="1">
        <f t="shared" si="28"/>
        <v>11641.2</v>
      </c>
    </row>
    <row r="28" spans="1:29">
      <c r="A28">
        <v>1975</v>
      </c>
      <c r="B28" s="1">
        <v>28451.5</v>
      </c>
      <c r="C28" s="1">
        <f>C18+(C31-C18)*10/(31-18)</f>
        <v>203.25384615384615</v>
      </c>
      <c r="D28" s="1">
        <v>43284</v>
      </c>
      <c r="E28" s="1">
        <v>536.9</v>
      </c>
      <c r="F28" s="1">
        <v>7478.5512899999994</v>
      </c>
      <c r="G28" s="1">
        <v>29456</v>
      </c>
      <c r="H28" s="1">
        <v>121062</v>
      </c>
      <c r="I28" s="1">
        <v>3538</v>
      </c>
      <c r="J28" s="1">
        <v>647.92200000000003</v>
      </c>
      <c r="M28" s="1">
        <v>536.9</v>
      </c>
      <c r="N28" s="1">
        <v>359.72300000000001</v>
      </c>
      <c r="O28" s="1">
        <v>91.272999999999996</v>
      </c>
      <c r="P28" s="1">
        <v>26.844999999999999</v>
      </c>
      <c r="Q28" s="1">
        <v>59.058999999999969</v>
      </c>
      <c r="R28" s="1">
        <v>344518</v>
      </c>
      <c r="S28" s="1">
        <v>59.9</v>
      </c>
      <c r="T28" s="1">
        <v>90.8</v>
      </c>
      <c r="U28" s="1">
        <v>12551</v>
      </c>
      <c r="Z28" s="1">
        <v>24832</v>
      </c>
      <c r="AA28" s="1">
        <v>6817</v>
      </c>
      <c r="AB28" s="1">
        <v>5318</v>
      </c>
      <c r="AC28" s="1">
        <v>3467</v>
      </c>
    </row>
    <row r="29" spans="1:29">
      <c r="A29">
        <v>1976</v>
      </c>
      <c r="B29" s="1">
        <v>28630.5</v>
      </c>
      <c r="C29" s="1">
        <f>C18+(C31-C18)*11/(31-18)</f>
        <v>219.86923076923077</v>
      </c>
      <c r="D29" s="1">
        <v>44981</v>
      </c>
      <c r="E29" s="1">
        <v>582.79999999999995</v>
      </c>
      <c r="F29" s="1">
        <v>8629.6068337500001</v>
      </c>
      <c r="G29" s="1">
        <v>29443</v>
      </c>
      <c r="H29" s="1">
        <f>H28+(H31-H28)/3</f>
        <v>120903.66666666667</v>
      </c>
      <c r="I29" s="1">
        <v>4250</v>
      </c>
      <c r="J29" s="1">
        <v>605.8809</v>
      </c>
      <c r="M29" s="1">
        <v>582.79999999999995</v>
      </c>
      <c r="N29" s="1">
        <v>390.476</v>
      </c>
      <c r="O29" s="1">
        <v>99.075999999999993</v>
      </c>
      <c r="P29" s="1">
        <v>29.14</v>
      </c>
      <c r="Q29" s="1">
        <v>64.107999999999961</v>
      </c>
      <c r="R29" s="1">
        <f>R28+(R31-R28)/3</f>
        <v>415464.66666666669</v>
      </c>
      <c r="S29" s="1">
        <f t="shared" ref="S29:U29" si="29">S28+(S31-S28)/3</f>
        <v>85.7</v>
      </c>
      <c r="T29" s="1">
        <f t="shared" si="29"/>
        <v>100.26666666666667</v>
      </c>
      <c r="U29" s="1">
        <f t="shared" si="29"/>
        <v>14696.333333333334</v>
      </c>
    </row>
    <row r="30" spans="1:29">
      <c r="A30">
        <v>1977</v>
      </c>
      <c r="B30" s="1">
        <v>28272.5</v>
      </c>
      <c r="C30" s="1">
        <f>C18+(C31-C18)*12/(31-18)</f>
        <v>236.48461538461538</v>
      </c>
      <c r="D30" s="1">
        <v>44999</v>
      </c>
      <c r="E30" s="1">
        <v>648</v>
      </c>
      <c r="F30" s="1">
        <v>10261.67856</v>
      </c>
      <c r="G30" s="1">
        <v>29340</v>
      </c>
      <c r="H30" s="1">
        <f>H28+(H31-H28)*2/3</f>
        <v>120745.33333333333</v>
      </c>
      <c r="I30" s="1">
        <v>5202</v>
      </c>
      <c r="J30" s="1">
        <v>624.45720000000006</v>
      </c>
      <c r="M30" s="1">
        <v>648</v>
      </c>
      <c r="N30" s="1">
        <v>434.16</v>
      </c>
      <c r="O30" s="1">
        <v>110.16000000000001</v>
      </c>
      <c r="P30" s="1">
        <v>32.4</v>
      </c>
      <c r="Q30" s="1">
        <v>71.279999999999973</v>
      </c>
      <c r="R30" s="1">
        <f>R28+(R31-R28)/3*2</f>
        <v>486411.33333333337</v>
      </c>
      <c r="S30" s="1">
        <f t="shared" ref="S30:U30" si="30">S28+(S31-S28)/3*2</f>
        <v>111.5</v>
      </c>
      <c r="T30" s="1">
        <f t="shared" si="30"/>
        <v>109.73333333333333</v>
      </c>
      <c r="U30" s="1">
        <f t="shared" si="30"/>
        <v>16841.666666666668</v>
      </c>
    </row>
    <row r="31" spans="1:29">
      <c r="A31">
        <v>1978</v>
      </c>
      <c r="B31" s="1">
        <v>30476.5</v>
      </c>
      <c r="C31" s="1">
        <v>253.1</v>
      </c>
      <c r="D31" s="1">
        <v>44965</v>
      </c>
      <c r="E31" s="1">
        <v>884</v>
      </c>
      <c r="F31" s="1">
        <v>11749.9</v>
      </c>
      <c r="G31" s="1">
        <v>28318</v>
      </c>
      <c r="H31" s="1">
        <v>120587</v>
      </c>
      <c r="I31" s="1">
        <v>5081</v>
      </c>
      <c r="J31" s="1">
        <v>587.30460000000005</v>
      </c>
      <c r="M31" s="1">
        <v>884</v>
      </c>
      <c r="N31" s="1">
        <v>592.28000000000009</v>
      </c>
      <c r="O31" s="1">
        <v>150.28</v>
      </c>
      <c r="P31" s="1">
        <v>44.2</v>
      </c>
      <c r="Q31" s="1">
        <v>97.23999999999991</v>
      </c>
      <c r="R31" s="1">
        <v>557358</v>
      </c>
      <c r="S31" s="1">
        <v>137.30000000000001</v>
      </c>
      <c r="T31" s="1">
        <v>119.2</v>
      </c>
      <c r="U31" s="1">
        <v>18987</v>
      </c>
      <c r="Z31" s="1">
        <v>32641</v>
      </c>
      <c r="AA31" s="1">
        <v>3109</v>
      </c>
      <c r="AB31" s="1">
        <v>16564</v>
      </c>
      <c r="AC31" s="1">
        <v>2012</v>
      </c>
    </row>
    <row r="32" spans="1:29">
      <c r="A32">
        <v>1979</v>
      </c>
      <c r="B32" s="1">
        <v>33211.5</v>
      </c>
      <c r="C32" s="1">
        <v>282.7</v>
      </c>
      <c r="D32" s="1">
        <v>45003.133333333324</v>
      </c>
      <c r="E32" s="1">
        <v>1086.3</v>
      </c>
      <c r="F32" s="1">
        <v>13379.45776125</v>
      </c>
      <c r="G32" s="1">
        <v>28634</v>
      </c>
      <c r="H32" s="1">
        <f>(H33+H31)/2</f>
        <v>118910.5</v>
      </c>
      <c r="I32" s="1">
        <v>3937</v>
      </c>
      <c r="J32" s="1">
        <v>606.85860000000002</v>
      </c>
      <c r="M32" s="1">
        <v>1086.3</v>
      </c>
      <c r="N32" s="1">
        <v>727.82100000000003</v>
      </c>
      <c r="O32" s="1">
        <v>184.67099999999999</v>
      </c>
      <c r="P32" s="1">
        <v>54.314999999999998</v>
      </c>
      <c r="Q32" s="1">
        <v>119.49299999999994</v>
      </c>
      <c r="R32" s="1">
        <v>666823</v>
      </c>
      <c r="S32" s="1">
        <v>167.1</v>
      </c>
      <c r="T32" s="1">
        <v>1313</v>
      </c>
      <c r="U32" s="1">
        <v>23026</v>
      </c>
      <c r="Z32" s="1">
        <v>24646</v>
      </c>
      <c r="AA32" s="1">
        <v>5757</v>
      </c>
      <c r="AB32" s="1">
        <v>9316</v>
      </c>
      <c r="AC32" s="1">
        <v>2868</v>
      </c>
    </row>
    <row r="33" spans="1:30">
      <c r="A33">
        <v>1980</v>
      </c>
      <c r="B33" s="1">
        <v>32055.5</v>
      </c>
      <c r="C33" s="1">
        <v>320.8</v>
      </c>
      <c r="D33" s="1">
        <v>44888.066666666658</v>
      </c>
      <c r="E33" s="1">
        <v>1269.4000000000001</v>
      </c>
      <c r="F33" s="1">
        <v>14745.7</v>
      </c>
      <c r="G33" s="1">
        <v>29122</v>
      </c>
      <c r="H33" s="1">
        <v>117234</v>
      </c>
      <c r="I33" s="1">
        <v>5003</v>
      </c>
      <c r="J33" s="1">
        <v>626.4126</v>
      </c>
      <c r="M33" s="1">
        <v>1269.4000000000001</v>
      </c>
      <c r="N33" s="1">
        <v>850.49800000000016</v>
      </c>
      <c r="O33" s="1">
        <v>215.79800000000003</v>
      </c>
      <c r="P33" s="1">
        <v>63.470000000000006</v>
      </c>
      <c r="Q33" s="1">
        <v>139.6339999999999</v>
      </c>
      <c r="R33" s="1">
        <v>744865</v>
      </c>
      <c r="S33" s="1">
        <v>187.4</v>
      </c>
      <c r="T33" s="1">
        <v>136.9</v>
      </c>
      <c r="U33" s="1">
        <v>27045</v>
      </c>
      <c r="Y33" s="1">
        <v>249.8</v>
      </c>
      <c r="Z33" s="1">
        <v>21901</v>
      </c>
      <c r="AA33" s="1">
        <v>9687</v>
      </c>
      <c r="AB33" s="1">
        <v>14174</v>
      </c>
      <c r="AC33" s="1">
        <v>6070</v>
      </c>
    </row>
    <row r="34" spans="1:30">
      <c r="A34">
        <v>1981</v>
      </c>
      <c r="B34" s="1">
        <v>32502</v>
      </c>
      <c r="C34" s="1">
        <v>369.9</v>
      </c>
      <c r="D34" s="1">
        <v>44573.8</v>
      </c>
      <c r="E34" s="1">
        <v>1334.9</v>
      </c>
      <c r="F34" s="1">
        <v>15680.097851249999</v>
      </c>
      <c r="G34" s="1">
        <v>29777</v>
      </c>
      <c r="H34" s="1">
        <f>H33+(H38-H33)/5</f>
        <v>115556.2</v>
      </c>
      <c r="I34" s="1">
        <v>3979</v>
      </c>
      <c r="J34" s="1">
        <v>627.39030000000002</v>
      </c>
      <c r="M34" s="1">
        <v>1334.9</v>
      </c>
      <c r="N34" s="1">
        <v>894.38300000000015</v>
      </c>
      <c r="O34" s="1">
        <v>226.93300000000002</v>
      </c>
      <c r="P34" s="1">
        <v>66.745000000000005</v>
      </c>
      <c r="Q34" s="1">
        <v>146.83899999999991</v>
      </c>
      <c r="R34" s="1">
        <v>792032</v>
      </c>
      <c r="S34" s="1">
        <v>203.7</v>
      </c>
      <c r="T34" s="1">
        <v>139</v>
      </c>
      <c r="U34" s="1">
        <v>31268</v>
      </c>
      <c r="Z34" s="1">
        <v>25693</v>
      </c>
      <c r="AA34" s="1">
        <v>8625</v>
      </c>
      <c r="AB34" s="1">
        <v>12134</v>
      </c>
      <c r="AC34" s="1">
        <v>3973</v>
      </c>
    </row>
    <row r="35" spans="1:30">
      <c r="A35">
        <v>1982</v>
      </c>
      <c r="B35" s="1">
        <v>35450</v>
      </c>
      <c r="C35" s="1">
        <v>396.9</v>
      </c>
      <c r="D35" s="1">
        <v>44176.866666666676</v>
      </c>
      <c r="E35" s="1">
        <v>1513.4</v>
      </c>
      <c r="F35" s="1">
        <v>16614.181263750001</v>
      </c>
      <c r="G35" s="1">
        <v>30859</v>
      </c>
      <c r="H35" s="1">
        <f t="shared" ref="H35" si="31">H33+(H38-H33)*2/5</f>
        <v>113878.39999999999</v>
      </c>
      <c r="I35" s="1">
        <v>3313</v>
      </c>
      <c r="J35" s="1">
        <v>600.99240000000009</v>
      </c>
      <c r="M35" s="1">
        <v>1513.4</v>
      </c>
      <c r="N35" s="1">
        <v>1013.9780000000001</v>
      </c>
      <c r="O35" s="1">
        <v>257.27800000000002</v>
      </c>
      <c r="P35" s="1">
        <v>75.67</v>
      </c>
      <c r="Q35" s="1">
        <v>166.47399999999999</v>
      </c>
      <c r="R35" s="1">
        <v>812447</v>
      </c>
      <c r="S35" s="1">
        <v>228.7</v>
      </c>
      <c r="T35" s="1">
        <v>137.4</v>
      </c>
      <c r="U35" s="1">
        <v>33904</v>
      </c>
      <c r="Z35" s="1">
        <v>20697</v>
      </c>
      <c r="AA35" s="1">
        <v>8361</v>
      </c>
      <c r="AB35" s="1">
        <v>9972</v>
      </c>
      <c r="AC35" s="1">
        <v>4397</v>
      </c>
    </row>
    <row r="36" spans="1:30">
      <c r="A36">
        <v>1983</v>
      </c>
      <c r="B36" s="1">
        <v>38727.5</v>
      </c>
      <c r="C36" s="1">
        <v>435.2</v>
      </c>
      <c r="D36" s="1">
        <v>44644.066666666658</v>
      </c>
      <c r="E36" s="1">
        <v>1659.8</v>
      </c>
      <c r="F36" s="1">
        <v>18021.925871249998</v>
      </c>
      <c r="G36" s="1">
        <v>31151</v>
      </c>
      <c r="H36" s="1">
        <f t="shared" ref="H36" si="32">H33+(H38-H33)*3/5</f>
        <v>112200.6</v>
      </c>
      <c r="I36" s="1">
        <v>3471</v>
      </c>
      <c r="J36" s="1">
        <v>675.2976000000001</v>
      </c>
      <c r="M36" s="1">
        <v>1659.8</v>
      </c>
      <c r="N36" s="1">
        <v>1112.066</v>
      </c>
      <c r="O36" s="1">
        <v>282.166</v>
      </c>
      <c r="P36" s="1">
        <v>82.990000000000009</v>
      </c>
      <c r="Q36" s="1">
        <v>182.57799999999992</v>
      </c>
      <c r="R36" s="1">
        <v>840776</v>
      </c>
      <c r="S36" s="1">
        <v>275</v>
      </c>
      <c r="T36" s="1">
        <v>130.80000000000001</v>
      </c>
      <c r="U36" s="1">
        <v>35728</v>
      </c>
      <c r="Z36" s="1">
        <v>16089</v>
      </c>
      <c r="AA36" s="1">
        <v>12162</v>
      </c>
      <c r="AB36" s="1">
        <v>7586</v>
      </c>
      <c r="AC36" s="1">
        <v>5747</v>
      </c>
    </row>
    <row r="37" spans="1:30">
      <c r="A37">
        <v>1984</v>
      </c>
      <c r="B37" s="1">
        <v>40730.5</v>
      </c>
      <c r="C37" s="1">
        <v>464</v>
      </c>
      <c r="D37" s="1">
        <v>44453</v>
      </c>
      <c r="E37" s="1">
        <v>1739.8</v>
      </c>
      <c r="F37" s="1">
        <v>19497.189264000001</v>
      </c>
      <c r="G37" s="1">
        <v>30868</v>
      </c>
      <c r="H37" s="1">
        <f t="shared" ref="H37" si="33">H33+(H38-H33)*4/5</f>
        <v>110522.8</v>
      </c>
      <c r="I37" s="1">
        <v>3189</v>
      </c>
      <c r="J37" s="1">
        <v>627.39030000000002</v>
      </c>
      <c r="M37" s="1">
        <v>1739.8</v>
      </c>
      <c r="N37" s="1">
        <v>1165.6659999999999</v>
      </c>
      <c r="O37" s="1">
        <v>295.76600000000002</v>
      </c>
      <c r="P37" s="1">
        <v>86.990000000000009</v>
      </c>
      <c r="Q37" s="1">
        <v>191.37799999999999</v>
      </c>
      <c r="R37" s="1">
        <v>853914</v>
      </c>
      <c r="S37" s="1">
        <v>329.8</v>
      </c>
      <c r="T37" s="1">
        <v>117</v>
      </c>
      <c r="U37" s="1">
        <v>35861</v>
      </c>
      <c r="Y37" s="1">
        <v>323.3</v>
      </c>
      <c r="Z37" s="1">
        <v>15819</v>
      </c>
      <c r="AA37" s="1">
        <v>10632</v>
      </c>
      <c r="AB37" s="1">
        <v>7015</v>
      </c>
      <c r="AC37" s="1">
        <v>5395</v>
      </c>
    </row>
    <row r="38" spans="1:30">
      <c r="A38">
        <v>1985</v>
      </c>
      <c r="B38" s="1">
        <v>37910.800000000003</v>
      </c>
      <c r="C38" s="1">
        <v>508.9</v>
      </c>
      <c r="D38" s="1">
        <v>44035.933333333342</v>
      </c>
      <c r="E38" s="1">
        <v>1775.8</v>
      </c>
      <c r="F38" s="1">
        <v>20912.509508624997</v>
      </c>
      <c r="G38" s="1">
        <v>31130</v>
      </c>
      <c r="H38" s="1">
        <v>108845</v>
      </c>
      <c r="I38" s="1">
        <v>4437</v>
      </c>
      <c r="J38" s="1">
        <v>648.89970000000005</v>
      </c>
      <c r="M38" s="1">
        <v>1775.8</v>
      </c>
      <c r="N38" s="1">
        <v>1204.9000000000001</v>
      </c>
      <c r="O38" s="1">
        <v>310.89999999999998</v>
      </c>
      <c r="P38" s="1">
        <v>80.400000000000006</v>
      </c>
      <c r="Q38" s="1">
        <v>179.6</v>
      </c>
      <c r="R38" s="1">
        <v>852357</v>
      </c>
      <c r="S38" s="1">
        <v>382.4</v>
      </c>
      <c r="T38" s="1">
        <v>112.8</v>
      </c>
      <c r="U38" s="1">
        <v>34573</v>
      </c>
      <c r="V38" s="1">
        <v>320.2</v>
      </c>
      <c r="W38" s="1">
        <v>321.60000000000002</v>
      </c>
      <c r="X38" s="1">
        <v>286.5</v>
      </c>
      <c r="Y38" s="1">
        <v>344.1</v>
      </c>
      <c r="Z38" s="1">
        <v>22989</v>
      </c>
      <c r="AA38" s="1">
        <v>14197</v>
      </c>
      <c r="AB38" s="1">
        <v>10063</v>
      </c>
      <c r="AC38" s="1">
        <v>8949</v>
      </c>
      <c r="AD38" s="1">
        <f>145269.4/15*10</f>
        <v>96846.266666666663</v>
      </c>
    </row>
    <row r="39" spans="1:30">
      <c r="A39">
        <v>1986</v>
      </c>
      <c r="B39" s="1">
        <v>39151.199999999997</v>
      </c>
      <c r="C39" s="1">
        <v>586.70000000000005</v>
      </c>
      <c r="D39" s="1">
        <v>44225.8</v>
      </c>
      <c r="E39" s="1">
        <v>1930.6</v>
      </c>
      <c r="F39" s="1">
        <v>22950</v>
      </c>
      <c r="G39" s="1">
        <v>31254</v>
      </c>
      <c r="H39" s="1">
        <f>H38+(H43-H38)/5</f>
        <v>109769.2</v>
      </c>
      <c r="I39" s="1">
        <v>4714</v>
      </c>
      <c r="J39" s="1">
        <v>567.75060000000008</v>
      </c>
      <c r="M39" s="1">
        <v>1930.6</v>
      </c>
      <c r="N39" s="1">
        <v>1274.1959999999999</v>
      </c>
      <c r="O39" s="1">
        <v>328.202</v>
      </c>
      <c r="P39" s="1">
        <v>96.53</v>
      </c>
      <c r="Q39" s="1">
        <v>231.672</v>
      </c>
      <c r="R39" s="1">
        <v>866463</v>
      </c>
      <c r="S39" s="1">
        <v>452.6</v>
      </c>
      <c r="T39" s="1">
        <v>100.6</v>
      </c>
      <c r="U39" s="1">
        <v>30945</v>
      </c>
      <c r="Y39" s="1">
        <v>367.6</v>
      </c>
      <c r="Z39" s="1">
        <v>31042</v>
      </c>
      <c r="AA39" s="1">
        <v>9155</v>
      </c>
      <c r="AB39" s="1">
        <v>14765</v>
      </c>
      <c r="AC39" s="1">
        <v>5601</v>
      </c>
      <c r="AD39" s="1">
        <f>144344.8/15*10</f>
        <v>96229.866666666654</v>
      </c>
    </row>
    <row r="40" spans="1:30">
      <c r="A40">
        <v>1987</v>
      </c>
      <c r="B40" s="1">
        <v>40297.699999999997</v>
      </c>
      <c r="C40" s="1">
        <v>658.8</v>
      </c>
      <c r="D40" s="1">
        <v>44403</v>
      </c>
      <c r="E40" s="1">
        <v>1999.3</v>
      </c>
      <c r="F40" s="1">
        <v>24836</v>
      </c>
      <c r="G40" s="1">
        <v>31663</v>
      </c>
      <c r="H40" s="1">
        <f t="shared" ref="H40" si="34">H38+(H43-H38)*2/5</f>
        <v>110693.4</v>
      </c>
      <c r="I40" s="1">
        <v>4209</v>
      </c>
      <c r="J40" s="1">
        <v>645.96659999999997</v>
      </c>
      <c r="M40" s="1">
        <v>1999.3</v>
      </c>
      <c r="N40" s="1">
        <v>1319.538</v>
      </c>
      <c r="O40" s="1">
        <v>339.88100000000003</v>
      </c>
      <c r="P40" s="1">
        <v>99.965000000000003</v>
      </c>
      <c r="Q40" s="1">
        <v>239.91599999999991</v>
      </c>
      <c r="R40" s="1">
        <v>880952</v>
      </c>
      <c r="S40" s="1">
        <v>530</v>
      </c>
      <c r="T40" s="1">
        <v>103.5</v>
      </c>
      <c r="U40" s="1">
        <v>33802</v>
      </c>
      <c r="W40" s="1">
        <v>169.2</v>
      </c>
      <c r="X40" s="1">
        <v>240.6</v>
      </c>
      <c r="Y40" s="1">
        <v>397.1</v>
      </c>
      <c r="Z40" s="1">
        <v>24920</v>
      </c>
      <c r="AA40" s="1">
        <v>8686</v>
      </c>
      <c r="AB40" s="1">
        <v>13033</v>
      </c>
      <c r="AC40" s="1">
        <v>4104</v>
      </c>
      <c r="AD40" s="1">
        <f>143833*10000/15/1000</f>
        <v>95888.666666666672</v>
      </c>
    </row>
    <row r="41" spans="1:30">
      <c r="A41">
        <v>1988</v>
      </c>
      <c r="B41" s="1">
        <v>39408.1</v>
      </c>
      <c r="C41" s="1">
        <v>712</v>
      </c>
      <c r="D41" s="1">
        <v>44375.91</v>
      </c>
      <c r="E41" s="1">
        <v>2141.5</v>
      </c>
      <c r="F41" s="1">
        <v>26575</v>
      </c>
      <c r="G41" s="1">
        <v>32249</v>
      </c>
      <c r="H41" s="1">
        <f t="shared" ref="H41" si="35">H38+(H43-H38)*3/5</f>
        <v>111617.60000000001</v>
      </c>
      <c r="I41" s="1">
        <v>5087</v>
      </c>
      <c r="J41" s="1">
        <v>616.63560000000007</v>
      </c>
      <c r="M41" s="1">
        <v>2141.5</v>
      </c>
      <c r="N41" s="1">
        <v>1413.39</v>
      </c>
      <c r="O41" s="1">
        <v>364.05500000000001</v>
      </c>
      <c r="P41" s="1">
        <v>107.075</v>
      </c>
      <c r="Q41" s="1">
        <v>256.9799999999999</v>
      </c>
      <c r="R41" s="1">
        <v>870187</v>
      </c>
      <c r="S41" s="1">
        <v>595.79999999999995</v>
      </c>
      <c r="T41" s="1">
        <v>97.1</v>
      </c>
      <c r="U41" s="1">
        <v>35004</v>
      </c>
      <c r="V41" s="1">
        <v>520.1</v>
      </c>
      <c r="W41" s="1">
        <v>391.5</v>
      </c>
      <c r="X41" s="1">
        <v>349.2</v>
      </c>
      <c r="Y41" s="1">
        <v>421.3</v>
      </c>
      <c r="Z41" s="1">
        <v>32904</v>
      </c>
      <c r="AA41" s="1">
        <v>11949</v>
      </c>
      <c r="AB41" s="1">
        <v>15303</v>
      </c>
      <c r="AC41" s="1">
        <v>6128</v>
      </c>
      <c r="AD41" s="1">
        <f>143582.7/15*10</f>
        <v>95721.8</v>
      </c>
    </row>
    <row r="42" spans="1:30">
      <c r="A42">
        <v>1989</v>
      </c>
      <c r="B42" s="1">
        <v>40754.9</v>
      </c>
      <c r="C42" s="1">
        <v>790.5</v>
      </c>
      <c r="D42" s="1">
        <v>44917.2</v>
      </c>
      <c r="E42" s="1">
        <v>2357.1</v>
      </c>
      <c r="F42" s="1">
        <v>28067</v>
      </c>
      <c r="G42" s="1">
        <v>33225</v>
      </c>
      <c r="H42" s="1">
        <f t="shared" ref="H42" si="36">H38+(H43-H38)*4/5</f>
        <v>112541.8</v>
      </c>
      <c r="I42" s="1">
        <v>4699</v>
      </c>
      <c r="J42" s="1">
        <v>604.90319999999997</v>
      </c>
      <c r="M42" s="1">
        <v>2357.1</v>
      </c>
      <c r="N42" s="1">
        <v>1536.8</v>
      </c>
      <c r="O42" s="1">
        <v>418.9</v>
      </c>
      <c r="P42" s="1">
        <v>120.5</v>
      </c>
      <c r="Q42" s="1">
        <v>280.89999999999998</v>
      </c>
      <c r="R42" s="1">
        <v>848220</v>
      </c>
      <c r="S42" s="1">
        <v>654.29999999999995</v>
      </c>
      <c r="T42" s="1">
        <v>99.1</v>
      </c>
      <c r="U42" s="1">
        <v>36582</v>
      </c>
      <c r="V42" s="1">
        <v>604.29999999999995</v>
      </c>
      <c r="W42" s="1">
        <v>413.2</v>
      </c>
      <c r="X42" s="1">
        <v>386.7</v>
      </c>
      <c r="Y42" s="1">
        <v>452.5</v>
      </c>
      <c r="Z42" s="1">
        <v>29358</v>
      </c>
      <c r="AA42" s="1">
        <v>11328</v>
      </c>
      <c r="AB42" s="1">
        <v>15262</v>
      </c>
      <c r="AC42" s="1">
        <v>5917</v>
      </c>
      <c r="AD42" s="1">
        <f>143484*10/15</f>
        <v>95656</v>
      </c>
    </row>
    <row r="43" spans="1:30">
      <c r="A43">
        <v>1990</v>
      </c>
      <c r="B43" s="1">
        <v>44624.3</v>
      </c>
      <c r="C43" s="1">
        <v>844.5</v>
      </c>
      <c r="D43" s="1">
        <v>47403.066666666666</v>
      </c>
      <c r="E43" s="1">
        <v>2590.3000000000002</v>
      </c>
      <c r="F43" s="1">
        <v>28707.7</v>
      </c>
      <c r="G43" s="1">
        <v>38914.148999999998</v>
      </c>
      <c r="H43" s="1">
        <v>113466</v>
      </c>
      <c r="I43" s="1">
        <v>3847</v>
      </c>
      <c r="J43" s="1">
        <v>676.27530000000002</v>
      </c>
      <c r="L43" s="1">
        <v>73.3</v>
      </c>
      <c r="M43" s="1">
        <v>2590.3000000000002</v>
      </c>
      <c r="N43" s="1">
        <v>1638.4</v>
      </c>
      <c r="O43" s="1">
        <v>462.4</v>
      </c>
      <c r="P43" s="1">
        <v>147.9</v>
      </c>
      <c r="Q43" s="1">
        <v>341.6</v>
      </c>
      <c r="R43" s="1">
        <v>813521</v>
      </c>
      <c r="S43" s="1">
        <v>698.1</v>
      </c>
      <c r="T43" s="1">
        <v>97.4</v>
      </c>
      <c r="U43" s="1">
        <v>38719</v>
      </c>
      <c r="V43" s="1">
        <v>648.79999999999995</v>
      </c>
      <c r="W43" s="1">
        <v>430.8</v>
      </c>
      <c r="X43" s="1">
        <v>411.1</v>
      </c>
      <c r="Y43" s="1">
        <v>493.3</v>
      </c>
      <c r="Z43" s="1">
        <v>18175</v>
      </c>
      <c r="AA43" s="1">
        <v>11804</v>
      </c>
      <c r="AB43" s="1">
        <v>7805</v>
      </c>
      <c r="AC43" s="1">
        <v>5605</v>
      </c>
      <c r="AD43" s="1">
        <f>143509.4/15*10</f>
        <v>95672.933333333334</v>
      </c>
    </row>
    <row r="44" spans="1:30">
      <c r="A44">
        <v>1991</v>
      </c>
      <c r="B44" s="1">
        <v>43529.3</v>
      </c>
      <c r="C44" s="1">
        <v>963.2</v>
      </c>
      <c r="D44" s="1">
        <v>47822.1</v>
      </c>
      <c r="E44" s="1">
        <v>2805.1</v>
      </c>
      <c r="F44" s="1">
        <v>29418.1</v>
      </c>
      <c r="G44" s="1">
        <v>39098.127</v>
      </c>
      <c r="H44" s="1">
        <v>112314</v>
      </c>
      <c r="I44" s="1">
        <v>5547</v>
      </c>
      <c r="J44" s="1">
        <v>622.5018</v>
      </c>
      <c r="L44" s="1">
        <v>76.099999999999994</v>
      </c>
      <c r="M44" s="1">
        <v>2805.1</v>
      </c>
      <c r="N44" s="1">
        <v>1726.1</v>
      </c>
      <c r="O44" s="1">
        <v>499.6</v>
      </c>
      <c r="P44" s="1">
        <v>173.9</v>
      </c>
      <c r="Q44" s="1">
        <v>405.5</v>
      </c>
      <c r="R44" s="1">
        <v>784466</v>
      </c>
      <c r="S44" s="1">
        <v>730.4</v>
      </c>
      <c r="T44" s="1">
        <v>99.1</v>
      </c>
      <c r="U44" s="1">
        <v>43996</v>
      </c>
      <c r="V44" s="1">
        <v>732.7</v>
      </c>
      <c r="W44" s="1">
        <v>454.1</v>
      </c>
      <c r="X44" s="1">
        <v>433</v>
      </c>
      <c r="Y44" s="1">
        <v>518.1</v>
      </c>
      <c r="Z44" s="1">
        <v>24914</v>
      </c>
      <c r="AA44" s="1">
        <v>24596</v>
      </c>
      <c r="AB44" s="1">
        <v>10559</v>
      </c>
      <c r="AC44" s="1">
        <v>14614</v>
      </c>
      <c r="AD44" s="1">
        <v>95653.8</v>
      </c>
    </row>
    <row r="45" spans="1:30">
      <c r="A45">
        <v>1992</v>
      </c>
      <c r="B45" s="1">
        <v>44265.8</v>
      </c>
      <c r="C45" s="1">
        <v>1107.0999999999999</v>
      </c>
      <c r="D45" s="1">
        <v>48590.1</v>
      </c>
      <c r="E45" s="1">
        <v>2930.2</v>
      </c>
      <c r="F45" s="1">
        <v>30337.7</v>
      </c>
      <c r="G45" s="1">
        <v>38698.92</v>
      </c>
      <c r="H45" s="1">
        <v>110560</v>
      </c>
      <c r="I45" s="1">
        <v>5133</v>
      </c>
      <c r="J45" s="1">
        <v>602.94780000000003</v>
      </c>
      <c r="L45" s="1">
        <v>79.5</v>
      </c>
      <c r="M45" s="1">
        <v>2930.2</v>
      </c>
      <c r="N45" s="1">
        <v>1756.1</v>
      </c>
      <c r="O45" s="1">
        <v>515.70000000000005</v>
      </c>
      <c r="P45" s="1">
        <v>196</v>
      </c>
      <c r="Q45" s="1">
        <v>462.4</v>
      </c>
      <c r="R45" s="1">
        <v>758904</v>
      </c>
      <c r="S45" s="1">
        <v>750.7</v>
      </c>
      <c r="T45" s="1">
        <v>104.4</v>
      </c>
      <c r="U45" s="1">
        <v>51075</v>
      </c>
      <c r="V45" s="1">
        <v>830.8</v>
      </c>
      <c r="W45" s="1">
        <v>468.3</v>
      </c>
      <c r="X45" s="1">
        <v>437.7</v>
      </c>
      <c r="Y45" s="1">
        <v>532.1</v>
      </c>
      <c r="Z45" s="1">
        <v>32981</v>
      </c>
      <c r="AA45" s="1">
        <v>9422</v>
      </c>
      <c r="AB45" s="1">
        <v>17047</v>
      </c>
      <c r="AC45" s="1">
        <v>4463</v>
      </c>
      <c r="AD45" s="1">
        <v>95425.8</v>
      </c>
    </row>
    <row r="46" spans="1:30">
      <c r="A46">
        <v>1993</v>
      </c>
      <c r="B46" s="1">
        <v>45648.800000000003</v>
      </c>
      <c r="C46" s="1">
        <v>1244.9000000000001</v>
      </c>
      <c r="D46" s="1">
        <v>48727.9</v>
      </c>
      <c r="E46" s="1">
        <v>3151.9</v>
      </c>
      <c r="F46" s="1">
        <v>31558.1</v>
      </c>
      <c r="G46" s="1">
        <v>37679.712</v>
      </c>
      <c r="H46" s="1">
        <v>110509</v>
      </c>
      <c r="I46" s="1">
        <v>4883</v>
      </c>
      <c r="J46" s="1">
        <v>656.72130000000004</v>
      </c>
      <c r="L46" s="1">
        <v>84.5</v>
      </c>
      <c r="M46" s="1">
        <v>3151.9</v>
      </c>
      <c r="N46" s="1">
        <v>1835.1</v>
      </c>
      <c r="O46" s="1">
        <v>575.1</v>
      </c>
      <c r="P46" s="1">
        <v>212.3</v>
      </c>
      <c r="Q46" s="1">
        <v>529.4</v>
      </c>
      <c r="R46" s="1">
        <v>721216</v>
      </c>
      <c r="S46" s="1">
        <v>788.3</v>
      </c>
      <c r="T46" s="1">
        <v>100.1</v>
      </c>
      <c r="U46" s="1">
        <v>56304</v>
      </c>
      <c r="V46" s="1">
        <v>865.7</v>
      </c>
      <c r="W46" s="1">
        <v>480</v>
      </c>
      <c r="X46" s="1">
        <v>455.4</v>
      </c>
      <c r="Y46" s="1">
        <v>579.4</v>
      </c>
      <c r="Z46" s="1">
        <v>21097</v>
      </c>
      <c r="AA46" s="1">
        <v>16390</v>
      </c>
      <c r="AB46" s="1">
        <v>8656</v>
      </c>
      <c r="AC46" s="1">
        <v>8608</v>
      </c>
      <c r="AD46" s="1">
        <v>95101.4</v>
      </c>
    </row>
    <row r="47" spans="1:30">
      <c r="A47">
        <v>1994</v>
      </c>
      <c r="B47" s="1">
        <v>44510.1</v>
      </c>
      <c r="C47" s="1">
        <v>1473.9</v>
      </c>
      <c r="D47" s="1">
        <v>48759.1</v>
      </c>
      <c r="E47" s="1">
        <v>3317.9</v>
      </c>
      <c r="F47" s="1">
        <v>33569.599999999999</v>
      </c>
      <c r="G47" s="1">
        <v>36628.065000000002</v>
      </c>
      <c r="H47" s="1">
        <v>109544</v>
      </c>
      <c r="I47" s="1">
        <v>5505</v>
      </c>
      <c r="J47" s="1">
        <v>649.87740000000008</v>
      </c>
      <c r="L47" s="1">
        <v>97.9</v>
      </c>
      <c r="M47" s="1">
        <v>3317.9</v>
      </c>
      <c r="N47" s="1">
        <v>1882</v>
      </c>
      <c r="O47" s="1">
        <v>600.70000000000005</v>
      </c>
      <c r="P47" s="1">
        <v>234.8</v>
      </c>
      <c r="Q47" s="1">
        <v>600.6</v>
      </c>
      <c r="R47" s="1">
        <v>693154</v>
      </c>
      <c r="S47" s="1">
        <v>823.7</v>
      </c>
      <c r="T47" s="1">
        <v>98</v>
      </c>
      <c r="U47" s="1">
        <v>63918</v>
      </c>
      <c r="V47" s="1">
        <v>866.2</v>
      </c>
      <c r="W47" s="1">
        <v>510.2</v>
      </c>
      <c r="X47" s="1">
        <v>471.2</v>
      </c>
      <c r="Y47" s="1">
        <v>576</v>
      </c>
      <c r="Z47" s="1">
        <v>30423</v>
      </c>
      <c r="AA47" s="1">
        <v>17328</v>
      </c>
      <c r="AB47" s="1">
        <v>17050</v>
      </c>
      <c r="AC47" s="1">
        <v>10744</v>
      </c>
      <c r="AD47" s="1">
        <v>94906.7</v>
      </c>
    </row>
    <row r="48" spans="1:30">
      <c r="A48">
        <v>1995</v>
      </c>
      <c r="B48" s="1">
        <v>46661.8</v>
      </c>
      <c r="C48" s="1">
        <v>1655.7</v>
      </c>
      <c r="D48" s="1">
        <v>49281.599999999999</v>
      </c>
      <c r="E48" s="1">
        <v>3593.7</v>
      </c>
      <c r="F48" s="1">
        <v>35837.4</v>
      </c>
      <c r="G48" s="1">
        <v>35529.93</v>
      </c>
      <c r="H48" s="1">
        <v>110060</v>
      </c>
      <c r="I48" s="1">
        <v>4582</v>
      </c>
      <c r="J48" s="1">
        <v>633.25649999999996</v>
      </c>
      <c r="K48" s="1">
        <v>1087.8</v>
      </c>
      <c r="L48" s="1">
        <v>108.7</v>
      </c>
      <c r="M48" s="1">
        <v>3593.7</v>
      </c>
      <c r="N48" s="1">
        <v>2021.9</v>
      </c>
      <c r="O48" s="1">
        <v>632.4</v>
      </c>
      <c r="P48" s="1">
        <v>268.5</v>
      </c>
      <c r="Q48" s="1">
        <v>670.8</v>
      </c>
      <c r="R48" s="1">
        <v>671846</v>
      </c>
      <c r="S48" s="1">
        <v>864.6</v>
      </c>
      <c r="T48" s="1">
        <v>99.1</v>
      </c>
      <c r="U48" s="1">
        <v>75351</v>
      </c>
      <c r="V48" s="1">
        <v>958</v>
      </c>
      <c r="W48" s="1">
        <v>535.20000000000005</v>
      </c>
      <c r="X48" s="1">
        <v>491.2</v>
      </c>
      <c r="Y48" s="1">
        <v>607.6</v>
      </c>
      <c r="Z48" s="1">
        <v>23455</v>
      </c>
      <c r="AA48" s="1">
        <v>12734</v>
      </c>
      <c r="AB48" s="1">
        <v>10402</v>
      </c>
      <c r="AC48" s="1">
        <v>7604</v>
      </c>
    </row>
    <row r="49" spans="1:30">
      <c r="A49">
        <v>1996</v>
      </c>
      <c r="B49" s="1">
        <v>50453.5</v>
      </c>
      <c r="C49" s="1">
        <v>1812.7</v>
      </c>
      <c r="D49" s="1">
        <v>50381.599999999999</v>
      </c>
      <c r="E49" s="1">
        <v>3827.9</v>
      </c>
      <c r="F49" s="1">
        <v>38546.9</v>
      </c>
      <c r="G49" s="1">
        <v>34819.75</v>
      </c>
      <c r="H49" s="1">
        <v>112548</v>
      </c>
      <c r="I49" s="1">
        <v>4699</v>
      </c>
      <c r="J49" s="1">
        <v>639.12270000000001</v>
      </c>
      <c r="K49" s="1">
        <v>1076.0999999999999</v>
      </c>
      <c r="L49" s="1">
        <v>114.1</v>
      </c>
      <c r="M49" s="1">
        <v>3827.9</v>
      </c>
      <c r="N49" s="1">
        <v>2145.3000000000002</v>
      </c>
      <c r="O49" s="1">
        <v>658.4</v>
      </c>
      <c r="P49" s="1">
        <v>289.60000000000002</v>
      </c>
      <c r="Q49" s="1">
        <v>734.7</v>
      </c>
      <c r="R49" s="1">
        <v>670848</v>
      </c>
      <c r="S49" s="1">
        <v>918.9</v>
      </c>
      <c r="T49" s="1">
        <v>105</v>
      </c>
      <c r="U49" s="1">
        <v>96378</v>
      </c>
      <c r="V49" s="1">
        <v>1091.2</v>
      </c>
      <c r="W49" s="1">
        <v>571.20000000000005</v>
      </c>
      <c r="X49" s="1">
        <v>509.3</v>
      </c>
      <c r="Y49" s="1">
        <v>660.9</v>
      </c>
      <c r="Z49" s="1">
        <v>20152</v>
      </c>
      <c r="AA49" s="1">
        <v>18147</v>
      </c>
      <c r="AB49" s="1">
        <v>6247</v>
      </c>
      <c r="AC49" s="1">
        <v>10855</v>
      </c>
    </row>
    <row r="50" spans="1:30">
      <c r="A50">
        <v>1997</v>
      </c>
      <c r="B50" s="1">
        <v>49417.1</v>
      </c>
      <c r="C50" s="1">
        <v>1980.1</v>
      </c>
      <c r="D50" s="1">
        <v>51238.5</v>
      </c>
      <c r="E50" s="1">
        <v>3980.7</v>
      </c>
      <c r="F50" s="1">
        <v>41840.9</v>
      </c>
      <c r="G50" s="1">
        <v>34840.18</v>
      </c>
      <c r="H50" s="1">
        <v>112912</v>
      </c>
      <c r="I50" s="1">
        <v>5343</v>
      </c>
      <c r="J50" s="1">
        <v>609.79169999999999</v>
      </c>
      <c r="K50" s="1">
        <v>1229.4000000000001</v>
      </c>
      <c r="L50" s="1">
        <v>119.5</v>
      </c>
      <c r="M50" s="1">
        <v>3980.7</v>
      </c>
      <c r="N50" s="1">
        <v>2171.6999999999998</v>
      </c>
      <c r="O50" s="1">
        <v>689.1</v>
      </c>
      <c r="P50" s="1">
        <v>322</v>
      </c>
      <c r="Q50" s="1">
        <v>798.1</v>
      </c>
      <c r="R50" s="1">
        <v>689051</v>
      </c>
      <c r="S50" s="1">
        <v>1048.5</v>
      </c>
      <c r="T50" s="1">
        <v>115.7</v>
      </c>
      <c r="U50" s="1">
        <v>141312</v>
      </c>
      <c r="V50" s="1">
        <v>1253</v>
      </c>
      <c r="W50" s="1">
        <v>627.1</v>
      </c>
      <c r="X50" s="1">
        <v>546.1</v>
      </c>
      <c r="Y50" s="1">
        <v>710.7</v>
      </c>
      <c r="Z50" s="1">
        <v>33516</v>
      </c>
      <c r="AA50" s="1">
        <v>11415</v>
      </c>
      <c r="AB50" s="1">
        <v>20012</v>
      </c>
      <c r="AC50" s="1">
        <v>5839</v>
      </c>
    </row>
    <row r="51" spans="1:30">
      <c r="A51">
        <v>1998</v>
      </c>
      <c r="B51" s="1">
        <v>51229.53</v>
      </c>
      <c r="C51" s="1">
        <v>2042.2</v>
      </c>
      <c r="D51" s="1">
        <v>52295.6</v>
      </c>
      <c r="E51" s="1">
        <v>4083.7</v>
      </c>
      <c r="F51" s="1">
        <v>44936.800000000003</v>
      </c>
      <c r="G51" s="1">
        <v>35177.225999999995</v>
      </c>
      <c r="H51" s="1">
        <v>113787</v>
      </c>
      <c r="I51" s="1">
        <v>5015</v>
      </c>
      <c r="J51" s="1">
        <v>715.38329999999996</v>
      </c>
      <c r="K51" s="1">
        <v>1314.7</v>
      </c>
      <c r="L51" s="1">
        <v>123.2</v>
      </c>
      <c r="M51" s="1">
        <v>4083.7</v>
      </c>
      <c r="N51" s="1">
        <v>2234.4</v>
      </c>
      <c r="O51" s="1">
        <v>682.8</v>
      </c>
      <c r="P51" s="1">
        <v>346.3</v>
      </c>
      <c r="Q51" s="1">
        <v>822.2</v>
      </c>
      <c r="R51" s="1">
        <v>725215</v>
      </c>
      <c r="S51" s="1">
        <v>1122.0999999999999</v>
      </c>
      <c r="T51" s="1">
        <v>120.4</v>
      </c>
      <c r="U51" s="1">
        <v>182629</v>
      </c>
      <c r="V51" s="1">
        <v>1448.6</v>
      </c>
      <c r="W51" s="1">
        <v>664.5</v>
      </c>
      <c r="X51" s="1">
        <v>581.6</v>
      </c>
      <c r="Y51" s="1">
        <v>760.8</v>
      </c>
      <c r="Z51" s="1">
        <v>14236</v>
      </c>
      <c r="AA51" s="1">
        <v>22292</v>
      </c>
      <c r="AB51" s="1">
        <v>5060</v>
      </c>
      <c r="AC51" s="1">
        <v>13785</v>
      </c>
    </row>
    <row r="52" spans="1:30">
      <c r="A52">
        <v>1999</v>
      </c>
      <c r="B52" s="1">
        <v>50838.58</v>
      </c>
      <c r="C52" s="1">
        <v>2173.4</v>
      </c>
      <c r="D52" s="1">
        <v>53158.400000000001</v>
      </c>
      <c r="E52" s="1">
        <v>4124.3</v>
      </c>
      <c r="F52" s="1">
        <v>48863.9</v>
      </c>
      <c r="G52" s="1">
        <v>35768.394</v>
      </c>
      <c r="H52" s="1">
        <v>113161</v>
      </c>
      <c r="I52" s="1">
        <v>4998</v>
      </c>
      <c r="J52" s="1">
        <v>627.39030000000002</v>
      </c>
      <c r="K52" s="1">
        <v>1354.3</v>
      </c>
      <c r="L52" s="1">
        <v>132.19999999999999</v>
      </c>
      <c r="M52" s="1">
        <v>4124.3</v>
      </c>
      <c r="N52" s="1">
        <v>2180.9</v>
      </c>
      <c r="O52" s="1">
        <v>697.8</v>
      </c>
      <c r="P52" s="1">
        <v>365.6</v>
      </c>
      <c r="Q52" s="1">
        <v>880</v>
      </c>
      <c r="R52" s="1">
        <v>784216</v>
      </c>
      <c r="S52" s="1">
        <v>1200.3</v>
      </c>
      <c r="T52" s="1">
        <v>132</v>
      </c>
      <c r="U52" s="1">
        <v>226036</v>
      </c>
      <c r="V52" s="1">
        <v>1621</v>
      </c>
      <c r="W52" s="1">
        <v>700.5</v>
      </c>
      <c r="X52" s="1">
        <v>645</v>
      </c>
      <c r="Y52" s="1">
        <v>834</v>
      </c>
      <c r="Z52" s="1">
        <v>30156</v>
      </c>
      <c r="AA52" s="1">
        <v>9020</v>
      </c>
      <c r="AB52" s="1">
        <v>16614</v>
      </c>
      <c r="AC52" s="1">
        <v>5071</v>
      </c>
    </row>
    <row r="53" spans="1:30">
      <c r="A53">
        <v>2000</v>
      </c>
      <c r="B53" s="1">
        <v>46217.52</v>
      </c>
      <c r="C53" s="1">
        <v>2421.3000000000002</v>
      </c>
      <c r="D53" s="1">
        <v>53820.3</v>
      </c>
      <c r="E53" s="1">
        <v>4146.3999999999996</v>
      </c>
      <c r="F53" s="1">
        <v>52316.800000000003</v>
      </c>
      <c r="G53" s="1">
        <v>36042.5</v>
      </c>
      <c r="H53" s="1">
        <v>108463</v>
      </c>
      <c r="I53" s="1">
        <v>5469</v>
      </c>
      <c r="J53" s="1">
        <v>625.43489999999997</v>
      </c>
      <c r="K53" s="1">
        <v>1405</v>
      </c>
      <c r="L53" s="1">
        <v>128</v>
      </c>
      <c r="M53" s="1">
        <v>4146.3999999999996</v>
      </c>
      <c r="N53" s="1">
        <v>2161.5</v>
      </c>
      <c r="O53" s="1">
        <v>690.5</v>
      </c>
      <c r="P53" s="1">
        <v>376.5</v>
      </c>
      <c r="Q53" s="1">
        <v>917.9</v>
      </c>
      <c r="R53" s="1">
        <v>974547</v>
      </c>
      <c r="S53" s="1">
        <v>1264.4000000000001</v>
      </c>
      <c r="T53" s="1">
        <v>140</v>
      </c>
      <c r="U53" s="1">
        <v>262578</v>
      </c>
      <c r="V53" s="1">
        <v>1788.8</v>
      </c>
      <c r="W53" s="1">
        <v>741.3</v>
      </c>
      <c r="X53" s="1">
        <v>688.1</v>
      </c>
      <c r="Y53" s="1">
        <v>876.2</v>
      </c>
      <c r="Z53" s="1">
        <v>40541</v>
      </c>
      <c r="AA53" s="1">
        <v>7323</v>
      </c>
      <c r="AB53" s="1">
        <v>26784</v>
      </c>
      <c r="AC53" s="1">
        <v>4321</v>
      </c>
    </row>
    <row r="54" spans="1:30">
      <c r="A54">
        <v>2001</v>
      </c>
      <c r="B54" s="1">
        <v>45263.67</v>
      </c>
      <c r="C54" s="1">
        <v>2610.8000000000002</v>
      </c>
      <c r="D54" s="1">
        <v>54249.4</v>
      </c>
      <c r="E54" s="1">
        <v>4253.8</v>
      </c>
      <c r="F54" s="1">
        <v>55041.7</v>
      </c>
      <c r="G54" s="1">
        <v>36513</v>
      </c>
      <c r="H54" s="1">
        <v>106080</v>
      </c>
      <c r="I54" s="1">
        <v>5221</v>
      </c>
      <c r="J54" s="1">
        <v>602.94780000000003</v>
      </c>
      <c r="K54" s="1">
        <v>1485.3</v>
      </c>
      <c r="L54" s="1">
        <v>127.5</v>
      </c>
      <c r="M54" s="1">
        <v>4253.8</v>
      </c>
      <c r="N54" s="1">
        <v>2164.1</v>
      </c>
      <c r="O54" s="1">
        <v>705.7</v>
      </c>
      <c r="P54" s="1">
        <v>399.6</v>
      </c>
      <c r="Q54" s="1">
        <v>983.7</v>
      </c>
      <c r="R54" s="1">
        <v>829900</v>
      </c>
      <c r="S54" s="1">
        <v>1305.0999999999999</v>
      </c>
      <c r="T54" s="1">
        <v>146.9</v>
      </c>
      <c r="U54" s="1">
        <v>282871</v>
      </c>
      <c r="V54" s="1">
        <v>1882.2</v>
      </c>
      <c r="W54" s="1">
        <v>775.7</v>
      </c>
      <c r="X54" s="1">
        <v>728.6</v>
      </c>
      <c r="Y54" s="1">
        <v>903.5</v>
      </c>
      <c r="Z54" s="1">
        <v>38472</v>
      </c>
      <c r="AA54" s="1">
        <v>6042</v>
      </c>
      <c r="AB54" s="1">
        <v>23698</v>
      </c>
      <c r="AC54" s="1">
        <v>3614</v>
      </c>
      <c r="AD54" s="1">
        <v>130039.2</v>
      </c>
    </row>
    <row r="55" spans="1:30">
      <c r="A55">
        <v>2002</v>
      </c>
      <c r="B55" s="1">
        <v>45705.75</v>
      </c>
      <c r="C55" s="1">
        <v>2993.4</v>
      </c>
      <c r="D55" s="1">
        <v>54354.9</v>
      </c>
      <c r="E55" s="1">
        <v>4339.3999999999996</v>
      </c>
      <c r="F55" s="1">
        <v>57906.8</v>
      </c>
      <c r="G55" s="1">
        <v>36870</v>
      </c>
      <c r="H55" s="1">
        <v>103891</v>
      </c>
      <c r="I55" s="1">
        <v>4695</v>
      </c>
      <c r="J55" s="1">
        <v>636.1</v>
      </c>
      <c r="K55" s="1">
        <v>1507.5</v>
      </c>
      <c r="L55" s="1">
        <v>131.1</v>
      </c>
      <c r="M55" s="1">
        <v>4339.3999999999996</v>
      </c>
      <c r="N55" s="1">
        <v>2157.3000000000002</v>
      </c>
      <c r="O55" s="1">
        <v>712.2</v>
      </c>
      <c r="P55" s="1">
        <v>422.4</v>
      </c>
      <c r="Q55" s="1">
        <v>1040.4000000000001</v>
      </c>
      <c r="R55" s="1">
        <v>911670</v>
      </c>
      <c r="S55" s="1">
        <v>1339.4</v>
      </c>
      <c r="T55" s="1">
        <v>157.9</v>
      </c>
      <c r="U55" s="1">
        <v>310147</v>
      </c>
      <c r="V55" s="1">
        <v>2003.4</v>
      </c>
      <c r="W55" s="1">
        <v>810.9</v>
      </c>
      <c r="X55" s="1">
        <v>750.6</v>
      </c>
      <c r="Y55" s="1">
        <v>898.3</v>
      </c>
      <c r="Z55" s="1">
        <v>22124</v>
      </c>
      <c r="AA55" s="1">
        <v>12288</v>
      </c>
      <c r="AB55" s="1">
        <v>13174</v>
      </c>
      <c r="AC55" s="1">
        <v>7388</v>
      </c>
    </row>
    <row r="56" spans="1:30">
      <c r="A56">
        <v>2003</v>
      </c>
      <c r="B56" s="1">
        <v>43069.526160000001</v>
      </c>
      <c r="C56" s="1">
        <v>3432.9</v>
      </c>
      <c r="D56" s="1">
        <v>54014.2</v>
      </c>
      <c r="E56" s="1">
        <v>4411.6000000000004</v>
      </c>
      <c r="F56" s="1">
        <v>60446.6</v>
      </c>
      <c r="G56" s="1">
        <v>36546.112000000001</v>
      </c>
      <c r="H56" s="1">
        <v>99410</v>
      </c>
      <c r="I56" s="1">
        <v>5451</v>
      </c>
      <c r="J56" s="1">
        <v>640.9</v>
      </c>
      <c r="K56" s="1">
        <v>1574.6</v>
      </c>
      <c r="L56" s="1">
        <v>132.5</v>
      </c>
      <c r="M56" s="1">
        <v>4411.6000000000004</v>
      </c>
      <c r="N56" s="1">
        <v>2149.9</v>
      </c>
      <c r="O56" s="1">
        <v>713.9</v>
      </c>
      <c r="P56" s="1">
        <v>438</v>
      </c>
      <c r="Q56" s="1">
        <v>1109.8</v>
      </c>
      <c r="R56" s="1">
        <v>980560</v>
      </c>
      <c r="S56" s="1">
        <v>1377.7</v>
      </c>
      <c r="T56" s="1">
        <v>169.8</v>
      </c>
      <c r="U56" s="1">
        <v>365041</v>
      </c>
      <c r="V56" s="1">
        <v>2117.1999999999998</v>
      </c>
      <c r="W56" s="1">
        <v>837.1</v>
      </c>
      <c r="X56" s="1">
        <v>749.6</v>
      </c>
      <c r="Y56" s="1">
        <v>883.7</v>
      </c>
      <c r="Z56" s="1">
        <v>24852</v>
      </c>
      <c r="AA56" s="1">
        <v>19208</v>
      </c>
      <c r="AB56" s="1">
        <v>14470</v>
      </c>
      <c r="AC56" s="1">
        <v>12289</v>
      </c>
    </row>
    <row r="57" spans="1:30">
      <c r="A57">
        <v>2004</v>
      </c>
      <c r="B57" s="1">
        <v>46946.949400000005</v>
      </c>
      <c r="C57" s="1">
        <v>3933</v>
      </c>
      <c r="D57" s="1">
        <v>54478.400000000001</v>
      </c>
      <c r="E57" s="1">
        <v>4636.6000000000004</v>
      </c>
      <c r="F57" s="1">
        <v>64140.9</v>
      </c>
      <c r="G57" s="1">
        <v>35268.800000000003</v>
      </c>
      <c r="H57" s="1">
        <v>101606</v>
      </c>
      <c r="I57" s="1">
        <v>3711</v>
      </c>
      <c r="J57" s="1">
        <v>590.6</v>
      </c>
      <c r="K57" s="1">
        <v>1819.5</v>
      </c>
      <c r="L57" s="1">
        <v>138.6</v>
      </c>
      <c r="M57" s="1">
        <v>4636.6000000000004</v>
      </c>
      <c r="N57" s="1">
        <v>2221.9</v>
      </c>
      <c r="O57" s="1">
        <v>736</v>
      </c>
      <c r="P57" s="1">
        <v>467.3</v>
      </c>
      <c r="Q57" s="1">
        <v>1204</v>
      </c>
      <c r="R57" s="1">
        <v>1118636</v>
      </c>
      <c r="S57" s="1">
        <v>1454.9</v>
      </c>
      <c r="T57" s="1">
        <v>188.7</v>
      </c>
      <c r="U57" s="1">
        <v>410520</v>
      </c>
      <c r="V57" s="1">
        <v>2309.6999999999998</v>
      </c>
      <c r="W57" s="1">
        <v>883.5</v>
      </c>
      <c r="X57" s="1">
        <v>777.5</v>
      </c>
      <c r="Y57" s="1">
        <v>914.7</v>
      </c>
      <c r="Z57" s="1">
        <v>17253</v>
      </c>
      <c r="AA57" s="1">
        <v>7314</v>
      </c>
      <c r="AB57" s="1">
        <v>8482</v>
      </c>
      <c r="AC57" s="1">
        <v>3747</v>
      </c>
      <c r="AD57" s="1">
        <v>130039.2</v>
      </c>
    </row>
    <row r="58" spans="1:30">
      <c r="A58">
        <v>2005</v>
      </c>
      <c r="B58" s="1">
        <v>48402.190489719214</v>
      </c>
      <c r="C58" s="1">
        <v>4375.7</v>
      </c>
      <c r="D58" s="1">
        <v>55029.3</v>
      </c>
      <c r="E58" s="1">
        <v>4766.2</v>
      </c>
      <c r="F58" s="1">
        <v>68549.3</v>
      </c>
      <c r="G58" s="1">
        <v>33970</v>
      </c>
      <c r="H58" s="1">
        <v>104278</v>
      </c>
      <c r="I58" s="1">
        <v>3882</v>
      </c>
      <c r="J58" s="1">
        <v>631</v>
      </c>
      <c r="K58" s="1">
        <v>1902.7</v>
      </c>
      <c r="L58" s="1">
        <v>146</v>
      </c>
      <c r="M58" s="1">
        <v>4766.2</v>
      </c>
      <c r="N58" s="1">
        <v>2229.3000000000002</v>
      </c>
      <c r="O58" s="1">
        <v>743.8</v>
      </c>
      <c r="P58" s="1">
        <v>489.5</v>
      </c>
      <c r="Q58" s="1">
        <v>1303.2</v>
      </c>
      <c r="R58" s="1">
        <v>1395981</v>
      </c>
      <c r="S58" s="1">
        <v>1526.9</v>
      </c>
      <c r="T58" s="1">
        <v>226.2</v>
      </c>
      <c r="U58" s="1">
        <v>480378</v>
      </c>
      <c r="V58" s="1">
        <v>2465</v>
      </c>
      <c r="W58" s="1">
        <v>921.5</v>
      </c>
      <c r="X58" s="1">
        <v>809.9</v>
      </c>
      <c r="Y58" s="1">
        <v>926.2</v>
      </c>
      <c r="Z58" s="1">
        <v>16028</v>
      </c>
      <c r="AA58" s="1">
        <v>10932</v>
      </c>
      <c r="AB58" s="1">
        <v>8479</v>
      </c>
      <c r="AC58" s="1">
        <v>6047</v>
      </c>
    </row>
    <row r="59" spans="1:30">
      <c r="A59">
        <v>2006</v>
      </c>
      <c r="B59" s="1">
        <v>49804.227021939376</v>
      </c>
      <c r="C59" s="1">
        <v>4895.8</v>
      </c>
      <c r="D59" s="1">
        <v>55750.5</v>
      </c>
      <c r="E59" s="1">
        <v>4927.7</v>
      </c>
      <c r="F59" s="1">
        <v>72636</v>
      </c>
      <c r="G59" s="1">
        <v>32561</v>
      </c>
      <c r="H59" s="1">
        <v>104958</v>
      </c>
      <c r="I59" s="1">
        <v>4109</v>
      </c>
      <c r="J59" s="1">
        <v>596.70000000000005</v>
      </c>
      <c r="K59" s="1">
        <v>1922.8</v>
      </c>
      <c r="L59" s="1">
        <v>153.69999999999999</v>
      </c>
      <c r="M59" s="1">
        <v>4927.7</v>
      </c>
      <c r="N59" s="1">
        <v>2262.5</v>
      </c>
      <c r="O59" s="1">
        <v>769.5</v>
      </c>
      <c r="P59" s="1">
        <v>509.7</v>
      </c>
      <c r="Q59" s="1">
        <v>1385.9</v>
      </c>
      <c r="R59" s="1">
        <v>1718247</v>
      </c>
      <c r="S59" s="1">
        <v>1567.9</v>
      </c>
      <c r="T59" s="1">
        <v>261.5</v>
      </c>
      <c r="U59" s="1">
        <v>565578</v>
      </c>
      <c r="V59" s="1">
        <v>2626.6</v>
      </c>
      <c r="W59" s="1">
        <v>1006.1</v>
      </c>
      <c r="X59" s="1">
        <v>836.4</v>
      </c>
      <c r="Y59" s="1">
        <v>965.6</v>
      </c>
      <c r="Z59" s="1">
        <v>20738</v>
      </c>
      <c r="AA59" s="1">
        <v>8003</v>
      </c>
      <c r="AB59" s="1">
        <v>13411</v>
      </c>
      <c r="AC59" s="1">
        <v>4569</v>
      </c>
    </row>
    <row r="60" spans="1:30">
      <c r="A60">
        <v>2007</v>
      </c>
      <c r="B60" s="1">
        <v>50160.277210571941</v>
      </c>
      <c r="C60" s="1">
        <v>5509.9</v>
      </c>
      <c r="D60" s="1">
        <v>56518.3</v>
      </c>
      <c r="E60" s="1">
        <v>5107.8</v>
      </c>
      <c r="F60" s="1">
        <v>76878.7</v>
      </c>
      <c r="G60" s="1">
        <v>31444</v>
      </c>
      <c r="H60" s="1">
        <v>105999</v>
      </c>
      <c r="I60" s="1">
        <v>4899</v>
      </c>
      <c r="J60" s="1">
        <v>607.9</v>
      </c>
      <c r="K60" s="1">
        <v>2020.8</v>
      </c>
      <c r="L60" s="1">
        <v>162.30000000000001</v>
      </c>
      <c r="M60" s="1">
        <v>5107.8</v>
      </c>
      <c r="N60" s="1">
        <v>2297.1999999999998</v>
      </c>
      <c r="O60" s="1">
        <v>773</v>
      </c>
      <c r="P60" s="1">
        <v>533.6</v>
      </c>
      <c r="Q60" s="1">
        <v>1503</v>
      </c>
      <c r="R60" s="1">
        <v>2062731</v>
      </c>
      <c r="S60" s="1">
        <v>1619.1</v>
      </c>
      <c r="T60" s="1">
        <v>308.3</v>
      </c>
      <c r="U60" s="1">
        <v>633784</v>
      </c>
      <c r="V60" s="1">
        <v>2733</v>
      </c>
      <c r="W60" s="1">
        <v>1036.5</v>
      </c>
      <c r="X60" s="1">
        <v>861.5</v>
      </c>
      <c r="Y60" s="1">
        <v>987.3</v>
      </c>
      <c r="Z60" s="1">
        <v>29386</v>
      </c>
      <c r="AA60" s="1">
        <v>10463</v>
      </c>
      <c r="AB60" s="1">
        <v>16170</v>
      </c>
      <c r="AC60" s="1">
        <v>5105</v>
      </c>
    </row>
    <row r="61" spans="1:30">
      <c r="A61">
        <v>2008</v>
      </c>
      <c r="B61" s="1">
        <v>52870.915735823743</v>
      </c>
      <c r="C61" s="1">
        <v>5713.2</v>
      </c>
      <c r="D61" s="1">
        <v>58471.7</v>
      </c>
      <c r="E61" s="1">
        <v>5239</v>
      </c>
      <c r="F61" s="1">
        <v>82190.41</v>
      </c>
      <c r="G61" s="1">
        <v>30654</v>
      </c>
      <c r="H61" s="1">
        <v>107545</v>
      </c>
      <c r="I61" s="1">
        <v>3999</v>
      </c>
      <c r="J61" s="1">
        <v>651.29999999999995</v>
      </c>
      <c r="K61" s="1">
        <v>1887.9</v>
      </c>
      <c r="L61" s="1">
        <v>167.2</v>
      </c>
      <c r="M61" s="1">
        <v>5239</v>
      </c>
      <c r="N61" s="1">
        <v>2302.9</v>
      </c>
      <c r="O61" s="1">
        <v>780.1</v>
      </c>
      <c r="P61" s="1">
        <v>545.20000000000005</v>
      </c>
      <c r="Q61" s="1">
        <v>1608.6</v>
      </c>
      <c r="R61" s="1">
        <v>2995214</v>
      </c>
      <c r="S61" s="1">
        <v>1722.4</v>
      </c>
      <c r="T61" s="1">
        <v>435.4</v>
      </c>
      <c r="U61" s="1">
        <v>743474</v>
      </c>
      <c r="V61" s="1">
        <v>2794.5</v>
      </c>
      <c r="W61" s="1">
        <v>1086.4000000000001</v>
      </c>
      <c r="X61" s="1">
        <v>898.4</v>
      </c>
      <c r="Y61" s="1">
        <v>963.1</v>
      </c>
      <c r="Z61" s="1">
        <v>12137</v>
      </c>
      <c r="AA61" s="1">
        <v>6477</v>
      </c>
      <c r="AB61" s="1">
        <v>6798</v>
      </c>
      <c r="AC61" s="1">
        <v>3656</v>
      </c>
      <c r="AD61" s="1">
        <v>121715.9</v>
      </c>
    </row>
    <row r="62" spans="1:30">
      <c r="A62">
        <v>2009</v>
      </c>
      <c r="B62" s="1">
        <v>53941</v>
      </c>
      <c r="C62" s="1">
        <v>6104.4</v>
      </c>
      <c r="D62" s="1">
        <v>59261.4</v>
      </c>
      <c r="E62" s="1">
        <v>5404.4</v>
      </c>
      <c r="F62" s="1">
        <v>87496</v>
      </c>
      <c r="G62" s="1">
        <v>28890</v>
      </c>
      <c r="H62" s="1">
        <v>110255</v>
      </c>
      <c r="I62" s="1">
        <v>4721</v>
      </c>
      <c r="J62" s="1">
        <v>574</v>
      </c>
      <c r="K62" s="1">
        <v>1959.9</v>
      </c>
      <c r="L62" s="1">
        <v>170.9</v>
      </c>
      <c r="M62" s="1">
        <v>5404.4</v>
      </c>
      <c r="N62" s="1">
        <v>2329.9</v>
      </c>
      <c r="O62" s="1">
        <v>797.7</v>
      </c>
      <c r="P62" s="1">
        <v>564.29999999999995</v>
      </c>
      <c r="Q62" s="1">
        <v>1698.7</v>
      </c>
      <c r="R62" s="1">
        <v>3515757</v>
      </c>
      <c r="S62" s="1">
        <v>1750.9</v>
      </c>
      <c r="T62" s="1">
        <v>542.1</v>
      </c>
      <c r="U62" s="1">
        <v>858372</v>
      </c>
      <c r="V62" s="1">
        <v>2880.6</v>
      </c>
      <c r="W62" s="1">
        <v>1134.8</v>
      </c>
      <c r="X62" s="1">
        <v>924.9</v>
      </c>
      <c r="Y62" s="1">
        <v>987.9</v>
      </c>
      <c r="Z62" s="1">
        <v>29259</v>
      </c>
      <c r="AA62" s="1">
        <v>7613</v>
      </c>
      <c r="AB62" s="1">
        <v>13197</v>
      </c>
      <c r="AC62" s="1">
        <v>3162</v>
      </c>
    </row>
    <row r="63" spans="1:30">
      <c r="A63">
        <v>2010</v>
      </c>
      <c r="B63" s="1">
        <v>55911</v>
      </c>
      <c r="C63" s="1">
        <v>6632.3</v>
      </c>
      <c r="D63" s="1">
        <v>60347.7</v>
      </c>
      <c r="E63" s="1">
        <v>5561.7</v>
      </c>
      <c r="F63" s="1">
        <v>92780</v>
      </c>
      <c r="G63" s="1">
        <v>27931</v>
      </c>
      <c r="H63" s="1">
        <v>111695</v>
      </c>
      <c r="I63" s="1">
        <v>3743</v>
      </c>
      <c r="J63" s="1">
        <v>681</v>
      </c>
      <c r="K63" s="1">
        <v>2023.1</v>
      </c>
      <c r="L63" s="1">
        <v>175.8</v>
      </c>
      <c r="M63" s="1">
        <v>5561.7</v>
      </c>
      <c r="N63" s="1">
        <v>2353.6999999999998</v>
      </c>
      <c r="O63" s="1">
        <v>805.6</v>
      </c>
      <c r="P63" s="1">
        <v>586.4</v>
      </c>
      <c r="Q63" s="1">
        <v>1798.5</v>
      </c>
      <c r="R63" s="1">
        <v>3921723</v>
      </c>
      <c r="S63" s="1">
        <v>1785.8</v>
      </c>
      <c r="T63" s="1">
        <v>612.9</v>
      </c>
      <c r="U63" s="1">
        <v>992062</v>
      </c>
      <c r="V63" s="1">
        <v>2992.5</v>
      </c>
      <c r="W63" s="1">
        <v>1176.2</v>
      </c>
      <c r="X63" s="1">
        <v>946.3</v>
      </c>
      <c r="Y63" s="1">
        <v>1016.8</v>
      </c>
      <c r="Z63" s="1">
        <v>13259</v>
      </c>
      <c r="AA63" s="1">
        <v>17525</v>
      </c>
      <c r="AB63" s="1">
        <v>8987</v>
      </c>
      <c r="AC63" s="1">
        <v>7024</v>
      </c>
    </row>
    <row r="64" spans="1:30">
      <c r="A64">
        <v>2011</v>
      </c>
      <c r="B64" s="1">
        <v>58849</v>
      </c>
      <c r="C64" s="1">
        <v>7139.6</v>
      </c>
      <c r="D64" s="1">
        <v>61681.599999999999</v>
      </c>
      <c r="E64" s="1">
        <v>5704.2</v>
      </c>
      <c r="F64" s="1">
        <v>97735</v>
      </c>
      <c r="G64" s="1">
        <v>26594</v>
      </c>
      <c r="H64" s="1">
        <v>112980</v>
      </c>
      <c r="I64" s="1">
        <v>3247</v>
      </c>
      <c r="J64" s="1">
        <v>556.79999999999995</v>
      </c>
      <c r="K64" s="1">
        <v>2057.4</v>
      </c>
      <c r="L64" s="1">
        <v>178.7</v>
      </c>
      <c r="M64" s="1">
        <v>5704.2</v>
      </c>
      <c r="N64" s="1">
        <v>2381.4</v>
      </c>
      <c r="O64" s="1">
        <v>819.2</v>
      </c>
      <c r="P64" s="1">
        <v>605.1</v>
      </c>
      <c r="Q64" s="1">
        <v>1895.1</v>
      </c>
      <c r="R64" s="1">
        <v>4406471</v>
      </c>
      <c r="S64" s="1">
        <v>1811.3</v>
      </c>
      <c r="T64" s="1">
        <v>699</v>
      </c>
      <c r="U64" s="1">
        <v>1113708</v>
      </c>
      <c r="V64" s="1">
        <v>3062</v>
      </c>
      <c r="W64" s="1">
        <v>1213</v>
      </c>
      <c r="X64" s="1">
        <v>968.4</v>
      </c>
      <c r="Y64" s="1">
        <v>1001.9</v>
      </c>
      <c r="Z64" s="1">
        <v>16304</v>
      </c>
      <c r="AA64" s="1">
        <v>6863</v>
      </c>
      <c r="AB64" s="1">
        <v>6599</v>
      </c>
      <c r="AC64" s="1">
        <v>2840</v>
      </c>
    </row>
    <row r="65" spans="1:30">
      <c r="A65">
        <v>2012</v>
      </c>
      <c r="B65" s="1">
        <v>61223</v>
      </c>
      <c r="C65" s="1">
        <v>8104.9</v>
      </c>
      <c r="D65" s="1">
        <v>63036.4</v>
      </c>
      <c r="E65" s="1">
        <v>5838.8</v>
      </c>
      <c r="F65" s="1">
        <v>102559</v>
      </c>
      <c r="G65" s="1">
        <v>25773</v>
      </c>
      <c r="H65" s="1">
        <v>114368</v>
      </c>
      <c r="I65" s="1">
        <v>2496</v>
      </c>
      <c r="J65" s="1">
        <v>669.3</v>
      </c>
      <c r="K65" s="1">
        <v>2107.6</v>
      </c>
      <c r="L65" s="1">
        <v>180.6</v>
      </c>
      <c r="M65" s="1">
        <v>5838.8</v>
      </c>
      <c r="N65" s="1">
        <v>2399.9</v>
      </c>
      <c r="O65" s="1">
        <v>828.6</v>
      </c>
      <c r="P65" s="1">
        <v>617.70000000000005</v>
      </c>
      <c r="Q65" s="1">
        <v>1990</v>
      </c>
      <c r="R65" s="1">
        <v>4852400</v>
      </c>
      <c r="S65" s="1">
        <v>1797.2</v>
      </c>
      <c r="T65" s="1">
        <v>763.5</v>
      </c>
      <c r="U65" s="1">
        <v>1278821</v>
      </c>
      <c r="V65" s="1">
        <v>3080</v>
      </c>
      <c r="W65" s="1">
        <v>1248.8</v>
      </c>
      <c r="X65" s="1">
        <v>982.3</v>
      </c>
      <c r="Y65" s="1">
        <v>1042.3</v>
      </c>
      <c r="Z65" s="1">
        <v>9340</v>
      </c>
      <c r="AA65" s="1">
        <v>7730</v>
      </c>
      <c r="AB65" s="1">
        <v>3509</v>
      </c>
      <c r="AC65" s="1">
        <v>4145</v>
      </c>
    </row>
    <row r="66" spans="1:30">
      <c r="A66">
        <v>2013</v>
      </c>
      <c r="B66" s="1">
        <v>63048</v>
      </c>
      <c r="C66" s="1">
        <v>8549.5</v>
      </c>
      <c r="D66" s="1">
        <v>63473.3</v>
      </c>
      <c r="E66" s="1">
        <v>5911.9</v>
      </c>
      <c r="F66" s="1">
        <v>103907</v>
      </c>
      <c r="G66" s="1">
        <v>24171</v>
      </c>
      <c r="H66" s="1">
        <v>115908</v>
      </c>
      <c r="I66" s="1">
        <v>3135</v>
      </c>
      <c r="J66" s="1">
        <v>653.5</v>
      </c>
      <c r="K66" s="1">
        <v>2154.9</v>
      </c>
      <c r="L66" s="1">
        <v>180.2</v>
      </c>
      <c r="M66" s="1">
        <v>5911.9</v>
      </c>
      <c r="N66" s="1">
        <v>2394.1999999999998</v>
      </c>
      <c r="O66" s="1">
        <v>830.6</v>
      </c>
      <c r="P66" s="1">
        <v>627.4</v>
      </c>
      <c r="Q66" s="1">
        <v>2057.5</v>
      </c>
      <c r="R66" s="1">
        <v>5270200</v>
      </c>
      <c r="S66" s="1">
        <v>1752.3</v>
      </c>
      <c r="T66" s="1">
        <v>826.6</v>
      </c>
      <c r="U66" s="1">
        <v>1421000</v>
      </c>
      <c r="V66" s="1">
        <v>3049.2</v>
      </c>
      <c r="W66" s="1">
        <v>1259.4000000000001</v>
      </c>
      <c r="X66" s="1">
        <v>934.7</v>
      </c>
      <c r="Y66" s="1">
        <v>1007.6</v>
      </c>
      <c r="Z66" s="1">
        <v>14100</v>
      </c>
      <c r="AA66" s="1">
        <v>8757</v>
      </c>
      <c r="AB66" s="1">
        <v>5852</v>
      </c>
      <c r="AC66" s="1">
        <v>4859</v>
      </c>
      <c r="AD66" s="1">
        <v>135163</v>
      </c>
    </row>
    <row r="67" spans="1:30">
      <c r="A67">
        <v>2014</v>
      </c>
      <c r="B67" s="1">
        <v>63965</v>
      </c>
      <c r="C67" s="1">
        <v>8884.4</v>
      </c>
      <c r="D67" s="1">
        <v>64539.5</v>
      </c>
      <c r="E67" s="1">
        <v>5995.9</v>
      </c>
      <c r="F67" s="1">
        <v>108057</v>
      </c>
      <c r="G67" s="1">
        <v>22790</v>
      </c>
      <c r="H67" s="1">
        <v>117455</v>
      </c>
      <c r="I67" s="1">
        <v>2489</v>
      </c>
      <c r="J67" s="1">
        <v>636.20000000000005</v>
      </c>
      <c r="K67" s="1">
        <v>2176.3000000000002</v>
      </c>
      <c r="L67" s="1">
        <v>180.7</v>
      </c>
      <c r="M67" s="1">
        <v>5995.9</v>
      </c>
      <c r="N67" s="1">
        <v>2392.9</v>
      </c>
      <c r="O67" s="1">
        <v>845.3</v>
      </c>
      <c r="P67" s="1">
        <v>641.9</v>
      </c>
      <c r="Q67" s="1">
        <v>2115.8000000000002</v>
      </c>
      <c r="R67" s="1">
        <v>5679500</v>
      </c>
      <c r="S67" s="1">
        <v>1729.8</v>
      </c>
      <c r="T67" s="1">
        <v>889.6</v>
      </c>
      <c r="U67" s="1">
        <v>1584600</v>
      </c>
      <c r="V67" s="1">
        <v>3053.6</v>
      </c>
      <c r="W67" s="1">
        <v>1287.3</v>
      </c>
      <c r="X67" s="1">
        <v>936.1</v>
      </c>
      <c r="Y67" s="1">
        <v>1049</v>
      </c>
      <c r="Z67" s="1">
        <v>12272</v>
      </c>
      <c r="AA67" s="1">
        <v>4718</v>
      </c>
      <c r="AB67" s="1">
        <v>5677</v>
      </c>
      <c r="AC67" s="1">
        <v>2704</v>
      </c>
    </row>
    <row r="68" spans="1:30">
      <c r="A68">
        <v>2015</v>
      </c>
      <c r="B68" s="1">
        <v>66060</v>
      </c>
      <c r="C68" s="1">
        <v>9026.9</v>
      </c>
      <c r="D68" s="1">
        <v>65872.600000000006</v>
      </c>
      <c r="E68" s="1">
        <v>6022.6</v>
      </c>
      <c r="F68" s="1">
        <v>111728</v>
      </c>
      <c r="G68" s="1">
        <v>21919</v>
      </c>
      <c r="H68" s="1">
        <v>118963</v>
      </c>
      <c r="I68" s="1">
        <v>2177</v>
      </c>
      <c r="J68" s="1">
        <v>648.79999999999995</v>
      </c>
      <c r="K68" s="1">
        <v>2197.6999999999998</v>
      </c>
      <c r="L68" s="1">
        <v>178.3</v>
      </c>
      <c r="M68" s="1">
        <v>6022.6</v>
      </c>
      <c r="N68" s="1">
        <v>2361.6</v>
      </c>
      <c r="O68" s="1">
        <v>843.1</v>
      </c>
      <c r="P68" s="1">
        <v>642.29999999999995</v>
      </c>
      <c r="Q68" s="1">
        <v>2175.6999999999998</v>
      </c>
      <c r="R68" s="1">
        <v>6072900</v>
      </c>
      <c r="S68" s="1">
        <v>1703</v>
      </c>
      <c r="T68" s="1">
        <v>962</v>
      </c>
      <c r="U68" s="1">
        <v>1739000</v>
      </c>
      <c r="V68" s="1">
        <v>3041.5</v>
      </c>
      <c r="W68" s="1">
        <v>1303</v>
      </c>
      <c r="X68" s="1">
        <v>939.9</v>
      </c>
      <c r="Y68" s="1">
        <v>1061.8</v>
      </c>
      <c r="Z68" s="1">
        <v>10610</v>
      </c>
      <c r="AA68" s="1">
        <v>5620</v>
      </c>
      <c r="AB68" s="1">
        <v>5863</v>
      </c>
      <c r="AC68" s="1">
        <v>3327</v>
      </c>
    </row>
    <row r="69" spans="1:30">
      <c r="A69">
        <v>2016</v>
      </c>
      <c r="B69" s="1">
        <v>66044</v>
      </c>
      <c r="C69" s="1">
        <v>9238.2999999999993</v>
      </c>
      <c r="D69" s="1">
        <v>67140.600000000006</v>
      </c>
      <c r="E69" s="1">
        <v>5984.1</v>
      </c>
      <c r="F69" s="1">
        <v>97246</v>
      </c>
      <c r="G69" s="1">
        <v>21496</v>
      </c>
      <c r="H69" s="1">
        <v>119230</v>
      </c>
      <c r="I69" s="1">
        <v>2622</v>
      </c>
      <c r="J69" s="1">
        <v>730</v>
      </c>
      <c r="K69" s="1">
        <v>2117.1</v>
      </c>
      <c r="L69" s="1">
        <v>174</v>
      </c>
      <c r="M69" s="1">
        <v>5984.1</v>
      </c>
      <c r="N69" s="1">
        <v>2310.5</v>
      </c>
      <c r="O69" s="1">
        <v>830</v>
      </c>
      <c r="P69" s="1">
        <v>636.9</v>
      </c>
      <c r="Q69" s="1">
        <v>2207.1</v>
      </c>
      <c r="R69" s="1">
        <v>6453546</v>
      </c>
      <c r="S69" s="1">
        <v>1671.6</v>
      </c>
      <c r="T69" s="1">
        <v>1028.0999999999999</v>
      </c>
      <c r="U69" s="1">
        <v>1902008</v>
      </c>
      <c r="V69" s="1">
        <v>2994</v>
      </c>
      <c r="W69" s="1">
        <v>1313.9</v>
      </c>
      <c r="X69" s="1">
        <v>940.8</v>
      </c>
      <c r="Y69" s="1">
        <v>1063.8</v>
      </c>
      <c r="Z69" s="1">
        <v>9873</v>
      </c>
      <c r="AA69" s="1">
        <v>8531</v>
      </c>
      <c r="AB69" s="1">
        <v>6131</v>
      </c>
      <c r="AC69" s="1">
        <v>4338</v>
      </c>
      <c r="AD69" s="1">
        <v>134921</v>
      </c>
    </row>
    <row r="70" spans="1:30">
      <c r="A70">
        <v>2017</v>
      </c>
      <c r="B70" s="1">
        <v>66161</v>
      </c>
      <c r="C70" s="1">
        <v>9524.4</v>
      </c>
      <c r="D70" s="1">
        <v>67815.600000000006</v>
      </c>
      <c r="E70" s="1">
        <v>5859.4</v>
      </c>
      <c r="F70" s="1">
        <v>98783</v>
      </c>
      <c r="G70" s="1">
        <v>20944</v>
      </c>
      <c r="H70" s="1">
        <v>117989</v>
      </c>
      <c r="I70" s="1">
        <v>1848</v>
      </c>
      <c r="J70" s="1">
        <v>643.1</v>
      </c>
      <c r="K70" s="1">
        <v>2095.1</v>
      </c>
      <c r="L70" s="1">
        <v>165.5</v>
      </c>
      <c r="M70" s="1">
        <v>5859.4</v>
      </c>
      <c r="N70" s="1">
        <v>2221.8000000000002</v>
      </c>
      <c r="O70" s="1">
        <v>797.6</v>
      </c>
      <c r="P70" s="1">
        <v>619.70000000000005</v>
      </c>
      <c r="Q70" s="1">
        <v>2220.3000000000002</v>
      </c>
      <c r="R70" s="1">
        <v>6700800</v>
      </c>
      <c r="S70" s="1">
        <v>1634.2</v>
      </c>
      <c r="T70" s="1">
        <v>1070</v>
      </c>
      <c r="U70" s="1">
        <v>1985400</v>
      </c>
      <c r="V70" s="1">
        <v>2931.4</v>
      </c>
      <c r="W70" s="1">
        <v>1316.3</v>
      </c>
      <c r="X70" s="1">
        <v>930.2</v>
      </c>
      <c r="Y70" s="1">
        <v>1041</v>
      </c>
      <c r="Z70" s="1">
        <v>9875</v>
      </c>
      <c r="AA70" s="1">
        <v>5415</v>
      </c>
      <c r="AB70" s="1">
        <v>4444</v>
      </c>
      <c r="AC70" s="1">
        <v>3022</v>
      </c>
      <c r="AD70" s="1">
        <v>134881.20000000001</v>
      </c>
    </row>
    <row r="71" spans="1:30">
      <c r="A71">
        <v>2018</v>
      </c>
      <c r="B71" s="1">
        <v>65789</v>
      </c>
      <c r="C71" s="1">
        <v>9358.5</v>
      </c>
      <c r="D71" s="1">
        <v>68271.600000000006</v>
      </c>
      <c r="E71" s="1">
        <v>5653.4</v>
      </c>
      <c r="F71" s="1">
        <v>100371.7</v>
      </c>
      <c r="G71" s="1">
        <v>20258</v>
      </c>
      <c r="H71" s="1">
        <v>117038</v>
      </c>
      <c r="I71" s="1">
        <v>2081</v>
      </c>
      <c r="J71" s="1">
        <v>673.8</v>
      </c>
      <c r="K71" s="1">
        <v>2003.4</v>
      </c>
      <c r="L71" s="1">
        <v>150.4</v>
      </c>
      <c r="M71" s="1">
        <v>5653.4</v>
      </c>
      <c r="N71" s="1">
        <v>2065.4</v>
      </c>
      <c r="O71" s="1">
        <v>728.9</v>
      </c>
      <c r="P71" s="1">
        <v>590.29999999999995</v>
      </c>
      <c r="Q71" s="1">
        <v>2268.8000000000002</v>
      </c>
      <c r="R71" s="1">
        <v>4219893</v>
      </c>
      <c r="S71" s="1">
        <v>1818.3</v>
      </c>
      <c r="T71" s="1">
        <v>422.6</v>
      </c>
      <c r="U71" s="1">
        <v>2059200</v>
      </c>
      <c r="Y71" s="1">
        <v>1039.5</v>
      </c>
      <c r="Z71" s="1">
        <v>7712</v>
      </c>
      <c r="AA71" s="1">
        <v>3950</v>
      </c>
      <c r="AB71" s="1">
        <v>2621</v>
      </c>
      <c r="AC71" s="1">
        <v>2551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AA559F01F0E14392D0BB0690CC556F" ma:contentTypeVersion="2" ma:contentTypeDescription="新建文档。" ma:contentTypeScope="" ma:versionID="0e83c89bfa31eb443d791aa5e95d6c57">
  <xsd:schema xmlns:xsd="http://www.w3.org/2001/XMLSchema" xmlns:xs="http://www.w3.org/2001/XMLSchema" xmlns:p="http://schemas.microsoft.com/office/2006/metadata/properties" xmlns:ns3="5cf437e8-c575-48b7-bc22-8935c30d87dd" targetNamespace="http://schemas.microsoft.com/office/2006/metadata/properties" ma:root="true" ma:fieldsID="c65313868311390c78d39a407adf1c7f" ns3:_="">
    <xsd:import namespace="5cf437e8-c575-48b7-bc22-8935c30d87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37e8-c575-48b7-bc22-8935c30d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216618-9FE3-4007-A83F-F196AF63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37e8-c575-48b7-bc22-8935c30d8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39DBE-47C5-49E9-A595-4983E18E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31EED-E570-4AE2-9F13-BC1C22ED18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37e8-c575-48b7-bc22-8935c30d87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2020-07-24T14:00:52Z</dcterms:created>
  <dcterms:modified xsi:type="dcterms:W3CDTF">2020-08-22T04:35:30Z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0x01010026AA559F01F0E14392D0BB0690CC556F</vt:lpwstr>
  </property>
</Properties>
</file>