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ython\Projects\CropEnergy\Data\Renew2023\"/>
    </mc:Choice>
  </mc:AlternateContent>
  <xr:revisionPtr revIDLastSave="0" documentId="13_ncr:1_{95674A6C-A056-467D-8018-C62FE7098408}" xr6:coauthVersionLast="47" xr6:coauthVersionMax="47" xr10:uidLastSave="{00000000-0000-0000-0000-000000000000}"/>
  <bookViews>
    <workbookView xWindow="-120" yWindow="-120" windowWidth="29040" windowHeight="15720" xr2:uid="{F7911C21-57AF-48F6-8E41-1B534A90E916}"/>
  </bookViews>
  <sheets>
    <sheet name="主要农产品产量（万吨）（补全）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  <c r="R36" i="1"/>
  <c r="R35" i="1"/>
  <c r="AB17" i="1"/>
  <c r="N34" i="1"/>
  <c r="N35" i="1"/>
  <c r="N36" i="1"/>
  <c r="AB16" i="1"/>
  <c r="AB9" i="1"/>
  <c r="AB8" i="1"/>
  <c r="AB7" i="1"/>
  <c r="AB6" i="1"/>
  <c r="AB5" i="1"/>
  <c r="AB4" i="1"/>
  <c r="AB3" i="1"/>
  <c r="Z5" i="1"/>
  <c r="Z4" i="1"/>
  <c r="Z3" i="1"/>
  <c r="Y5" i="1"/>
  <c r="Y4" i="1"/>
  <c r="Y3" i="1"/>
  <c r="X5" i="1"/>
  <c r="X4" i="1"/>
  <c r="X3" i="1"/>
  <c r="AB14" i="1"/>
  <c r="AB13" i="1"/>
  <c r="AB12" i="1"/>
  <c r="AB11" i="1"/>
  <c r="AB27" i="1"/>
  <c r="AB26" i="1"/>
  <c r="AB25" i="1"/>
  <c r="AB24" i="1"/>
  <c r="AB22" i="1"/>
  <c r="AB21" i="1"/>
  <c r="AB20" i="1"/>
  <c r="AB19" i="1"/>
  <c r="AA22" i="1"/>
  <c r="AA21" i="1"/>
  <c r="AA20" i="1"/>
  <c r="AA19" i="1"/>
  <c r="Z22" i="1"/>
  <c r="Z21" i="1"/>
  <c r="Z20" i="1"/>
  <c r="Z19" i="1"/>
  <c r="Y22" i="1"/>
  <c r="Y21" i="1"/>
  <c r="Y20" i="1"/>
  <c r="Y19" i="1"/>
  <c r="X22" i="1"/>
  <c r="X21" i="1"/>
  <c r="X20" i="1"/>
  <c r="X19" i="1"/>
  <c r="W22" i="1"/>
  <c r="W21" i="1"/>
  <c r="W20" i="1"/>
  <c r="W19" i="1"/>
  <c r="R42" i="1"/>
  <c r="R41" i="1"/>
  <c r="R40" i="1"/>
  <c r="R39" i="1"/>
  <c r="R37" i="1"/>
  <c r="R34" i="1"/>
  <c r="N42" i="1"/>
  <c r="N41" i="1"/>
  <c r="N40" i="1"/>
  <c r="N39" i="1"/>
  <c r="N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  <c r="R32" i="1"/>
  <c r="N32" i="1"/>
  <c r="Y17" i="1"/>
  <c r="X17" i="1"/>
  <c r="W17" i="1"/>
  <c r="J22" i="1"/>
  <c r="J21" i="1"/>
  <c r="J20" i="1"/>
  <c r="J19" i="1"/>
  <c r="G43" i="1"/>
  <c r="G38" i="1"/>
  <c r="G33" i="1"/>
  <c r="G31" i="1"/>
  <c r="F21" i="1"/>
  <c r="F20" i="1"/>
  <c r="F19" i="1"/>
  <c r="C19" i="1" s="1"/>
  <c r="F15" i="1"/>
  <c r="F13" i="1"/>
  <c r="C13" i="1" s="1"/>
  <c r="F12" i="1"/>
  <c r="F11" i="1"/>
  <c r="C11" i="1" s="1"/>
  <c r="C39" i="1"/>
  <c r="C40" i="1"/>
  <c r="C41" i="1"/>
  <c r="C42" i="1"/>
  <c r="C43" i="1"/>
  <c r="C25" i="1"/>
  <c r="C26" i="1"/>
  <c r="C27" i="1"/>
  <c r="C20" i="1"/>
  <c r="C21" i="1"/>
  <c r="C22" i="1"/>
  <c r="C38" i="1"/>
  <c r="C33" i="1"/>
  <c r="C31" i="1"/>
  <c r="C24" i="1"/>
  <c r="C17" i="1"/>
  <c r="C16" i="1"/>
  <c r="C12" i="1"/>
  <c r="C14" i="1"/>
  <c r="C7" i="1"/>
  <c r="C8" i="1"/>
  <c r="C9" i="1"/>
  <c r="C6" i="1"/>
  <c r="C4" i="1"/>
  <c r="C3" i="1"/>
</calcChain>
</file>

<file path=xl/sharedStrings.xml><?xml version="1.0" encoding="utf-8"?>
<sst xmlns="http://schemas.openxmlformats.org/spreadsheetml/2006/main" count="28" uniqueCount="28">
  <si>
    <r>
      <t>年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份</t>
    </r>
    <phoneticPr fontId="4" type="noConversion"/>
  </si>
  <si>
    <r>
      <rPr>
        <sz val="10"/>
        <rFont val="等线"/>
        <family val="2"/>
        <scheme val="minor"/>
      </rPr>
      <t>粮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食</t>
    </r>
    <phoneticPr fontId="3" type="noConversion"/>
  </si>
  <si>
    <r>
      <t>谷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物</t>
    </r>
  </si>
  <si>
    <r>
      <t>#</t>
    </r>
    <r>
      <rPr>
        <sz val="10"/>
        <rFont val="宋体"/>
        <family val="3"/>
        <charset val="134"/>
      </rPr>
      <t>稻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谷</t>
    </r>
  </si>
  <si>
    <r>
      <t>#</t>
    </r>
    <r>
      <rPr>
        <sz val="10"/>
        <rFont val="宋体"/>
        <family val="3"/>
        <charset val="134"/>
      </rPr>
      <t>小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麦</t>
    </r>
  </si>
  <si>
    <r>
      <t>#</t>
    </r>
    <r>
      <rPr>
        <sz val="10"/>
        <rFont val="宋体"/>
        <family val="3"/>
        <charset val="134"/>
      </rPr>
      <t>玉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米</t>
    </r>
  </si>
  <si>
    <r>
      <t>豆</t>
    </r>
    <r>
      <rPr>
        <sz val="10"/>
        <color rgb="FFFF0000"/>
        <rFont val="Times New Roman"/>
        <family val="1"/>
      </rPr>
      <t xml:space="preserve"> </t>
    </r>
    <r>
      <rPr>
        <sz val="10"/>
        <color rgb="FFFF0000"/>
        <rFont val="宋体"/>
        <family val="3"/>
        <charset val="134"/>
      </rPr>
      <t>类</t>
    </r>
    <phoneticPr fontId="3" type="noConversion"/>
  </si>
  <si>
    <r>
      <t>薯</t>
    </r>
    <r>
      <rPr>
        <sz val="10"/>
        <color rgb="FFFF0000"/>
        <rFont val="Times New Roman"/>
        <family val="1"/>
      </rPr>
      <t xml:space="preserve"> </t>
    </r>
    <r>
      <rPr>
        <sz val="10"/>
        <color rgb="FFFF0000"/>
        <rFont val="宋体"/>
        <family val="3"/>
        <charset val="134"/>
      </rPr>
      <t>类</t>
    </r>
    <phoneticPr fontId="3" type="noConversion"/>
  </si>
  <si>
    <r>
      <t>棉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花</t>
    </r>
  </si>
  <si>
    <r>
      <t>油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料</t>
    </r>
  </si>
  <si>
    <r>
      <t>#</t>
    </r>
    <r>
      <rPr>
        <sz val="10"/>
        <rFont val="宋体"/>
        <family val="3"/>
        <charset val="134"/>
      </rPr>
      <t>花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生</t>
    </r>
  </si>
  <si>
    <r>
      <t>#</t>
    </r>
    <r>
      <rPr>
        <sz val="10"/>
        <rFont val="宋体"/>
        <family val="3"/>
        <charset val="134"/>
      </rPr>
      <t>油菜籽</t>
    </r>
  </si>
  <si>
    <r>
      <t>#</t>
    </r>
    <r>
      <rPr>
        <sz val="10"/>
        <rFont val="宋体"/>
        <family val="3"/>
        <charset val="134"/>
      </rPr>
      <t>芝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麻</t>
    </r>
  </si>
  <si>
    <r>
      <t>麻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类</t>
    </r>
  </si>
  <si>
    <r>
      <t>#</t>
    </r>
    <r>
      <rPr>
        <sz val="10"/>
        <rFont val="宋体"/>
        <family val="3"/>
        <charset val="134"/>
      </rPr>
      <t>黄红麻</t>
    </r>
  </si>
  <si>
    <r>
      <t>甘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蔗</t>
    </r>
  </si>
  <si>
    <r>
      <t>甜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菜</t>
    </r>
  </si>
  <si>
    <r>
      <t>烟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叶</t>
    </r>
  </si>
  <si>
    <r>
      <t>#</t>
    </r>
    <r>
      <rPr>
        <sz val="10"/>
        <rFont val="宋体"/>
        <family val="3"/>
        <charset val="134"/>
      </rPr>
      <t>烤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烟</t>
    </r>
  </si>
  <si>
    <r>
      <t>蚕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茧</t>
    </r>
  </si>
  <si>
    <r>
      <t>#</t>
    </r>
    <r>
      <rPr>
        <sz val="10"/>
        <rFont val="宋体"/>
        <family val="3"/>
        <charset val="134"/>
      </rPr>
      <t>桑蚕茧</t>
    </r>
  </si>
  <si>
    <r>
      <t>茶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叶</t>
    </r>
  </si>
  <si>
    <r>
      <t>水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果</t>
    </r>
  </si>
  <si>
    <r>
      <t>#</t>
    </r>
    <r>
      <rPr>
        <sz val="10"/>
        <rFont val="宋体"/>
        <family val="3"/>
        <charset val="134"/>
      </rPr>
      <t>苹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果</t>
    </r>
  </si>
  <si>
    <r>
      <t>#</t>
    </r>
    <r>
      <rPr>
        <sz val="10"/>
        <rFont val="宋体"/>
        <family val="3"/>
        <charset val="134"/>
      </rPr>
      <t>柑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桔</t>
    </r>
  </si>
  <si>
    <r>
      <t>#</t>
    </r>
    <r>
      <rPr>
        <sz val="10"/>
        <rFont val="宋体"/>
        <family val="3"/>
        <charset val="134"/>
      </rPr>
      <t>梨</t>
    </r>
  </si>
  <si>
    <r>
      <t>#</t>
    </r>
    <r>
      <rPr>
        <sz val="10"/>
        <rFont val="宋体"/>
        <family val="3"/>
        <charset val="134"/>
      </rPr>
      <t>葡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萄</t>
    </r>
  </si>
  <si>
    <r>
      <t>#</t>
    </r>
    <r>
      <rPr>
        <sz val="10"/>
        <rFont val="宋体"/>
        <family val="3"/>
        <charset val="134"/>
      </rPr>
      <t>香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</si>
</sst>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等线"/>
      <family val="2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等线"/>
      <family val="2"/>
      <scheme val="minor"/>
    </font>
    <font>
      <sz val="10"/>
      <color rgb="FFFF0000"/>
      <name val="Times New Roman"/>
      <family val="1"/>
    </font>
    <font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71CA-7713-46D6-8C4C-27019982FE93}">
  <dimension ref="A1:AB73"/>
  <sheetViews>
    <sheetView tabSelected="1" topLeftCell="A37" workbookViewId="0">
      <selection activeCell="Q81" sqref="Q81"/>
    </sheetView>
  </sheetViews>
  <sheetFormatPr defaultRowHeight="14.25" x14ac:dyDescent="0.2"/>
  <cols>
    <col min="1" max="1" width="9" style="3"/>
    <col min="2" max="28" width="9" style="1"/>
  </cols>
  <sheetData>
    <row r="1" spans="1:28" ht="14.25" customHeight="1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ht="14.25" customHeight="1" x14ac:dyDescent="0.2">
      <c r="A2" s="3">
        <v>1949</v>
      </c>
      <c r="B2" s="1">
        <v>11318</v>
      </c>
      <c r="C2" s="1">
        <v>5696</v>
      </c>
      <c r="D2" s="1">
        <v>4365</v>
      </c>
      <c r="E2" s="1">
        <v>1331</v>
      </c>
      <c r="F2" s="1">
        <v>1685</v>
      </c>
      <c r="G2" s="1">
        <v>509</v>
      </c>
      <c r="H2" s="1">
        <v>985</v>
      </c>
      <c r="I2" s="1">
        <v>44.4</v>
      </c>
      <c r="J2" s="1">
        <v>256.39999999999998</v>
      </c>
      <c r="K2" s="1">
        <v>126.8</v>
      </c>
      <c r="L2" s="1">
        <v>73.400000000000006</v>
      </c>
      <c r="M2" s="1">
        <v>32.6</v>
      </c>
      <c r="N2" s="1">
        <f>O2</f>
        <v>3.7</v>
      </c>
      <c r="O2" s="1">
        <v>3.7</v>
      </c>
      <c r="P2" s="1">
        <v>264.2</v>
      </c>
      <c r="Q2" s="1">
        <v>19.100000000000001</v>
      </c>
      <c r="R2" s="1">
        <f>S2</f>
        <v>4.3</v>
      </c>
      <c r="S2" s="1">
        <v>4.3</v>
      </c>
      <c r="T2" s="1">
        <v>4.3</v>
      </c>
      <c r="U2" s="1">
        <v>3.1</v>
      </c>
      <c r="V2" s="1">
        <v>4.0999999999999996</v>
      </c>
      <c r="W2" s="1">
        <v>120</v>
      </c>
      <c r="X2" s="1">
        <v>11.8</v>
      </c>
      <c r="Y2" s="1">
        <v>20.7</v>
      </c>
      <c r="Z2" s="1">
        <v>39.4</v>
      </c>
      <c r="AA2" s="1">
        <v>6.6</v>
      </c>
      <c r="AB2" s="1">
        <v>11</v>
      </c>
    </row>
    <row r="3" spans="1:28" s="2" customFormat="1" x14ac:dyDescent="0.2">
      <c r="A3" s="3">
        <v>1950</v>
      </c>
      <c r="B3" s="1">
        <v>13213</v>
      </c>
      <c r="C3" s="1">
        <f>SUM(D3:F3)</f>
        <v>8645</v>
      </c>
      <c r="D3" s="1">
        <v>5510</v>
      </c>
      <c r="E3" s="1">
        <v>1450</v>
      </c>
      <c r="F3" s="1">
        <v>1685</v>
      </c>
      <c r="G3" s="1">
        <v>744</v>
      </c>
      <c r="H3" s="1">
        <v>1239</v>
      </c>
      <c r="I3" s="1">
        <v>69.2</v>
      </c>
      <c r="J3" s="1">
        <v>297.2</v>
      </c>
      <c r="K3" s="1">
        <v>173.9</v>
      </c>
      <c r="L3" s="1">
        <v>68.3</v>
      </c>
      <c r="M3" s="1">
        <v>28.7</v>
      </c>
      <c r="N3" s="1">
        <f t="shared" ref="N3:N30" si="0">O3</f>
        <v>4</v>
      </c>
      <c r="O3" s="1">
        <v>4</v>
      </c>
      <c r="P3" s="1">
        <v>313.3</v>
      </c>
      <c r="Q3" s="1">
        <v>24.5</v>
      </c>
      <c r="R3" s="1">
        <f t="shared" ref="R3:R30" si="1">S3</f>
        <v>5.7</v>
      </c>
      <c r="S3" s="1">
        <v>5.7</v>
      </c>
      <c r="T3" s="1">
        <v>5.9</v>
      </c>
      <c r="U3" s="1">
        <v>3.4</v>
      </c>
      <c r="V3" s="1">
        <v>6.5</v>
      </c>
      <c r="W3" s="1">
        <v>132.5</v>
      </c>
      <c r="X3" s="1">
        <f>X2+(X6-X2)/4</f>
        <v>12.325000000000001</v>
      </c>
      <c r="Y3" s="1">
        <f>Y2+(Y6-Y2)/4</f>
        <v>21.9</v>
      </c>
      <c r="Z3" s="1">
        <f>Z2+(Z6-Z2)/4</f>
        <v>42.825000000000003</v>
      </c>
      <c r="AA3" s="1">
        <v>6.6</v>
      </c>
      <c r="AB3" s="1">
        <f>AB2+(AB10-AB2)/8</f>
        <v>10.5375</v>
      </c>
    </row>
    <row r="4" spans="1:28" s="2" customFormat="1" x14ac:dyDescent="0.2">
      <c r="A4" s="3">
        <v>1951</v>
      </c>
      <c r="B4" s="1">
        <v>14369</v>
      </c>
      <c r="C4" s="1">
        <f>SUM(D4:F4)</f>
        <v>9464</v>
      </c>
      <c r="D4" s="1">
        <v>6056</v>
      </c>
      <c r="E4" s="1">
        <v>1723</v>
      </c>
      <c r="F4" s="1">
        <v>1685</v>
      </c>
      <c r="G4" s="1">
        <v>863</v>
      </c>
      <c r="H4" s="1">
        <v>1400</v>
      </c>
      <c r="I4" s="1">
        <v>103.1</v>
      </c>
      <c r="J4" s="1">
        <v>362</v>
      </c>
      <c r="K4" s="1">
        <v>209.6</v>
      </c>
      <c r="L4" s="1">
        <v>77.8</v>
      </c>
      <c r="M4" s="1">
        <v>44.1</v>
      </c>
      <c r="N4" s="1">
        <f t="shared" si="0"/>
        <v>12.5</v>
      </c>
      <c r="O4" s="1">
        <v>12.5</v>
      </c>
      <c r="P4" s="1">
        <v>462.9</v>
      </c>
      <c r="Q4" s="1">
        <v>36</v>
      </c>
      <c r="R4" s="1">
        <f t="shared" si="1"/>
        <v>24.2</v>
      </c>
      <c r="S4" s="1">
        <v>24.2</v>
      </c>
      <c r="T4" s="1">
        <v>7.4</v>
      </c>
      <c r="U4" s="1">
        <v>4.7</v>
      </c>
      <c r="V4" s="1">
        <v>7.9</v>
      </c>
      <c r="W4" s="1">
        <v>156.4</v>
      </c>
      <c r="X4" s="1">
        <f>X2+(X6-X2)/4*2</f>
        <v>12.850000000000001</v>
      </c>
      <c r="Y4" s="1">
        <f>Y2+(Y6-Y2)/4*2</f>
        <v>23.1</v>
      </c>
      <c r="Z4" s="1">
        <f>Z2+(Z6-Z2)/4*2</f>
        <v>46.25</v>
      </c>
      <c r="AA4" s="1">
        <v>6.6</v>
      </c>
      <c r="AB4" s="1">
        <f>AB2+(AB10-AB2)/8*2</f>
        <v>10.074999999999999</v>
      </c>
    </row>
    <row r="5" spans="1:28" ht="14.25" customHeight="1" x14ac:dyDescent="0.2">
      <c r="A5" s="3">
        <v>1952</v>
      </c>
      <c r="B5" s="1">
        <v>16332</v>
      </c>
      <c r="C5" s="1">
        <v>10341</v>
      </c>
      <c r="D5" s="1">
        <v>6843</v>
      </c>
      <c r="E5" s="1">
        <v>1813</v>
      </c>
      <c r="F5" s="1">
        <v>1685</v>
      </c>
      <c r="G5" s="1">
        <v>952</v>
      </c>
      <c r="H5" s="1">
        <v>1633</v>
      </c>
      <c r="I5" s="1">
        <v>130.4</v>
      </c>
      <c r="J5" s="1">
        <v>419.3</v>
      </c>
      <c r="K5" s="1">
        <v>231.6</v>
      </c>
      <c r="L5" s="1">
        <v>93.2</v>
      </c>
      <c r="M5" s="1">
        <v>48.1</v>
      </c>
      <c r="N5" s="1">
        <f t="shared" si="0"/>
        <v>30.6</v>
      </c>
      <c r="O5" s="1">
        <v>30.6</v>
      </c>
      <c r="P5" s="1">
        <v>711.6</v>
      </c>
      <c r="Q5" s="1">
        <v>47.9</v>
      </c>
      <c r="R5" s="1">
        <f t="shared" si="1"/>
        <v>22.2</v>
      </c>
      <c r="S5" s="1">
        <v>22.2</v>
      </c>
      <c r="T5" s="1">
        <v>12.3</v>
      </c>
      <c r="U5" s="1">
        <v>6.2</v>
      </c>
      <c r="V5" s="1">
        <v>8.1999999999999993</v>
      </c>
      <c r="W5" s="1">
        <v>244.3</v>
      </c>
      <c r="X5" s="1">
        <f>X2+(X6-X2)/4*3</f>
        <v>13.375</v>
      </c>
      <c r="Y5" s="1">
        <f>Y2+(Y6-Y2)/4*3</f>
        <v>24.3</v>
      </c>
      <c r="Z5" s="1">
        <f>Z2+(Z6-Z2)/4*3</f>
        <v>49.674999999999997</v>
      </c>
      <c r="AA5" s="1">
        <v>6.6</v>
      </c>
      <c r="AB5" s="1">
        <f>AB2+(AB10-AB2)/8*3</f>
        <v>9.6125000000000007</v>
      </c>
    </row>
    <row r="6" spans="1:28" s="2" customFormat="1" x14ac:dyDescent="0.2">
      <c r="A6" s="3">
        <v>1953</v>
      </c>
      <c r="B6" s="1">
        <v>16683</v>
      </c>
      <c r="C6" s="1">
        <f>SUM(D6:F6)</f>
        <v>10624</v>
      </c>
      <c r="D6" s="1">
        <v>7127</v>
      </c>
      <c r="E6" s="1">
        <v>1828</v>
      </c>
      <c r="F6" s="1">
        <v>1669</v>
      </c>
      <c r="G6" s="1">
        <v>993</v>
      </c>
      <c r="H6" s="1">
        <v>1666</v>
      </c>
      <c r="I6" s="1">
        <v>117.5</v>
      </c>
      <c r="J6" s="1">
        <v>385.6</v>
      </c>
      <c r="K6" s="1">
        <v>212.7</v>
      </c>
      <c r="L6" s="1">
        <v>87.9</v>
      </c>
      <c r="M6" s="1">
        <v>52.1</v>
      </c>
      <c r="N6" s="1">
        <f t="shared" si="0"/>
        <v>6.9</v>
      </c>
      <c r="O6" s="1">
        <v>6.9</v>
      </c>
      <c r="P6" s="1">
        <v>720.9</v>
      </c>
      <c r="Q6" s="1">
        <v>50.5</v>
      </c>
      <c r="R6" s="1">
        <f t="shared" si="1"/>
        <v>21.3</v>
      </c>
      <c r="S6" s="1">
        <v>21.3</v>
      </c>
      <c r="T6" s="1">
        <v>7.1000000000000005</v>
      </c>
      <c r="U6" s="1">
        <v>5.9</v>
      </c>
      <c r="V6" s="1">
        <v>8.5</v>
      </c>
      <c r="W6" s="1">
        <v>296.89999999999998</v>
      </c>
      <c r="X6" s="1">
        <v>13.9</v>
      </c>
      <c r="Y6" s="1">
        <v>25.5</v>
      </c>
      <c r="Z6" s="1">
        <v>53.1</v>
      </c>
      <c r="AA6" s="1">
        <v>6.6</v>
      </c>
      <c r="AB6" s="1">
        <f>AB2+(AB10-AB2)/8*4</f>
        <v>9.15</v>
      </c>
    </row>
    <row r="7" spans="1:28" s="2" customFormat="1" x14ac:dyDescent="0.2">
      <c r="A7" s="3">
        <v>1954</v>
      </c>
      <c r="B7" s="1">
        <v>16952</v>
      </c>
      <c r="C7" s="1">
        <f t="shared" ref="C7:C9" si="2">SUM(D7:F7)</f>
        <v>11133</v>
      </c>
      <c r="D7" s="1">
        <v>7085</v>
      </c>
      <c r="E7" s="1">
        <v>2334</v>
      </c>
      <c r="F7" s="1">
        <v>1714</v>
      </c>
      <c r="G7" s="1">
        <v>908</v>
      </c>
      <c r="H7" s="1">
        <v>1698</v>
      </c>
      <c r="I7" s="1">
        <v>106.5</v>
      </c>
      <c r="J7" s="1">
        <v>430.5</v>
      </c>
      <c r="K7" s="1">
        <v>276.7</v>
      </c>
      <c r="L7" s="1">
        <v>87.8</v>
      </c>
      <c r="M7" s="1">
        <v>22.9</v>
      </c>
      <c r="N7" s="1">
        <f t="shared" si="0"/>
        <v>6.9</v>
      </c>
      <c r="O7" s="1">
        <v>6.9</v>
      </c>
      <c r="P7" s="1">
        <v>859.2</v>
      </c>
      <c r="Q7" s="1">
        <v>98.9</v>
      </c>
      <c r="R7" s="1">
        <f t="shared" si="1"/>
        <v>23.2</v>
      </c>
      <c r="S7" s="1">
        <v>23.2</v>
      </c>
      <c r="T7" s="1">
        <v>9.1</v>
      </c>
      <c r="U7" s="1">
        <v>6.5</v>
      </c>
      <c r="V7" s="1">
        <v>9.1999999999999993</v>
      </c>
      <c r="W7" s="1">
        <v>297.8</v>
      </c>
      <c r="X7" s="1">
        <v>17.399999999999999</v>
      </c>
      <c r="Y7" s="1">
        <v>32.9</v>
      </c>
      <c r="Z7" s="1">
        <v>24.1</v>
      </c>
      <c r="AA7" s="1">
        <v>7.6</v>
      </c>
      <c r="AB7" s="1">
        <f>AB2+(AB10-AB2)/8*5</f>
        <v>8.6875</v>
      </c>
    </row>
    <row r="8" spans="1:28" s="2" customFormat="1" x14ac:dyDescent="0.2">
      <c r="A8" s="3">
        <v>1955</v>
      </c>
      <c r="B8" s="1">
        <v>18394</v>
      </c>
      <c r="C8" s="1">
        <f t="shared" si="2"/>
        <v>12132</v>
      </c>
      <c r="D8" s="1">
        <v>7803</v>
      </c>
      <c r="E8" s="1">
        <v>2297</v>
      </c>
      <c r="F8" s="1">
        <v>2032</v>
      </c>
      <c r="G8" s="1">
        <v>912</v>
      </c>
      <c r="H8" s="1">
        <v>1890</v>
      </c>
      <c r="I8" s="1">
        <v>151.80000000000001</v>
      </c>
      <c r="J8" s="1">
        <v>482.7</v>
      </c>
      <c r="K8" s="1">
        <v>292.60000000000002</v>
      </c>
      <c r="L8" s="1">
        <v>96.9</v>
      </c>
      <c r="M8" s="1">
        <v>46.4</v>
      </c>
      <c r="N8" s="1">
        <f t="shared" si="0"/>
        <v>12.9</v>
      </c>
      <c r="O8" s="1">
        <v>12.9</v>
      </c>
      <c r="P8" s="1">
        <v>811</v>
      </c>
      <c r="Q8" s="1">
        <v>159.6</v>
      </c>
      <c r="R8" s="1">
        <f t="shared" si="1"/>
        <v>29.8</v>
      </c>
      <c r="S8" s="1">
        <v>29.8</v>
      </c>
      <c r="T8" s="1">
        <v>12.8</v>
      </c>
      <c r="U8" s="1">
        <v>6.7</v>
      </c>
      <c r="V8" s="1">
        <v>10.8</v>
      </c>
      <c r="W8" s="1">
        <v>255</v>
      </c>
      <c r="X8" s="1">
        <v>20.3</v>
      </c>
      <c r="Y8" s="1">
        <v>28.4</v>
      </c>
      <c r="Z8" s="1">
        <v>40.9</v>
      </c>
      <c r="AA8" s="1">
        <v>6.4</v>
      </c>
      <c r="AB8" s="1">
        <f>AB2+(AB10-AB2)/8*6</f>
        <v>8.2249999999999996</v>
      </c>
    </row>
    <row r="9" spans="1:28" s="2" customFormat="1" x14ac:dyDescent="0.2">
      <c r="A9" s="3">
        <v>1956</v>
      </c>
      <c r="B9" s="1">
        <v>19275</v>
      </c>
      <c r="C9" s="1">
        <f t="shared" si="2"/>
        <v>13033</v>
      </c>
      <c r="D9" s="1">
        <v>8248</v>
      </c>
      <c r="E9" s="1">
        <v>2480</v>
      </c>
      <c r="F9" s="1">
        <v>2305</v>
      </c>
      <c r="G9" s="1">
        <v>1024</v>
      </c>
      <c r="H9" s="1">
        <v>2185</v>
      </c>
      <c r="I9" s="1">
        <v>144.5</v>
      </c>
      <c r="J9" s="1">
        <v>508.6</v>
      </c>
      <c r="K9" s="1">
        <v>333.6</v>
      </c>
      <c r="L9" s="1">
        <v>92.3</v>
      </c>
      <c r="M9" s="1">
        <v>29.7</v>
      </c>
      <c r="N9" s="1">
        <f t="shared" si="0"/>
        <v>12.9</v>
      </c>
      <c r="O9" s="1">
        <v>12.9</v>
      </c>
      <c r="P9" s="1">
        <v>865.5</v>
      </c>
      <c r="Q9" s="1">
        <v>164.6</v>
      </c>
      <c r="R9" s="1">
        <f t="shared" si="1"/>
        <v>39.9</v>
      </c>
      <c r="S9" s="1">
        <v>39.9</v>
      </c>
      <c r="T9" s="1">
        <v>13.4</v>
      </c>
      <c r="U9" s="1">
        <v>7.2</v>
      </c>
      <c r="V9" s="1">
        <v>12.1</v>
      </c>
      <c r="W9" s="1">
        <v>310.5</v>
      </c>
      <c r="X9" s="1">
        <v>22.1</v>
      </c>
      <c r="Y9" s="1">
        <v>31.8</v>
      </c>
      <c r="Z9" s="1">
        <v>53.6</v>
      </c>
      <c r="AA9" s="1">
        <v>8</v>
      </c>
      <c r="AB9" s="1">
        <f>AB2+(AB10-AB2)/8*7</f>
        <v>7.7624999999999993</v>
      </c>
    </row>
    <row r="10" spans="1:28" ht="14.25" customHeight="1" x14ac:dyDescent="0.2">
      <c r="A10" s="3">
        <v>1957</v>
      </c>
      <c r="B10" s="1">
        <v>19595</v>
      </c>
      <c r="C10" s="1">
        <v>13186</v>
      </c>
      <c r="D10" s="1">
        <v>8678</v>
      </c>
      <c r="E10" s="1">
        <v>2364</v>
      </c>
      <c r="F10" s="1">
        <v>2144</v>
      </c>
      <c r="G10" s="1">
        <v>1005</v>
      </c>
      <c r="H10" s="1">
        <v>2192</v>
      </c>
      <c r="I10" s="1">
        <v>164</v>
      </c>
      <c r="J10" s="1">
        <v>419.6</v>
      </c>
      <c r="K10" s="1">
        <v>257.10000000000002</v>
      </c>
      <c r="L10" s="1">
        <v>88.8</v>
      </c>
      <c r="M10" s="1">
        <v>31.2</v>
      </c>
      <c r="N10" s="1">
        <f t="shared" si="0"/>
        <v>30.1</v>
      </c>
      <c r="O10" s="1">
        <v>30.1</v>
      </c>
      <c r="P10" s="1">
        <v>1039.2</v>
      </c>
      <c r="Q10" s="1">
        <v>150.1</v>
      </c>
      <c r="R10" s="1">
        <f t="shared" si="1"/>
        <v>25.6</v>
      </c>
      <c r="S10" s="1">
        <v>25.6</v>
      </c>
      <c r="T10" s="1">
        <v>11.2</v>
      </c>
      <c r="U10" s="1">
        <v>6.8</v>
      </c>
      <c r="V10" s="1">
        <v>11.2</v>
      </c>
      <c r="W10" s="1">
        <v>324.7</v>
      </c>
      <c r="X10" s="1">
        <v>22.2</v>
      </c>
      <c r="Y10" s="1">
        <v>32.200000000000003</v>
      </c>
      <c r="Z10" s="1">
        <v>50.4</v>
      </c>
      <c r="AA10" s="1">
        <v>8.5</v>
      </c>
      <c r="AB10" s="1">
        <v>7.3</v>
      </c>
    </row>
    <row r="11" spans="1:28" s="2" customFormat="1" x14ac:dyDescent="0.2">
      <c r="A11" s="3">
        <v>1958</v>
      </c>
      <c r="B11" s="1">
        <v>20000</v>
      </c>
      <c r="C11" s="1">
        <f>SUM(D11:F11)</f>
        <v>12330.25</v>
      </c>
      <c r="D11" s="1">
        <v>8085</v>
      </c>
      <c r="E11" s="1">
        <v>2250</v>
      </c>
      <c r="F11" s="1">
        <f>F10+(F14-F10)/4</f>
        <v>1995.25</v>
      </c>
      <c r="G11" s="1">
        <v>867</v>
      </c>
      <c r="H11" s="1">
        <v>3273</v>
      </c>
      <c r="I11" s="1">
        <v>196.9</v>
      </c>
      <c r="J11" s="1">
        <v>477</v>
      </c>
      <c r="K11" s="1">
        <v>285.7</v>
      </c>
      <c r="L11" s="1">
        <v>99.9</v>
      </c>
      <c r="M11" s="1">
        <v>32.299999999999997</v>
      </c>
      <c r="N11" s="1">
        <f t="shared" si="0"/>
        <v>13.4</v>
      </c>
      <c r="O11" s="1">
        <v>13.4</v>
      </c>
      <c r="P11" s="1">
        <v>1255.3</v>
      </c>
      <c r="Q11" s="1">
        <v>307.8</v>
      </c>
      <c r="R11" s="1">
        <f t="shared" si="1"/>
        <v>38.700000000000003</v>
      </c>
      <c r="S11" s="1">
        <v>38.700000000000003</v>
      </c>
      <c r="T11" s="1">
        <v>11.8</v>
      </c>
      <c r="U11" s="1">
        <v>7.4</v>
      </c>
      <c r="V11" s="1">
        <v>13.5</v>
      </c>
      <c r="W11" s="1">
        <v>390</v>
      </c>
      <c r="X11" s="1">
        <v>29.7</v>
      </c>
      <c r="Y11" s="1">
        <v>41.2</v>
      </c>
      <c r="Z11" s="1">
        <v>79.7</v>
      </c>
      <c r="AA11" s="1">
        <v>11.2</v>
      </c>
      <c r="AB11" s="1">
        <f>AB10+(AB15-AB10)/5</f>
        <v>6.54</v>
      </c>
    </row>
    <row r="12" spans="1:28" s="2" customFormat="1" x14ac:dyDescent="0.2">
      <c r="A12" s="3">
        <v>1959</v>
      </c>
      <c r="B12" s="1">
        <v>17000</v>
      </c>
      <c r="C12" s="1">
        <f t="shared" ref="C12:C14" si="3">SUM(D12:F12)</f>
        <v>11001.5</v>
      </c>
      <c r="D12" s="1">
        <v>6937</v>
      </c>
      <c r="E12" s="1">
        <v>2218</v>
      </c>
      <c r="F12" s="1">
        <f>F10+(F14-F10)/4*2</f>
        <v>1846.5</v>
      </c>
      <c r="G12" s="1">
        <v>876</v>
      </c>
      <c r="H12" s="1">
        <v>2382</v>
      </c>
      <c r="I12" s="1">
        <v>170.9</v>
      </c>
      <c r="J12" s="1">
        <v>410.4</v>
      </c>
      <c r="K12" s="1">
        <v>220.6</v>
      </c>
      <c r="L12" s="1">
        <v>93.6</v>
      </c>
      <c r="M12" s="1">
        <v>32.6</v>
      </c>
      <c r="N12" s="1">
        <f t="shared" si="0"/>
        <v>11.3</v>
      </c>
      <c r="O12" s="1">
        <v>11.3</v>
      </c>
      <c r="P12" s="1">
        <v>897.9</v>
      </c>
      <c r="Q12" s="1">
        <v>316.8</v>
      </c>
      <c r="R12" s="1">
        <f t="shared" si="1"/>
        <v>33.1</v>
      </c>
      <c r="S12" s="1">
        <v>33.1</v>
      </c>
      <c r="T12" s="1">
        <v>12.4</v>
      </c>
      <c r="U12" s="1">
        <v>7</v>
      </c>
      <c r="V12" s="1">
        <v>15.2</v>
      </c>
      <c r="W12" s="1">
        <v>425</v>
      </c>
      <c r="X12" s="1">
        <v>32</v>
      </c>
      <c r="Y12" s="1">
        <v>41.5</v>
      </c>
      <c r="Z12" s="1">
        <v>92.5</v>
      </c>
      <c r="AA12" s="1">
        <v>12.5</v>
      </c>
      <c r="AB12" s="1">
        <f>AB10+(AB15-AB10)/5*2</f>
        <v>5.7799999999999994</v>
      </c>
    </row>
    <row r="13" spans="1:28" s="2" customFormat="1" x14ac:dyDescent="0.2">
      <c r="A13" s="3">
        <v>1960</v>
      </c>
      <c r="B13" s="1">
        <v>14350</v>
      </c>
      <c r="C13" s="1">
        <f t="shared" si="3"/>
        <v>9887.75</v>
      </c>
      <c r="D13" s="1">
        <v>5973</v>
      </c>
      <c r="E13" s="1">
        <v>2217</v>
      </c>
      <c r="F13" s="1">
        <f>F10+(F14-F10)/4*3</f>
        <v>1697.75</v>
      </c>
      <c r="G13" s="1">
        <v>639</v>
      </c>
      <c r="H13" s="1">
        <v>2035</v>
      </c>
      <c r="I13" s="1">
        <v>106.3</v>
      </c>
      <c r="J13" s="1">
        <v>194.1</v>
      </c>
      <c r="K13" s="1">
        <v>80.400000000000006</v>
      </c>
      <c r="L13" s="1">
        <v>74.599999999999994</v>
      </c>
      <c r="M13" s="1">
        <v>15.1</v>
      </c>
      <c r="N13" s="1">
        <f t="shared" si="0"/>
        <v>10.1</v>
      </c>
      <c r="O13" s="1">
        <v>10.1</v>
      </c>
      <c r="P13" s="1">
        <v>825.8</v>
      </c>
      <c r="Q13" s="1">
        <v>159.69999999999999</v>
      </c>
      <c r="R13" s="1">
        <f t="shared" si="1"/>
        <v>18.600000000000001</v>
      </c>
      <c r="S13" s="1">
        <v>18.600000000000001</v>
      </c>
      <c r="T13" s="1">
        <v>8.9</v>
      </c>
      <c r="U13" s="1">
        <v>6.2</v>
      </c>
      <c r="V13" s="1">
        <v>13.6</v>
      </c>
      <c r="W13" s="1">
        <v>397.7</v>
      </c>
      <c r="X13" s="1">
        <v>29.6</v>
      </c>
      <c r="Y13" s="1">
        <v>31.1</v>
      </c>
      <c r="Z13" s="1">
        <v>53.7</v>
      </c>
      <c r="AA13" s="1">
        <v>10.3</v>
      </c>
      <c r="AB13" s="1">
        <f>AB10+(AB15-AB10)/5*3</f>
        <v>5.0199999999999996</v>
      </c>
    </row>
    <row r="14" spans="1:28" s="2" customFormat="1" x14ac:dyDescent="0.2">
      <c r="A14" s="3">
        <v>1961</v>
      </c>
      <c r="B14" s="1">
        <v>14750</v>
      </c>
      <c r="C14" s="1">
        <f t="shared" si="3"/>
        <v>8338</v>
      </c>
      <c r="D14" s="1">
        <v>5364</v>
      </c>
      <c r="E14" s="1">
        <v>1425</v>
      </c>
      <c r="F14" s="1">
        <v>1549</v>
      </c>
      <c r="G14" s="1">
        <v>621</v>
      </c>
      <c r="H14" s="1">
        <v>2173</v>
      </c>
      <c r="I14" s="1">
        <v>80</v>
      </c>
      <c r="J14" s="1">
        <v>181.4</v>
      </c>
      <c r="K14" s="1">
        <v>104.9</v>
      </c>
      <c r="L14" s="1">
        <v>38</v>
      </c>
      <c r="M14" s="1">
        <v>19.100000000000001</v>
      </c>
      <c r="N14" s="1">
        <f t="shared" si="0"/>
        <v>6.2</v>
      </c>
      <c r="O14" s="1">
        <v>6.2</v>
      </c>
      <c r="P14" s="1">
        <v>426.8</v>
      </c>
      <c r="Q14" s="1">
        <v>79.7</v>
      </c>
      <c r="R14" s="1">
        <f t="shared" si="1"/>
        <v>9.6</v>
      </c>
      <c r="S14" s="1">
        <v>9.6</v>
      </c>
      <c r="T14" s="1">
        <v>4.2</v>
      </c>
      <c r="U14" s="1">
        <v>3.7</v>
      </c>
      <c r="V14" s="1">
        <v>7.9</v>
      </c>
      <c r="W14" s="1">
        <v>284.10000000000002</v>
      </c>
      <c r="X14" s="1">
        <v>16.7</v>
      </c>
      <c r="Y14" s="1">
        <v>16.899999999999999</v>
      </c>
      <c r="Z14" s="1">
        <v>48.1</v>
      </c>
      <c r="AA14" s="1">
        <v>7</v>
      </c>
      <c r="AB14" s="1">
        <f>AB10+(AB15-AB10)/5*4</f>
        <v>4.26</v>
      </c>
    </row>
    <row r="15" spans="1:28" ht="14.25" customHeight="1" x14ac:dyDescent="0.2">
      <c r="A15" s="3">
        <v>1962</v>
      </c>
      <c r="B15" s="1">
        <v>16000</v>
      </c>
      <c r="C15" s="1">
        <v>7966</v>
      </c>
      <c r="D15" s="1">
        <v>6299</v>
      </c>
      <c r="E15" s="1">
        <v>1667</v>
      </c>
      <c r="F15" s="1">
        <f>AVERAGE(F14,F16)</f>
        <v>1803.5</v>
      </c>
      <c r="G15" s="1">
        <v>651</v>
      </c>
      <c r="H15" s="1">
        <v>2345</v>
      </c>
      <c r="I15" s="1">
        <v>75</v>
      </c>
      <c r="J15" s="1">
        <v>200.3</v>
      </c>
      <c r="K15" s="1">
        <v>110</v>
      </c>
      <c r="L15" s="1">
        <v>48.8</v>
      </c>
      <c r="M15" s="1">
        <v>25.5</v>
      </c>
      <c r="N15" s="1">
        <f t="shared" si="0"/>
        <v>13.2</v>
      </c>
      <c r="O15" s="1">
        <v>13.2</v>
      </c>
      <c r="P15" s="1">
        <v>344.3</v>
      </c>
      <c r="Q15" s="1">
        <v>33.9</v>
      </c>
      <c r="R15" s="1">
        <f t="shared" si="1"/>
        <v>12.9</v>
      </c>
      <c r="S15" s="1">
        <v>12.9</v>
      </c>
      <c r="T15" s="1">
        <v>4.5</v>
      </c>
      <c r="U15" s="1">
        <v>3.7</v>
      </c>
      <c r="V15" s="1">
        <v>7.4</v>
      </c>
      <c r="W15" s="1">
        <v>271.2</v>
      </c>
      <c r="X15" s="1">
        <v>22.5</v>
      </c>
      <c r="Y15" s="1">
        <v>20.6</v>
      </c>
      <c r="Z15" s="1">
        <v>44.3</v>
      </c>
      <c r="AA15" s="1">
        <v>8.4</v>
      </c>
      <c r="AB15" s="1">
        <v>3.5</v>
      </c>
    </row>
    <row r="16" spans="1:28" s="2" customFormat="1" x14ac:dyDescent="0.2">
      <c r="A16" s="3">
        <v>1963</v>
      </c>
      <c r="B16" s="1">
        <v>17000</v>
      </c>
      <c r="C16" s="1">
        <f>SUM(D16:F16)</f>
        <v>11283</v>
      </c>
      <c r="D16" s="1">
        <v>7377</v>
      </c>
      <c r="E16" s="1">
        <v>1848</v>
      </c>
      <c r="F16" s="1">
        <v>2058</v>
      </c>
      <c r="G16" s="1">
        <v>691</v>
      </c>
      <c r="H16" s="1">
        <v>2139</v>
      </c>
      <c r="I16" s="1">
        <v>120</v>
      </c>
      <c r="J16" s="1">
        <v>245.8</v>
      </c>
      <c r="K16" s="1">
        <v>142.4</v>
      </c>
      <c r="L16" s="1">
        <v>51.8</v>
      </c>
      <c r="M16" s="1">
        <v>26.8</v>
      </c>
      <c r="N16" s="1">
        <f t="shared" si="0"/>
        <v>9.9</v>
      </c>
      <c r="O16" s="1">
        <v>9.9</v>
      </c>
      <c r="P16" s="1">
        <v>780.1</v>
      </c>
      <c r="Q16" s="1">
        <v>51.9</v>
      </c>
      <c r="R16" s="1">
        <f t="shared" si="1"/>
        <v>23.3</v>
      </c>
      <c r="S16" s="1">
        <v>23.3</v>
      </c>
      <c r="T16" s="1">
        <v>6.8999999999999995</v>
      </c>
      <c r="U16" s="1">
        <v>4.0999999999999996</v>
      </c>
      <c r="V16" s="1">
        <v>8.4</v>
      </c>
      <c r="W16" s="1">
        <v>287.60000000000002</v>
      </c>
      <c r="X16" s="1">
        <v>24.8</v>
      </c>
      <c r="Y16" s="1">
        <v>17.600000000000001</v>
      </c>
      <c r="Z16" s="1">
        <v>50</v>
      </c>
      <c r="AA16" s="1">
        <v>8.5</v>
      </c>
      <c r="AB16" s="1">
        <f>AB15+(AB18-AB15)/3</f>
        <v>7.1666666666666661</v>
      </c>
    </row>
    <row r="17" spans="1:28" s="2" customFormat="1" x14ac:dyDescent="0.2">
      <c r="A17" s="3">
        <v>1964</v>
      </c>
      <c r="B17" s="1">
        <v>18750</v>
      </c>
      <c r="C17" s="1">
        <f>SUM(D17:F17)</f>
        <v>12653</v>
      </c>
      <c r="D17" s="1">
        <v>8300</v>
      </c>
      <c r="E17" s="1">
        <v>2084</v>
      </c>
      <c r="F17" s="1">
        <v>2269</v>
      </c>
      <c r="G17" s="1">
        <v>787</v>
      </c>
      <c r="H17" s="1">
        <v>2013</v>
      </c>
      <c r="I17" s="1">
        <v>166.3</v>
      </c>
      <c r="J17" s="1">
        <v>336.8</v>
      </c>
      <c r="K17" s="1">
        <v>174.9</v>
      </c>
      <c r="L17" s="1">
        <v>93.9</v>
      </c>
      <c r="M17" s="1">
        <v>30.9</v>
      </c>
      <c r="N17" s="1">
        <f t="shared" si="0"/>
        <v>11.8</v>
      </c>
      <c r="O17" s="1">
        <v>11.8</v>
      </c>
      <c r="P17" s="1">
        <v>1216.0999999999999</v>
      </c>
      <c r="Q17" s="1">
        <v>130.4</v>
      </c>
      <c r="R17" s="1">
        <f t="shared" si="1"/>
        <v>32.4</v>
      </c>
      <c r="S17" s="1">
        <v>32.4</v>
      </c>
      <c r="T17" s="1">
        <v>9.5</v>
      </c>
      <c r="U17" s="1">
        <v>5.2</v>
      </c>
      <c r="V17" s="1">
        <v>9.1999999999999993</v>
      </c>
      <c r="W17" s="1">
        <f>AVERAGE(W16,W18)</f>
        <v>305.75</v>
      </c>
      <c r="X17" s="1">
        <f>AVERAGE(X16,X18)</f>
        <v>28.3</v>
      </c>
      <c r="Y17" s="1">
        <f>AVERAGE(Y16,Y18)</f>
        <v>21.5</v>
      </c>
      <c r="Z17" s="1">
        <v>49.9</v>
      </c>
      <c r="AA17" s="1">
        <v>10</v>
      </c>
      <c r="AB17" s="1">
        <f>AB15+(AB18-AB15)/3*2</f>
        <v>10.833333333333332</v>
      </c>
    </row>
    <row r="18" spans="1:28" ht="14.25" customHeight="1" x14ac:dyDescent="0.2">
      <c r="A18" s="3">
        <v>1965</v>
      </c>
      <c r="B18" s="1">
        <v>19453</v>
      </c>
      <c r="C18" s="1">
        <v>13660</v>
      </c>
      <c r="D18" s="1">
        <v>8772</v>
      </c>
      <c r="E18" s="1">
        <v>2522</v>
      </c>
      <c r="F18" s="1">
        <v>2366</v>
      </c>
      <c r="G18" s="1">
        <v>614</v>
      </c>
      <c r="H18" s="1">
        <v>1986</v>
      </c>
      <c r="I18" s="1">
        <v>209.8</v>
      </c>
      <c r="J18" s="1">
        <v>362.5</v>
      </c>
      <c r="K18" s="1">
        <v>192.8</v>
      </c>
      <c r="L18" s="1">
        <v>108.5</v>
      </c>
      <c r="M18" s="1">
        <v>25.6</v>
      </c>
      <c r="N18" s="1">
        <f t="shared" si="0"/>
        <v>27.9</v>
      </c>
      <c r="O18" s="1">
        <v>27.9</v>
      </c>
      <c r="P18" s="1">
        <v>1339.1</v>
      </c>
      <c r="Q18" s="1">
        <v>198.4</v>
      </c>
      <c r="R18" s="1">
        <f t="shared" si="1"/>
        <v>37.200000000000003</v>
      </c>
      <c r="S18" s="1">
        <v>37.200000000000003</v>
      </c>
      <c r="T18" s="1">
        <v>10.5</v>
      </c>
      <c r="U18" s="1">
        <v>6.6</v>
      </c>
      <c r="V18" s="1">
        <v>10.1</v>
      </c>
      <c r="W18" s="1">
        <v>323.89999999999998</v>
      </c>
      <c r="X18" s="1">
        <v>31.8</v>
      </c>
      <c r="Y18" s="1">
        <v>25.4</v>
      </c>
      <c r="Z18" s="1">
        <v>51.1</v>
      </c>
      <c r="AA18" s="1">
        <v>10</v>
      </c>
      <c r="AB18" s="1">
        <v>14.5</v>
      </c>
    </row>
    <row r="19" spans="1:28" s="2" customFormat="1" x14ac:dyDescent="0.2">
      <c r="A19" s="3">
        <v>1966</v>
      </c>
      <c r="B19" s="1">
        <v>21400</v>
      </c>
      <c r="C19" s="1">
        <f>SUM(D19:F19)</f>
        <v>14228.75</v>
      </c>
      <c r="D19" s="1">
        <v>9539</v>
      </c>
      <c r="E19" s="1">
        <v>2528</v>
      </c>
      <c r="F19" s="1">
        <f>F18+(F22-F18)/4</f>
        <v>2161.75</v>
      </c>
      <c r="G19" s="1">
        <v>827</v>
      </c>
      <c r="H19" s="1">
        <v>2253</v>
      </c>
      <c r="I19" s="1">
        <v>233.7</v>
      </c>
      <c r="J19" s="1">
        <f>J18+(J23-J18)/5</f>
        <v>365.44</v>
      </c>
      <c r="K19" s="1">
        <v>231.5</v>
      </c>
      <c r="L19" s="1">
        <v>90.6</v>
      </c>
      <c r="M19" s="1">
        <v>29</v>
      </c>
      <c r="N19" s="1">
        <f t="shared" si="0"/>
        <v>17.5</v>
      </c>
      <c r="O19" s="1">
        <v>17.5</v>
      </c>
      <c r="P19" s="1">
        <v>1140.8</v>
      </c>
      <c r="Q19" s="1">
        <v>262.7</v>
      </c>
      <c r="R19" s="1">
        <f t="shared" si="1"/>
        <v>57.6</v>
      </c>
      <c r="S19" s="1">
        <v>57.6</v>
      </c>
      <c r="T19" s="1">
        <v>13.899999999999999</v>
      </c>
      <c r="U19" s="1">
        <v>7.8</v>
      </c>
      <c r="V19" s="1">
        <v>10.6</v>
      </c>
      <c r="W19" s="1">
        <f t="shared" ref="W19:AB19" si="4">W18+(W23-W18)/5</f>
        <v>334.02</v>
      </c>
      <c r="X19" s="1">
        <f t="shared" si="4"/>
        <v>41.4</v>
      </c>
      <c r="Y19" s="1">
        <f t="shared" si="4"/>
        <v>25.16</v>
      </c>
      <c r="Z19" s="1">
        <f t="shared" si="4"/>
        <v>53.96</v>
      </c>
      <c r="AA19" s="1">
        <f t="shared" si="4"/>
        <v>9.6999999999999993</v>
      </c>
      <c r="AB19" s="1">
        <f t="shared" si="4"/>
        <v>14.92</v>
      </c>
    </row>
    <row r="20" spans="1:28" s="2" customFormat="1" x14ac:dyDescent="0.2">
      <c r="A20" s="3">
        <v>1967</v>
      </c>
      <c r="B20" s="1">
        <v>21782</v>
      </c>
      <c r="C20" s="1">
        <f t="shared" ref="C20:C22" si="5">SUM(D20:F20)</f>
        <v>14175.5</v>
      </c>
      <c r="D20" s="1">
        <v>9369</v>
      </c>
      <c r="E20" s="1">
        <v>2849</v>
      </c>
      <c r="F20" s="1">
        <f>F18+(F22-F18)/4*2</f>
        <v>1957.5</v>
      </c>
      <c r="G20" s="1">
        <v>827</v>
      </c>
      <c r="H20" s="1">
        <v>2243</v>
      </c>
      <c r="I20" s="1">
        <v>235.4</v>
      </c>
      <c r="J20" s="1">
        <f>J18+(J23-J18)/5*2</f>
        <v>368.38</v>
      </c>
      <c r="K20" s="1">
        <v>218.9</v>
      </c>
      <c r="L20" s="1">
        <v>100.7</v>
      </c>
      <c r="M20" s="1">
        <v>29.6</v>
      </c>
      <c r="N20" s="1">
        <f t="shared" si="0"/>
        <v>19.899999999999999</v>
      </c>
      <c r="O20" s="1">
        <v>19.899999999999999</v>
      </c>
      <c r="P20" s="1">
        <v>1264</v>
      </c>
      <c r="Q20" s="1">
        <v>260.10000000000002</v>
      </c>
      <c r="R20" s="1">
        <f t="shared" si="1"/>
        <v>56.7</v>
      </c>
      <c r="S20" s="1">
        <v>56.7</v>
      </c>
      <c r="T20" s="1">
        <v>12.3</v>
      </c>
      <c r="U20" s="1">
        <v>8.5</v>
      </c>
      <c r="V20" s="1">
        <v>11.3</v>
      </c>
      <c r="W20" s="1">
        <f t="shared" ref="W20:AB20" si="6">W18+(W23-W18)/5*2</f>
        <v>344.14</v>
      </c>
      <c r="X20" s="1">
        <f t="shared" si="6"/>
        <v>51</v>
      </c>
      <c r="Y20" s="1">
        <f t="shared" si="6"/>
        <v>24.919999999999998</v>
      </c>
      <c r="Z20" s="1">
        <f t="shared" si="6"/>
        <v>56.82</v>
      </c>
      <c r="AA20" s="1">
        <f t="shared" si="6"/>
        <v>9.4</v>
      </c>
      <c r="AB20" s="1">
        <f t="shared" si="6"/>
        <v>15.34</v>
      </c>
    </row>
    <row r="21" spans="1:28" s="2" customFormat="1" x14ac:dyDescent="0.2">
      <c r="A21" s="3">
        <v>1968</v>
      </c>
      <c r="B21" s="1">
        <v>20906</v>
      </c>
      <c r="C21" s="1">
        <f t="shared" si="5"/>
        <v>13952.25</v>
      </c>
      <c r="D21" s="1">
        <v>9453</v>
      </c>
      <c r="E21" s="1">
        <v>2746</v>
      </c>
      <c r="F21" s="1">
        <f>F18+(F22-F18)/4*3</f>
        <v>1753.25</v>
      </c>
      <c r="G21" s="1">
        <v>804</v>
      </c>
      <c r="H21" s="1">
        <v>2229</v>
      </c>
      <c r="I21" s="1">
        <v>235.4</v>
      </c>
      <c r="J21" s="1">
        <f>J18+(J23-J18)/5*3</f>
        <v>371.32</v>
      </c>
      <c r="K21" s="1">
        <v>191.7</v>
      </c>
      <c r="L21" s="1">
        <v>90.5</v>
      </c>
      <c r="M21" s="1">
        <v>24.4</v>
      </c>
      <c r="N21" s="1">
        <f t="shared" si="0"/>
        <v>19.8</v>
      </c>
      <c r="O21" s="1">
        <v>19.8</v>
      </c>
      <c r="P21" s="1">
        <v>1034.0999999999999</v>
      </c>
      <c r="Q21" s="1">
        <v>215.5</v>
      </c>
      <c r="R21" s="1">
        <f t="shared" si="1"/>
        <v>44.1</v>
      </c>
      <c r="S21" s="1">
        <v>44.1</v>
      </c>
      <c r="T21" s="1">
        <v>14.4</v>
      </c>
      <c r="U21" s="1">
        <v>10.5</v>
      </c>
      <c r="V21" s="1">
        <v>11.8</v>
      </c>
      <c r="W21" s="1">
        <f t="shared" ref="W21:AB21" si="7">W18+(W23-W18)/5*3</f>
        <v>354.26</v>
      </c>
      <c r="X21" s="1">
        <f t="shared" si="7"/>
        <v>60.599999999999994</v>
      </c>
      <c r="Y21" s="1">
        <f t="shared" si="7"/>
        <v>24.68</v>
      </c>
      <c r="Z21" s="1">
        <f t="shared" si="7"/>
        <v>59.680000000000007</v>
      </c>
      <c r="AA21" s="1">
        <f t="shared" si="7"/>
        <v>9.1</v>
      </c>
      <c r="AB21" s="1">
        <f t="shared" si="7"/>
        <v>15.760000000000002</v>
      </c>
    </row>
    <row r="22" spans="1:28" s="2" customFormat="1" x14ac:dyDescent="0.2">
      <c r="A22" s="3">
        <v>1969</v>
      </c>
      <c r="B22" s="1">
        <v>21097</v>
      </c>
      <c r="C22" s="1">
        <f t="shared" si="5"/>
        <v>13785</v>
      </c>
      <c r="D22" s="1">
        <v>9507</v>
      </c>
      <c r="E22" s="1">
        <v>2729</v>
      </c>
      <c r="F22" s="1">
        <v>1549</v>
      </c>
      <c r="G22" s="1">
        <v>763</v>
      </c>
      <c r="H22" s="1">
        <v>2412</v>
      </c>
      <c r="I22" s="1">
        <v>207.9</v>
      </c>
      <c r="J22" s="1">
        <f>J18+(J23-J18)/5*4</f>
        <v>374.26</v>
      </c>
      <c r="K22" s="1">
        <v>183.2</v>
      </c>
      <c r="L22" s="1">
        <v>87.8</v>
      </c>
      <c r="M22" s="1">
        <v>25.6</v>
      </c>
      <c r="N22" s="1">
        <f t="shared" si="0"/>
        <v>17.2</v>
      </c>
      <c r="O22" s="1">
        <v>17.2</v>
      </c>
      <c r="P22" s="1">
        <v>1049.7</v>
      </c>
      <c r="Q22" s="1">
        <v>238.6</v>
      </c>
      <c r="R22" s="1">
        <f t="shared" si="1"/>
        <v>44.5</v>
      </c>
      <c r="S22" s="1">
        <v>44.5</v>
      </c>
      <c r="T22" s="1">
        <v>14.8</v>
      </c>
      <c r="U22" s="1">
        <v>11.3</v>
      </c>
      <c r="V22" s="1">
        <v>12.2</v>
      </c>
      <c r="W22" s="1">
        <f t="shared" ref="W22:AB22" si="8">W18+(W23-W18)/5*4</f>
        <v>364.38</v>
      </c>
      <c r="X22" s="1">
        <f t="shared" si="8"/>
        <v>70.2</v>
      </c>
      <c r="Y22" s="1">
        <f t="shared" si="8"/>
        <v>24.439999999999998</v>
      </c>
      <c r="Z22" s="1">
        <f t="shared" si="8"/>
        <v>62.540000000000006</v>
      </c>
      <c r="AA22" s="1">
        <f t="shared" si="8"/>
        <v>8.8000000000000007</v>
      </c>
      <c r="AB22" s="1">
        <f t="shared" si="8"/>
        <v>16.18</v>
      </c>
    </row>
    <row r="23" spans="1:28" ht="14.25" customHeight="1" x14ac:dyDescent="0.2">
      <c r="A23" s="3">
        <v>1970</v>
      </c>
      <c r="B23" s="1">
        <v>23996</v>
      </c>
      <c r="C23" s="1">
        <v>14302</v>
      </c>
      <c r="D23" s="1">
        <v>10999</v>
      </c>
      <c r="E23" s="1">
        <v>2919</v>
      </c>
      <c r="F23" s="1">
        <v>3303</v>
      </c>
      <c r="G23" s="1">
        <v>871</v>
      </c>
      <c r="H23" s="1">
        <v>2668</v>
      </c>
      <c r="I23" s="1">
        <v>227.7</v>
      </c>
      <c r="J23" s="1">
        <v>377.2</v>
      </c>
      <c r="K23" s="1">
        <v>214.8</v>
      </c>
      <c r="L23" s="1">
        <v>96.5</v>
      </c>
      <c r="M23" s="1">
        <v>26.3</v>
      </c>
      <c r="N23" s="1">
        <f t="shared" si="0"/>
        <v>31.4</v>
      </c>
      <c r="O23" s="1">
        <v>31.4</v>
      </c>
      <c r="P23" s="1">
        <v>1345.7</v>
      </c>
      <c r="Q23" s="1">
        <v>210.3</v>
      </c>
      <c r="R23" s="1">
        <f t="shared" si="1"/>
        <v>39.9</v>
      </c>
      <c r="S23" s="1">
        <v>39.9</v>
      </c>
      <c r="T23" s="1">
        <v>16.5</v>
      </c>
      <c r="U23" s="1">
        <v>12.2</v>
      </c>
      <c r="V23" s="1">
        <v>13.6</v>
      </c>
      <c r="W23" s="1">
        <v>374.5</v>
      </c>
      <c r="X23" s="1">
        <v>79.8</v>
      </c>
      <c r="Y23" s="1">
        <v>24.2</v>
      </c>
      <c r="Z23" s="1">
        <v>65.400000000000006</v>
      </c>
      <c r="AA23" s="1">
        <v>8.5</v>
      </c>
      <c r="AB23" s="1">
        <v>16.600000000000001</v>
      </c>
    </row>
    <row r="24" spans="1:28" s="2" customFormat="1" x14ac:dyDescent="0.2">
      <c r="A24" s="3">
        <v>1971</v>
      </c>
      <c r="B24" s="1">
        <v>25014</v>
      </c>
      <c r="C24" s="1">
        <f>SUM(D24:F24)</f>
        <v>18364</v>
      </c>
      <c r="D24" s="1">
        <v>11521</v>
      </c>
      <c r="E24" s="1">
        <v>3258</v>
      </c>
      <c r="F24" s="1">
        <v>3585</v>
      </c>
      <c r="G24" s="1">
        <v>861</v>
      </c>
      <c r="H24" s="1">
        <v>2507</v>
      </c>
      <c r="I24" s="1">
        <v>210.5</v>
      </c>
      <c r="J24" s="1">
        <v>411.3</v>
      </c>
      <c r="K24" s="1">
        <v>223</v>
      </c>
      <c r="L24" s="1">
        <v>123.3</v>
      </c>
      <c r="M24" s="1">
        <v>28</v>
      </c>
      <c r="N24" s="1">
        <f t="shared" si="0"/>
        <v>15.2</v>
      </c>
      <c r="O24" s="1">
        <v>15.2</v>
      </c>
      <c r="P24" s="1">
        <v>1313.9</v>
      </c>
      <c r="Q24" s="1">
        <v>212.5</v>
      </c>
      <c r="R24" s="1">
        <f t="shared" si="1"/>
        <v>45.8</v>
      </c>
      <c r="S24" s="1">
        <v>45.8</v>
      </c>
      <c r="T24" s="1">
        <v>14.9</v>
      </c>
      <c r="U24" s="1">
        <v>12.3</v>
      </c>
      <c r="V24" s="1">
        <v>15.3</v>
      </c>
      <c r="W24" s="1">
        <v>386.3</v>
      </c>
      <c r="X24" s="1">
        <v>85.4</v>
      </c>
      <c r="Y24" s="1">
        <v>23.9</v>
      </c>
      <c r="Z24" s="1">
        <v>82</v>
      </c>
      <c r="AA24" s="1">
        <v>10.4</v>
      </c>
      <c r="AB24" s="1">
        <f>AB23+(AB28-AB23)/5</f>
        <v>16.380000000000003</v>
      </c>
    </row>
    <row r="25" spans="1:28" s="2" customFormat="1" x14ac:dyDescent="0.2">
      <c r="A25" s="3">
        <v>1972</v>
      </c>
      <c r="B25" s="1">
        <v>24048</v>
      </c>
      <c r="C25" s="1">
        <f t="shared" ref="C25:C27" si="9">SUM(D25:F25)</f>
        <v>18145</v>
      </c>
      <c r="D25" s="1">
        <v>11336</v>
      </c>
      <c r="E25" s="1">
        <v>3599</v>
      </c>
      <c r="F25" s="1">
        <v>3210</v>
      </c>
      <c r="G25" s="1">
        <v>645</v>
      </c>
      <c r="H25" s="1">
        <v>2452</v>
      </c>
      <c r="I25" s="1">
        <v>195.8</v>
      </c>
      <c r="J25" s="1">
        <v>411.8</v>
      </c>
      <c r="K25" s="1">
        <v>209.2</v>
      </c>
      <c r="L25" s="1">
        <v>139.69999999999999</v>
      </c>
      <c r="M25" s="1">
        <v>25.9</v>
      </c>
      <c r="N25" s="1">
        <f t="shared" si="0"/>
        <v>19</v>
      </c>
      <c r="O25" s="1">
        <v>19</v>
      </c>
      <c r="P25" s="1">
        <v>1641.6</v>
      </c>
      <c r="Q25" s="1">
        <v>232.2</v>
      </c>
      <c r="R25" s="1">
        <f t="shared" si="1"/>
        <v>52.3</v>
      </c>
      <c r="S25" s="1">
        <v>52.3</v>
      </c>
      <c r="T25" s="1">
        <v>16.100000000000001</v>
      </c>
      <c r="U25" s="1">
        <v>13.6</v>
      </c>
      <c r="V25" s="1">
        <v>17</v>
      </c>
      <c r="W25" s="1">
        <v>444.2</v>
      </c>
      <c r="X25" s="1">
        <v>85</v>
      </c>
      <c r="Y25" s="1">
        <v>30.8</v>
      </c>
      <c r="Z25" s="1">
        <v>104.8</v>
      </c>
      <c r="AA25" s="1">
        <v>10.1</v>
      </c>
      <c r="AB25" s="1">
        <f>AB23+(AB28-AB23)/5*2</f>
        <v>16.16</v>
      </c>
    </row>
    <row r="26" spans="1:28" s="2" customFormat="1" x14ac:dyDescent="0.2">
      <c r="A26" s="3">
        <v>1973</v>
      </c>
      <c r="B26" s="1">
        <v>26494</v>
      </c>
      <c r="C26" s="1">
        <f t="shared" si="9"/>
        <v>19560</v>
      </c>
      <c r="D26" s="1">
        <v>12174</v>
      </c>
      <c r="E26" s="1">
        <v>3523</v>
      </c>
      <c r="F26" s="1">
        <v>3863</v>
      </c>
      <c r="G26" s="1">
        <v>837</v>
      </c>
      <c r="H26" s="1">
        <v>3156</v>
      </c>
      <c r="I26" s="1">
        <v>256.2</v>
      </c>
      <c r="J26" s="1">
        <v>418.6</v>
      </c>
      <c r="K26" s="1">
        <v>213.2</v>
      </c>
      <c r="L26" s="1">
        <v>135.30000000000001</v>
      </c>
      <c r="M26" s="1">
        <v>25.7</v>
      </c>
      <c r="N26" s="1">
        <f t="shared" si="0"/>
        <v>27.9</v>
      </c>
      <c r="O26" s="1">
        <v>27.9</v>
      </c>
      <c r="P26" s="1">
        <v>1696.5</v>
      </c>
      <c r="Q26" s="1">
        <v>267.8</v>
      </c>
      <c r="R26" s="1">
        <f t="shared" si="1"/>
        <v>61.3</v>
      </c>
      <c r="S26" s="1">
        <v>61.3</v>
      </c>
      <c r="T26" s="1">
        <v>20.5</v>
      </c>
      <c r="U26" s="1">
        <v>14.6</v>
      </c>
      <c r="V26" s="1">
        <v>18.2</v>
      </c>
      <c r="W26" s="1">
        <v>518.20000000000005</v>
      </c>
      <c r="X26" s="1">
        <v>130.1</v>
      </c>
      <c r="Y26" s="1">
        <v>30.5</v>
      </c>
      <c r="Z26" s="1">
        <v>104.5</v>
      </c>
      <c r="AA26" s="1">
        <v>11.5</v>
      </c>
      <c r="AB26" s="1">
        <f>AB23+(AB28-AB23)/5*3</f>
        <v>15.940000000000001</v>
      </c>
    </row>
    <row r="27" spans="1:28" s="2" customFormat="1" x14ac:dyDescent="0.2">
      <c r="A27" s="3">
        <v>1974</v>
      </c>
      <c r="B27" s="1">
        <v>27527</v>
      </c>
      <c r="C27" s="1">
        <f t="shared" si="9"/>
        <v>20770</v>
      </c>
      <c r="D27" s="1">
        <v>12391</v>
      </c>
      <c r="E27" s="1">
        <v>4087</v>
      </c>
      <c r="F27" s="1">
        <v>4292</v>
      </c>
      <c r="G27" s="1">
        <v>747</v>
      </c>
      <c r="H27" s="1">
        <v>2824</v>
      </c>
      <c r="I27" s="1">
        <v>246.1</v>
      </c>
      <c r="J27" s="1">
        <v>441.4</v>
      </c>
      <c r="K27" s="1">
        <v>232.3</v>
      </c>
      <c r="L27" s="1">
        <v>138.19999999999999</v>
      </c>
      <c r="M27" s="1">
        <v>22.6</v>
      </c>
      <c r="N27" s="1">
        <f t="shared" si="0"/>
        <v>31.5</v>
      </c>
      <c r="O27" s="1">
        <v>31.5</v>
      </c>
      <c r="P27" s="1">
        <v>1643.2</v>
      </c>
      <c r="Q27" s="1">
        <v>228.9</v>
      </c>
      <c r="R27" s="1">
        <f t="shared" si="1"/>
        <v>58.8</v>
      </c>
      <c r="S27" s="1">
        <v>58.8</v>
      </c>
      <c r="T27" s="1">
        <v>19.8</v>
      </c>
      <c r="U27" s="1">
        <v>16.3</v>
      </c>
      <c r="V27" s="1">
        <v>19.8</v>
      </c>
      <c r="W27" s="1">
        <v>515.29999999999995</v>
      </c>
      <c r="X27" s="1">
        <v>115.6</v>
      </c>
      <c r="Y27" s="1">
        <v>33.700000000000003</v>
      </c>
      <c r="Z27" s="1">
        <v>111.2</v>
      </c>
      <c r="AA27" s="1">
        <v>10.4</v>
      </c>
      <c r="AB27" s="1">
        <f>AB23+(AB28-AB23)/5*4</f>
        <v>15.72</v>
      </c>
    </row>
    <row r="28" spans="1:28" x14ac:dyDescent="0.2">
      <c r="A28" s="3">
        <v>1975</v>
      </c>
      <c r="B28" s="1">
        <v>28452</v>
      </c>
      <c r="C28" s="1">
        <v>21809</v>
      </c>
      <c r="D28" s="1">
        <v>12556</v>
      </c>
      <c r="E28" s="1">
        <v>4531</v>
      </c>
      <c r="F28" s="1">
        <v>4722</v>
      </c>
      <c r="G28" s="1">
        <v>724</v>
      </c>
      <c r="H28" s="1">
        <v>2857</v>
      </c>
      <c r="I28" s="1">
        <v>238.1</v>
      </c>
      <c r="J28" s="1">
        <v>452.1</v>
      </c>
      <c r="K28" s="1">
        <v>227</v>
      </c>
      <c r="L28" s="1">
        <v>153.5</v>
      </c>
      <c r="M28" s="1">
        <v>20.8</v>
      </c>
      <c r="N28" s="1">
        <f t="shared" si="0"/>
        <v>69.900000000000006</v>
      </c>
      <c r="O28" s="1">
        <v>69.900000000000006</v>
      </c>
      <c r="P28" s="1">
        <v>1666.7</v>
      </c>
      <c r="Q28" s="1">
        <v>247.6</v>
      </c>
      <c r="R28" s="1">
        <f t="shared" si="1"/>
        <v>70.099999999999994</v>
      </c>
      <c r="S28" s="1">
        <v>70.099999999999994</v>
      </c>
      <c r="T28" s="1">
        <v>19.399999999999999</v>
      </c>
      <c r="U28" s="1">
        <v>15.3</v>
      </c>
      <c r="V28" s="1">
        <v>21.1</v>
      </c>
      <c r="W28" s="1">
        <v>538.1</v>
      </c>
      <c r="X28" s="1">
        <v>158.30000000000001</v>
      </c>
      <c r="Y28" s="1">
        <v>33.6</v>
      </c>
      <c r="Z28" s="1">
        <v>108.7</v>
      </c>
      <c r="AA28" s="1">
        <v>12.3</v>
      </c>
      <c r="AB28" s="1">
        <v>15.5</v>
      </c>
    </row>
    <row r="29" spans="1:28" x14ac:dyDescent="0.2">
      <c r="A29" s="3">
        <v>1976</v>
      </c>
      <c r="B29" s="1">
        <v>28631</v>
      </c>
      <c r="C29" s="1">
        <v>17372</v>
      </c>
      <c r="D29" s="1">
        <v>12556</v>
      </c>
      <c r="E29" s="1">
        <v>5033</v>
      </c>
      <c r="F29" s="1">
        <v>4816</v>
      </c>
      <c r="G29" s="1">
        <v>664</v>
      </c>
      <c r="H29" s="1">
        <v>2666</v>
      </c>
      <c r="I29" s="1">
        <v>205.5</v>
      </c>
      <c r="J29" s="1">
        <v>400.8</v>
      </c>
      <c r="K29" s="1">
        <v>187.3</v>
      </c>
      <c r="L29" s="1">
        <v>134.80000000000001</v>
      </c>
      <c r="M29" s="1">
        <v>22.9</v>
      </c>
      <c r="N29" s="1">
        <f t="shared" si="0"/>
        <v>73.099999999999994</v>
      </c>
      <c r="O29" s="1">
        <v>73.099999999999994</v>
      </c>
      <c r="P29" s="1">
        <v>1663.1</v>
      </c>
      <c r="Q29" s="1">
        <v>293.2</v>
      </c>
      <c r="R29" s="1">
        <f t="shared" si="1"/>
        <v>83.7</v>
      </c>
      <c r="S29" s="1">
        <v>83.7</v>
      </c>
      <c r="T29" s="1">
        <v>19.3</v>
      </c>
      <c r="U29" s="1">
        <v>16.3</v>
      </c>
      <c r="V29" s="1">
        <v>23.3</v>
      </c>
      <c r="W29" s="1">
        <v>540.4</v>
      </c>
      <c r="X29" s="1">
        <v>173</v>
      </c>
      <c r="Y29" s="1">
        <v>28.1</v>
      </c>
      <c r="Z29" s="1">
        <v>123.3</v>
      </c>
      <c r="AA29" s="1">
        <v>11.7</v>
      </c>
      <c r="AB29" s="1">
        <v>3.2</v>
      </c>
    </row>
    <row r="30" spans="1:28" x14ac:dyDescent="0.2">
      <c r="A30" s="3">
        <v>1977</v>
      </c>
      <c r="B30" s="1">
        <v>28273</v>
      </c>
      <c r="C30" s="1">
        <v>21900</v>
      </c>
      <c r="D30" s="1">
        <v>12853</v>
      </c>
      <c r="E30" s="1">
        <v>4108</v>
      </c>
      <c r="F30" s="1">
        <v>4939</v>
      </c>
      <c r="G30" s="1">
        <v>726</v>
      </c>
      <c r="H30" s="1">
        <v>2967</v>
      </c>
      <c r="I30" s="1">
        <v>204.9</v>
      </c>
      <c r="J30" s="1">
        <v>401.7</v>
      </c>
      <c r="K30" s="1">
        <v>197.8</v>
      </c>
      <c r="L30" s="1">
        <v>117.9</v>
      </c>
      <c r="M30" s="1">
        <v>24.1</v>
      </c>
      <c r="N30" s="1">
        <f t="shared" si="0"/>
        <v>86.1</v>
      </c>
      <c r="O30" s="1">
        <v>86.1</v>
      </c>
      <c r="P30" s="1">
        <v>1775.2</v>
      </c>
      <c r="Q30" s="1">
        <v>245.6</v>
      </c>
      <c r="R30" s="1">
        <f t="shared" si="1"/>
        <v>97.1</v>
      </c>
      <c r="S30" s="1">
        <v>97.1</v>
      </c>
      <c r="T30" s="1">
        <v>21.6</v>
      </c>
      <c r="U30" s="1">
        <v>16.8</v>
      </c>
      <c r="V30" s="1">
        <v>25.2</v>
      </c>
      <c r="W30" s="1">
        <v>568.5</v>
      </c>
      <c r="X30" s="1">
        <v>210.8</v>
      </c>
      <c r="Y30" s="1">
        <v>39.799999999999997</v>
      </c>
      <c r="Z30" s="1">
        <v>109.2</v>
      </c>
      <c r="AA30" s="1">
        <v>9.1</v>
      </c>
      <c r="AB30" s="1">
        <v>4.2</v>
      </c>
    </row>
    <row r="31" spans="1:28" x14ac:dyDescent="0.2">
      <c r="A31" s="3">
        <v>1978</v>
      </c>
      <c r="B31" s="1">
        <v>30476.5</v>
      </c>
      <c r="C31" s="1">
        <f>SUM(D31:F31)</f>
        <v>24671.5</v>
      </c>
      <c r="D31" s="1">
        <v>13693</v>
      </c>
      <c r="E31" s="1">
        <v>5384</v>
      </c>
      <c r="F31" s="1">
        <v>5594.5</v>
      </c>
      <c r="G31" s="1">
        <f>AVERAGE(G30,G32)</f>
        <v>736</v>
      </c>
      <c r="H31" s="1">
        <v>3174</v>
      </c>
      <c r="I31" s="1">
        <v>216.7</v>
      </c>
      <c r="J31" s="1">
        <v>521.79</v>
      </c>
      <c r="K31" s="1">
        <v>237.7</v>
      </c>
      <c r="L31" s="1">
        <v>186.785</v>
      </c>
      <c r="M31" s="1">
        <v>32.24</v>
      </c>
      <c r="N31" s="1">
        <v>135.1</v>
      </c>
      <c r="O31" s="1">
        <v>108.77500000000001</v>
      </c>
      <c r="P31" s="1">
        <v>2111.64</v>
      </c>
      <c r="Q31" s="1">
        <v>270.23</v>
      </c>
      <c r="R31" s="1">
        <v>124.19</v>
      </c>
      <c r="S31" s="1">
        <v>105.22499999999999</v>
      </c>
      <c r="T31" s="1">
        <v>22.815000000000001</v>
      </c>
      <c r="U31" s="1">
        <v>17.329999999999998</v>
      </c>
      <c r="V31" s="1">
        <v>26.8</v>
      </c>
      <c r="W31" s="1">
        <v>656.97</v>
      </c>
      <c r="X31" s="1">
        <v>227.51499999999999</v>
      </c>
      <c r="Y31" s="1">
        <v>38.270000000000003</v>
      </c>
      <c r="Z31" s="1">
        <v>151.69499999999999</v>
      </c>
      <c r="AA31" s="1">
        <v>10.385</v>
      </c>
      <c r="AB31" s="1">
        <v>8.5350000000000001</v>
      </c>
    </row>
    <row r="32" spans="1:28" x14ac:dyDescent="0.2">
      <c r="A32" s="3">
        <v>1979</v>
      </c>
      <c r="B32" s="1">
        <v>33212</v>
      </c>
      <c r="C32" s="1">
        <v>26652</v>
      </c>
      <c r="D32" s="1">
        <v>14375</v>
      </c>
      <c r="E32" s="1">
        <v>6273</v>
      </c>
      <c r="F32" s="1">
        <v>6004</v>
      </c>
      <c r="G32" s="1">
        <v>746</v>
      </c>
      <c r="H32" s="1">
        <v>2846</v>
      </c>
      <c r="I32" s="1">
        <v>220.7</v>
      </c>
      <c r="J32" s="1">
        <v>643.5</v>
      </c>
      <c r="K32" s="1">
        <v>282.2</v>
      </c>
      <c r="L32" s="1">
        <v>240.2</v>
      </c>
      <c r="M32" s="1">
        <v>41.7</v>
      </c>
      <c r="N32" s="1">
        <f>AVERAGE(N31,N33)</f>
        <v>139.3475</v>
      </c>
      <c r="O32" s="1">
        <v>108.9</v>
      </c>
      <c r="P32" s="1">
        <v>2150.8000000000002</v>
      </c>
      <c r="Q32" s="1">
        <v>310.60000000000002</v>
      </c>
      <c r="R32" s="1">
        <f>AVERAGE(R31,R33)</f>
        <v>104.33500000000001</v>
      </c>
      <c r="S32" s="1">
        <v>80.599999999999994</v>
      </c>
      <c r="T32" s="1">
        <v>27</v>
      </c>
      <c r="U32" s="1">
        <v>21.3</v>
      </c>
      <c r="V32" s="1">
        <v>27.7</v>
      </c>
      <c r="W32" s="1">
        <v>701.5</v>
      </c>
      <c r="X32" s="1">
        <v>286.89999999999998</v>
      </c>
      <c r="Y32" s="1">
        <v>55.5</v>
      </c>
      <c r="Z32" s="1">
        <v>143.80000000000001</v>
      </c>
      <c r="AA32" s="1">
        <v>12.6</v>
      </c>
      <c r="AB32" s="1">
        <v>7.4</v>
      </c>
    </row>
    <row r="33" spans="1:28" x14ac:dyDescent="0.2">
      <c r="A33" s="3">
        <v>1980</v>
      </c>
      <c r="B33" s="1">
        <v>32055.5</v>
      </c>
      <c r="C33" s="1">
        <f>SUM(D33:F33)</f>
        <v>25771</v>
      </c>
      <c r="D33" s="1">
        <v>13990.5</v>
      </c>
      <c r="E33" s="1">
        <v>5520.5</v>
      </c>
      <c r="F33" s="1">
        <v>6260</v>
      </c>
      <c r="G33" s="1">
        <f>AVERAGE(G32,G34)</f>
        <v>839.5</v>
      </c>
      <c r="H33" s="1">
        <v>2872.5</v>
      </c>
      <c r="I33" s="1">
        <v>270.67</v>
      </c>
      <c r="J33" s="1">
        <v>769.05499999999995</v>
      </c>
      <c r="K33" s="1">
        <v>360.03</v>
      </c>
      <c r="L33" s="1">
        <v>238.37</v>
      </c>
      <c r="M33" s="1">
        <v>25.855</v>
      </c>
      <c r="N33" s="1">
        <v>143.595</v>
      </c>
      <c r="O33" s="1">
        <v>109.84</v>
      </c>
      <c r="P33" s="1">
        <v>2280.7399999999998</v>
      </c>
      <c r="Q33" s="1">
        <v>630.53</v>
      </c>
      <c r="R33" s="1">
        <v>84.48</v>
      </c>
      <c r="S33" s="1">
        <v>71.665000000000006</v>
      </c>
      <c r="T33" s="1">
        <v>32.575000000000003</v>
      </c>
      <c r="U33" s="1">
        <v>24.98</v>
      </c>
      <c r="V33" s="1">
        <v>30.37</v>
      </c>
      <c r="W33" s="1">
        <v>679.255</v>
      </c>
      <c r="X33" s="1">
        <v>236.31</v>
      </c>
      <c r="Y33" s="1">
        <v>71.260000000000005</v>
      </c>
      <c r="Z33" s="1">
        <v>146.63</v>
      </c>
      <c r="AA33" s="1">
        <v>11</v>
      </c>
      <c r="AB33" s="1">
        <v>6.13</v>
      </c>
    </row>
    <row r="34" spans="1:28" x14ac:dyDescent="0.2">
      <c r="A34" s="3">
        <v>1981</v>
      </c>
      <c r="B34" s="1">
        <v>32502</v>
      </c>
      <c r="C34" s="1">
        <v>26281</v>
      </c>
      <c r="D34" s="1">
        <v>14396</v>
      </c>
      <c r="E34" s="1">
        <v>5964</v>
      </c>
      <c r="F34" s="1">
        <v>5921</v>
      </c>
      <c r="G34" s="1">
        <v>933</v>
      </c>
      <c r="H34" s="1">
        <v>2597</v>
      </c>
      <c r="I34" s="1">
        <v>296.8</v>
      </c>
      <c r="J34" s="1">
        <v>1020.5</v>
      </c>
      <c r="K34" s="1">
        <v>382.6</v>
      </c>
      <c r="L34" s="1">
        <v>406.5</v>
      </c>
      <c r="M34" s="1">
        <v>51</v>
      </c>
      <c r="N34" s="1">
        <f>N33+(N43-N33)/(43-33)*O33/O43</f>
        <v>138.47219622739217</v>
      </c>
      <c r="O34" s="1">
        <v>126</v>
      </c>
      <c r="P34" s="1">
        <v>2966.8</v>
      </c>
      <c r="Q34" s="1">
        <v>636</v>
      </c>
      <c r="R34" s="1">
        <f>R33+(R38-R33)/5</f>
        <v>116.08098799999999</v>
      </c>
      <c r="S34" s="1">
        <v>127.9</v>
      </c>
      <c r="T34" s="1">
        <v>31.1</v>
      </c>
      <c r="U34" s="1">
        <v>25.2</v>
      </c>
      <c r="V34" s="1">
        <v>34.299999999999997</v>
      </c>
      <c r="W34" s="1">
        <v>780.1</v>
      </c>
      <c r="X34" s="1">
        <v>300.60000000000002</v>
      </c>
      <c r="Y34" s="1">
        <v>79.8</v>
      </c>
      <c r="Z34" s="1">
        <v>159.30000000000001</v>
      </c>
      <c r="AA34" s="1">
        <v>14.8</v>
      </c>
      <c r="AB34" s="1">
        <v>12.6</v>
      </c>
    </row>
    <row r="35" spans="1:28" x14ac:dyDescent="0.2">
      <c r="A35" s="3">
        <v>1982</v>
      </c>
      <c r="B35" s="1">
        <v>35450</v>
      </c>
      <c r="C35" s="1">
        <v>29063</v>
      </c>
      <c r="D35" s="1">
        <v>16160</v>
      </c>
      <c r="E35" s="1">
        <v>6847</v>
      </c>
      <c r="F35" s="1">
        <v>6056</v>
      </c>
      <c r="G35" s="1">
        <v>903</v>
      </c>
      <c r="H35" s="1">
        <v>2705</v>
      </c>
      <c r="I35" s="1">
        <v>359.8</v>
      </c>
      <c r="J35" s="1">
        <v>1181.7</v>
      </c>
      <c r="K35" s="1">
        <v>391.6</v>
      </c>
      <c r="L35" s="1">
        <v>565.6</v>
      </c>
      <c r="M35" s="1">
        <v>34.200000000000003</v>
      </c>
      <c r="N35" s="1">
        <f>N33+(N43-N33)/(43-33)*2*O33/O43</f>
        <v>133.34939245478435</v>
      </c>
      <c r="O35" s="1">
        <v>106</v>
      </c>
      <c r="P35" s="1">
        <v>3688.2</v>
      </c>
      <c r="Q35" s="1">
        <v>671.2</v>
      </c>
      <c r="R35" s="1">
        <f>R33+(R38-R33)/5*2*S35/S33</f>
        <v>247.4566994320798</v>
      </c>
      <c r="S35" s="1">
        <v>184.8</v>
      </c>
      <c r="T35" s="1">
        <v>31.400000000000002</v>
      </c>
      <c r="U35" s="1">
        <v>27.1</v>
      </c>
      <c r="V35" s="1">
        <v>39.700000000000003</v>
      </c>
      <c r="W35" s="1">
        <v>771.3</v>
      </c>
      <c r="X35" s="1">
        <v>243</v>
      </c>
      <c r="Y35" s="1">
        <v>93.9</v>
      </c>
      <c r="Z35" s="1">
        <v>175.5</v>
      </c>
      <c r="AA35" s="1">
        <v>18.600000000000001</v>
      </c>
      <c r="AB35" s="1">
        <v>20.100000000000001</v>
      </c>
    </row>
    <row r="36" spans="1:28" x14ac:dyDescent="0.2">
      <c r="A36" s="3">
        <v>1983</v>
      </c>
      <c r="B36" s="1">
        <v>38728</v>
      </c>
      <c r="C36" s="1">
        <v>31847</v>
      </c>
      <c r="D36" s="1">
        <v>16887</v>
      </c>
      <c r="E36" s="1">
        <v>8139</v>
      </c>
      <c r="F36" s="1">
        <v>6821</v>
      </c>
      <c r="G36" s="1">
        <v>976</v>
      </c>
      <c r="H36" s="1">
        <v>2925</v>
      </c>
      <c r="I36" s="1">
        <v>463.7</v>
      </c>
      <c r="J36" s="1">
        <v>1055</v>
      </c>
      <c r="K36" s="1">
        <v>395.1</v>
      </c>
      <c r="L36" s="1">
        <v>428.7</v>
      </c>
      <c r="M36" s="1">
        <v>34.9</v>
      </c>
      <c r="N36" s="1">
        <f>N33+(N43-N33)/(43-33)*3*O33/O43</f>
        <v>128.22658868217653</v>
      </c>
      <c r="O36" s="1">
        <v>101.9</v>
      </c>
      <c r="P36" s="1">
        <v>3114.1</v>
      </c>
      <c r="Q36" s="1">
        <v>918.2</v>
      </c>
      <c r="R36" s="1">
        <f>R33+(R38-R33)/5*3</f>
        <v>179.28296399999999</v>
      </c>
      <c r="S36" s="1">
        <v>115.1</v>
      </c>
      <c r="T36" s="1">
        <v>34</v>
      </c>
      <c r="U36" s="1">
        <v>26.8</v>
      </c>
      <c r="V36" s="1">
        <v>40.1</v>
      </c>
      <c r="W36" s="1">
        <v>948.7</v>
      </c>
      <c r="X36" s="1">
        <v>354.1</v>
      </c>
      <c r="Y36" s="1">
        <v>129.6</v>
      </c>
      <c r="Z36" s="1">
        <v>179.5</v>
      </c>
      <c r="AA36" s="1">
        <v>24.7</v>
      </c>
      <c r="AB36" s="1">
        <v>20.7</v>
      </c>
    </row>
    <row r="37" spans="1:28" x14ac:dyDescent="0.2">
      <c r="A37" s="3">
        <v>1984</v>
      </c>
      <c r="B37" s="1">
        <v>40731</v>
      </c>
      <c r="C37" s="1">
        <v>33946</v>
      </c>
      <c r="D37" s="1">
        <v>17823</v>
      </c>
      <c r="E37" s="1">
        <v>8782</v>
      </c>
      <c r="F37" s="1">
        <v>7341</v>
      </c>
      <c r="G37" s="1">
        <v>970</v>
      </c>
      <c r="H37" s="1">
        <v>2848</v>
      </c>
      <c r="I37" s="1">
        <v>625.79999999999995</v>
      </c>
      <c r="J37" s="1">
        <v>1191</v>
      </c>
      <c r="K37" s="1">
        <v>481.5</v>
      </c>
      <c r="L37" s="1">
        <v>420.5</v>
      </c>
      <c r="M37" s="1">
        <v>47.6</v>
      </c>
      <c r="N37" s="1">
        <f>N33+(N43-N33)/(43-33)*4*O33/O43</f>
        <v>123.1037849095687</v>
      </c>
      <c r="O37" s="1">
        <v>149.19999999999999</v>
      </c>
      <c r="P37" s="1">
        <v>3951.9</v>
      </c>
      <c r="Q37" s="1">
        <v>828.4</v>
      </c>
      <c r="R37" s="1">
        <f>R33+(R38-R33)/5*4</f>
        <v>210.88395199999997</v>
      </c>
      <c r="S37" s="1">
        <v>154.30000000000001</v>
      </c>
      <c r="T37" s="1">
        <v>35.6</v>
      </c>
      <c r="U37" s="1">
        <v>30.6</v>
      </c>
      <c r="V37" s="1">
        <v>41.4</v>
      </c>
      <c r="W37" s="1">
        <v>984.5</v>
      </c>
      <c r="X37" s="1">
        <v>294.10000000000002</v>
      </c>
      <c r="Y37" s="1">
        <v>149.9</v>
      </c>
      <c r="Z37" s="1">
        <v>210</v>
      </c>
      <c r="AA37" s="1">
        <v>29.4</v>
      </c>
      <c r="AB37" s="1">
        <v>30</v>
      </c>
    </row>
    <row r="38" spans="1:28" x14ac:dyDescent="0.2">
      <c r="A38" s="3">
        <v>1985</v>
      </c>
      <c r="B38" s="1">
        <v>37910.800000000003</v>
      </c>
      <c r="C38" s="1">
        <f>SUM(D38:F38)</f>
        <v>31820</v>
      </c>
      <c r="D38" s="1">
        <v>16856.900000000001</v>
      </c>
      <c r="E38" s="1">
        <v>8580.5</v>
      </c>
      <c r="F38" s="1">
        <v>6382.6</v>
      </c>
      <c r="G38" s="1">
        <f>AVERAGE(G37,G39)</f>
        <v>1065.5</v>
      </c>
      <c r="H38" s="1">
        <v>2603.6</v>
      </c>
      <c r="I38" s="1">
        <v>414.66573</v>
      </c>
      <c r="J38" s="1">
        <v>1578.41895</v>
      </c>
      <c r="K38" s="1">
        <v>666.35567000000003</v>
      </c>
      <c r="L38" s="1">
        <v>560.69647999999995</v>
      </c>
      <c r="M38" s="1">
        <v>69.143609999999995</v>
      </c>
      <c r="N38" s="1">
        <v>444.77156000000002</v>
      </c>
      <c r="O38" s="1">
        <v>411.87621999999999</v>
      </c>
      <c r="P38" s="1">
        <v>5154.91482</v>
      </c>
      <c r="Q38" s="1">
        <v>891.86118999999997</v>
      </c>
      <c r="R38" s="1">
        <v>242.48493999999999</v>
      </c>
      <c r="S38" s="1">
        <v>207.49959999999999</v>
      </c>
      <c r="T38" s="1">
        <v>37.135399999999997</v>
      </c>
      <c r="U38" s="1">
        <v>33.576000000000001</v>
      </c>
      <c r="V38" s="1">
        <v>43.233699999999999</v>
      </c>
      <c r="W38" s="1">
        <v>1163.9456</v>
      </c>
      <c r="X38" s="1">
        <v>361.41109999999998</v>
      </c>
      <c r="Y38" s="1">
        <v>180.8347</v>
      </c>
      <c r="Z38" s="1">
        <v>213.67660000000001</v>
      </c>
      <c r="AA38" s="1">
        <v>36.140900000000002</v>
      </c>
      <c r="AB38" s="1">
        <v>63.101700000000001</v>
      </c>
    </row>
    <row r="39" spans="1:28" s="2" customFormat="1" x14ac:dyDescent="0.2">
      <c r="A39" s="3">
        <v>1986</v>
      </c>
      <c r="B39" s="1">
        <v>39151</v>
      </c>
      <c r="C39" s="1">
        <f t="shared" ref="C39:C43" si="10">SUM(D39:F39)</f>
        <v>33312</v>
      </c>
      <c r="D39" s="1">
        <v>17222</v>
      </c>
      <c r="E39" s="1">
        <v>9004</v>
      </c>
      <c r="F39" s="1">
        <v>7086</v>
      </c>
      <c r="G39" s="1">
        <v>1161</v>
      </c>
      <c r="H39" s="1">
        <v>2534</v>
      </c>
      <c r="I39" s="1">
        <v>354</v>
      </c>
      <c r="J39" s="1">
        <v>1473.8</v>
      </c>
      <c r="K39" s="1">
        <v>588.20000000000005</v>
      </c>
      <c r="L39" s="1">
        <v>588.1</v>
      </c>
      <c r="M39" s="1">
        <v>61.8</v>
      </c>
      <c r="N39" s="1">
        <f>N33+(N43-N33)/(43-33)*6*O33/O43</f>
        <v>112.85817736435305</v>
      </c>
      <c r="O39" s="1">
        <v>71</v>
      </c>
      <c r="P39" s="1">
        <v>5021.8999999999996</v>
      </c>
      <c r="Q39" s="1">
        <v>830.6</v>
      </c>
      <c r="R39" s="1">
        <f>R38+(R43-R38)/5</f>
        <v>246.52959199999998</v>
      </c>
      <c r="S39" s="1">
        <v>137.4</v>
      </c>
      <c r="T39" s="1">
        <v>36.9</v>
      </c>
      <c r="U39" s="1">
        <v>33.6</v>
      </c>
      <c r="V39" s="1">
        <v>46.1</v>
      </c>
      <c r="W39" s="1">
        <v>1347.7</v>
      </c>
      <c r="X39" s="1">
        <v>333.7</v>
      </c>
      <c r="Y39" s="1">
        <v>254.8</v>
      </c>
      <c r="Z39" s="1">
        <v>234.8</v>
      </c>
      <c r="AA39" s="1">
        <v>44.2</v>
      </c>
      <c r="AB39" s="1">
        <v>125.1</v>
      </c>
    </row>
    <row r="40" spans="1:28" s="2" customFormat="1" x14ac:dyDescent="0.2">
      <c r="A40" s="3">
        <v>1987</v>
      </c>
      <c r="B40" s="1">
        <v>40298</v>
      </c>
      <c r="C40" s="1">
        <f t="shared" si="10"/>
        <v>33940</v>
      </c>
      <c r="D40" s="1">
        <v>17426</v>
      </c>
      <c r="E40" s="1">
        <v>8590</v>
      </c>
      <c r="F40" s="1">
        <v>7924</v>
      </c>
      <c r="G40" s="1">
        <v>1247</v>
      </c>
      <c r="H40" s="1">
        <v>2820</v>
      </c>
      <c r="I40" s="1">
        <v>424.5</v>
      </c>
      <c r="J40" s="1">
        <v>1527.8</v>
      </c>
      <c r="K40" s="1">
        <v>617.1</v>
      </c>
      <c r="L40" s="1">
        <v>660.5</v>
      </c>
      <c r="M40" s="1">
        <v>52.6</v>
      </c>
      <c r="N40" s="1">
        <f>N33+(N43-N33)/(43-33)*7*O33/O43</f>
        <v>107.73537359174523</v>
      </c>
      <c r="O40" s="1">
        <v>56.9</v>
      </c>
      <c r="P40" s="1">
        <v>4736.3</v>
      </c>
      <c r="Q40" s="1">
        <v>814</v>
      </c>
      <c r="R40" s="1">
        <f>R38+(R43-R38)/5*2</f>
        <v>250.57424399999999</v>
      </c>
      <c r="S40" s="1">
        <v>163.6</v>
      </c>
      <c r="T40" s="1">
        <v>55.4</v>
      </c>
      <c r="U40" s="1">
        <v>36.4</v>
      </c>
      <c r="V40" s="1">
        <v>50.8</v>
      </c>
      <c r="W40" s="1">
        <v>1667.9</v>
      </c>
      <c r="X40" s="1">
        <v>426.4</v>
      </c>
      <c r="Y40" s="1">
        <v>322.39999999999998</v>
      </c>
      <c r="Z40" s="1">
        <v>248.9</v>
      </c>
      <c r="AA40" s="1">
        <v>64.099999999999994</v>
      </c>
      <c r="AB40" s="1">
        <v>202.9</v>
      </c>
    </row>
    <row r="41" spans="1:28" s="2" customFormat="1" x14ac:dyDescent="0.2">
      <c r="A41" s="3">
        <v>1988</v>
      </c>
      <c r="B41" s="1">
        <v>39408</v>
      </c>
      <c r="C41" s="1">
        <f t="shared" si="10"/>
        <v>34469</v>
      </c>
      <c r="D41" s="1">
        <v>16911</v>
      </c>
      <c r="E41" s="1">
        <v>9823</v>
      </c>
      <c r="F41" s="1">
        <v>7735</v>
      </c>
      <c r="G41" s="1">
        <v>1165</v>
      </c>
      <c r="H41" s="1">
        <v>2697</v>
      </c>
      <c r="I41" s="1">
        <v>414.9</v>
      </c>
      <c r="J41" s="1">
        <v>1320.3</v>
      </c>
      <c r="K41" s="1">
        <v>569.29999999999995</v>
      </c>
      <c r="L41" s="1">
        <v>504.4</v>
      </c>
      <c r="M41" s="1">
        <v>40.4</v>
      </c>
      <c r="N41" s="1">
        <f>N33+(N43-N33)/(43-33)*8*O33/O43</f>
        <v>102.61256981913741</v>
      </c>
      <c r="O41" s="1">
        <v>54</v>
      </c>
      <c r="P41" s="1">
        <v>4906.3999999999996</v>
      </c>
      <c r="Q41" s="1">
        <v>1281</v>
      </c>
      <c r="R41" s="1">
        <f>R38+(R43-R38)/5*3</f>
        <v>254.61889599999998</v>
      </c>
      <c r="S41" s="1">
        <v>233.7</v>
      </c>
      <c r="T41" s="1">
        <v>44</v>
      </c>
      <c r="U41" s="1">
        <v>39.4</v>
      </c>
      <c r="V41" s="1">
        <v>54.5</v>
      </c>
      <c r="W41" s="1">
        <v>1666.1</v>
      </c>
      <c r="X41" s="1">
        <v>434.4</v>
      </c>
      <c r="Y41" s="1">
        <v>256</v>
      </c>
      <c r="Z41" s="1">
        <v>272.10000000000002</v>
      </c>
      <c r="AA41" s="1">
        <v>79.2</v>
      </c>
      <c r="AB41" s="1">
        <v>183</v>
      </c>
    </row>
    <row r="42" spans="1:28" s="2" customFormat="1" x14ac:dyDescent="0.2">
      <c r="A42" s="3">
        <v>1989</v>
      </c>
      <c r="B42" s="1">
        <v>40755</v>
      </c>
      <c r="C42" s="1">
        <f t="shared" si="10"/>
        <v>34937</v>
      </c>
      <c r="D42" s="1">
        <v>18013</v>
      </c>
      <c r="E42" s="1">
        <v>9031</v>
      </c>
      <c r="F42" s="1">
        <v>7893</v>
      </c>
      <c r="G42" s="1">
        <v>1023</v>
      </c>
      <c r="H42" s="1">
        <v>2730</v>
      </c>
      <c r="I42" s="1">
        <v>378.8</v>
      </c>
      <c r="J42" s="1">
        <v>1295.2</v>
      </c>
      <c r="K42" s="1">
        <v>536.29999999999995</v>
      </c>
      <c r="L42" s="1">
        <v>543.6</v>
      </c>
      <c r="M42" s="1">
        <v>33.799999999999997</v>
      </c>
      <c r="N42" s="1">
        <f>N33+(N43-N33)/(43-33)*9*O33/O43</f>
        <v>97.489766046529567</v>
      </c>
      <c r="O42" s="1">
        <v>66</v>
      </c>
      <c r="P42" s="1">
        <v>4879.5</v>
      </c>
      <c r="Q42" s="1">
        <v>924.3</v>
      </c>
      <c r="R42" s="1">
        <f>R38+(R43-R38)/5*4</f>
        <v>258.66354799999999</v>
      </c>
      <c r="S42" s="1">
        <v>240.5</v>
      </c>
      <c r="T42" s="1">
        <v>48.8</v>
      </c>
      <c r="U42" s="1">
        <v>43.5</v>
      </c>
      <c r="V42" s="1">
        <v>53.5</v>
      </c>
      <c r="W42" s="1">
        <v>1831.9</v>
      </c>
      <c r="X42" s="1">
        <v>449.9</v>
      </c>
      <c r="Y42" s="1">
        <v>456.1</v>
      </c>
      <c r="Z42" s="1">
        <v>256.5</v>
      </c>
      <c r="AA42" s="1">
        <v>87.4</v>
      </c>
      <c r="AB42" s="1">
        <v>140.4</v>
      </c>
    </row>
    <row r="43" spans="1:28" x14ac:dyDescent="0.2">
      <c r="A43" s="3">
        <v>1990</v>
      </c>
      <c r="B43" s="1">
        <v>44624.3</v>
      </c>
      <c r="C43" s="1">
        <f t="shared" si="10"/>
        <v>38437.9</v>
      </c>
      <c r="D43" s="1">
        <v>18933.099999999999</v>
      </c>
      <c r="E43" s="1">
        <v>9822.9</v>
      </c>
      <c r="F43" s="1">
        <v>9681.9</v>
      </c>
      <c r="G43" s="1">
        <f>AVERAGE(G42,G44)</f>
        <v>1135.05</v>
      </c>
      <c r="H43" s="1">
        <v>2743.3</v>
      </c>
      <c r="I43" s="1">
        <v>450.77379999999999</v>
      </c>
      <c r="J43" s="1">
        <v>1613.1570999999999</v>
      </c>
      <c r="K43" s="1">
        <v>636.84849999999994</v>
      </c>
      <c r="L43" s="1">
        <v>695.81410000000005</v>
      </c>
      <c r="M43" s="1">
        <v>46.925800000000002</v>
      </c>
      <c r="N43" s="1">
        <v>109.7317</v>
      </c>
      <c r="O43" s="1">
        <v>72.607600000000005</v>
      </c>
      <c r="P43" s="1">
        <v>5762.0145000000002</v>
      </c>
      <c r="Q43" s="1">
        <v>1452.4512999999999</v>
      </c>
      <c r="R43" s="1">
        <v>262.70819999999998</v>
      </c>
      <c r="S43" s="1">
        <v>225.88829999999999</v>
      </c>
      <c r="T43" s="1">
        <v>53.442100000000003</v>
      </c>
      <c r="U43" s="1">
        <v>48.017899999999997</v>
      </c>
      <c r="V43" s="1">
        <v>54.006999999999998</v>
      </c>
      <c r="W43" s="1">
        <v>1874.4222</v>
      </c>
      <c r="X43" s="1">
        <v>431.93150000000003</v>
      </c>
      <c r="Y43" s="1">
        <v>485.49349999999998</v>
      </c>
      <c r="Z43" s="1">
        <v>235.27529999999999</v>
      </c>
      <c r="AA43" s="1">
        <v>85.852500000000006</v>
      </c>
      <c r="AB43" s="1">
        <v>145.59270000000001</v>
      </c>
    </row>
    <row r="44" spans="1:28" s="2" customFormat="1" x14ac:dyDescent="0.2">
      <c r="A44" s="3">
        <v>1991</v>
      </c>
      <c r="B44" s="1">
        <v>43529</v>
      </c>
      <c r="C44" s="1">
        <v>39566.300000000003</v>
      </c>
      <c r="D44" s="1">
        <v>18381.3</v>
      </c>
      <c r="E44" s="1">
        <v>9595.2999999999993</v>
      </c>
      <c r="F44" s="1">
        <v>9877.2999999999993</v>
      </c>
      <c r="G44" s="1">
        <v>1247.0999999999999</v>
      </c>
      <c r="H44" s="1">
        <v>2715.9</v>
      </c>
      <c r="I44" s="1">
        <v>567.5</v>
      </c>
      <c r="J44" s="1">
        <v>1638.3</v>
      </c>
      <c r="K44" s="1">
        <v>630.29999999999995</v>
      </c>
      <c r="L44" s="1">
        <v>743.6</v>
      </c>
      <c r="M44" s="1">
        <v>43.5</v>
      </c>
      <c r="N44" s="1">
        <v>88.4</v>
      </c>
      <c r="O44" s="1">
        <v>51.3</v>
      </c>
      <c r="P44" s="1">
        <v>6789.8</v>
      </c>
      <c r="Q44" s="1">
        <v>1628.9</v>
      </c>
      <c r="R44" s="1">
        <v>303.10000000000002</v>
      </c>
      <c r="S44" s="1">
        <v>267</v>
      </c>
      <c r="T44" s="1">
        <v>58.4</v>
      </c>
      <c r="U44" s="1">
        <v>55.1</v>
      </c>
      <c r="V44" s="1">
        <v>54.2</v>
      </c>
      <c r="W44" s="1">
        <v>2176.1</v>
      </c>
      <c r="X44" s="1">
        <v>454</v>
      </c>
      <c r="Y44" s="1">
        <v>633.29999999999995</v>
      </c>
      <c r="Z44" s="1">
        <v>249.8</v>
      </c>
      <c r="AA44" s="1">
        <v>91.6</v>
      </c>
      <c r="AB44" s="1">
        <v>198.1</v>
      </c>
    </row>
    <row r="45" spans="1:28" s="2" customFormat="1" x14ac:dyDescent="0.2">
      <c r="A45" s="3">
        <v>1992</v>
      </c>
      <c r="B45" s="1">
        <v>44265.8</v>
      </c>
      <c r="C45" s="1">
        <v>40169.599999999999</v>
      </c>
      <c r="D45" s="1">
        <v>18622.2</v>
      </c>
      <c r="E45" s="1">
        <v>10158.700000000001</v>
      </c>
      <c r="F45" s="1">
        <v>9538.2999999999993</v>
      </c>
      <c r="G45" s="1">
        <v>1252</v>
      </c>
      <c r="H45" s="1">
        <v>2844.2</v>
      </c>
      <c r="I45" s="1">
        <v>450.8</v>
      </c>
      <c r="J45" s="1">
        <v>1641.2</v>
      </c>
      <c r="K45" s="1">
        <v>595.29999999999995</v>
      </c>
      <c r="L45" s="1">
        <v>765.3</v>
      </c>
      <c r="M45" s="1">
        <v>51.6</v>
      </c>
      <c r="N45" s="1">
        <v>93.8</v>
      </c>
      <c r="O45" s="1">
        <v>61.9</v>
      </c>
      <c r="P45" s="1">
        <v>7301.1</v>
      </c>
      <c r="Q45" s="1">
        <v>1506.9</v>
      </c>
      <c r="R45" s="1">
        <v>349.9</v>
      </c>
      <c r="S45" s="1">
        <v>311.89999999999998</v>
      </c>
      <c r="T45" s="1">
        <v>69.2</v>
      </c>
      <c r="U45" s="1">
        <v>66</v>
      </c>
      <c r="V45" s="1">
        <v>56</v>
      </c>
      <c r="W45" s="1">
        <v>2440.1</v>
      </c>
      <c r="X45" s="1">
        <v>655.6</v>
      </c>
      <c r="Y45" s="1">
        <v>516</v>
      </c>
      <c r="Z45" s="1">
        <v>284.60000000000002</v>
      </c>
      <c r="AA45" s="1">
        <v>112.5</v>
      </c>
      <c r="AB45" s="1">
        <v>245.1</v>
      </c>
    </row>
    <row r="46" spans="1:28" s="2" customFormat="1" x14ac:dyDescent="0.2">
      <c r="A46" s="3">
        <v>1993</v>
      </c>
      <c r="B46" s="1">
        <v>45648.800000000003</v>
      </c>
      <c r="C46" s="1">
        <v>40517.4</v>
      </c>
      <c r="D46" s="1">
        <v>17751.400000000001</v>
      </c>
      <c r="E46" s="1">
        <v>10639</v>
      </c>
      <c r="F46" s="1">
        <v>10270.4</v>
      </c>
      <c r="G46" s="1">
        <v>1950.4</v>
      </c>
      <c r="H46" s="1">
        <v>3181.1</v>
      </c>
      <c r="I46" s="1">
        <v>373.9</v>
      </c>
      <c r="J46" s="1">
        <v>1803.9</v>
      </c>
      <c r="K46" s="1">
        <v>842.1</v>
      </c>
      <c r="L46" s="1">
        <v>693.9</v>
      </c>
      <c r="M46" s="1">
        <v>56.3</v>
      </c>
      <c r="N46" s="1">
        <v>96</v>
      </c>
      <c r="O46" s="1">
        <v>67.2</v>
      </c>
      <c r="P46" s="1">
        <v>6419.4</v>
      </c>
      <c r="Q46" s="1">
        <v>1204.8</v>
      </c>
      <c r="R46" s="1">
        <v>345.1</v>
      </c>
      <c r="S46" s="1">
        <v>303.60000000000002</v>
      </c>
      <c r="T46" s="1">
        <v>75.7</v>
      </c>
      <c r="U46" s="1">
        <v>71.2</v>
      </c>
      <c r="V46" s="1">
        <v>60</v>
      </c>
      <c r="W46" s="1">
        <v>3011.2</v>
      </c>
      <c r="X46" s="1">
        <v>907</v>
      </c>
      <c r="Y46" s="1">
        <v>656.1</v>
      </c>
      <c r="Z46" s="1">
        <v>321.7</v>
      </c>
      <c r="AA46" s="1">
        <v>135.5</v>
      </c>
      <c r="AB46" s="1">
        <v>270.10000000000002</v>
      </c>
    </row>
    <row r="47" spans="1:28" s="2" customFormat="1" x14ac:dyDescent="0.2">
      <c r="A47" s="3">
        <v>1994</v>
      </c>
      <c r="B47" s="1">
        <v>44510.1</v>
      </c>
      <c r="C47" s="1">
        <v>39389.1</v>
      </c>
      <c r="D47" s="1">
        <v>17593.3</v>
      </c>
      <c r="E47" s="1">
        <v>9929.7000000000007</v>
      </c>
      <c r="F47" s="1">
        <v>9927.5</v>
      </c>
      <c r="G47" s="1">
        <v>2095.6</v>
      </c>
      <c r="H47" s="1">
        <v>3025.4</v>
      </c>
      <c r="I47" s="1">
        <v>434.1</v>
      </c>
      <c r="J47" s="1">
        <v>1989.6</v>
      </c>
      <c r="K47" s="1">
        <v>968.2</v>
      </c>
      <c r="L47" s="1">
        <v>749.2</v>
      </c>
      <c r="M47" s="1">
        <v>54.8</v>
      </c>
      <c r="N47" s="1">
        <v>74.7</v>
      </c>
      <c r="O47" s="1">
        <v>35.5</v>
      </c>
      <c r="P47" s="1">
        <v>6092.7</v>
      </c>
      <c r="Q47" s="1">
        <v>1252.5</v>
      </c>
      <c r="R47" s="1">
        <v>223.8</v>
      </c>
      <c r="S47" s="1">
        <v>194</v>
      </c>
      <c r="T47" s="1">
        <v>81.3</v>
      </c>
      <c r="U47" s="1">
        <v>77.7</v>
      </c>
      <c r="V47" s="1">
        <v>58.8</v>
      </c>
      <c r="W47" s="1">
        <v>3499.8</v>
      </c>
      <c r="X47" s="1">
        <v>1112.9000000000001</v>
      </c>
      <c r="Y47" s="1">
        <v>680.5</v>
      </c>
      <c r="Z47" s="1">
        <v>404.3</v>
      </c>
      <c r="AA47" s="1">
        <v>152.19999999999999</v>
      </c>
      <c r="AB47" s="1">
        <v>289.8</v>
      </c>
    </row>
    <row r="48" spans="1:28" x14ac:dyDescent="0.2">
      <c r="A48" s="3">
        <v>1995</v>
      </c>
      <c r="B48" s="1">
        <v>46661.8</v>
      </c>
      <c r="C48" s="1">
        <v>41611.599999999999</v>
      </c>
      <c r="D48" s="1">
        <v>18522.599999999999</v>
      </c>
      <c r="E48" s="1">
        <v>10220.700000000001</v>
      </c>
      <c r="F48" s="1">
        <v>11198.6</v>
      </c>
      <c r="G48" s="1">
        <v>1787.5</v>
      </c>
      <c r="H48" s="1">
        <v>3262.6</v>
      </c>
      <c r="I48" s="1">
        <v>476.75209999999998</v>
      </c>
      <c r="J48" s="1">
        <v>2250.3359</v>
      </c>
      <c r="K48" s="1">
        <v>1023.4633</v>
      </c>
      <c r="L48" s="1">
        <v>977.70960000000002</v>
      </c>
      <c r="M48" s="1">
        <v>58.265300000000003</v>
      </c>
      <c r="N48" s="1">
        <v>89.698499999999996</v>
      </c>
      <c r="O48" s="1">
        <v>37.118299999999998</v>
      </c>
      <c r="P48" s="1">
        <v>6541.7353999999996</v>
      </c>
      <c r="Q48" s="1">
        <v>1398.4023</v>
      </c>
      <c r="R48" s="1">
        <v>231.41730000000001</v>
      </c>
      <c r="S48" s="1">
        <v>207.2226</v>
      </c>
      <c r="T48" s="1">
        <v>80.021799999999999</v>
      </c>
      <c r="U48" s="1">
        <v>75.983500000000006</v>
      </c>
      <c r="V48" s="1">
        <v>58.842300000000002</v>
      </c>
      <c r="W48" s="1">
        <v>4214.6266999999998</v>
      </c>
      <c r="X48" s="1">
        <v>1400.7662</v>
      </c>
      <c r="Y48" s="1">
        <v>822.49839999999995</v>
      </c>
      <c r="Z48" s="1">
        <v>494.24450000000002</v>
      </c>
      <c r="AA48" s="1">
        <v>174.17070000000001</v>
      </c>
      <c r="AB48" s="1">
        <v>312.50029999999998</v>
      </c>
    </row>
    <row r="49" spans="1:28" s="2" customFormat="1" x14ac:dyDescent="0.2">
      <c r="A49" s="3">
        <v>1996</v>
      </c>
      <c r="B49" s="1">
        <v>50453.5</v>
      </c>
      <c r="C49" s="1">
        <v>45127.1</v>
      </c>
      <c r="D49" s="1">
        <v>19510.3</v>
      </c>
      <c r="E49" s="1">
        <v>11056.9</v>
      </c>
      <c r="F49" s="1">
        <v>12747.1</v>
      </c>
      <c r="G49" s="1">
        <v>1790.3</v>
      </c>
      <c r="H49" s="1">
        <v>3536</v>
      </c>
      <c r="I49" s="1">
        <v>420.3</v>
      </c>
      <c r="J49" s="1">
        <v>2210.6</v>
      </c>
      <c r="K49" s="1">
        <v>1013.8</v>
      </c>
      <c r="L49" s="1">
        <v>920.1</v>
      </c>
      <c r="M49" s="1">
        <v>57.5</v>
      </c>
      <c r="N49" s="1">
        <v>79.5</v>
      </c>
      <c r="O49" s="1">
        <v>36.5</v>
      </c>
      <c r="P49" s="1">
        <v>6687.6</v>
      </c>
      <c r="Q49" s="1">
        <v>1541.5</v>
      </c>
      <c r="R49" s="1">
        <v>323.39999999999998</v>
      </c>
      <c r="S49" s="1">
        <v>294.60000000000002</v>
      </c>
      <c r="T49" s="1">
        <v>50.8</v>
      </c>
      <c r="U49" s="1">
        <v>47.1</v>
      </c>
      <c r="V49" s="1">
        <v>59.3</v>
      </c>
      <c r="W49" s="1">
        <v>4652.8</v>
      </c>
      <c r="X49" s="1">
        <v>1704.7</v>
      </c>
      <c r="Y49" s="1">
        <v>845.7</v>
      </c>
      <c r="Z49" s="1">
        <v>580.70000000000005</v>
      </c>
      <c r="AA49" s="1">
        <v>188.3</v>
      </c>
      <c r="AB49" s="1">
        <v>253.6</v>
      </c>
    </row>
    <row r="50" spans="1:28" s="2" customFormat="1" x14ac:dyDescent="0.2">
      <c r="A50" s="3">
        <v>1997</v>
      </c>
      <c r="B50" s="1">
        <v>49417.1</v>
      </c>
      <c r="C50" s="1">
        <v>44349.3</v>
      </c>
      <c r="D50" s="1">
        <v>20073.5</v>
      </c>
      <c r="E50" s="1">
        <v>12328.9</v>
      </c>
      <c r="F50" s="1">
        <v>10430.9</v>
      </c>
      <c r="G50" s="1">
        <v>1875.5</v>
      </c>
      <c r="H50" s="1">
        <v>3192.3</v>
      </c>
      <c r="I50" s="1">
        <v>460.3</v>
      </c>
      <c r="J50" s="1">
        <v>2157.4</v>
      </c>
      <c r="K50" s="1">
        <v>964.8</v>
      </c>
      <c r="L50" s="1">
        <v>957.8</v>
      </c>
      <c r="M50" s="1">
        <v>56.6</v>
      </c>
      <c r="N50" s="1">
        <v>74.900000000000006</v>
      </c>
      <c r="O50" s="1">
        <v>43</v>
      </c>
      <c r="P50" s="1">
        <v>7889.7</v>
      </c>
      <c r="Q50" s="1">
        <v>1496.8</v>
      </c>
      <c r="R50" s="1">
        <v>425.1</v>
      </c>
      <c r="S50" s="1">
        <v>390.8</v>
      </c>
      <c r="T50" s="1">
        <v>46.9</v>
      </c>
      <c r="U50" s="1">
        <v>42.3</v>
      </c>
      <c r="V50" s="1">
        <v>61.3</v>
      </c>
      <c r="W50" s="1">
        <v>5089.3</v>
      </c>
      <c r="X50" s="1">
        <v>1721.9</v>
      </c>
      <c r="Y50" s="1">
        <v>1010.2</v>
      </c>
      <c r="Z50" s="1">
        <v>641.5</v>
      </c>
      <c r="AA50" s="1">
        <v>203.3</v>
      </c>
      <c r="AB50" s="1">
        <v>289.2</v>
      </c>
    </row>
    <row r="51" spans="1:28" s="2" customFormat="1" x14ac:dyDescent="0.2">
      <c r="A51" s="3">
        <v>1998</v>
      </c>
      <c r="B51" s="1">
        <v>51229.5</v>
      </c>
      <c r="C51" s="1">
        <v>45624.7</v>
      </c>
      <c r="D51" s="1">
        <v>19871.3</v>
      </c>
      <c r="E51" s="1">
        <v>10972.6</v>
      </c>
      <c r="F51" s="1">
        <v>13295.4</v>
      </c>
      <c r="G51" s="1">
        <v>2000.6</v>
      </c>
      <c r="H51" s="1">
        <v>3604.2</v>
      </c>
      <c r="I51" s="1">
        <v>450.1</v>
      </c>
      <c r="J51" s="1">
        <v>2313.9</v>
      </c>
      <c r="K51" s="1">
        <v>1188.5999999999999</v>
      </c>
      <c r="L51" s="1">
        <v>830.1</v>
      </c>
      <c r="M51" s="1">
        <v>65.599999999999994</v>
      </c>
      <c r="N51" s="1">
        <v>49.5</v>
      </c>
      <c r="O51" s="1">
        <v>24.8</v>
      </c>
      <c r="P51" s="1">
        <v>8343.7999999999993</v>
      </c>
      <c r="Q51" s="1">
        <v>1446.6</v>
      </c>
      <c r="R51" s="1">
        <v>236.4</v>
      </c>
      <c r="S51" s="1">
        <v>208.8</v>
      </c>
      <c r="T51" s="1">
        <v>52.6</v>
      </c>
      <c r="U51" s="1">
        <v>47.5</v>
      </c>
      <c r="V51" s="1">
        <v>66.5</v>
      </c>
      <c r="W51" s="1">
        <v>5452.9</v>
      </c>
      <c r="X51" s="1">
        <v>1948.1</v>
      </c>
      <c r="Y51" s="1">
        <v>859</v>
      </c>
      <c r="Z51" s="1">
        <v>727.5</v>
      </c>
      <c r="AA51" s="1">
        <v>235.8</v>
      </c>
      <c r="AB51" s="1">
        <v>351.8</v>
      </c>
    </row>
    <row r="52" spans="1:28" s="2" customFormat="1" x14ac:dyDescent="0.2">
      <c r="A52" s="3">
        <v>1999</v>
      </c>
      <c r="B52" s="1">
        <v>50838.6</v>
      </c>
      <c r="C52" s="1">
        <v>45304.1</v>
      </c>
      <c r="D52" s="1">
        <v>19848.7</v>
      </c>
      <c r="E52" s="1">
        <v>11388</v>
      </c>
      <c r="F52" s="1">
        <v>12808.6</v>
      </c>
      <c r="G52" s="1">
        <v>1894</v>
      </c>
      <c r="H52" s="1">
        <v>3640.6</v>
      </c>
      <c r="I52" s="1">
        <v>382.9</v>
      </c>
      <c r="J52" s="1">
        <v>2601.1999999999998</v>
      </c>
      <c r="K52" s="1">
        <v>1263.9000000000001</v>
      </c>
      <c r="L52" s="1">
        <v>1013.2</v>
      </c>
      <c r="M52" s="1">
        <v>74.3</v>
      </c>
      <c r="N52" s="1">
        <v>47.2</v>
      </c>
      <c r="O52" s="1">
        <v>16.399999999999999</v>
      </c>
      <c r="P52" s="1">
        <v>7470.3</v>
      </c>
      <c r="Q52" s="1">
        <v>863.9</v>
      </c>
      <c r="R52" s="1">
        <v>246.9</v>
      </c>
      <c r="S52" s="1">
        <v>218.5</v>
      </c>
      <c r="T52" s="1">
        <v>48.5</v>
      </c>
      <c r="U52" s="1">
        <v>44.7</v>
      </c>
      <c r="V52" s="1">
        <v>67.599999999999994</v>
      </c>
      <c r="W52" s="1">
        <v>6237.6</v>
      </c>
      <c r="X52" s="1">
        <v>2080.1999999999998</v>
      </c>
      <c r="Y52" s="1">
        <v>1078.7</v>
      </c>
      <c r="Z52" s="1">
        <v>774.2</v>
      </c>
      <c r="AA52" s="1">
        <v>270.8</v>
      </c>
      <c r="AB52" s="1">
        <v>419.4</v>
      </c>
    </row>
    <row r="53" spans="1:28" s="2" customFormat="1" x14ac:dyDescent="0.2">
      <c r="A53" s="3">
        <v>2000</v>
      </c>
      <c r="B53" s="1">
        <v>46217.5</v>
      </c>
      <c r="C53" s="1">
        <v>40522.400000000001</v>
      </c>
      <c r="D53" s="1">
        <v>18790.8</v>
      </c>
      <c r="E53" s="1">
        <v>9963.6</v>
      </c>
      <c r="F53" s="1">
        <v>10600</v>
      </c>
      <c r="G53" s="1">
        <v>2010</v>
      </c>
      <c r="H53" s="1">
        <v>3685.2</v>
      </c>
      <c r="I53" s="1">
        <v>441.7</v>
      </c>
      <c r="J53" s="1">
        <v>2954.8</v>
      </c>
      <c r="K53" s="1">
        <v>1443.7</v>
      </c>
      <c r="L53" s="1">
        <v>1138.0999999999999</v>
      </c>
      <c r="M53" s="1">
        <v>81.099999999999994</v>
      </c>
      <c r="N53" s="1">
        <v>52.9</v>
      </c>
      <c r="O53" s="1">
        <v>12.6</v>
      </c>
      <c r="P53" s="1">
        <v>6828</v>
      </c>
      <c r="Q53" s="1">
        <v>807.3</v>
      </c>
      <c r="R53" s="1">
        <v>255.2</v>
      </c>
      <c r="S53" s="1">
        <v>223.8</v>
      </c>
      <c r="T53" s="1">
        <v>54.8</v>
      </c>
      <c r="U53" s="1">
        <v>50.1</v>
      </c>
      <c r="V53" s="1">
        <v>68.3</v>
      </c>
      <c r="W53" s="1">
        <v>6225.1</v>
      </c>
      <c r="X53" s="1">
        <v>2043.1</v>
      </c>
      <c r="Y53" s="1">
        <v>878.3</v>
      </c>
      <c r="Z53" s="1">
        <v>841.2</v>
      </c>
      <c r="AA53" s="1">
        <v>328.2</v>
      </c>
      <c r="AB53" s="1">
        <v>494.1</v>
      </c>
    </row>
    <row r="54" spans="1:28" s="2" customFormat="1" x14ac:dyDescent="0.2">
      <c r="A54" s="3">
        <v>2001</v>
      </c>
      <c r="B54" s="1">
        <v>45263.7</v>
      </c>
      <c r="C54" s="1">
        <v>39648.199999999997</v>
      </c>
      <c r="D54" s="1">
        <v>17758</v>
      </c>
      <c r="E54" s="1">
        <v>9387.2999999999993</v>
      </c>
      <c r="F54" s="1">
        <v>11408.8</v>
      </c>
      <c r="G54" s="1">
        <v>2052.8000000000002</v>
      </c>
      <c r="H54" s="1">
        <v>3563.1</v>
      </c>
      <c r="I54" s="1">
        <v>532.4</v>
      </c>
      <c r="J54" s="1">
        <v>2864.9</v>
      </c>
      <c r="K54" s="1">
        <v>1441.6</v>
      </c>
      <c r="L54" s="1">
        <v>1133.0999999999999</v>
      </c>
      <c r="M54" s="1">
        <v>80.400000000000006</v>
      </c>
      <c r="N54" s="1">
        <v>68.099999999999994</v>
      </c>
      <c r="O54" s="1">
        <v>10.6</v>
      </c>
      <c r="P54" s="1">
        <v>7566.3</v>
      </c>
      <c r="Q54" s="1">
        <v>1088.9000000000001</v>
      </c>
      <c r="R54" s="1">
        <v>235</v>
      </c>
      <c r="S54" s="1">
        <v>204.5</v>
      </c>
      <c r="T54" s="1">
        <v>65.5</v>
      </c>
      <c r="U54" s="1">
        <v>60.2</v>
      </c>
      <c r="V54" s="1">
        <v>70.2</v>
      </c>
      <c r="W54" s="1">
        <v>6658</v>
      </c>
      <c r="X54" s="1">
        <v>2001.5</v>
      </c>
      <c r="Y54" s="1">
        <v>1160.7</v>
      </c>
      <c r="Z54" s="1">
        <v>879.6</v>
      </c>
      <c r="AA54" s="1">
        <v>368</v>
      </c>
      <c r="AB54" s="1">
        <v>527.20000000000005</v>
      </c>
    </row>
    <row r="55" spans="1:28" s="2" customFormat="1" x14ac:dyDescent="0.2">
      <c r="A55" s="3">
        <v>2002</v>
      </c>
      <c r="B55" s="1">
        <v>45705.8</v>
      </c>
      <c r="C55" s="1">
        <v>39798.699999999997</v>
      </c>
      <c r="D55" s="1">
        <v>17453.900000000001</v>
      </c>
      <c r="E55" s="1">
        <v>9029</v>
      </c>
      <c r="F55" s="1">
        <v>12130.8</v>
      </c>
      <c r="G55" s="1">
        <v>2241.1999999999998</v>
      </c>
      <c r="H55" s="1">
        <v>3665.9</v>
      </c>
      <c r="I55" s="1">
        <v>491.6</v>
      </c>
      <c r="J55" s="1">
        <v>2897.2</v>
      </c>
      <c r="K55" s="1">
        <v>1481.8</v>
      </c>
      <c r="L55" s="1">
        <v>1055.2</v>
      </c>
      <c r="M55" s="1">
        <v>89.5</v>
      </c>
      <c r="N55" s="1">
        <v>96.4</v>
      </c>
      <c r="O55" s="1">
        <v>15.9</v>
      </c>
      <c r="P55" s="1">
        <v>9010.7000000000007</v>
      </c>
      <c r="Q55" s="1">
        <v>1282</v>
      </c>
      <c r="R55" s="1">
        <v>244.7</v>
      </c>
      <c r="S55" s="1">
        <v>213.5</v>
      </c>
      <c r="T55" s="1">
        <v>69.8</v>
      </c>
      <c r="U55" s="1">
        <v>64.5</v>
      </c>
      <c r="V55" s="1">
        <v>74.5</v>
      </c>
      <c r="W55" s="1">
        <v>6952</v>
      </c>
      <c r="X55" s="1">
        <v>1924.1</v>
      </c>
      <c r="Y55" s="1">
        <v>1199</v>
      </c>
      <c r="Z55" s="1">
        <v>930.9</v>
      </c>
      <c r="AA55" s="1">
        <v>447.9</v>
      </c>
      <c r="AB55" s="1">
        <v>555.70000000000005</v>
      </c>
    </row>
    <row r="56" spans="1:28" x14ac:dyDescent="0.2">
      <c r="A56" s="3">
        <v>2003</v>
      </c>
      <c r="B56" s="1">
        <v>43069.526160000001</v>
      </c>
      <c r="C56" s="1">
        <v>37428.730302690332</v>
      </c>
      <c r="D56" s="1">
        <v>16065.562391199999</v>
      </c>
      <c r="E56" s="1">
        <v>8648.84735</v>
      </c>
      <c r="F56" s="1">
        <v>11583.018320000001</v>
      </c>
      <c r="G56" s="1">
        <v>2127.5145792096582</v>
      </c>
      <c r="H56" s="1">
        <v>3513.2678214000002</v>
      </c>
      <c r="I56" s="1">
        <v>485.97089999999997</v>
      </c>
      <c r="J56" s="1">
        <v>2811.0003999999999</v>
      </c>
      <c r="K56" s="1">
        <v>1341.9860000000001</v>
      </c>
      <c r="L56" s="1">
        <v>1141.9983</v>
      </c>
      <c r="M56" s="1">
        <v>59.280099999999997</v>
      </c>
      <c r="N56" s="1">
        <v>85.3018</v>
      </c>
      <c r="O56" s="1">
        <v>9.9780999999999995</v>
      </c>
      <c r="P56" s="1">
        <v>9023.4796999999999</v>
      </c>
      <c r="Q56" s="1">
        <v>618.1662</v>
      </c>
      <c r="R56" s="1">
        <v>225.7415</v>
      </c>
      <c r="S56" s="1">
        <v>201.476</v>
      </c>
      <c r="T56" s="1">
        <v>66.736429999999999</v>
      </c>
      <c r="U56" s="1">
        <v>61.097799999999999</v>
      </c>
      <c r="V56" s="1">
        <v>76.813999999999993</v>
      </c>
      <c r="W56" s="1">
        <v>14517.411599999999</v>
      </c>
      <c r="X56" s="1">
        <v>2110.1776</v>
      </c>
      <c r="Y56" s="1">
        <v>1345.3708999999999</v>
      </c>
      <c r="Z56" s="1">
        <v>979.8424</v>
      </c>
      <c r="AA56" s="1">
        <v>517.59389999999996</v>
      </c>
      <c r="AB56" s="1">
        <v>590.3279</v>
      </c>
    </row>
    <row r="57" spans="1:28" x14ac:dyDescent="0.2">
      <c r="A57" s="3">
        <v>2004</v>
      </c>
      <c r="B57" s="1">
        <v>46946.949400000005</v>
      </c>
      <c r="C57" s="1">
        <v>41157.211199999998</v>
      </c>
      <c r="D57" s="1">
        <v>17908.763399999996</v>
      </c>
      <c r="E57" s="1">
        <v>9195.1807000000008</v>
      </c>
      <c r="F57" s="1">
        <v>13028.706849999999</v>
      </c>
      <c r="G57" s="1">
        <v>2232.0660800000005</v>
      </c>
      <c r="H57" s="1">
        <v>3557.6721000000002</v>
      </c>
      <c r="I57" s="1">
        <v>632.35095799999999</v>
      </c>
      <c r="J57" s="1">
        <v>3065.9095000000002</v>
      </c>
      <c r="K57" s="1">
        <v>1434.1785</v>
      </c>
      <c r="L57" s="1">
        <v>1318.172073</v>
      </c>
      <c r="M57" s="1">
        <v>70.384799999999998</v>
      </c>
      <c r="N57" s="1">
        <v>107.36020000000001</v>
      </c>
      <c r="O57" s="1">
        <v>8.6920000000000002</v>
      </c>
      <c r="P57" s="1">
        <v>8984.9372000000003</v>
      </c>
      <c r="Q57" s="1">
        <v>585.71439999999996</v>
      </c>
      <c r="R57" s="1">
        <v>240.60210000000001</v>
      </c>
      <c r="S57" s="1">
        <v>216.2731</v>
      </c>
      <c r="T57" s="1">
        <v>73.099999999999994</v>
      </c>
      <c r="U57" s="1">
        <v>67.7</v>
      </c>
      <c r="V57" s="1">
        <v>83.523099999999999</v>
      </c>
      <c r="W57" s="1">
        <v>15340.882</v>
      </c>
      <c r="X57" s="1">
        <v>2367.5473000000002</v>
      </c>
      <c r="Y57" s="1">
        <v>1495.8302000000001</v>
      </c>
      <c r="Z57" s="1">
        <v>1064.2286999999999</v>
      </c>
      <c r="AA57" s="1">
        <v>567.53179999999998</v>
      </c>
      <c r="AB57" s="1">
        <v>605.61479999999995</v>
      </c>
    </row>
    <row r="58" spans="1:28" x14ac:dyDescent="0.2">
      <c r="A58" s="3">
        <v>2005</v>
      </c>
      <c r="B58" s="1">
        <v>48402.190489719214</v>
      </c>
      <c r="C58" s="1">
        <v>42776.010800000004</v>
      </c>
      <c r="D58" s="1">
        <v>18058.840200000002</v>
      </c>
      <c r="E58" s="1">
        <v>9744.5125000000007</v>
      </c>
      <c r="F58" s="1">
        <v>13936.539774999997</v>
      </c>
      <c r="G58" s="1">
        <v>2157.6726300000005</v>
      </c>
      <c r="H58" s="1">
        <v>3468.5070499999993</v>
      </c>
      <c r="I58" s="1">
        <v>571.41786035000007</v>
      </c>
      <c r="J58" s="1">
        <v>3077.1350379999999</v>
      </c>
      <c r="K58" s="1">
        <v>1434.153176</v>
      </c>
      <c r="L58" s="1">
        <v>1305.2254619999999</v>
      </c>
      <c r="M58" s="1">
        <v>62.539299999999997</v>
      </c>
      <c r="N58" s="1">
        <v>110.4898</v>
      </c>
      <c r="O58" s="1">
        <v>8.2824000000000009</v>
      </c>
      <c r="P58" s="1">
        <v>8663.8008000000009</v>
      </c>
      <c r="Q58" s="1">
        <v>788.10900000000004</v>
      </c>
      <c r="R58" s="1">
        <v>268.30200000000002</v>
      </c>
      <c r="S58" s="1">
        <v>243.50058645576186</v>
      </c>
      <c r="T58" s="1">
        <v>78.02016900000001</v>
      </c>
      <c r="U58" s="1">
        <v>71.304380000000009</v>
      </c>
      <c r="V58" s="1">
        <v>93.485729000000006</v>
      </c>
      <c r="W58" s="1">
        <v>16120.0949</v>
      </c>
      <c r="X58" s="1">
        <v>2401.1080999999999</v>
      </c>
      <c r="Y58" s="1">
        <v>1591.9148809999999</v>
      </c>
      <c r="Z58" s="1">
        <v>1132.3514339999999</v>
      </c>
      <c r="AA58" s="1">
        <v>579.44110799999999</v>
      </c>
      <c r="AB58" s="1">
        <v>651.81280000000004</v>
      </c>
    </row>
    <row r="59" spans="1:28" x14ac:dyDescent="0.2">
      <c r="A59" s="3">
        <v>2006</v>
      </c>
      <c r="B59" s="1">
        <v>49804.227021939376</v>
      </c>
      <c r="C59" s="1">
        <v>45099.242044713574</v>
      </c>
      <c r="D59" s="1">
        <v>18171.8335384278</v>
      </c>
      <c r="E59" s="1">
        <v>10846.586952011276</v>
      </c>
      <c r="F59" s="1">
        <v>15160.301672803798</v>
      </c>
      <c r="G59" s="1">
        <v>2003.7241678733537</v>
      </c>
      <c r="H59" s="1">
        <v>2701.2608109523494</v>
      </c>
      <c r="I59" s="1">
        <v>753.27860023934591</v>
      </c>
      <c r="J59" s="1">
        <v>2640.3147253458669</v>
      </c>
      <c r="K59" s="1">
        <v>1288.6917511156666</v>
      </c>
      <c r="L59" s="1">
        <v>1096.6082902988669</v>
      </c>
      <c r="M59" s="1">
        <v>66.173500000000004</v>
      </c>
      <c r="N59" s="1">
        <v>89.088099999999997</v>
      </c>
      <c r="O59" s="1">
        <v>8.6803000000000008</v>
      </c>
      <c r="P59" s="1">
        <v>9709.2185767908722</v>
      </c>
      <c r="Q59" s="1">
        <v>750.7511898352941</v>
      </c>
      <c r="R59" s="1">
        <v>245.55880448608008</v>
      </c>
      <c r="S59" s="1">
        <v>225.50052583363708</v>
      </c>
      <c r="T59" s="1">
        <v>87.857578799999999</v>
      </c>
      <c r="U59" s="1">
        <v>82.002128799999994</v>
      </c>
      <c r="V59" s="1">
        <v>102.8064</v>
      </c>
      <c r="W59" s="1">
        <v>17101.967422000002</v>
      </c>
      <c r="X59" s="1">
        <v>2605.9298039999999</v>
      </c>
      <c r="Y59" s="1">
        <v>1789.8328510000001</v>
      </c>
      <c r="Z59" s="1">
        <v>1198.6082739999999</v>
      </c>
      <c r="AA59" s="1">
        <v>627.07563899999991</v>
      </c>
      <c r="AB59" s="1">
        <v>690.12489200000005</v>
      </c>
    </row>
    <row r="60" spans="1:28" x14ac:dyDescent="0.2">
      <c r="A60" s="3">
        <v>2007</v>
      </c>
      <c r="B60" s="1">
        <v>50413.855062184353</v>
      </c>
      <c r="C60" s="1">
        <v>45962.96056662473</v>
      </c>
      <c r="D60" s="1">
        <v>18638.105287887978</v>
      </c>
      <c r="E60" s="1">
        <v>10952.507954454502</v>
      </c>
      <c r="F60" s="1">
        <v>15512.254015654416</v>
      </c>
      <c r="G60" s="1">
        <v>1709.1323150606672</v>
      </c>
      <c r="H60" s="1">
        <v>2741.7621804989462</v>
      </c>
      <c r="I60" s="1">
        <v>759.71272447530009</v>
      </c>
      <c r="J60" s="1">
        <v>2786.9912836852682</v>
      </c>
      <c r="K60" s="1">
        <v>1381.4765915264186</v>
      </c>
      <c r="L60" s="1">
        <v>1138.1649605269708</v>
      </c>
      <c r="M60" s="1">
        <v>52.002811040452848</v>
      </c>
      <c r="N60" s="1">
        <v>66.124616359939026</v>
      </c>
      <c r="O60" s="1">
        <v>9.641531756572725</v>
      </c>
      <c r="P60" s="1">
        <v>11179.44285367864</v>
      </c>
      <c r="Q60" s="1">
        <v>902.91004387520456</v>
      </c>
      <c r="R60" s="1">
        <v>242.22441888911604</v>
      </c>
      <c r="S60" s="1">
        <v>224.9445552157799</v>
      </c>
      <c r="T60" s="1">
        <v>92.732492066306762</v>
      </c>
      <c r="U60" s="1">
        <v>86.23460746841819</v>
      </c>
      <c r="V60" s="1">
        <v>101.02433185947781</v>
      </c>
      <c r="W60" s="1">
        <v>16800.0735671236</v>
      </c>
      <c r="X60" s="1">
        <v>2734.7244402238534</v>
      </c>
      <c r="Y60" s="1">
        <v>1837.7095981445443</v>
      </c>
      <c r="Z60" s="1">
        <v>1222.7535040901187</v>
      </c>
      <c r="AA60" s="1">
        <v>643.98092598673588</v>
      </c>
      <c r="AB60" s="1">
        <v>763.95159955231111</v>
      </c>
    </row>
    <row r="61" spans="1:28" x14ac:dyDescent="0.2">
      <c r="A61" s="3">
        <v>2008</v>
      </c>
      <c r="B61" s="1">
        <v>53434.288323410459</v>
      </c>
      <c r="C61" s="1">
        <v>48569.443841430388</v>
      </c>
      <c r="D61" s="1">
        <v>19261.219332999612</v>
      </c>
      <c r="E61" s="1">
        <v>11293.175136939875</v>
      </c>
      <c r="F61" s="1">
        <v>17211.950813732979</v>
      </c>
      <c r="G61" s="1">
        <v>2021.8618185950306</v>
      </c>
      <c r="H61" s="1">
        <v>2842.9826633850657</v>
      </c>
      <c r="I61" s="1">
        <v>723.23455238802239</v>
      </c>
      <c r="J61" s="1">
        <v>3036.7619916485901</v>
      </c>
      <c r="K61" s="1">
        <v>1463.5383916608507</v>
      </c>
      <c r="L61" s="1">
        <v>1240.3160609774354</v>
      </c>
      <c r="M61" s="1">
        <v>51.545871872774235</v>
      </c>
      <c r="N61" s="1">
        <v>56.092095441942611</v>
      </c>
      <c r="O61" s="1">
        <v>8.0155435171772744</v>
      </c>
      <c r="P61" s="1">
        <v>12152.063377545648</v>
      </c>
      <c r="Q61" s="1">
        <v>853.90027041939686</v>
      </c>
      <c r="R61" s="1">
        <v>275.94367776556209</v>
      </c>
      <c r="S61" s="1">
        <v>258.20038634135216</v>
      </c>
      <c r="T61" s="1">
        <v>88.181756818282409</v>
      </c>
      <c r="U61" s="1">
        <v>80.514677914787711</v>
      </c>
      <c r="V61" s="1">
        <v>125.48313158281059</v>
      </c>
      <c r="W61" s="1">
        <v>18108.754804116317</v>
      </c>
      <c r="X61" s="1">
        <v>2899.464354548933</v>
      </c>
      <c r="Y61" s="1">
        <v>2296.9553415360992</v>
      </c>
      <c r="Z61" s="1">
        <v>1296.4052756207814</v>
      </c>
      <c r="AA61" s="1">
        <v>698.24036216929562</v>
      </c>
      <c r="AB61" s="1">
        <v>748.4285806668338</v>
      </c>
    </row>
    <row r="62" spans="1:28" x14ac:dyDescent="0.2">
      <c r="A62" s="3">
        <v>2009</v>
      </c>
      <c r="B62" s="1">
        <v>53940.861173133126</v>
      </c>
      <c r="C62" s="1">
        <v>49243.349770561086</v>
      </c>
      <c r="D62" s="1">
        <v>19619.67460516985</v>
      </c>
      <c r="E62" s="1">
        <v>11583.391163782024</v>
      </c>
      <c r="F62" s="1">
        <v>17325.856702121051</v>
      </c>
      <c r="G62" s="1">
        <v>1904.5929666397633</v>
      </c>
      <c r="H62" s="1">
        <v>2792.9184359322639</v>
      </c>
      <c r="I62" s="1">
        <v>623.58375125691327</v>
      </c>
      <c r="J62" s="1">
        <v>3139.4167350355779</v>
      </c>
      <c r="K62" s="1">
        <v>1460.4151237414881</v>
      </c>
      <c r="L62" s="1">
        <v>1353.5925108744375</v>
      </c>
      <c r="M62" s="1">
        <v>53.527316609590379</v>
      </c>
      <c r="N62" s="1">
        <v>31.910136330325003</v>
      </c>
      <c r="O62" s="1">
        <v>7.1313606072511311</v>
      </c>
      <c r="P62" s="1">
        <v>11200.367429172356</v>
      </c>
      <c r="Q62" s="1">
        <v>546.5302430274885</v>
      </c>
      <c r="R62" s="1">
        <v>296.19533073542425</v>
      </c>
      <c r="S62" s="1">
        <v>275.04727868421918</v>
      </c>
      <c r="T62" s="1">
        <v>79.528366960731148</v>
      </c>
      <c r="U62" s="1">
        <v>72.782127121951333</v>
      </c>
      <c r="V62" s="1">
        <v>135.06058463629711</v>
      </c>
      <c r="W62" s="1">
        <v>19093.709310224462</v>
      </c>
      <c r="X62" s="1">
        <v>3047.4909280320085</v>
      </c>
      <c r="Y62" s="1">
        <v>2471.7320951074503</v>
      </c>
      <c r="Z62" s="1">
        <v>1343.5596184553388</v>
      </c>
      <c r="AA62" s="1">
        <v>764.87780142459678</v>
      </c>
      <c r="AB62" s="1">
        <v>829.64590372256168</v>
      </c>
    </row>
    <row r="63" spans="1:28" x14ac:dyDescent="0.2">
      <c r="A63" s="3">
        <v>2010</v>
      </c>
      <c r="B63" s="1">
        <v>55911.307153026857</v>
      </c>
      <c r="C63" s="1">
        <v>51196.747767784036</v>
      </c>
      <c r="D63" s="1">
        <v>19722.570668000008</v>
      </c>
      <c r="E63" s="1">
        <v>11614.075449174918</v>
      </c>
      <c r="F63" s="1">
        <v>19075.18035558191</v>
      </c>
      <c r="G63" s="1">
        <v>1871.842244758157</v>
      </c>
      <c r="H63" s="1">
        <v>2842.717140484669</v>
      </c>
      <c r="I63" s="1">
        <v>577.03902219280928</v>
      </c>
      <c r="J63" s="1">
        <v>3156.7739390200913</v>
      </c>
      <c r="K63" s="1">
        <v>1513.5623286493799</v>
      </c>
      <c r="L63" s="1">
        <v>1278.8085214032699</v>
      </c>
      <c r="M63" s="1">
        <v>46.198231613903495</v>
      </c>
      <c r="N63" s="1">
        <v>24.231039896151039</v>
      </c>
      <c r="O63" s="1">
        <v>6.4806586559130368</v>
      </c>
      <c r="P63" s="1">
        <v>10598.232979380306</v>
      </c>
      <c r="Q63" s="1">
        <v>705.12237634334701</v>
      </c>
      <c r="R63" s="1">
        <v>283.19565466634117</v>
      </c>
      <c r="S63" s="1">
        <v>261.18626079426087</v>
      </c>
      <c r="T63" s="1">
        <v>82.65444924044391</v>
      </c>
      <c r="U63" s="1">
        <v>75.534476298019101</v>
      </c>
      <c r="V63" s="1">
        <v>146.24910792302302</v>
      </c>
      <c r="W63" s="1">
        <v>20095.369232935398</v>
      </c>
      <c r="X63" s="1">
        <v>3164.9067540261594</v>
      </c>
      <c r="Y63" s="1">
        <v>2581.7404381456836</v>
      </c>
      <c r="Z63" s="1">
        <v>1409.4778413335714</v>
      </c>
      <c r="AA63" s="1">
        <v>813.53085254500274</v>
      </c>
      <c r="AB63" s="1">
        <v>884.10250162053489</v>
      </c>
    </row>
    <row r="64" spans="1:28" x14ac:dyDescent="0.2">
      <c r="A64" s="3">
        <v>2011</v>
      </c>
      <c r="B64" s="1">
        <v>58849.330161224651</v>
      </c>
      <c r="C64" s="1">
        <v>54061.726391660908</v>
      </c>
      <c r="D64" s="1">
        <v>20288.253369146347</v>
      </c>
      <c r="E64" s="1">
        <v>11862.526606288871</v>
      </c>
      <c r="F64" s="1">
        <v>21131.596321227677</v>
      </c>
      <c r="G64" s="1">
        <v>1863.3009971132008</v>
      </c>
      <c r="H64" s="1">
        <v>2924.30277245054</v>
      </c>
      <c r="I64" s="1">
        <v>651.88546061265208</v>
      </c>
      <c r="J64" s="1">
        <v>3212.5076396349973</v>
      </c>
      <c r="K64" s="1">
        <v>1530.242255588088</v>
      </c>
      <c r="L64" s="1">
        <v>1313.7328798231588</v>
      </c>
      <c r="M64" s="1">
        <v>45.755612223056829</v>
      </c>
      <c r="N64" s="1">
        <v>22.339335227998056</v>
      </c>
      <c r="O64" s="1">
        <v>7.0204045993570618</v>
      </c>
      <c r="P64" s="1">
        <v>10867.350913309374</v>
      </c>
      <c r="Q64" s="1">
        <v>795.75717092412606</v>
      </c>
      <c r="R64" s="1">
        <v>299.78394688891967</v>
      </c>
      <c r="S64" s="1">
        <v>278.5782406892335</v>
      </c>
      <c r="T64" s="1">
        <v>84.312528644013952</v>
      </c>
      <c r="U64" s="1">
        <v>76.822092575781454</v>
      </c>
      <c r="V64" s="1">
        <v>160.75513218140384</v>
      </c>
      <c r="W64" s="1">
        <v>21018.608590827615</v>
      </c>
      <c r="X64" s="1">
        <v>3367.2791447586114</v>
      </c>
      <c r="Y64" s="1">
        <v>2864.1222041631336</v>
      </c>
      <c r="Z64" s="1">
        <v>1448.5619989575828</v>
      </c>
      <c r="AA64" s="1">
        <v>857.69242116771716</v>
      </c>
      <c r="AB64" s="1">
        <v>946.07488701893476</v>
      </c>
    </row>
    <row r="65" spans="1:28" x14ac:dyDescent="0.2">
      <c r="A65" s="3">
        <v>2012</v>
      </c>
      <c r="B65" s="1">
        <v>61222.623935397365</v>
      </c>
      <c r="C65" s="1">
        <v>56659.026500052772</v>
      </c>
      <c r="D65" s="1">
        <v>20653.231792790666</v>
      </c>
      <c r="E65" s="1">
        <v>12253.980126403721</v>
      </c>
      <c r="F65" s="1">
        <v>22955.898254262582</v>
      </c>
      <c r="G65" s="1">
        <v>1680.6404852058333</v>
      </c>
      <c r="H65" s="1">
        <v>2882.9569501387655</v>
      </c>
      <c r="I65" s="1">
        <v>660.80205054946555</v>
      </c>
      <c r="J65" s="1">
        <v>3285.6153071141475</v>
      </c>
      <c r="K65" s="1">
        <v>1579.2273808872674</v>
      </c>
      <c r="L65" s="1">
        <v>1340.1493017544058</v>
      </c>
      <c r="M65" s="1">
        <v>46.584573509000684</v>
      </c>
      <c r="N65" s="1">
        <v>19.62339196461728</v>
      </c>
      <c r="O65" s="1">
        <v>6.3479306370621424</v>
      </c>
      <c r="P65" s="1">
        <v>11574.610486361757</v>
      </c>
      <c r="Q65" s="1">
        <v>877.20246656740119</v>
      </c>
      <c r="R65" s="1">
        <v>324.59964561745147</v>
      </c>
      <c r="S65" s="1">
        <v>302.3117222593466</v>
      </c>
      <c r="T65" s="1">
        <v>83.74118705490109</v>
      </c>
      <c r="U65" s="1">
        <v>76.672307757294917</v>
      </c>
      <c r="V65" s="1">
        <v>176.14614577801623</v>
      </c>
      <c r="W65" s="1">
        <v>22091.504837889075</v>
      </c>
      <c r="X65" s="1">
        <v>3581.3620871695543</v>
      </c>
      <c r="Y65" s="1">
        <v>3089.4276284589714</v>
      </c>
      <c r="Z65" s="1">
        <v>1550.4430139861463</v>
      </c>
      <c r="AA65" s="1">
        <v>1000.585588674923</v>
      </c>
      <c r="AB65" s="1">
        <v>1035.9833723214488</v>
      </c>
    </row>
    <row r="66" spans="1:28" x14ac:dyDescent="0.2">
      <c r="A66" s="3">
        <v>2013</v>
      </c>
      <c r="B66" s="1">
        <v>63048.204652694898</v>
      </c>
      <c r="C66" s="1">
        <v>58650.355059506619</v>
      </c>
      <c r="D66" s="1">
        <v>20628.563626009825</v>
      </c>
      <c r="E66" s="1">
        <v>12371.034724712174</v>
      </c>
      <c r="F66" s="1">
        <v>24845.316959264586</v>
      </c>
      <c r="G66" s="1">
        <v>1542.4039984990281</v>
      </c>
      <c r="H66" s="1">
        <v>2855.4455946892786</v>
      </c>
      <c r="I66" s="1">
        <v>628.15696781542681</v>
      </c>
      <c r="J66" s="1">
        <v>3287.3534534229079</v>
      </c>
      <c r="K66" s="1">
        <v>1608.2443003047742</v>
      </c>
      <c r="L66" s="1">
        <v>1352.3428936995069</v>
      </c>
      <c r="M66" s="1">
        <v>43.777390507326096</v>
      </c>
      <c r="N66" s="1">
        <v>17.557121227713441</v>
      </c>
      <c r="O66" s="1">
        <v>5.7345931687905525</v>
      </c>
      <c r="P66" s="1">
        <v>11926.350540959487</v>
      </c>
      <c r="Q66" s="1">
        <v>628.65580753061636</v>
      </c>
      <c r="R66" s="1">
        <v>321.95394069522791</v>
      </c>
      <c r="S66" s="1">
        <v>304.0187196026157</v>
      </c>
      <c r="T66" s="1">
        <v>81.795200752357701</v>
      </c>
      <c r="U66" s="1">
        <v>74.729754872674292</v>
      </c>
      <c r="V66" s="1">
        <v>188.72047627763015</v>
      </c>
      <c r="W66" s="1">
        <v>22748.103206974487</v>
      </c>
      <c r="X66" s="1">
        <v>3629.8125430547393</v>
      </c>
      <c r="Y66" s="1">
        <v>3196.3925814002882</v>
      </c>
      <c r="Z66" s="1">
        <v>1544.4072096835171</v>
      </c>
      <c r="AA66" s="1">
        <v>1088.4610805203761</v>
      </c>
      <c r="AB66" s="1">
        <v>1103.003182286855</v>
      </c>
    </row>
    <row r="67" spans="1:28" x14ac:dyDescent="0.2">
      <c r="A67" s="3">
        <v>2014</v>
      </c>
      <c r="B67" s="1">
        <v>63964.827464594331</v>
      </c>
      <c r="C67" s="1">
        <v>59601.541752975994</v>
      </c>
      <c r="D67" s="1">
        <v>20960.91247341927</v>
      </c>
      <c r="E67" s="1">
        <v>12832.093746305631</v>
      </c>
      <c r="F67" s="1">
        <v>24976.444119383883</v>
      </c>
      <c r="G67" s="1">
        <v>1564.5208354917152</v>
      </c>
      <c r="H67" s="1">
        <v>2798.7648761266269</v>
      </c>
      <c r="I67" s="1">
        <v>629.94374921095823</v>
      </c>
      <c r="J67" s="1">
        <v>3371.9240291848046</v>
      </c>
      <c r="K67" s="1">
        <v>1590.0760913441468</v>
      </c>
      <c r="L67" s="1">
        <v>1391.4332398702616</v>
      </c>
      <c r="M67" s="1">
        <v>43.661172283422779</v>
      </c>
      <c r="N67" s="1">
        <v>16.511245774664491</v>
      </c>
      <c r="O67" s="1">
        <v>5.0595026373102749</v>
      </c>
      <c r="P67" s="1">
        <v>11578.82468310524</v>
      </c>
      <c r="Q67" s="1">
        <v>509.90537604159078</v>
      </c>
      <c r="R67" s="1">
        <v>284.67213677710214</v>
      </c>
      <c r="S67" s="1">
        <v>269.68181889496987</v>
      </c>
      <c r="T67" s="1">
        <v>81.456219845842668</v>
      </c>
      <c r="U67" s="1">
        <v>74.367060443753033</v>
      </c>
      <c r="V67" s="1">
        <v>204.93464626712137</v>
      </c>
      <c r="W67" s="1">
        <v>23302.632448746444</v>
      </c>
      <c r="X67" s="1">
        <v>3735.385748194275</v>
      </c>
      <c r="Y67" s="1">
        <v>3362.1806560132009</v>
      </c>
      <c r="Z67" s="1">
        <v>1581.9081307815361</v>
      </c>
      <c r="AA67" s="1">
        <v>1173.1007798459711</v>
      </c>
      <c r="AB67" s="1">
        <v>1062.1526322233342</v>
      </c>
    </row>
    <row r="68" spans="1:28" x14ac:dyDescent="0.2">
      <c r="A68" s="3">
        <v>2015</v>
      </c>
      <c r="B68" s="1">
        <v>66060.274182917492</v>
      </c>
      <c r="C68" s="1">
        <v>61818.409356147589</v>
      </c>
      <c r="D68" s="1">
        <v>21214.19157341728</v>
      </c>
      <c r="E68" s="1">
        <v>13263.926932446464</v>
      </c>
      <c r="F68" s="1">
        <v>26499.219953396117</v>
      </c>
      <c r="G68" s="1">
        <v>1512.5151603802392</v>
      </c>
      <c r="H68" s="1">
        <v>2729.3496663896599</v>
      </c>
      <c r="I68" s="1">
        <v>590.73921831167627</v>
      </c>
      <c r="J68" s="1">
        <v>3390.4666852774171</v>
      </c>
      <c r="K68" s="1">
        <v>1596.133786085994</v>
      </c>
      <c r="L68" s="1">
        <v>1385.9214185729056</v>
      </c>
      <c r="M68" s="1">
        <v>45.034123743269085</v>
      </c>
      <c r="N68" s="1">
        <v>15.563536092264732</v>
      </c>
      <c r="O68" s="1">
        <v>4.7791836399522643</v>
      </c>
      <c r="P68" s="1">
        <v>10706.430245466439</v>
      </c>
      <c r="Q68" s="1">
        <v>508.78787564523088</v>
      </c>
      <c r="R68" s="1">
        <v>267.7277921431558</v>
      </c>
      <c r="S68" s="1">
        <v>249.51796886263057</v>
      </c>
      <c r="T68" s="1">
        <v>81.198293169234745</v>
      </c>
      <c r="U68" s="1">
        <v>74.114660369234727</v>
      </c>
      <c r="V68" s="1">
        <v>227.66358630450378</v>
      </c>
      <c r="W68" s="1">
        <v>24524.619313012437</v>
      </c>
      <c r="X68" s="1">
        <v>3889.8969654963512</v>
      </c>
      <c r="Y68" s="1">
        <v>3617.5343394566139</v>
      </c>
      <c r="Z68" s="1">
        <v>1652.74041217901</v>
      </c>
      <c r="AA68" s="1">
        <v>1316.414233364226</v>
      </c>
      <c r="AB68" s="1">
        <v>1062.6995049116499</v>
      </c>
    </row>
    <row r="69" spans="1:28" x14ac:dyDescent="0.2">
      <c r="A69" s="3">
        <v>2016</v>
      </c>
      <c r="B69" s="1">
        <v>66043.51600454525</v>
      </c>
      <c r="C69" s="1">
        <v>61666.534931589544</v>
      </c>
      <c r="D69" s="1">
        <v>21109.423491382378</v>
      </c>
      <c r="E69" s="1">
        <v>13327.049370351229</v>
      </c>
      <c r="F69" s="1">
        <v>26361.313457591885</v>
      </c>
      <c r="G69" s="1">
        <v>1650.664117839126</v>
      </c>
      <c r="H69" s="1">
        <v>2726.3169551165538</v>
      </c>
      <c r="I69" s="1">
        <v>534.28434047869041</v>
      </c>
      <c r="J69" s="1">
        <v>3400.0490482922255</v>
      </c>
      <c r="K69" s="1">
        <v>1636.1323922658009</v>
      </c>
      <c r="L69" s="1">
        <v>1312.8035829616854</v>
      </c>
      <c r="M69" s="1">
        <v>35.204862844052315</v>
      </c>
      <c r="N69" s="1">
        <v>18.128825600315757</v>
      </c>
      <c r="O69" s="1">
        <v>3.3859027108390323</v>
      </c>
      <c r="P69" s="1">
        <v>10321.538060679983</v>
      </c>
      <c r="Q69" s="1">
        <v>854.49380763865815</v>
      </c>
      <c r="R69" s="1">
        <v>257.38933240104478</v>
      </c>
      <c r="S69" s="1">
        <v>244.50024367517796</v>
      </c>
      <c r="T69" s="1">
        <v>80.341856905299977</v>
      </c>
      <c r="U69" s="1">
        <v>73.768846305299988</v>
      </c>
      <c r="V69" s="1">
        <v>231.32737513611974</v>
      </c>
      <c r="W69" s="1">
        <v>24405.241328771928</v>
      </c>
      <c r="X69" s="1">
        <v>4039.325454850763</v>
      </c>
      <c r="Y69" s="1">
        <v>3591.5239125693074</v>
      </c>
      <c r="Z69" s="1">
        <v>1596.3038148555868</v>
      </c>
      <c r="AA69" s="1">
        <v>1262.9358977988786</v>
      </c>
      <c r="AB69" s="1">
        <v>1094.0255075905293</v>
      </c>
    </row>
    <row r="70" spans="1:28" x14ac:dyDescent="0.2">
      <c r="A70" s="3">
        <v>2017</v>
      </c>
      <c r="B70" s="1">
        <v>66160.716805368822</v>
      </c>
      <c r="C70" s="1">
        <v>61520.534415729162</v>
      </c>
      <c r="D70" s="1">
        <v>21267.59033390084</v>
      </c>
      <c r="E70" s="1">
        <v>13433.390419343474</v>
      </c>
      <c r="F70" s="1">
        <v>25907.07295585228</v>
      </c>
      <c r="G70" s="1">
        <v>1841.560971208457</v>
      </c>
      <c r="H70" s="1">
        <v>2798.6214184311993</v>
      </c>
      <c r="I70" s="1">
        <v>565.29999999999995</v>
      </c>
      <c r="J70" s="1">
        <v>3475.2384729323312</v>
      </c>
      <c r="K70" s="1">
        <v>1709.2332545779691</v>
      </c>
      <c r="L70" s="1">
        <v>1327.4130512436514</v>
      </c>
      <c r="M70" s="1">
        <v>36.646507762343113</v>
      </c>
      <c r="N70" s="1">
        <v>21.794981697313034</v>
      </c>
      <c r="O70" s="1">
        <v>2.9131156319477358</v>
      </c>
      <c r="P70" s="1">
        <v>10440.430097192935</v>
      </c>
      <c r="Q70" s="1">
        <v>938.40680374206079</v>
      </c>
      <c r="R70" s="1">
        <v>239.14224263307815</v>
      </c>
      <c r="S70" s="1">
        <v>227.87447427290454</v>
      </c>
      <c r="T70" s="1">
        <v>81.744162891775019</v>
      </c>
      <c r="U70" s="1">
        <v>75.088530291775015</v>
      </c>
      <c r="V70" s="1">
        <v>246.04087022019905</v>
      </c>
      <c r="W70" s="1">
        <v>25241.896030615684</v>
      </c>
      <c r="X70" s="1">
        <v>4139.0038068507547</v>
      </c>
      <c r="Y70" s="1">
        <v>3816.7784054275094</v>
      </c>
      <c r="Z70" s="1">
        <v>1640.9704024825962</v>
      </c>
      <c r="AA70" s="1">
        <v>1308.2859824056636</v>
      </c>
      <c r="AB70" s="1">
        <v>1116.9813144411394</v>
      </c>
    </row>
    <row r="71" spans="1:28" x14ac:dyDescent="0.2">
      <c r="A71" s="3">
        <v>2018</v>
      </c>
      <c r="B71" s="1">
        <v>65789.215981012734</v>
      </c>
      <c r="C71" s="1">
        <v>61003.576847925113</v>
      </c>
      <c r="D71" s="1">
        <v>21212.901880122834</v>
      </c>
      <c r="E71" s="1">
        <v>13144.048969740215</v>
      </c>
      <c r="F71" s="1">
        <v>25717.392297508442</v>
      </c>
      <c r="G71" s="1">
        <v>1920.265482648249</v>
      </c>
      <c r="H71" s="1">
        <v>2865.373650439371</v>
      </c>
      <c r="I71" s="1">
        <v>610.27718300000004</v>
      </c>
      <c r="J71" s="1">
        <v>3433.3891798</v>
      </c>
      <c r="K71" s="1">
        <v>1733.2038409999996</v>
      </c>
      <c r="L71" s="1">
        <v>1328.116203</v>
      </c>
      <c r="M71" s="1">
        <v>43.149622999999991</v>
      </c>
      <c r="N71" s="1">
        <v>20.305963999999996</v>
      </c>
      <c r="O71" s="1">
        <v>2.8643529999999999</v>
      </c>
      <c r="P71" s="1">
        <v>10809.709658795939</v>
      </c>
      <c r="Q71" s="1">
        <v>1127.662605</v>
      </c>
      <c r="R71" s="1">
        <v>224.101156</v>
      </c>
      <c r="S71" s="1">
        <v>210.96697780786027</v>
      </c>
      <c r="T71" s="1">
        <v>83.1</v>
      </c>
      <c r="U71" s="1">
        <v>76.400000000000006</v>
      </c>
      <c r="V71" s="1">
        <v>261.03930600000001</v>
      </c>
      <c r="W71" s="1">
        <v>25688.354152446227</v>
      </c>
      <c r="X71" s="1">
        <v>3923.3402912000001</v>
      </c>
      <c r="Y71" s="1">
        <v>4138.1436909090899</v>
      </c>
      <c r="Z71" s="1">
        <v>1607.7998460000001</v>
      </c>
      <c r="AA71" s="1">
        <v>1366.6770073908285</v>
      </c>
      <c r="AB71" s="1">
        <v>1122.167661</v>
      </c>
    </row>
    <row r="72" spans="1:28" s="1" customFormat="1" ht="15" customHeight="1" x14ac:dyDescent="0.4">
      <c r="A72" s="3">
        <v>2019</v>
      </c>
      <c r="B72" s="1">
        <v>66384.3</v>
      </c>
      <c r="C72" s="1">
        <v>61369.7</v>
      </c>
      <c r="D72" s="1">
        <v>20961.400000000001</v>
      </c>
      <c r="E72" s="1">
        <v>13359.6</v>
      </c>
      <c r="F72" s="1">
        <v>26077.9</v>
      </c>
      <c r="G72" s="1">
        <v>2131.9</v>
      </c>
      <c r="H72" s="1">
        <v>2882.7</v>
      </c>
      <c r="I72" s="1">
        <v>588.9</v>
      </c>
      <c r="J72" s="1">
        <v>3493</v>
      </c>
      <c r="K72" s="1">
        <v>1752</v>
      </c>
      <c r="L72" s="1">
        <v>1348.5</v>
      </c>
      <c r="M72" s="1">
        <v>46.7</v>
      </c>
      <c r="N72" s="1">
        <v>23.4</v>
      </c>
      <c r="O72" s="1">
        <v>2.9</v>
      </c>
      <c r="P72" s="1">
        <v>10938.8</v>
      </c>
      <c r="Q72" s="1">
        <v>1227.3</v>
      </c>
      <c r="R72" s="1">
        <v>215.3</v>
      </c>
      <c r="S72" s="1">
        <v>202.1</v>
      </c>
      <c r="T72" s="1">
        <v>83.3</v>
      </c>
      <c r="U72" s="1">
        <v>77.2</v>
      </c>
      <c r="V72" s="1">
        <v>2777</v>
      </c>
      <c r="W72" s="1">
        <v>27400.799999999999</v>
      </c>
      <c r="X72" s="1">
        <v>4242.5</v>
      </c>
      <c r="Y72" s="1">
        <v>4584.5</v>
      </c>
      <c r="Z72" s="1">
        <v>1731.4</v>
      </c>
      <c r="AA72" s="1">
        <v>1419.5</v>
      </c>
      <c r="AB72" s="1">
        <v>1165.5999999999999</v>
      </c>
    </row>
    <row r="73" spans="1:28" s="1" customFormat="1" ht="15.75" customHeight="1" x14ac:dyDescent="0.4">
      <c r="A73" s="3">
        <v>2020</v>
      </c>
      <c r="B73" s="1">
        <v>66949.2</v>
      </c>
      <c r="C73" s="1">
        <v>61674.3</v>
      </c>
      <c r="D73" s="1">
        <v>21186</v>
      </c>
      <c r="E73" s="1">
        <v>13425.4</v>
      </c>
      <c r="F73" s="1">
        <v>26066.5</v>
      </c>
      <c r="G73" s="1">
        <v>2287.5</v>
      </c>
      <c r="H73" s="1">
        <v>2987.4</v>
      </c>
      <c r="I73" s="1">
        <v>591</v>
      </c>
      <c r="J73" s="1">
        <v>3586.4</v>
      </c>
      <c r="K73" s="1">
        <v>1799.3</v>
      </c>
      <c r="L73" s="1">
        <v>1404.9</v>
      </c>
      <c r="M73" s="1">
        <v>45.7</v>
      </c>
      <c r="N73" s="1">
        <v>24.9</v>
      </c>
      <c r="O73" s="1">
        <v>1.9</v>
      </c>
      <c r="P73" s="1">
        <v>10812.1</v>
      </c>
      <c r="Q73" s="1">
        <v>1198.4000000000001</v>
      </c>
      <c r="R73" s="1">
        <v>213.4</v>
      </c>
      <c r="S73" s="1">
        <v>202.2</v>
      </c>
      <c r="T73" s="1">
        <v>78.8</v>
      </c>
      <c r="U73" s="1">
        <v>73.5</v>
      </c>
      <c r="V73" s="1">
        <v>293.2</v>
      </c>
      <c r="W73" s="1">
        <v>28692.400000000001</v>
      </c>
      <c r="X73" s="1">
        <v>4406.6000000000004</v>
      </c>
      <c r="Y73" s="1">
        <v>5121.8999999999996</v>
      </c>
      <c r="Z73" s="1">
        <v>1781.5</v>
      </c>
      <c r="AA73" s="1">
        <v>1431.4</v>
      </c>
      <c r="AB73" s="1">
        <v>1151.3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ignoredErrors>
    <ignoredError sqref="C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主要农产品产量（万吨）（补全）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KevinG</dc:creator>
  <cp:lastModifiedBy>KevinG</cp:lastModifiedBy>
  <dcterms:created xsi:type="dcterms:W3CDTF">2020-08-24T00:14:35Z</dcterms:created>
  <dcterms:modified xsi:type="dcterms:W3CDTF">2023-01-28T06:59:57Z</dcterms:modified>
</cp:coreProperties>
</file>