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ai\Documents\GitHub\detector\logdata\"/>
    </mc:Choice>
  </mc:AlternateContent>
  <xr:revisionPtr revIDLastSave="0" documentId="13_ncr:1_{6C02707B-BA99-426D-A03A-4017CD829C9A}" xr6:coauthVersionLast="45" xr6:coauthVersionMax="45" xr10:uidLastSave="{00000000-0000-0000-0000-000000000000}"/>
  <bookViews>
    <workbookView xWindow="-110" yWindow="-110" windowWidth="19420" windowHeight="11020" xr2:uid="{7E014F83-8137-460B-A8BB-39E7359F9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 a="1"/>
  <c r="F15" i="1" s="1"/>
  <c r="F11" i="1" a="1"/>
  <c r="F11" i="1" s="1"/>
  <c r="F9" i="1"/>
  <c r="F8" i="1"/>
  <c r="F7" i="1"/>
  <c r="C9" i="1"/>
  <c r="B9" i="1"/>
  <c r="C8" i="1"/>
  <c r="B8" i="1"/>
  <c r="C7" i="1"/>
  <c r="B7" i="1"/>
  <c r="F5" i="1"/>
  <c r="F4" i="1"/>
  <c r="F3" i="1"/>
  <c r="E5" i="1"/>
  <c r="E4" i="1"/>
  <c r="E3" i="1"/>
  <c r="D5" i="1"/>
  <c r="D4" i="1"/>
  <c r="D3" i="1"/>
  <c r="C5" i="1"/>
  <c r="C4" i="1"/>
  <c r="C3" i="1"/>
  <c r="F17" i="1" l="1"/>
  <c r="F16" i="1"/>
  <c r="H11" i="1"/>
  <c r="H13" i="1"/>
  <c r="G12" i="1"/>
  <c r="G13" i="1"/>
  <c r="F12" i="1"/>
  <c r="F13" i="1"/>
  <c r="H12" i="1"/>
  <c r="G11" i="1"/>
</calcChain>
</file>

<file path=xl/sharedStrings.xml><?xml version="1.0" encoding="utf-8"?>
<sst xmlns="http://schemas.openxmlformats.org/spreadsheetml/2006/main" count="16" uniqueCount="11">
  <si>
    <t>Arduino Reading</t>
  </si>
  <si>
    <t>Temp C</t>
  </si>
  <si>
    <t>Temp K</t>
  </si>
  <si>
    <t>Resistance</t>
  </si>
  <si>
    <t>ln Resistance</t>
  </si>
  <si>
    <t>1/T</t>
  </si>
  <si>
    <t>a</t>
  </si>
  <si>
    <t>b</t>
  </si>
  <si>
    <t>c</t>
  </si>
  <si>
    <t>=</t>
  </si>
  <si>
    <t>1/T = 1 / (a + b ln R + c (ln R)^3)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</si>
</sst>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0EF4-A0E9-41CB-A48C-6FA69F86CBD3}">
  <dimension ref="A1:I18"/>
  <sheetViews>
    <sheetView tabSelected="1" workbookViewId="0">
      <selection activeCell="M15" sqref="M15"/>
    </sheetView>
  </sheetViews>
  <sheetFormatPr defaultRowHeight="14.5" x14ac:dyDescent="0.35"/>
  <cols>
    <col min="6" max="6" width="11.81640625" bestFit="1" customWidth="1"/>
  </cols>
  <sheetData>
    <row r="1" spans="1:9" x14ac:dyDescent="0.35">
      <c r="A1" t="s">
        <v>10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5">
      <c r="A3">
        <v>509</v>
      </c>
      <c r="B3">
        <v>23.7</v>
      </c>
      <c r="C3">
        <f>B3+273.15</f>
        <v>296.84999999999997</v>
      </c>
      <c r="D3">
        <f>10000 * ((1024 / A3 - 1))</f>
        <v>10117.878192534379</v>
      </c>
      <c r="E3">
        <f>LN(D3)</f>
        <v>9.2220592560893966</v>
      </c>
      <c r="F3">
        <f>1/C3</f>
        <v>3.3687047330301502E-3</v>
      </c>
    </row>
    <row r="4" spans="1:9" x14ac:dyDescent="0.35">
      <c r="A4">
        <v>960</v>
      </c>
      <c r="B4">
        <v>100</v>
      </c>
      <c r="C4">
        <f>B4+273.15</f>
        <v>373.15</v>
      </c>
      <c r="D4">
        <f>10000 * ((1024 / A4 - 1))</f>
        <v>666.66666666666652</v>
      </c>
      <c r="E4">
        <f>LN(D4)</f>
        <v>6.5022901708739722</v>
      </c>
      <c r="F4">
        <f>1/C4</f>
        <v>2.6798874447273215E-3</v>
      </c>
    </row>
    <row r="5" spans="1:9" x14ac:dyDescent="0.35">
      <c r="A5">
        <v>252</v>
      </c>
      <c r="B5">
        <v>-0.3</v>
      </c>
      <c r="C5">
        <f>B5+273.15</f>
        <v>272.84999999999997</v>
      </c>
      <c r="D5">
        <f>10000 * ((1024 / A5 - 1))</f>
        <v>30634.920634920632</v>
      </c>
      <c r="E5">
        <f>LN(D5)</f>
        <v>10.329895834489536</v>
      </c>
      <c r="F5">
        <f>1/C5</f>
        <v>3.6650174088326925E-3</v>
      </c>
    </row>
    <row r="7" spans="1:9" x14ac:dyDescent="0.35">
      <c r="A7">
        <v>1</v>
      </c>
      <c r="B7">
        <f>E3</f>
        <v>9.2220592560893966</v>
      </c>
      <c r="C7">
        <f>E3^3</f>
        <v>784.30272749799769</v>
      </c>
      <c r="D7" t="s">
        <v>6</v>
      </c>
      <c r="F7">
        <f>F3</f>
        <v>3.3687047330301502E-3</v>
      </c>
    </row>
    <row r="8" spans="1:9" x14ac:dyDescent="0.35">
      <c r="A8">
        <v>1</v>
      </c>
      <c r="B8">
        <f>E4</f>
        <v>6.5022901708739722</v>
      </c>
      <c r="C8">
        <f>E4^3</f>
        <v>274.91538144549895</v>
      </c>
      <c r="D8" t="s">
        <v>7</v>
      </c>
      <c r="E8" s="1" t="s">
        <v>9</v>
      </c>
      <c r="F8">
        <f>F4</f>
        <v>2.6798874447273215E-3</v>
      </c>
    </row>
    <row r="9" spans="1:9" x14ac:dyDescent="0.35">
      <c r="A9">
        <v>1</v>
      </c>
      <c r="B9">
        <f>E5</f>
        <v>10.329895834489536</v>
      </c>
      <c r="C9">
        <f>E5^3</f>
        <v>1102.2695911751357</v>
      </c>
      <c r="D9" t="s">
        <v>8</v>
      </c>
      <c r="F9">
        <f>F5</f>
        <v>3.6650174088326925E-3</v>
      </c>
    </row>
    <row r="11" spans="1:9" x14ac:dyDescent="0.35">
      <c r="D11" t="s">
        <v>6</v>
      </c>
      <c r="F11">
        <f t="array" ref="F11:H13">MINVERSE(A7:C9)</f>
        <v>-14.401793506821745</v>
      </c>
      <c r="G11">
        <v>6.8671466671108625</v>
      </c>
      <c r="H11">
        <v>8.5346468397108826</v>
      </c>
      <c r="I11">
        <v>3.3687047330301502E-3</v>
      </c>
    </row>
    <row r="12" spans="1:9" x14ac:dyDescent="0.35">
      <c r="D12" t="s">
        <v>7</v>
      </c>
      <c r="E12" s="1" t="s">
        <v>9</v>
      </c>
      <c r="F12">
        <v>2.7534554994211193</v>
      </c>
      <c r="G12">
        <v>-1.0582016736357693</v>
      </c>
      <c r="H12">
        <v>-1.69525382578535</v>
      </c>
      <c r="I12">
        <v>2.6798874447273215E-3</v>
      </c>
    </row>
    <row r="13" spans="1:9" x14ac:dyDescent="0.35">
      <c r="D13" t="s">
        <v>8</v>
      </c>
      <c r="F13">
        <v>-1.2738367364495171E-2</v>
      </c>
      <c r="G13">
        <v>3.6869078363093648E-3</v>
      </c>
      <c r="H13">
        <v>9.0514595281858054E-3</v>
      </c>
      <c r="I13">
        <v>3.6650174088326925E-3</v>
      </c>
    </row>
    <row r="15" spans="1:9" x14ac:dyDescent="0.35">
      <c r="E15" s="1" t="s">
        <v>9</v>
      </c>
      <c r="F15">
        <f t="array" ref="F15:F17">MMULT(F11:H13,I11:I13)</f>
        <v>1.167419429517487E-3</v>
      </c>
    </row>
    <row r="16" spans="1:9" x14ac:dyDescent="0.35">
      <c r="F16">
        <v>2.2658241002835103E-4</v>
      </c>
    </row>
    <row r="17" spans="6:7" x14ac:dyDescent="0.35">
      <c r="F17">
        <v>1.424563346860824E-7</v>
      </c>
    </row>
    <row r="18" spans="6:7" x14ac:dyDescent="0.35">
      <c r="G18" s="2">
        <v>1.4245633468608201E-7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Train</dc:creator>
  <cp:lastModifiedBy>Gordan Train</cp:lastModifiedBy>
  <dcterms:created xsi:type="dcterms:W3CDTF">2020-01-15T21:41:40Z</dcterms:created>
  <dcterms:modified xsi:type="dcterms:W3CDTF">2020-01-15T22:17:51Z</dcterms:modified>
</cp:coreProperties>
</file>