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ContHumedad ASTM C566-25\"/>
    </mc:Choice>
  </mc:AlternateContent>
  <xr:revisionPtr revIDLastSave="0" documentId="13_ncr:1_{1A470AA5-8957-4A64-A792-123F7432E7F3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ó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FORMATO!$A$1:$N$49</definedName>
    <definedName name="_xlnm.Print_Area" localSheetId="1">INFORME!$A$1:$N$50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91" l="1"/>
  <c r="N7" i="91"/>
  <c r="B47" i="92"/>
  <c r="D11" i="94" l="1"/>
  <c r="F16" i="91"/>
  <c r="F15" i="91"/>
  <c r="F14" i="91"/>
  <c r="N16" i="91"/>
  <c r="N15" i="91"/>
  <c r="N14" i="91"/>
  <c r="N6" i="91"/>
  <c r="D6" i="91"/>
  <c r="D7" i="91"/>
  <c r="D8" i="91"/>
  <c r="D5" i="91"/>
  <c r="D18" i="94"/>
  <c r="D15" i="94"/>
  <c r="D16" i="94"/>
  <c r="D17" i="94"/>
  <c r="D14" i="94"/>
  <c r="H8" i="94"/>
  <c r="I32" i="91"/>
  <c r="O16" i="91"/>
  <c r="D10" i="94" l="1"/>
  <c r="D9" i="94"/>
  <c r="E18" i="94" s="1"/>
  <c r="E15" i="94" l="1"/>
  <c r="E16" i="94"/>
  <c r="E17" i="94"/>
  <c r="I36" i="91"/>
  <c r="I35" i="91"/>
  <c r="E21" i="93" l="1"/>
  <c r="F21" i="93"/>
  <c r="G21" i="93"/>
  <c r="H21" i="93"/>
  <c r="D21" i="93"/>
  <c r="E20" i="94" l="1"/>
  <c r="E39" i="94" l="1"/>
  <c r="E40" i="94" s="1"/>
  <c r="K22" i="91" l="1"/>
  <c r="K21" i="91"/>
  <c r="D23" i="94"/>
  <c r="E23" i="94" s="1"/>
  <c r="E41" i="94"/>
  <c r="D20" i="94"/>
  <c r="D19" i="94"/>
  <c r="F25" i="93"/>
  <c r="F24" i="93"/>
  <c r="K26" i="91" l="1"/>
  <c r="F28" i="93"/>
  <c r="K23" i="91"/>
  <c r="K24" i="91"/>
  <c r="F26" i="93"/>
  <c r="E19" i="94"/>
  <c r="D21" i="94"/>
  <c r="K27" i="91"/>
  <c r="F29" i="93" l="1"/>
  <c r="K25" i="91"/>
  <c r="F27" i="93"/>
  <c r="F30" i="93"/>
  <c r="E21" i="94"/>
  <c r="B39" i="92" l="1"/>
  <c r="B43" i="92"/>
  <c r="G39" i="92" s="1"/>
  <c r="K28" i="91"/>
  <c r="C41" i="92" l="1"/>
  <c r="F41" i="92" s="1"/>
  <c r="G43" i="92"/>
  <c r="B38" i="92"/>
  <c r="B54" i="92"/>
  <c r="B53" i="92"/>
  <c r="B52" i="92"/>
  <c r="C46" i="92"/>
  <c r="F46" i="92" s="1"/>
  <c r="C42" i="92"/>
  <c r="F42" i="92" s="1"/>
  <c r="C45" i="92" l="1"/>
  <c r="F45" i="92" s="1"/>
  <c r="F47" i="92" l="1"/>
  <c r="H47" i="92" l="1"/>
  <c r="C54" i="92" s="1"/>
  <c r="D22" i="93"/>
  <c r="G27" i="93" s="1"/>
  <c r="E22" i="93"/>
  <c r="F22" i="93"/>
  <c r="G22" i="93"/>
  <c r="H22" i="93"/>
  <c r="G28" i="93" l="1"/>
  <c r="G24" i="93"/>
  <c r="G25" i="93"/>
  <c r="G26" i="93"/>
  <c r="G30" i="93"/>
  <c r="C44" i="92" s="1"/>
  <c r="G29" i="93"/>
  <c r="C40" i="92" s="1"/>
  <c r="F40" i="92" l="1"/>
  <c r="F39" i="92" s="1"/>
  <c r="H39" i="92" s="1"/>
  <c r="F44" i="92"/>
  <c r="F43" i="92" s="1"/>
  <c r="H43" i="92" s="1"/>
  <c r="C53" i="92" s="1"/>
  <c r="C52" i="92" l="1"/>
  <c r="C55" i="92" s="1"/>
  <c r="D52" i="92" s="1"/>
  <c r="F48" i="92"/>
  <c r="F49" i="92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53" i="92" l="1"/>
  <c r="D54" i="92"/>
  <c r="D55" i="92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<sst xmlns="http://schemas.openxmlformats.org/spreadsheetml/2006/main" count="327" uniqueCount="215">
  <si>
    <t>LABORATORIO DE ENSAYO DE MATERIALES</t>
  </si>
  <si>
    <t>CLIENTE</t>
  </si>
  <si>
    <t>:</t>
  </si>
  <si>
    <t xml:space="preserve">                 CÓDIGO</t>
  </si>
  <si>
    <t>F-LEM-P-AG.20.02</t>
  </si>
  <si>
    <t>DIRECCIÓN **</t>
  </si>
  <si>
    <t>PROYECTO **</t>
  </si>
  <si>
    <t>UBICACIÓN **</t>
  </si>
  <si>
    <t>** Datos proporcionados por el cliente</t>
  </si>
  <si>
    <t>Standard Test Method for Total Evaporable Moisture Content of Aggregate by Drying</t>
  </si>
  <si>
    <t>ASTM C566-19</t>
  </si>
  <si>
    <t>DATOS DE LA MUESTRA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</si>
  <si>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</si>
  <si>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</si>
  <si>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</si>
  <si>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</si>
  <si>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</si>
  <si>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</si>
  <si>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</si>
  <si>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</si>
  <si>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</t>
  </si>
  <si>
    <t>Datos</t>
  </si>
  <si>
    <t>N° de ensayo</t>
  </si>
  <si>
    <t>N°</t>
  </si>
  <si>
    <t>Recipiente Nº</t>
  </si>
  <si>
    <t>Masa de recipiente + muestra húmedo</t>
  </si>
  <si>
    <t>g</t>
  </si>
  <si>
    <t xml:space="preserve">Masa de recipiente + muestra seca </t>
  </si>
  <si>
    <t>Masa de agua</t>
  </si>
  <si>
    <t>Masa de recipiente</t>
  </si>
  <si>
    <t>Masa de muestra seca</t>
  </si>
  <si>
    <t>Contenido de Humedad de la muestra*</t>
  </si>
  <si>
    <t>%</t>
  </si>
  <si>
    <t xml:space="preserve">Condiciones del ensayo </t>
  </si>
  <si>
    <t>- Se excluyó algún material de la muestra de ensayo (Si/No)</t>
  </si>
  <si>
    <t>Nota:</t>
  </si>
  <si>
    <t>Observaciones:</t>
  </si>
  <si>
    <t>Fin del Informe</t>
  </si>
  <si>
    <t>Página 1 de 1</t>
  </si>
  <si>
    <t>DATOS DEL ENSAYO</t>
  </si>
  <si>
    <t>Informacion para la Correccion por Certificado de Calibración:</t>
  </si>
  <si>
    <t>Precision Balanza al 0.1g</t>
  </si>
  <si>
    <t>Correccion</t>
  </si>
  <si>
    <t>Codigo balanza</t>
  </si>
  <si>
    <t>Fecha de calibración</t>
  </si>
  <si>
    <t>CORRECCION</t>
  </si>
  <si>
    <t>Masa de la recipiente + muestra húmedo</t>
  </si>
  <si>
    <t>Masa de la recipiente + muestra seca</t>
  </si>
  <si>
    <t>* Reporte al 0.1%</t>
  </si>
  <si>
    <t>Perdida de masa seca adicional (Tiene que ser menor al 0.1%)</t>
  </si>
  <si>
    <t xml:space="preserve">Peso mínimo             (kg)
</t>
  </si>
  <si>
    <t xml:space="preserve">MARCA CON X </t>
  </si>
  <si>
    <t>Arena</t>
  </si>
  <si>
    <t>No 4</t>
  </si>
  <si>
    <t>Piedra</t>
  </si>
  <si>
    <t xml:space="preserve"> Aproximación 0.1% (g)=</t>
  </si>
  <si>
    <t xml:space="preserve">Verificacion si cumple el peso minimo al método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</si>
  <si>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</si>
  <si>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</si>
  <si>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</si>
  <si>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</si>
  <si>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</si>
  <si>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</si>
  <si>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</si>
  <si>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</si>
  <si>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</si>
  <si>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</si>
  <si>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</si>
  <si>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</si>
  <si>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Agua presente en la matriz de Agregado</t>
  </si>
  <si>
    <t>Paso 1. Definicion del proceso de medición</t>
  </si>
  <si>
    <t>Variables:</t>
  </si>
  <si>
    <t>Masa humeda (W)</t>
  </si>
  <si>
    <t>Masa seca ( D)</t>
  </si>
  <si>
    <t>Fórmula:</t>
  </si>
  <si>
    <t>Equipos a utilizar:</t>
  </si>
  <si>
    <t xml:space="preserve">Balanza con resulución de lectura de 0.1g 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</si>
  <si>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</si>
  <si>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</si>
  <si>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</si>
  <si>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</si>
  <si>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</si>
  <si>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</si>
  <si>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</si>
  <si>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</si>
  <si>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</si>
  <si>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</si>
  <si>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</si>
  <si>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</si>
  <si>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</si>
  <si>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</si>
  <si>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</si>
  <si>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</si>
  <si>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</si>
  <si>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</si>
  <si>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</si>
  <si>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</t>
  </si>
  <si>
    <t>factor de presición</t>
  </si>
  <si>
    <t>Norma, K=1</t>
  </si>
  <si>
    <t>Incertidumbre Estándar Combinada</t>
  </si>
  <si>
    <t>Incertidumbre Expandida, K = 2 (al 95%)</t>
  </si>
  <si>
    <t>Factor de Influencia</t>
  </si>
  <si>
    <t xml:space="preserve">% </t>
  </si>
  <si>
    <t>CALIBRACION DE LA BALANZA</t>
  </si>
  <si>
    <t>Variables</t>
  </si>
  <si>
    <t>MES</t>
  </si>
  <si>
    <t>DESV STD</t>
  </si>
  <si>
    <t>Busqueda de Repetibilidad de la masa</t>
  </si>
  <si>
    <t>Tara + suelo húmedo</t>
  </si>
  <si>
    <t>Tara + suelo seco</t>
  </si>
  <si>
    <t>Tara + suelo seco 1</t>
  </si>
  <si>
    <t>Peso de agua</t>
  </si>
  <si>
    <t>Peso de tara</t>
  </si>
  <si>
    <t>masa humeda</t>
  </si>
  <si>
    <t>masa seca</t>
  </si>
  <si>
    <t>INCERTIDUMBRE ESTANDAR -TIPO A</t>
  </si>
  <si>
    <t>TALLER DE INCERTIDUMBRE ESTANDAR -TIPO A</t>
  </si>
  <si>
    <t>Fecha de evaluacion:</t>
  </si>
  <si>
    <t>1-Calcular la Incertidumbre estandar bajo condiciones de reproducibilidad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</si>
  <si>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</si>
  <si>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</si>
  <si>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</si>
  <si>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</si>
  <si>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</si>
  <si>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</si>
  <si>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</si>
  <si>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</si>
  <si>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</si>
  <si>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</si>
  <si>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</si>
  <si>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</si>
  <si>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</si>
  <si>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</si>
  <si>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</si>
  <si>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</si>
  <si>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</si>
  <si>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</si>
  <si>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1/2 in.</t>
  </si>
  <si>
    <t>3/4 in.</t>
  </si>
  <si>
    <t>1 in.</t>
  </si>
  <si>
    <t>1 1/2 in.</t>
  </si>
  <si>
    <t>2 in.</t>
  </si>
  <si>
    <t>2 1/2 in.</t>
  </si>
  <si>
    <t>3 in.</t>
  </si>
  <si>
    <t>3 1/2 in.</t>
  </si>
  <si>
    <t>4 in.</t>
  </si>
  <si>
    <t>6 in.</t>
  </si>
  <si>
    <t>TMN =</t>
  </si>
  <si>
    <t>TABLA  MASA MÍNIMA HUMEDAD</t>
  </si>
  <si>
    <t>W</t>
  </si>
  <si>
    <t>D</t>
  </si>
  <si>
    <t>-</t>
  </si>
  <si>
    <t>Descripción de la muestra:</t>
  </si>
  <si>
    <t>Forma de la particula</t>
  </si>
  <si>
    <t>Tamaño máximo nominal (in)</t>
  </si>
  <si>
    <t>Masa de la recipiente + muestra seca (constante)</t>
  </si>
  <si>
    <t>OPERADORES</t>
  </si>
  <si>
    <t>TIPO DE MUESTRA</t>
  </si>
  <si>
    <t>RECEPCIÓN N°</t>
  </si>
  <si>
    <t>ÍTEM</t>
  </si>
  <si>
    <r>
      <t>ASTM C566-</t>
    </r>
    <r>
      <rPr>
        <b/>
        <u/>
        <sz val="11"/>
        <rFont val="Arial"/>
        <family val="2"/>
      </rPr>
      <t>25</t>
    </r>
  </si>
  <si>
    <r>
      <t>ASTM C566-</t>
    </r>
    <r>
      <rPr>
        <b/>
        <u/>
        <sz val="10"/>
        <rFont val="Arial"/>
        <family val="2"/>
      </rPr>
      <t>25</t>
    </r>
  </si>
  <si>
    <t>FORMATO N° F-LEM-P-AG-20.01</t>
  </si>
  <si>
    <t>MUESTRA</t>
  </si>
  <si>
    <t>N° OT</t>
  </si>
  <si>
    <t>FECHA DE ENSAYO</t>
  </si>
  <si>
    <t>REALIZADO</t>
  </si>
  <si>
    <t xml:space="preserve">Ensayo </t>
  </si>
  <si>
    <t>Masa de recipiente + muestra seco</t>
  </si>
  <si>
    <t>Masa de recipiente + muestra seco (constante)</t>
  </si>
  <si>
    <t>Masa de agua (3-4)</t>
  </si>
  <si>
    <t>Masa de muestra seco (5-7)</t>
  </si>
  <si>
    <t>Contenido de Humedad de la muestra (6/8*100)</t>
  </si>
  <si>
    <r>
      <t>Fuente: Elaboración propia basada en la Norma ASTM C566-</t>
    </r>
    <r>
      <rPr>
        <b/>
        <u/>
        <sz val="8"/>
        <rFont val="Arial"/>
        <family val="2"/>
      </rPr>
      <t>25</t>
    </r>
    <r>
      <rPr>
        <sz val="8"/>
        <rFont val="Arial"/>
        <family val="2"/>
      </rPr>
      <t>.</t>
    </r>
  </si>
  <si>
    <t>* Reporte al 0.1%, indicado por la Norma de ensayo.</t>
  </si>
  <si>
    <t>Descripción de la muestra</t>
  </si>
  <si>
    <t>* Tipo de muestra</t>
  </si>
  <si>
    <t>Equipos utilizados</t>
  </si>
  <si>
    <t>Códigos</t>
  </si>
  <si>
    <t>* Tamaño máximo de la muestra (Visual) (in)</t>
  </si>
  <si>
    <t>Balanza 0.1 g</t>
  </si>
  <si>
    <t>* La masa de la muestra cumple con lo requerido por la norma</t>
  </si>
  <si>
    <t>Horno 110ºC</t>
  </si>
  <si>
    <t>* Se excluyó algún material de la muestra de ensayo</t>
  </si>
  <si>
    <t>Descripción del material excluido:</t>
  </si>
  <si>
    <t/>
  </si>
  <si>
    <t xml:space="preserve">Observaciones: </t>
  </si>
  <si>
    <t>….....................................................................................................................................................................................................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</si>
  <si>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</si>
  <si>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</si>
  <si>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</si>
  <si>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              Av. Marañon 763, Los Olivos-Lima / Teléfono: 01 522-1851</t>
  </si>
  <si>
    <t>Corrección</t>
  </si>
  <si>
    <t>Ecuación</t>
  </si>
  <si>
    <t>2*RAIZ(0.00416+0.000000000243*R2)</t>
  </si>
  <si>
    <t xml:space="preserve">Código </t>
  </si>
  <si>
    <t>EQP-0046</t>
  </si>
  <si>
    <t>Fecha ultima calibracion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</si>
  <si>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</si>
  <si>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</si>
  <si>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</si>
  <si>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</si>
  <si>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</si>
  <si>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</si>
  <si>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</si>
  <si>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</si>
  <si>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</si>
  <si>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</si>
  <si>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FECHA EMISIÓN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</si>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</sst>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dd\-mm\-yy;@"/>
    <numFmt numFmtId="171" formatCode="000&quot;-AG-21&quot;"/>
    <numFmt numFmtId="172" formatCode="0.0000"/>
    <numFmt numFmtId="173" formatCode="0.000"/>
    <numFmt numFmtId="174" formatCode="&quot;0&quot;0"/>
    <numFmt numFmtId="175" formatCode="0.00000"/>
    <numFmt numFmtId="176" formatCode="yyyy\-mm\-dd;@"/>
    <numFmt numFmtId="177" formatCode="&quot;INFORME DE ENSAYO N°&quot;000&quot;-26 AG20&quot;"/>
    <numFmt numFmtId="178" formatCode="000\-\ &quot;26&quot;"/>
    <numFmt numFmtId="179" formatCode="000&quot;-AG-26&quot;"/>
    <numFmt numFmtId="180" formatCode="&quot;FORMATO F-LEM-P-AG-02.01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Arial"/>
      <family val="2"/>
    </font>
    <font>
      <sz val="1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rgb="FF00B0F0"/>
      <name val="Arial"/>
      <family val="2"/>
    </font>
    <font>
      <vertAlign val="subscript"/>
      <sz val="10"/>
      <name val="Arial"/>
      <family val="2"/>
    </font>
    <font>
      <sz val="8"/>
      <color rgb="FF0000FF"/>
      <name val="Arial"/>
      <family val="2"/>
    </font>
    <font>
      <b/>
      <sz val="11"/>
      <color theme="1"/>
      <name val="Arial"/>
      <family val="2"/>
    </font>
    <font>
      <u/>
      <sz val="10"/>
      <name val="Arial"/>
      <family val="2"/>
    </font>
    <font>
      <i/>
      <sz val="18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b/>
      <sz val="9"/>
      <name val="Times New Roman"/>
      <family val="1"/>
    </font>
    <font>
      <sz val="7.5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</cellStyleXfs>
  <cellXfs count="492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/>
    <xf numFmtId="2" fontId="8" fillId="0" borderId="1" xfId="0" applyNumberFormat="1" applyFont="1" applyBorder="1"/>
    <xf numFmtId="2" fontId="9" fillId="2" borderId="1" xfId="0" applyNumberFormat="1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/>
    <xf numFmtId="0" fontId="2" fillId="2" borderId="12" xfId="0" applyFont="1" applyFill="1" applyBorder="1"/>
    <xf numFmtId="0" fontId="2" fillId="2" borderId="11" xfId="0" applyFont="1" applyFill="1" applyBorder="1"/>
    <xf numFmtId="0" fontId="23" fillId="2" borderId="11" xfId="0" applyFont="1" applyFill="1" applyBorder="1" applyAlignment="1">
      <alignment vertical="center"/>
    </xf>
    <xf numFmtId="0" fontId="23" fillId="2" borderId="10" xfId="0" applyFont="1" applyFill="1" applyBorder="1" applyAlignment="1">
      <alignment horizontal="left" vertical="center" indent="1"/>
    </xf>
    <xf numFmtId="0" fontId="2" fillId="2" borderId="0" xfId="3" applyFill="1"/>
    <xf numFmtId="0" fontId="0" fillId="2" borderId="0" xfId="0" applyFill="1"/>
    <xf numFmtId="171" fontId="6" fillId="0" borderId="7" xfId="0" applyNumberFormat="1" applyFont="1" applyBorder="1" applyAlignment="1" applyProtection="1">
      <alignment horizontal="left" vertical="center"/>
      <protection locked="0"/>
    </xf>
    <xf numFmtId="170" fontId="6" fillId="0" borderId="7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165" fontId="11" fillId="0" borderId="0" xfId="0" applyNumberFormat="1" applyFont="1" applyAlignment="1" applyProtection="1">
      <alignment horizontal="left"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Protection="1">
      <protection locked="0"/>
    </xf>
    <xf numFmtId="0" fontId="11" fillId="0" borderId="9" xfId="0" applyFont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16" fillId="0" borderId="0" xfId="0" applyFont="1" applyAlignment="1">
      <alignment vertical="center"/>
    </xf>
    <xf numFmtId="0" fontId="11" fillId="0" borderId="0" xfId="0" applyFont="1"/>
    <xf numFmtId="0" fontId="10" fillId="0" borderId="0" xfId="2" applyFont="1" applyAlignment="1">
      <alignment horizontal="center" vertical="center"/>
    </xf>
    <xf numFmtId="0" fontId="13" fillId="0" borderId="4" xfId="2" applyFont="1" applyBorder="1" applyAlignment="1">
      <alignment horizontal="left" vertical="center" wrapText="1"/>
    </xf>
    <xf numFmtId="0" fontId="13" fillId="0" borderId="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0" fontId="11" fillId="0" borderId="2" xfId="0" applyFont="1" applyBorder="1"/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1" fillId="0" borderId="6" xfId="0" applyFont="1" applyBorder="1"/>
    <xf numFmtId="167" fontId="12" fillId="0" borderId="1" xfId="0" quotePrefix="1" applyNumberFormat="1" applyFont="1" applyBorder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164" fontId="7" fillId="0" borderId="1" xfId="3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164" fontId="7" fillId="0" borderId="1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1" fillId="0" borderId="11" xfId="0" applyFont="1" applyBorder="1"/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7" fontId="12" fillId="0" borderId="0" xfId="0" quotePrefix="1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7" fillId="0" borderId="10" xfId="0" quotePrefix="1" applyNumberFormat="1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11" fillId="0" borderId="0" xfId="0" applyNumberFormat="1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7" fillId="0" borderId="0" xfId="2" applyFont="1" applyAlignment="1">
      <alignment horizontal="left" vertical="center" indent="1"/>
    </xf>
    <xf numFmtId="0" fontId="12" fillId="0" borderId="0" xfId="4" quotePrefix="1" applyFont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1" fillId="0" borderId="0" xfId="0" applyNumberFormat="1" applyFont="1" applyAlignment="1" applyProtection="1">
      <alignment wrapText="1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1" fillId="0" borderId="3" xfId="0" applyNumberFormat="1" applyFont="1" applyBorder="1" applyAlignment="1" applyProtection="1">
      <alignment horizontal="left" vertical="center"/>
      <protection locked="0"/>
    </xf>
    <xf numFmtId="0" fontId="11" fillId="0" borderId="3" xfId="0" applyFont="1" applyBorder="1" applyProtection="1">
      <protection locked="0"/>
    </xf>
    <xf numFmtId="0" fontId="11" fillId="0" borderId="7" xfId="0" applyFont="1" applyBorder="1" applyProtection="1">
      <protection locked="0"/>
    </xf>
    <xf numFmtId="166" fontId="11" fillId="0" borderId="2" xfId="0" applyNumberFormat="1" applyFont="1" applyBorder="1" applyAlignment="1" applyProtection="1">
      <alignment horizontal="left"/>
      <protection locked="0"/>
    </xf>
    <xf numFmtId="0" fontId="11" fillId="0" borderId="10" xfId="0" applyFont="1" applyBorder="1"/>
    <xf numFmtId="0" fontId="11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7" fontId="2" fillId="0" borderId="1" xfId="0" quotePrefix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2" fontId="2" fillId="0" borderId="12" xfId="0" applyNumberFormat="1" applyFont="1" applyBorder="1" applyAlignment="1">
      <alignment horizontal="right" vertical="center"/>
    </xf>
    <xf numFmtId="167" fontId="7" fillId="0" borderId="1" xfId="0" quotePrefix="1" applyNumberFormat="1" applyFont="1" applyBorder="1" applyAlignment="1">
      <alignment vertical="center"/>
    </xf>
    <xf numFmtId="0" fontId="15" fillId="0" borderId="0" xfId="0" applyFont="1"/>
    <xf numFmtId="0" fontId="6" fillId="0" borderId="2" xfId="2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15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11" fillId="0" borderId="17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0" fontId="11" fillId="0" borderId="19" xfId="0" applyFont="1" applyBorder="1" applyProtection="1">
      <protection locked="0"/>
    </xf>
    <xf numFmtId="0" fontId="16" fillId="0" borderId="19" xfId="0" applyFont="1" applyBorder="1" applyAlignment="1">
      <alignment vertical="center" wrapText="1"/>
    </xf>
    <xf numFmtId="0" fontId="11" fillId="0" borderId="18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1" xfId="0" applyFont="1" applyBorder="1" applyProtection="1">
      <protection locked="0"/>
    </xf>
    <xf numFmtId="0" fontId="11" fillId="0" borderId="22" xfId="0" applyFont="1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19" fillId="2" borderId="1" xfId="6" applyFont="1" applyFill="1" applyBorder="1" applyAlignment="1">
      <alignment horizontal="center" vertical="center"/>
    </xf>
    <xf numFmtId="174" fontId="19" fillId="2" borderId="1" xfId="6" quotePrefix="1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2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/>
    </xf>
    <xf numFmtId="0" fontId="7" fillId="2" borderId="0" xfId="0" applyFont="1" applyFill="1"/>
    <xf numFmtId="0" fontId="17" fillId="2" borderId="10" xfId="0" applyFont="1" applyFill="1" applyBorder="1" applyAlignment="1">
      <alignment vertical="center" wrapText="1"/>
    </xf>
    <xf numFmtId="0" fontId="7" fillId="2" borderId="11" xfId="3" applyFont="1" applyFill="1" applyBorder="1" applyAlignment="1" applyProtection="1">
      <alignment horizontal="right" vertical="center" indent="1"/>
      <protection hidden="1"/>
    </xf>
    <xf numFmtId="0" fontId="17" fillId="2" borderId="0" xfId="0" applyFont="1" applyFill="1" applyAlignment="1">
      <alignment vertical="center" wrapText="1"/>
    </xf>
    <xf numFmtId="11" fontId="7" fillId="2" borderId="1" xfId="3" applyNumberFormat="1" applyFont="1" applyFill="1" applyBorder="1" applyAlignment="1" applyProtection="1">
      <alignment horizontal="center" vertical="center"/>
      <protection hidden="1"/>
    </xf>
    <xf numFmtId="0" fontId="17" fillId="3" borderId="10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72" fontId="7" fillId="2" borderId="1" xfId="3" applyNumberFormat="1" applyFont="1" applyFill="1" applyBorder="1" applyAlignment="1" applyProtection="1">
      <alignment horizontal="center" vertical="center"/>
      <protection hidden="1"/>
    </xf>
    <xf numFmtId="11" fontId="2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3" fillId="2" borderId="0" xfId="3" applyFont="1" applyFill="1"/>
    <xf numFmtId="2" fontId="2" fillId="2" borderId="12" xfId="0" applyNumberFormat="1" applyFont="1" applyFill="1" applyBorder="1" applyAlignment="1">
      <alignment horizontal="center" vertical="center"/>
    </xf>
    <xf numFmtId="0" fontId="2" fillId="2" borderId="12" xfId="3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3" applyFill="1" applyBorder="1" applyAlignment="1">
      <alignment horizontal="left" vertical="center"/>
    </xf>
    <xf numFmtId="0" fontId="7" fillId="2" borderId="29" xfId="0" applyFont="1" applyFill="1" applyBorder="1" applyAlignment="1">
      <alignment vertical="center" wrapText="1"/>
    </xf>
    <xf numFmtId="0" fontId="7" fillId="2" borderId="30" xfId="0" applyFont="1" applyFill="1" applyBorder="1" applyAlignment="1" applyProtection="1">
      <alignment horizontal="center" vertical="center"/>
      <protection hidden="1"/>
    </xf>
    <xf numFmtId="2" fontId="7" fillId="2" borderId="30" xfId="0" applyNumberFormat="1" applyFont="1" applyFill="1" applyBorder="1" applyAlignment="1" applyProtection="1">
      <alignment vertical="center"/>
      <protection hidden="1"/>
    </xf>
    <xf numFmtId="172" fontId="7" fillId="2" borderId="30" xfId="0" applyNumberFormat="1" applyFont="1" applyFill="1" applyBorder="1" applyAlignment="1" applyProtection="1">
      <alignment horizontal="center" vertical="center"/>
      <protection hidden="1"/>
    </xf>
    <xf numFmtId="172" fontId="7" fillId="2" borderId="30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2" borderId="31" xfId="0" quotePrefix="1" applyNumberFormat="1" applyFont="1" applyFill="1" applyBorder="1" applyAlignment="1" applyProtection="1">
      <alignment horizontal="center" vertical="center" wrapText="1"/>
      <protection hidden="1"/>
    </xf>
    <xf numFmtId="2" fontId="7" fillId="2" borderId="30" xfId="0" applyNumberFormat="1" applyFont="1" applyFill="1" applyBorder="1" applyAlignment="1" applyProtection="1">
      <alignment horizontal="left" vertical="center"/>
      <protection hidden="1"/>
    </xf>
    <xf numFmtId="2" fontId="7" fillId="2" borderId="33" xfId="0" applyNumberFormat="1" applyFont="1" applyFill="1" applyBorder="1" applyAlignment="1" applyProtection="1">
      <alignment horizontal="center" vertical="center"/>
      <protection hidden="1"/>
    </xf>
    <xf numFmtId="0" fontId="7" fillId="3" borderId="29" xfId="0" applyFont="1" applyFill="1" applyBorder="1" applyAlignment="1">
      <alignment vertical="center" wrapText="1"/>
    </xf>
    <xf numFmtId="0" fontId="7" fillId="3" borderId="30" xfId="0" applyFont="1" applyFill="1" applyBorder="1" applyAlignment="1" applyProtection="1">
      <alignment horizontal="center" vertical="center"/>
      <protection hidden="1"/>
    </xf>
    <xf numFmtId="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1" fontId="7" fillId="3" borderId="30" xfId="3" applyNumberFormat="1" applyFont="1" applyFill="1" applyBorder="1" applyAlignment="1" applyProtection="1">
      <alignment horizontal="center" vertical="center"/>
      <protection hidden="1"/>
    </xf>
    <xf numFmtId="17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72" fontId="7" fillId="3" borderId="31" xfId="0" applyNumberFormat="1" applyFont="1" applyFill="1" applyBorder="1" applyAlignment="1" applyProtection="1">
      <alignment horizontal="center" vertical="center"/>
      <protection hidden="1"/>
    </xf>
    <xf numFmtId="0" fontId="7" fillId="3" borderId="29" xfId="3" applyFont="1" applyFill="1" applyBorder="1" applyAlignment="1">
      <alignment vertical="center" wrapText="1"/>
    </xf>
    <xf numFmtId="172" fontId="7" fillId="3" borderId="30" xfId="3" quotePrefix="1" applyNumberFormat="1" applyFont="1" applyFill="1" applyBorder="1" applyAlignment="1" applyProtection="1">
      <alignment horizontal="center" vertical="center"/>
      <protection hidden="1"/>
    </xf>
    <xf numFmtId="173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73" fontId="7" fillId="3" borderId="31" xfId="3" applyNumberFormat="1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/>
    <xf numFmtId="0" fontId="22" fillId="2" borderId="0" xfId="0" applyFont="1" applyFill="1"/>
    <xf numFmtId="0" fontId="7" fillId="3" borderId="35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 applyProtection="1">
      <alignment horizontal="center" vertical="center"/>
      <protection hidden="1"/>
    </xf>
    <xf numFmtId="2" fontId="7" fillId="3" borderId="36" xfId="0" applyNumberFormat="1" applyFont="1" applyFill="1" applyBorder="1" applyAlignment="1" applyProtection="1">
      <alignment vertical="center"/>
      <protection hidden="1"/>
    </xf>
    <xf numFmtId="173" fontId="7" fillId="3" borderId="36" xfId="0" applyNumberFormat="1" applyFont="1" applyFill="1" applyBorder="1" applyAlignment="1" applyProtection="1">
      <alignment horizontal="center" vertical="center"/>
      <protection hidden="1"/>
    </xf>
    <xf numFmtId="172" fontId="7" fillId="3" borderId="36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3" borderId="37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30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12" fillId="0" borderId="0" xfId="4" quotePrefix="1" applyFont="1" applyAlignment="1">
      <alignment horizontal="left" vertical="center" indent="1"/>
    </xf>
    <xf numFmtId="0" fontId="12" fillId="0" borderId="1" xfId="4" applyFont="1" applyBorder="1" applyAlignment="1" applyProtection="1">
      <alignment horizontal="center" vertical="center" wrapText="1"/>
      <protection locked="0"/>
    </xf>
    <xf numFmtId="0" fontId="12" fillId="0" borderId="0" xfId="4" quotePrefix="1" applyFont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top"/>
      <protection locked="0"/>
    </xf>
    <xf numFmtId="0" fontId="31" fillId="0" borderId="0" xfId="4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12" fontId="3" fillId="0" borderId="1" xfId="0" applyNumberFormat="1" applyFont="1" applyBorder="1" applyAlignment="1">
      <alignment horizontal="center"/>
    </xf>
    <xf numFmtId="0" fontId="10" fillId="0" borderId="0" xfId="2" applyFont="1" applyAlignment="1">
      <alignment horizontal="right" vertical="center" indent="1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21" fillId="0" borderId="38" xfId="0" applyFont="1" applyBorder="1" applyProtection="1">
      <protection locked="0"/>
    </xf>
    <xf numFmtId="167" fontId="7" fillId="0" borderId="4" xfId="0" quotePrefix="1" applyNumberFormat="1" applyFont="1" applyBorder="1" applyAlignment="1" applyProtection="1">
      <alignment vertical="center"/>
      <protection locked="0"/>
    </xf>
    <xf numFmtId="167" fontId="7" fillId="0" borderId="6" xfId="0" quotePrefix="1" applyNumberFormat="1" applyFont="1" applyBorder="1" applyAlignment="1" applyProtection="1">
      <alignment vertical="center"/>
      <protection locked="0"/>
    </xf>
    <xf numFmtId="167" fontId="7" fillId="0" borderId="8" xfId="0" quotePrefix="1" applyNumberFormat="1" applyFont="1" applyBorder="1" applyAlignment="1" applyProtection="1">
      <alignment vertical="center"/>
      <protection locked="0"/>
    </xf>
    <xf numFmtId="0" fontId="2" fillId="0" borderId="1" xfId="3" quotePrefix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0" fontId="2" fillId="0" borderId="0" xfId="3" applyAlignment="1">
      <alignment horizontal="center"/>
    </xf>
    <xf numFmtId="14" fontId="2" fillId="0" borderId="2" xfId="3" applyNumberFormat="1" applyBorder="1" applyAlignment="1">
      <alignment horizontal="center"/>
    </xf>
    <xf numFmtId="0" fontId="27" fillId="3" borderId="1" xfId="3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164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64" fontId="7" fillId="0" borderId="30" xfId="3" applyNumberFormat="1" applyFont="1" applyBorder="1" applyAlignment="1" applyProtection="1">
      <alignment horizontal="center" vertical="center" wrapText="1"/>
      <protection hidden="1"/>
    </xf>
    <xf numFmtId="173" fontId="7" fillId="0" borderId="30" xfId="3" applyNumberFormat="1" applyFont="1" applyBorder="1" applyAlignment="1" applyProtection="1">
      <alignment horizontal="center" vertical="center" wrapText="1"/>
      <protection hidden="1"/>
    </xf>
    <xf numFmtId="0" fontId="7" fillId="2" borderId="39" xfId="0" applyFont="1" applyFill="1" applyBorder="1" applyAlignment="1">
      <alignment vertical="center" wrapText="1"/>
    </xf>
    <xf numFmtId="164" fontId="7" fillId="0" borderId="40" xfId="3" applyNumberFormat="1" applyFont="1" applyBorder="1" applyAlignment="1" applyProtection="1">
      <alignment horizontal="center" vertical="center" wrapText="1"/>
      <protection hidden="1"/>
    </xf>
    <xf numFmtId="173" fontId="7" fillId="0" borderId="40" xfId="3" applyNumberFormat="1" applyFont="1" applyBorder="1" applyAlignment="1" applyProtection="1">
      <alignment horizontal="center" vertical="center" wrapText="1"/>
      <protection hidden="1"/>
    </xf>
    <xf numFmtId="0" fontId="7" fillId="2" borderId="40" xfId="0" quotePrefix="1" applyFont="1" applyFill="1" applyBorder="1" applyAlignment="1">
      <alignment horizontal="center" vertical="center" wrapText="1"/>
    </xf>
    <xf numFmtId="0" fontId="7" fillId="2" borderId="41" xfId="0" quotePrefix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7" fontId="7" fillId="0" borderId="0" xfId="0" quotePrefix="1" applyNumberFormat="1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/>
    </xf>
    <xf numFmtId="15" fontId="3" fillId="2" borderId="0" xfId="0" applyNumberFormat="1" applyFont="1" applyFill="1" applyAlignment="1" applyProtection="1">
      <alignment horizontal="center"/>
      <protection locked="0"/>
    </xf>
    <xf numFmtId="0" fontId="36" fillId="2" borderId="0" xfId="3" applyFont="1" applyFill="1"/>
    <xf numFmtId="0" fontId="2" fillId="2" borderId="0" xfId="3" applyFill="1" applyAlignment="1">
      <alignment horizontal="left" indent="1"/>
    </xf>
    <xf numFmtId="0" fontId="37" fillId="2" borderId="0" xfId="0" applyFont="1" applyFill="1"/>
    <xf numFmtId="0" fontId="12" fillId="0" borderId="0" xfId="4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32" fillId="0" borderId="11" xfId="0" applyNumberFormat="1" applyFont="1" applyBorder="1" applyAlignment="1">
      <alignment horizontal="center" vertical="center"/>
    </xf>
    <xf numFmtId="0" fontId="27" fillId="0" borderId="0" xfId="3" applyFont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/>
    </xf>
    <xf numFmtId="164" fontId="27" fillId="0" borderId="0" xfId="3" applyNumberFormat="1" applyFont="1" applyAlignment="1" applyProtection="1">
      <alignment horizontal="center" vertical="center"/>
      <protection locked="0"/>
    </xf>
    <xf numFmtId="164" fontId="2" fillId="0" borderId="0" xfId="0" quotePrefix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164" fontId="27" fillId="3" borderId="1" xfId="3" applyNumberFormat="1" applyFont="1" applyFill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vertical="center"/>
      <protection locked="0"/>
    </xf>
    <xf numFmtId="0" fontId="2" fillId="0" borderId="3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12" fillId="0" borderId="6" xfId="4" applyFont="1" applyBorder="1" applyAlignment="1" applyProtection="1">
      <alignment horizontal="left" vertical="center" indent="1"/>
      <protection locked="0"/>
    </xf>
    <xf numFmtId="0" fontId="12" fillId="0" borderId="8" xfId="4" applyFont="1" applyBorder="1" applyAlignment="1" applyProtection="1">
      <alignment horizontal="left" vertical="center" indent="1"/>
      <protection locked="0"/>
    </xf>
    <xf numFmtId="0" fontId="2" fillId="0" borderId="2" xfId="0" applyFont="1" applyBorder="1" applyProtection="1">
      <protection locked="0"/>
    </xf>
    <xf numFmtId="164" fontId="32" fillId="0" borderId="12" xfId="0" applyNumberFormat="1" applyFont="1" applyBorder="1" applyAlignment="1">
      <alignment horizontal="left" vertical="center"/>
    </xf>
    <xf numFmtId="0" fontId="3" fillId="2" borderId="1" xfId="3" applyFont="1" applyFill="1" applyBorder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24" fillId="2" borderId="0" xfId="3" applyFont="1" applyFill="1" applyAlignment="1">
      <alignment horizontal="left" vertical="center"/>
    </xf>
    <xf numFmtId="0" fontId="24" fillId="2" borderId="0" xfId="3" applyFont="1" applyFill="1" applyAlignment="1">
      <alignment vertical="center"/>
    </xf>
    <xf numFmtId="0" fontId="2" fillId="2" borderId="0" xfId="3" applyFill="1" applyAlignment="1">
      <alignment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3" fillId="2" borderId="1" xfId="3" applyFont="1" applyFill="1" applyBorder="1" applyAlignment="1">
      <alignment vertical="center"/>
    </xf>
    <xf numFmtId="0" fontId="34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0" fontId="28" fillId="2" borderId="1" xfId="3" applyFont="1" applyFill="1" applyBorder="1" applyAlignment="1" applyProtection="1">
      <alignment horizontal="center" vertical="center"/>
      <protection locked="0"/>
    </xf>
    <xf numFmtId="170" fontId="28" fillId="2" borderId="1" xfId="3" applyNumberFormat="1" applyFont="1" applyFill="1" applyBorder="1" applyAlignment="1" applyProtection="1">
      <alignment horizontal="center" vertical="center"/>
      <protection locked="0"/>
    </xf>
    <xf numFmtId="164" fontId="28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5" fontId="2" fillId="2" borderId="1" xfId="3" applyNumberForma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76" fontId="6" fillId="0" borderId="0" xfId="0" applyNumberFormat="1" applyFont="1" applyAlignment="1" applyProtection="1">
      <alignment horizontal="left" vertical="center"/>
      <protection locked="0" hidden="1"/>
    </xf>
    <xf numFmtId="164" fontId="28" fillId="2" borderId="1" xfId="3" applyNumberFormat="1" applyFont="1" applyFill="1" applyBorder="1" applyAlignment="1" applyProtection="1">
      <alignment horizontal="center"/>
      <protection locked="0"/>
    </xf>
    <xf numFmtId="0" fontId="2" fillId="2" borderId="0" xfId="3" applyFill="1" applyAlignment="1">
      <alignment horizontal="left"/>
    </xf>
    <xf numFmtId="11" fontId="2" fillId="2" borderId="0" xfId="3" applyNumberFormat="1" applyFill="1" applyAlignment="1">
      <alignment horizontal="center"/>
    </xf>
    <xf numFmtId="0" fontId="2" fillId="2" borderId="0" xfId="3" quotePrefix="1" applyFill="1" applyAlignment="1">
      <alignment horizontal="left"/>
    </xf>
    <xf numFmtId="0" fontId="27" fillId="4" borderId="1" xfId="3" applyFont="1" applyFill="1" applyBorder="1" applyAlignment="1" applyProtection="1">
      <alignment vertical="center"/>
      <protection locked="0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 applyProtection="1">
      <alignment vertical="center"/>
      <protection locked="0"/>
    </xf>
    <xf numFmtId="0" fontId="6" fillId="0" borderId="0" xfId="2" applyFont="1" applyAlignment="1" applyProtection="1">
      <alignment horizontal="right" vertical="center"/>
      <protection locked="0"/>
    </xf>
    <xf numFmtId="0" fontId="6" fillId="0" borderId="0" xfId="2" applyFont="1" applyAlignment="1">
      <alignment vertical="center"/>
    </xf>
    <xf numFmtId="0" fontId="7" fillId="0" borderId="0" xfId="2" applyFont="1" applyAlignment="1" applyProtection="1">
      <alignment horizontal="center" vertical="center"/>
      <protection locked="0"/>
    </xf>
    <xf numFmtId="0" fontId="6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176" fontId="6" fillId="0" borderId="7" xfId="0" applyNumberFormat="1" applyFont="1" applyBorder="1" applyAlignment="1" applyProtection="1">
      <alignment horizontal="left" vertical="center"/>
      <protection locked="0" hidden="1"/>
    </xf>
    <xf numFmtId="178" fontId="6" fillId="0" borderId="0" xfId="0" applyNumberFormat="1" applyFont="1" applyAlignment="1" applyProtection="1">
      <alignment horizontal="left" vertical="center"/>
      <protection locked="0"/>
    </xf>
    <xf numFmtId="179" fontId="6" fillId="0" borderId="7" xfId="0" applyNumberFormat="1" applyFont="1" applyBorder="1" applyAlignment="1" applyProtection="1">
      <alignment horizontal="left" vertical="center"/>
      <protection locked="0" hidden="1"/>
    </xf>
    <xf numFmtId="0" fontId="3" fillId="2" borderId="47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38" fillId="2" borderId="48" xfId="0" applyFont="1" applyFill="1" applyBorder="1" applyAlignment="1">
      <alignment vertical="center"/>
    </xf>
    <xf numFmtId="0" fontId="21" fillId="2" borderId="48" xfId="0" applyFont="1" applyFill="1" applyBorder="1" applyProtection="1">
      <protection hidden="1"/>
    </xf>
    <xf numFmtId="0" fontId="21" fillId="2" borderId="49" xfId="0" applyFont="1" applyFill="1" applyBorder="1" applyProtection="1">
      <protection hidden="1"/>
    </xf>
    <xf numFmtId="0" fontId="3" fillId="2" borderId="5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21" fillId="2" borderId="0" xfId="0" applyFont="1" applyFill="1" applyProtection="1">
      <protection hidden="1"/>
    </xf>
    <xf numFmtId="0" fontId="21" fillId="2" borderId="51" xfId="0" applyFont="1" applyFill="1" applyBorder="1" applyProtection="1">
      <protection hidden="1"/>
    </xf>
    <xf numFmtId="0" fontId="39" fillId="2" borderId="52" xfId="0" applyFont="1" applyFill="1" applyBorder="1" applyAlignment="1">
      <alignment vertical="center"/>
    </xf>
    <xf numFmtId="0" fontId="39" fillId="2" borderId="53" xfId="0" applyFont="1" applyFill="1" applyBorder="1" applyAlignment="1">
      <alignment vertical="center"/>
    </xf>
    <xf numFmtId="0" fontId="39" fillId="2" borderId="54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vertical="center"/>
    </xf>
    <xf numFmtId="0" fontId="10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10" fillId="2" borderId="0" xfId="2" applyFont="1" applyFill="1" applyAlignment="1">
      <alignment horizontal="right" vertical="center"/>
    </xf>
    <xf numFmtId="17" fontId="6" fillId="2" borderId="0" xfId="0" applyNumberFormat="1" applyFont="1" applyFill="1" applyAlignment="1">
      <alignment vertical="center"/>
    </xf>
    <xf numFmtId="0" fontId="10" fillId="2" borderId="3" xfId="2" applyFont="1" applyFill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right" vertical="center"/>
    </xf>
    <xf numFmtId="17" fontId="6" fillId="2" borderId="3" xfId="0" applyNumberFormat="1" applyFont="1" applyFill="1" applyBorder="1" applyAlignment="1">
      <alignment vertical="center"/>
    </xf>
    <xf numFmtId="0" fontId="42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Protection="1"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2" fillId="2" borderId="0" xfId="0" applyFont="1" applyFill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21" fillId="2" borderId="6" xfId="0" applyFont="1" applyFill="1" applyBorder="1" applyProtection="1">
      <protection hidden="1"/>
    </xf>
    <xf numFmtId="0" fontId="12" fillId="2" borderId="10" xfId="0" applyFont="1" applyFill="1" applyBorder="1" applyAlignment="1">
      <alignment horizontal="center" vertical="center"/>
    </xf>
    <xf numFmtId="167" fontId="7" fillId="2" borderId="10" xfId="0" quotePrefix="1" applyNumberFormat="1" applyFont="1" applyFill="1" applyBorder="1" applyAlignment="1">
      <alignment horizontal="left" vertical="center" indent="1"/>
    </xf>
    <xf numFmtId="167" fontId="7" fillId="2" borderId="11" xfId="0" quotePrefix="1" applyNumberFormat="1" applyFont="1" applyFill="1" applyBorder="1" applyAlignment="1">
      <alignment vertical="center"/>
    </xf>
    <xf numFmtId="167" fontId="7" fillId="2" borderId="12" xfId="0" quotePrefix="1" applyNumberFormat="1" applyFont="1" applyFill="1" applyBorder="1" applyAlignment="1">
      <alignment vertical="center"/>
    </xf>
    <xf numFmtId="167" fontId="12" fillId="2" borderId="12" xfId="0" quotePrefix="1" applyNumberFormat="1" applyFont="1" applyFill="1" applyBorder="1" applyAlignment="1">
      <alignment horizontal="center" vertical="center" wrapText="1"/>
    </xf>
    <xf numFmtId="167" fontId="7" fillId="2" borderId="0" xfId="0" quotePrefix="1" applyNumberFormat="1" applyFont="1" applyFill="1" applyAlignment="1">
      <alignment vertical="center"/>
    </xf>
    <xf numFmtId="0" fontId="43" fillId="2" borderId="0" xfId="2" applyFont="1" applyFill="1" applyAlignment="1">
      <alignment vertical="center"/>
    </xf>
    <xf numFmtId="3" fontId="5" fillId="2" borderId="0" xfId="0" applyNumberFormat="1" applyFont="1" applyFill="1" applyAlignment="1">
      <alignment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2" fillId="2" borderId="8" xfId="3" applyFill="1" applyBorder="1" applyAlignment="1">
      <alignment horizontal="left" vertical="center" indent="1"/>
    </xf>
    <xf numFmtId="0" fontId="2" fillId="2" borderId="2" xfId="3" applyFill="1" applyBorder="1" applyAlignment="1">
      <alignment vertical="center"/>
    </xf>
    <xf numFmtId="0" fontId="2" fillId="2" borderId="9" xfId="3" applyFill="1" applyBorder="1" applyAlignment="1">
      <alignment vertical="center"/>
    </xf>
    <xf numFmtId="167" fontId="12" fillId="2" borderId="14" xfId="0" quotePrefix="1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vertical="center"/>
    </xf>
    <xf numFmtId="169" fontId="44" fillId="2" borderId="0" xfId="0" applyNumberFormat="1" applyFont="1" applyFill="1" applyAlignment="1">
      <alignment vertical="center" wrapText="1"/>
    </xf>
    <xf numFmtId="2" fontId="44" fillId="2" borderId="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10" xfId="3" applyFill="1" applyBorder="1" applyAlignment="1">
      <alignment horizontal="left" vertical="center" indent="1"/>
    </xf>
    <xf numFmtId="0" fontId="2" fillId="2" borderId="11" xfId="3" applyFill="1" applyBorder="1" applyAlignment="1">
      <alignment vertical="center"/>
    </xf>
    <xf numFmtId="0" fontId="2" fillId="2" borderId="12" xfId="3" applyFill="1" applyBorder="1" applyAlignment="1">
      <alignment vertical="center"/>
    </xf>
    <xf numFmtId="167" fontId="12" fillId="2" borderId="1" xfId="0" quotePrefix="1" applyNumberFormat="1" applyFont="1" applyFill="1" applyBorder="1" applyAlignment="1">
      <alignment horizontal="center" vertical="center" wrapText="1"/>
    </xf>
    <xf numFmtId="0" fontId="45" fillId="2" borderId="0" xfId="0" applyFont="1" applyFill="1" applyProtection="1">
      <protection hidden="1"/>
    </xf>
    <xf numFmtId="0" fontId="46" fillId="2" borderId="0" xfId="0" applyFont="1" applyFill="1" applyAlignment="1" applyProtection="1">
      <alignment vertical="center"/>
      <protection hidden="1"/>
    </xf>
    <xf numFmtId="0" fontId="46" fillId="2" borderId="7" xfId="0" applyFont="1" applyFill="1" applyBorder="1" applyAlignment="1" applyProtection="1">
      <alignment vertical="center"/>
      <protection hidden="1"/>
    </xf>
    <xf numFmtId="2" fontId="12" fillId="2" borderId="0" xfId="0" applyNumberFormat="1" applyFont="1" applyFill="1" applyAlignment="1">
      <alignment horizontal="center" vertical="center"/>
    </xf>
    <xf numFmtId="0" fontId="46" fillId="2" borderId="6" xfId="0" applyFont="1" applyFill="1" applyBorder="1" applyAlignment="1" applyProtection="1">
      <alignment vertical="center"/>
      <protection hidden="1"/>
    </xf>
    <xf numFmtId="2" fontId="42" fillId="2" borderId="0" xfId="0" applyNumberFormat="1" applyFont="1" applyFill="1" applyAlignment="1">
      <alignment vertical="center"/>
    </xf>
    <xf numFmtId="0" fontId="6" fillId="2" borderId="0" xfId="0" applyFont="1" applyFill="1" applyAlignment="1" applyProtection="1">
      <alignment vertical="top"/>
      <protection hidden="1"/>
    </xf>
    <xf numFmtId="0" fontId="29" fillId="2" borderId="0" xfId="2" applyFont="1" applyFill="1" applyAlignment="1">
      <alignment vertical="center"/>
    </xf>
    <xf numFmtId="0" fontId="21" fillId="2" borderId="7" xfId="0" applyFont="1" applyFill="1" applyBorder="1" applyProtection="1">
      <protection hidden="1"/>
    </xf>
    <xf numFmtId="0" fontId="12" fillId="2" borderId="0" xfId="2" applyFont="1" applyFill="1" applyAlignment="1">
      <alignment vertical="center"/>
    </xf>
    <xf numFmtId="0" fontId="21" fillId="2" borderId="0" xfId="0" applyFont="1" applyFill="1" applyAlignment="1" applyProtection="1">
      <alignment vertical="center"/>
      <protection hidden="1"/>
    </xf>
    <xf numFmtId="0" fontId="7" fillId="2" borderId="10" xfId="0" applyFont="1" applyFill="1" applyBorder="1" applyAlignment="1" applyProtection="1">
      <alignment horizontal="left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left" vertical="center" indent="1"/>
      <protection hidden="1"/>
    </xf>
    <xf numFmtId="0" fontId="21" fillId="2" borderId="0" xfId="0" applyFont="1" applyFill="1" applyAlignment="1" applyProtection="1">
      <alignment horizontal="right"/>
      <protection hidden="1"/>
    </xf>
    <xf numFmtId="0" fontId="6" fillId="2" borderId="8" xfId="0" applyFont="1" applyFill="1" applyBorder="1" applyAlignment="1" applyProtection="1">
      <alignment horizontal="left" indent="1"/>
      <protection hidden="1"/>
    </xf>
    <xf numFmtId="0" fontId="2" fillId="2" borderId="2" xfId="0" applyFont="1" applyFill="1" applyBorder="1" applyAlignment="1" applyProtection="1">
      <alignment horizontal="left" indent="1"/>
      <protection hidden="1"/>
    </xf>
    <xf numFmtId="0" fontId="21" fillId="2" borderId="2" xfId="0" applyFont="1" applyFill="1" applyBorder="1" applyProtection="1">
      <protection hidden="1"/>
    </xf>
    <xf numFmtId="0" fontId="46" fillId="2" borderId="2" xfId="0" applyFont="1" applyFill="1" applyBorder="1" applyAlignment="1" applyProtection="1">
      <alignment vertical="center"/>
      <protection hidden="1"/>
    </xf>
    <xf numFmtId="0" fontId="46" fillId="2" borderId="9" xfId="0" applyFont="1" applyFill="1" applyBorder="1" applyAlignment="1" applyProtection="1">
      <alignment vertical="center"/>
      <protection hidden="1"/>
    </xf>
    <xf numFmtId="0" fontId="6" fillId="2" borderId="3" xfId="0" applyFont="1" applyFill="1" applyBorder="1" applyAlignment="1" applyProtection="1">
      <alignment horizontal="left" indent="1"/>
      <protection hidden="1"/>
    </xf>
    <xf numFmtId="0" fontId="2" fillId="2" borderId="3" xfId="0" applyFont="1" applyFill="1" applyBorder="1" applyAlignment="1" applyProtection="1">
      <alignment horizontal="left" indent="1"/>
      <protection hidden="1"/>
    </xf>
    <xf numFmtId="0" fontId="46" fillId="2" borderId="3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indent="1"/>
      <protection hidden="1"/>
    </xf>
    <xf numFmtId="0" fontId="4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vertical="center" indent="2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3" fillId="2" borderId="0" xfId="3" applyFont="1" applyFill="1" applyAlignment="1">
      <alignment horizontal="left"/>
    </xf>
    <xf numFmtId="176" fontId="2" fillId="2" borderId="0" xfId="3" applyNumberFormat="1" applyFill="1" applyAlignment="1">
      <alignment horizontal="center" vertical="center"/>
    </xf>
    <xf numFmtId="0" fontId="2" fillId="0" borderId="13" xfId="0" applyFont="1" applyBorder="1" applyAlignment="1">
      <alignment horizontal="left" indent="1"/>
    </xf>
    <xf numFmtId="0" fontId="2" fillId="0" borderId="55" xfId="0" applyFont="1" applyBorder="1" applyAlignment="1">
      <alignment horizontal="left" indent="1"/>
    </xf>
    <xf numFmtId="0" fontId="3" fillId="0" borderId="0" xfId="0" applyFont="1"/>
    <xf numFmtId="0" fontId="0" fillId="0" borderId="55" xfId="0" applyBorder="1" applyAlignment="1">
      <alignment horizontal="left" indent="1"/>
    </xf>
    <xf numFmtId="0" fontId="10" fillId="0" borderId="0" xfId="2" applyFont="1" applyAlignment="1">
      <alignment horizontal="right" vertical="center"/>
    </xf>
    <xf numFmtId="16" fontId="0" fillId="0" borderId="55" xfId="0" applyNumberFormat="1" applyBorder="1" applyAlignment="1">
      <alignment horizontal="left" indent="1"/>
    </xf>
    <xf numFmtId="0" fontId="6" fillId="0" borderId="55" xfId="2" applyFont="1" applyBorder="1" applyAlignment="1">
      <alignment horizontal="left" vertical="center" indent="1"/>
    </xf>
    <xf numFmtId="0" fontId="6" fillId="0" borderId="14" xfId="2" applyFont="1" applyBorder="1" applyAlignment="1">
      <alignment horizontal="left" vertical="center" indent="1"/>
    </xf>
    <xf numFmtId="0" fontId="6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6" fontId="19" fillId="2" borderId="1" xfId="6" applyNumberFormat="1" applyFont="1" applyFill="1" applyBorder="1" applyAlignment="1">
      <alignment horizontal="center" vertical="center"/>
    </xf>
    <xf numFmtId="0" fontId="3" fillId="2" borderId="0" xfId="3" quotePrefix="1" applyFont="1" applyFill="1" applyAlignment="1" applyProtection="1">
      <alignment horizontal="center" vertical="center"/>
      <protection hidden="1"/>
    </xf>
    <xf numFmtId="0" fontId="10" fillId="0" borderId="0" xfId="2" applyFont="1" applyAlignment="1">
      <alignment horizontal="right" vertical="center" wrapText="1" indent="1"/>
    </xf>
    <xf numFmtId="0" fontId="17" fillId="2" borderId="1" xfId="2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80" fontId="14" fillId="2" borderId="0" xfId="0" applyNumberFormat="1" applyFont="1" applyFill="1" applyAlignment="1" applyProtection="1">
      <alignment horizontal="center"/>
      <protection hidden="1"/>
    </xf>
    <xf numFmtId="0" fontId="4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2" applyFont="1" applyFill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left" vertical="center" wrapText="1"/>
    </xf>
    <xf numFmtId="0" fontId="7" fillId="2" borderId="7" xfId="2" applyFont="1" applyFill="1" applyBorder="1" applyAlignment="1">
      <alignment horizontal="left" vertical="center" wrapText="1"/>
    </xf>
    <xf numFmtId="0" fontId="21" fillId="2" borderId="1" xfId="0" applyFont="1" applyFill="1" applyBorder="1" applyAlignment="1" applyProtection="1">
      <alignment horizontal="center"/>
      <protection hidden="1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7" fontId="6" fillId="2" borderId="0" xfId="0" quotePrefix="1" applyNumberFormat="1" applyFont="1" applyFill="1" applyAlignment="1">
      <alignment horizontal="left" vertical="center" wrapText="1" indent="1"/>
    </xf>
    <xf numFmtId="167" fontId="6" fillId="2" borderId="7" xfId="0" quotePrefix="1" applyNumberFormat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 applyProtection="1">
      <alignment horizontal="center"/>
      <protection hidden="1"/>
    </xf>
    <xf numFmtId="0" fontId="17" fillId="2" borderId="10" xfId="0" applyFont="1" applyFill="1" applyBorder="1" applyAlignment="1" applyProtection="1">
      <alignment horizontal="center" vertical="center"/>
      <protection hidden="1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17" fillId="2" borderId="11" xfId="0" applyFont="1" applyFill="1" applyBorder="1" applyAlignment="1" applyProtection="1">
      <alignment horizontal="center" vertical="center"/>
      <protection hidden="1"/>
    </xf>
    <xf numFmtId="0" fontId="7" fillId="2" borderId="0" xfId="8" applyFont="1" applyFill="1" applyBorder="1" applyAlignment="1" applyProtection="1">
      <alignment horizontal="center" vertical="center" wrapText="1"/>
    </xf>
    <xf numFmtId="0" fontId="20" fillId="0" borderId="0" xfId="4" applyFont="1" applyAlignment="1">
      <alignment horizontal="right" vertical="center"/>
    </xf>
    <xf numFmtId="169" fontId="12" fillId="0" borderId="0" xfId="0" applyNumberFormat="1" applyFont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left" vertical="center"/>
    </xf>
    <xf numFmtId="167" fontId="7" fillId="0" borderId="0" xfId="0" quotePrefix="1" applyNumberFormat="1" applyFont="1" applyAlignment="1">
      <alignment horizontal="left" vertical="center"/>
    </xf>
    <xf numFmtId="0" fontId="7" fillId="0" borderId="0" xfId="4" quotePrefix="1" applyFont="1" applyAlignment="1">
      <alignment horizontal="left" vertical="center" wrapText="1"/>
    </xf>
    <xf numFmtId="0" fontId="12" fillId="0" borderId="0" xfId="4" quotePrefix="1" applyFont="1" applyAlignment="1">
      <alignment horizontal="left" vertical="center" wrapText="1"/>
    </xf>
    <xf numFmtId="0" fontId="7" fillId="0" borderId="0" xfId="4" quotePrefix="1" applyFont="1" applyAlignment="1">
      <alignment horizontal="left" vertical="center"/>
    </xf>
    <xf numFmtId="177" fontId="14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center" vertical="center"/>
    </xf>
    <xf numFmtId="0" fontId="2" fillId="0" borderId="10" xfId="3" applyBorder="1" applyAlignment="1">
      <alignment horizontal="center"/>
    </xf>
    <xf numFmtId="0" fontId="2" fillId="0" borderId="11" xfId="3" applyBorder="1" applyAlignment="1">
      <alignment horizontal="center"/>
    </xf>
    <xf numFmtId="0" fontId="2" fillId="0" borderId="12" xfId="3" applyBorder="1" applyAlignment="1">
      <alignment horizont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0" fontId="23" fillId="2" borderId="4" xfId="6" applyFont="1" applyFill="1" applyBorder="1" applyAlignment="1">
      <alignment horizontal="center"/>
    </xf>
    <xf numFmtId="0" fontId="23" fillId="2" borderId="5" xfId="6" applyFont="1" applyFill="1" applyBorder="1" applyAlignment="1">
      <alignment horizontal="center"/>
    </xf>
    <xf numFmtId="0" fontId="23" fillId="2" borderId="6" xfId="6" applyFont="1" applyFill="1" applyBorder="1" applyAlignment="1">
      <alignment horizontal="center"/>
    </xf>
    <xf numFmtId="0" fontId="23" fillId="2" borderId="7" xfId="6" applyFont="1" applyFill="1" applyBorder="1" applyAlignment="1">
      <alignment horizontal="center"/>
    </xf>
    <xf numFmtId="0" fontId="23" fillId="2" borderId="8" xfId="6" applyFont="1" applyFill="1" applyBorder="1" applyAlignment="1">
      <alignment horizontal="center"/>
    </xf>
    <xf numFmtId="0" fontId="23" fillId="2" borderId="9" xfId="6" applyFont="1" applyFill="1" applyBorder="1" applyAlignment="1">
      <alignment horizontal="center"/>
    </xf>
    <xf numFmtId="0" fontId="35" fillId="2" borderId="4" xfId="6" applyFont="1" applyFill="1" applyBorder="1" applyAlignment="1">
      <alignment horizontal="center" vertical="center" wrapText="1"/>
    </xf>
    <xf numFmtId="0" fontId="35" fillId="2" borderId="3" xfId="6" applyFont="1" applyFill="1" applyBorder="1" applyAlignment="1">
      <alignment horizontal="center" vertical="center" wrapText="1"/>
    </xf>
    <xf numFmtId="0" fontId="35" fillId="2" borderId="5" xfId="6" applyFont="1" applyFill="1" applyBorder="1" applyAlignment="1">
      <alignment horizontal="center" vertical="center" wrapText="1"/>
    </xf>
    <xf numFmtId="0" fontId="35" fillId="2" borderId="6" xfId="6" applyFont="1" applyFill="1" applyBorder="1" applyAlignment="1">
      <alignment horizontal="center" vertical="center" wrapText="1"/>
    </xf>
    <xf numFmtId="0" fontId="35" fillId="2" borderId="0" xfId="6" applyFont="1" applyFill="1" applyAlignment="1">
      <alignment horizontal="center" vertical="center" wrapText="1"/>
    </xf>
    <xf numFmtId="0" fontId="35" fillId="2" borderId="7" xfId="6" applyFont="1" applyFill="1" applyBorder="1" applyAlignment="1">
      <alignment horizontal="center" vertical="center" wrapText="1"/>
    </xf>
    <xf numFmtId="0" fontId="35" fillId="2" borderId="8" xfId="6" applyFont="1" applyFill="1" applyBorder="1" applyAlignment="1">
      <alignment horizontal="center" vertical="center" wrapText="1"/>
    </xf>
    <xf numFmtId="0" fontId="35" fillId="2" borderId="2" xfId="6" applyFont="1" applyFill="1" applyBorder="1" applyAlignment="1">
      <alignment horizontal="center" vertical="center" wrapText="1"/>
    </xf>
    <xf numFmtId="0" fontId="35" fillId="2" borderId="9" xfId="6" applyFont="1" applyFill="1" applyBorder="1" applyAlignment="1">
      <alignment horizontal="center" vertical="center" wrapText="1"/>
    </xf>
    <xf numFmtId="173" fontId="7" fillId="2" borderId="33" xfId="0" applyNumberFormat="1" applyFont="1" applyFill="1" applyBorder="1" applyAlignment="1" applyProtection="1">
      <alignment horizontal="center" vertical="center"/>
      <protection hidden="1"/>
    </xf>
    <xf numFmtId="173" fontId="7" fillId="2" borderId="34" xfId="0" applyNumberFormat="1" applyFont="1" applyFill="1" applyBorder="1" applyAlignment="1" applyProtection="1">
      <alignment horizontal="center" vertical="center"/>
      <protection hidden="1"/>
    </xf>
    <xf numFmtId="0" fontId="11" fillId="3" borderId="23" xfId="5" applyFont="1" applyFill="1" applyBorder="1" applyAlignment="1">
      <alignment horizontal="center" vertical="center" wrapText="1"/>
    </xf>
    <xf numFmtId="0" fontId="11" fillId="3" borderId="24" xfId="5" applyFont="1" applyFill="1" applyBorder="1" applyAlignment="1">
      <alignment horizontal="center" vertical="center" wrapText="1"/>
    </xf>
    <xf numFmtId="0" fontId="11" fillId="3" borderId="25" xfId="5" applyFont="1" applyFill="1" applyBorder="1" applyAlignment="1">
      <alignment horizontal="center" vertical="center" wrapText="1"/>
    </xf>
    <xf numFmtId="173" fontId="7" fillId="2" borderId="27" xfId="0" applyNumberFormat="1" applyFont="1" applyFill="1" applyBorder="1" applyAlignment="1">
      <alignment horizontal="center" vertical="center"/>
    </xf>
    <xf numFmtId="173" fontId="7" fillId="2" borderId="28" xfId="0" applyNumberFormat="1" applyFont="1" applyFill="1" applyBorder="1" applyAlignment="1">
      <alignment horizontal="center" vertical="center"/>
    </xf>
    <xf numFmtId="2" fontId="7" fillId="2" borderId="26" xfId="0" applyNumberFormat="1" applyFont="1" applyFill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7" fillId="2" borderId="33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176" fontId="19" fillId="0" borderId="12" xfId="0" applyNumberFormat="1" applyFont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176" fontId="2" fillId="2" borderId="12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75" fontId="7" fillId="0" borderId="1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</cellXfs>
  <cellStyles count="9">
    <cellStyle name="Hipervínculo" xfId="8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 7" xfId="7" xr:uid="{45FA5AAF-1B55-4A84-8931-4DEFBE83DD37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Incertidumbre!$B$52:$B$54</c:f>
              <c:strCache>
                <c:ptCount val="3"/>
                <c:pt idx="0">
                  <c:v>Masa Humeda</c:v>
                </c:pt>
                <c:pt idx="1">
                  <c:v>Masa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Incertidumbre!$D$52:$D$54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18A-9EBC-03AE6A36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04608"/>
        <c:axId val="142006912"/>
      </c:barChart>
      <c:catAx>
        <c:axId val="1420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2006912"/>
        <c:crosses val="autoZero"/>
        <c:auto val="1"/>
        <c:lblAlgn val="ctr"/>
        <c:lblOffset val="100"/>
        <c:noMultiLvlLbl val="0"/>
      </c:catAx>
      <c:valAx>
        <c:axId val="1420069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2004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47</xdr:row>
      <xdr:rowOff>102870</xdr:rowOff>
    </xdr:from>
    <xdr:to>
      <xdr:col>13</xdr:col>
      <xdr:colOff>885825</xdr:colOff>
      <xdr:row>47</xdr:row>
      <xdr:rowOff>102870</xdr:rowOff>
    </xdr:to>
    <xdr:cxnSp macro="">
      <xdr:nvCxnSpPr>
        <xdr:cNvPr id="14" name="2 Conector recto">
          <a:extLst>
            <a:ext uri="{FF2B5EF4-FFF2-40B4-BE49-F238E27FC236}">
              <a16:creationId xmlns:a16="http://schemas.microsoft.com/office/drawing/2014/main" id="{9A71FD3E-F418-4844-A98C-AB9055E619E2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28120"/>
          <a:ext cx="81838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179070</xdr:colOff>
      <xdr:row>41</xdr:row>
      <xdr:rowOff>131446</xdr:rowOff>
    </xdr:from>
    <xdr:to>
      <xdr:col>6</xdr:col>
      <xdr:colOff>563879</xdr:colOff>
      <xdr:row>44</xdr:row>
      <xdr:rowOff>19051</xdr:rowOff>
    </xdr:to>
    <xdr:sp macro="" textlink="">
      <xdr:nvSpPr>
        <xdr:cNvPr id="15" name="15 CuadroTexto">
          <a:extLst>
            <a:ext uri="{FF2B5EF4-FFF2-40B4-BE49-F238E27FC236}">
              <a16:creationId xmlns:a16="http://schemas.microsoft.com/office/drawing/2014/main" id="{1C9AC3C5-9596-49B2-931E-A46071932DD2}"/>
            </a:ext>
          </a:extLst>
        </xdr:cNvPr>
        <xdr:cNvSpPr txBox="1"/>
      </xdr:nvSpPr>
      <xdr:spPr>
        <a:xfrm>
          <a:off x="1306830" y="9953626"/>
          <a:ext cx="2739389" cy="75628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733424</xdr:colOff>
      <xdr:row>41</xdr:row>
      <xdr:rowOff>116205</xdr:rowOff>
    </xdr:from>
    <xdr:to>
      <xdr:col>12</xdr:col>
      <xdr:colOff>165734</xdr:colOff>
      <xdr:row>44</xdr:row>
      <xdr:rowOff>20955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61FA9B54-EBB8-4017-A6C1-53A2B2DC4F3F}"/>
            </a:ext>
          </a:extLst>
        </xdr:cNvPr>
        <xdr:cNvSpPr txBox="1"/>
      </xdr:nvSpPr>
      <xdr:spPr>
        <a:xfrm>
          <a:off x="4215764" y="9938385"/>
          <a:ext cx="2594610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76200</xdr:colOff>
      <xdr:row>0</xdr:row>
      <xdr:rowOff>171450</xdr:rowOff>
    </xdr:from>
    <xdr:to>
      <xdr:col>6</xdr:col>
      <xdr:colOff>905754</xdr:colOff>
      <xdr:row>4</xdr:row>
      <xdr:rowOff>76200</xdr:rowOff>
    </xdr:to>
    <xdr:pic>
      <xdr:nvPicPr>
        <xdr:cNvPr id="17" name="Imagen 7">
          <a:extLst>
            <a:ext uri="{FF2B5EF4-FFF2-40B4-BE49-F238E27FC236}">
              <a16:creationId xmlns:a16="http://schemas.microsoft.com/office/drawing/2014/main" id="{8B6DDDE0-A042-4331-B7B5-CFACCE30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171450"/>
          <a:ext cx="118197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47624</xdr:colOff>
      <xdr:row>18</xdr:row>
      <xdr:rowOff>133350</xdr:rowOff>
    </xdr:from>
    <xdr:to>
      <xdr:col>10</xdr:col>
      <xdr:colOff>592124</xdr:colOff>
      <xdr:row>26</xdr:row>
      <xdr:rowOff>67950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D07133C-DF5C-4201-93C3-E88D55F5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49" y="3724275"/>
          <a:ext cx="1573200" cy="229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18</xdr:row>
      <xdr:rowOff>123825</xdr:rowOff>
    </xdr:from>
    <xdr:to>
      <xdr:col>13</xdr:col>
      <xdr:colOff>916350</xdr:colOff>
      <xdr:row>26</xdr:row>
      <xdr:rowOff>58425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D150CA2-F714-4087-8159-110BB193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3714750"/>
          <a:ext cx="1468800" cy="229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422910</xdr:colOff>
      <xdr:row>45</xdr:row>
      <xdr:rowOff>62865</xdr:rowOff>
    </xdr:from>
    <xdr:to>
      <xdr:col>9</xdr:col>
      <xdr:colOff>456300</xdr:colOff>
      <xdr:row>47</xdr:row>
      <xdr:rowOff>182433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AA3E45B-8AAE-4C1C-8654-15C0B360A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88030" y="9572625"/>
          <a:ext cx="1374510" cy="1079688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45</xdr:row>
      <xdr:rowOff>91440</xdr:rowOff>
    </xdr:from>
    <xdr:to>
      <xdr:col>11</xdr:col>
      <xdr:colOff>449633</xdr:colOff>
      <xdr:row>48</xdr:row>
      <xdr:rowOff>36293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A1F223-3332-40AA-985E-8C7A58CC22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53940" y="9601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335280</xdr:colOff>
      <xdr:row>44</xdr:row>
      <xdr:rowOff>114300</xdr:rowOff>
    </xdr:from>
    <xdr:to>
      <xdr:col>19</xdr:col>
      <xdr:colOff>414111</xdr:colOff>
      <xdr:row>48</xdr:row>
      <xdr:rowOff>83514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ECC6BA-A6A6-4C50-995F-9390BB09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94335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480059</xdr:colOff>
      <xdr:row>45</xdr:row>
      <xdr:rowOff>171450</xdr:rowOff>
    </xdr:from>
    <xdr:to>
      <xdr:col>13</xdr:col>
      <xdr:colOff>769620</xdr:colOff>
      <xdr:row>48</xdr:row>
      <xdr:rowOff>3175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7E849FF-2EAB-4561-80F3-B74ED2399F9D}"/>
            </a:ext>
          </a:extLst>
        </xdr:cNvPr>
        <xdr:cNvSpPr/>
      </xdr:nvSpPr>
      <xdr:spPr bwMode="auto">
        <a:xfrm>
          <a:off x="6027419" y="9963150"/>
          <a:ext cx="1219201" cy="98234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21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109007</xdr:colOff>
      <xdr:row>49</xdr:row>
      <xdr:rowOff>200025</xdr:rowOff>
    </xdr:from>
    <xdr:to>
      <xdr:col>7</xdr:col>
      <xdr:colOff>898525</xdr:colOff>
      <xdr:row>55</xdr:row>
      <xdr:rowOff>152399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93570</xdr:colOff>
      <xdr:row>23</xdr:row>
      <xdr:rowOff>16808</xdr:rowOff>
    </xdr:from>
    <xdr:to>
      <xdr:col>3</xdr:col>
      <xdr:colOff>134470</xdr:colOff>
      <xdr:row>33</xdr:row>
      <xdr:rowOff>111803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70" y="4342279"/>
          <a:ext cx="3413871" cy="2089642"/>
        </a:xfrm>
        <a:prstGeom prst="rect">
          <a:avLst/>
        </a:prstGeom>
      </xdr:spPr>
    </xdr:pic>
    <xdr:clientData/>
  </xdr:twoCellAnchor>
  <xdr:twoCellAnchor editAs="oneCell">
    <xdr:from>
      <xdr:col>4</xdr:col>
      <xdr:colOff>616323</xdr:colOff>
      <xdr:row>11</xdr:row>
      <xdr:rowOff>134471</xdr:rowOff>
    </xdr:from>
    <xdr:to>
      <xdr:col>6</xdr:col>
      <xdr:colOff>605118</xdr:colOff>
      <xdr:row>13</xdr:row>
      <xdr:rowOff>85902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158" b="17105"/>
        <a:stretch/>
      </xdr:blipFill>
      <xdr:spPr>
        <a:xfrm>
          <a:off x="4930588" y="2577353"/>
          <a:ext cx="1871383" cy="265196"/>
        </a:xfrm>
        <a:prstGeom prst="rect">
          <a:avLst/>
        </a:prstGeom>
      </xdr:spPr>
    </xdr:pic>
    <xdr:clientData/>
  </xdr:twoCellAnchor>
  <xdr:twoCellAnchor>
    <xdr:from>
      <xdr:col>0</xdr:col>
      <xdr:colOff>739588</xdr:colOff>
      <xdr:row>0</xdr:row>
      <xdr:rowOff>33618</xdr:rowOff>
    </xdr:from>
    <xdr:to>
      <xdr:col>1</xdr:col>
      <xdr:colOff>201706</xdr:colOff>
      <xdr:row>3</xdr:row>
      <xdr:rowOff>137713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FEAD269C-1E8F-4BFA-A22D-6AFC6E09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8" y="33618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38100</xdr:rowOff>
    </xdr:from>
    <xdr:to>
      <xdr:col>8</xdr:col>
      <xdr:colOff>28575</xdr:colOff>
      <xdr:row>5</xdr:row>
      <xdr:rowOff>18924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8410B-59D8-45A8-A51A-FE4A7106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00025"/>
          <a:ext cx="5810250" cy="628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FCF-C297-4FBF-B59A-4BAC3921853B}">
  <dimension ref="A1:Q49"/>
  <sheetViews>
    <sheetView showGridLines="0" topLeftCell="A7" zoomScaleNormal="100" zoomScaleSheetLayoutView="100" workbookViewId="0">
      <selection activeCell="Q24" sqref="Q24"/>
    </sheetView>
  </sheetViews>
  <sheetFormatPr baseColWidth="10" defaultRowHeight="13.2" x14ac:dyDescent="0.25"/>
  <cols>
    <col min="1" max="1" width="1.88671875" customWidth="1"/>
    <col min="2" max="2" width="3" customWidth="1"/>
    <col min="5" max="5" width="17.44140625" customWidth="1"/>
    <col min="6" max="6" width="5.33203125" customWidth="1"/>
    <col min="7" max="7" width="13.88671875" customWidth="1"/>
    <col min="8" max="8" width="3.33203125" customWidth="1"/>
    <col min="9" max="9" width="5.6640625" customWidth="1"/>
    <col min="10" max="10" width="9.6640625" customWidth="1"/>
    <col min="11" max="11" width="10.33203125" customWidth="1"/>
    <col min="12" max="12" width="1.5546875" customWidth="1"/>
    <col min="13" max="13" width="5.33203125" customWidth="1"/>
    <col min="14" max="14" width="14.44140625" customWidth="1"/>
  </cols>
  <sheetData>
    <row r="1" spans="1:17" ht="15.75" customHeight="1" thickTop="1" x14ac:dyDescent="0.25">
      <c r="A1" s="280"/>
      <c r="B1" s="281"/>
      <c r="C1" s="281"/>
      <c r="D1" s="281"/>
      <c r="E1" s="282"/>
      <c r="F1" s="282"/>
      <c r="G1" s="282"/>
      <c r="H1" s="282"/>
      <c r="I1" s="282"/>
      <c r="J1" s="282"/>
      <c r="K1" s="283"/>
      <c r="L1" s="283"/>
      <c r="M1" s="283"/>
      <c r="N1" s="284"/>
    </row>
    <row r="2" spans="1:17" ht="15.75" customHeight="1" x14ac:dyDescent="0.25">
      <c r="A2" s="285"/>
      <c r="B2" s="286"/>
      <c r="C2" s="286"/>
      <c r="D2" s="286"/>
      <c r="E2" s="287"/>
      <c r="F2" s="287"/>
      <c r="G2" s="287"/>
      <c r="H2" s="287"/>
      <c r="I2" s="287"/>
      <c r="J2" s="287"/>
      <c r="K2" s="288"/>
      <c r="L2" s="288"/>
      <c r="M2" s="288"/>
      <c r="N2" s="289"/>
      <c r="P2" s="180" t="s">
        <v>1</v>
      </c>
      <c r="Q2" s="376"/>
    </row>
    <row r="3" spans="1:17" ht="15.75" customHeight="1" x14ac:dyDescent="0.25">
      <c r="A3" s="285"/>
      <c r="B3" s="286"/>
      <c r="C3" s="286"/>
      <c r="D3" s="286"/>
      <c r="E3" s="287"/>
      <c r="F3" s="287"/>
      <c r="G3" s="287"/>
      <c r="H3" s="287"/>
      <c r="I3" s="287"/>
      <c r="J3" s="287"/>
      <c r="K3" s="288"/>
      <c r="L3" s="288"/>
      <c r="M3" s="288"/>
      <c r="N3" s="289"/>
      <c r="P3" s="180" t="s">
        <v>5</v>
      </c>
      <c r="Q3" s="377"/>
    </row>
    <row r="4" spans="1:17" ht="15.75" customHeight="1" x14ac:dyDescent="0.25">
      <c r="A4" s="285"/>
      <c r="B4" s="286"/>
      <c r="C4" s="286"/>
      <c r="D4" s="286"/>
      <c r="E4" s="287"/>
      <c r="F4" s="287"/>
      <c r="G4" s="287"/>
      <c r="H4" s="287"/>
      <c r="I4" s="287"/>
      <c r="J4" s="287"/>
      <c r="K4" s="288"/>
      <c r="L4" s="288"/>
      <c r="M4" s="288"/>
      <c r="N4" s="289"/>
      <c r="P4" s="180" t="s">
        <v>6</v>
      </c>
      <c r="Q4" s="377"/>
    </row>
    <row r="5" spans="1:17" ht="15.75" customHeight="1" thickBot="1" x14ac:dyDescent="0.3">
      <c r="A5" s="290"/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  <c r="P5" s="180" t="s">
        <v>7</v>
      </c>
      <c r="Q5" s="377"/>
    </row>
    <row r="6" spans="1:17" ht="15.9" customHeight="1" thickTop="1" x14ac:dyDescent="0.25">
      <c r="A6" s="293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P6" s="378"/>
      <c r="Q6" s="379"/>
    </row>
    <row r="7" spans="1:17" ht="15.9" customHeight="1" x14ac:dyDescent="0.25">
      <c r="A7" s="392" t="s">
        <v>0</v>
      </c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P7" s="380" t="s">
        <v>158</v>
      </c>
      <c r="Q7" s="379"/>
    </row>
    <row r="8" spans="1:17" ht="15.9" customHeight="1" x14ac:dyDescent="0.25">
      <c r="A8" s="393" t="s">
        <v>162</v>
      </c>
      <c r="B8" s="393"/>
      <c r="C8" s="393"/>
      <c r="D8" s="393"/>
      <c r="E8" s="393"/>
      <c r="F8" s="393"/>
      <c r="G8" s="393"/>
      <c r="H8" s="393"/>
      <c r="I8" s="393"/>
      <c r="J8" s="393"/>
      <c r="K8" s="393"/>
      <c r="L8" s="393"/>
      <c r="M8" s="393"/>
      <c r="N8" s="393"/>
      <c r="P8" s="380" t="s">
        <v>198</v>
      </c>
      <c r="Q8" s="381"/>
    </row>
    <row r="9" spans="1:17" ht="15.9" customHeight="1" x14ac:dyDescent="0.25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P9" s="380" t="s">
        <v>199</v>
      </c>
      <c r="Q9" s="379"/>
    </row>
    <row r="10" spans="1:17" ht="15.9" customHeight="1" x14ac:dyDescent="0.25">
      <c r="A10" s="294"/>
      <c r="B10" s="294"/>
      <c r="C10" s="294"/>
      <c r="D10" s="294"/>
      <c r="E10" s="394" t="s">
        <v>163</v>
      </c>
      <c r="F10" s="394"/>
      <c r="G10" s="295" t="s">
        <v>164</v>
      </c>
      <c r="H10" s="394" t="s">
        <v>165</v>
      </c>
      <c r="I10" s="394"/>
      <c r="J10" s="394"/>
      <c r="K10" s="394" t="s">
        <v>166</v>
      </c>
      <c r="L10" s="394"/>
      <c r="M10" s="394"/>
      <c r="N10" s="294"/>
      <c r="P10" s="378"/>
      <c r="Q10" s="379"/>
    </row>
    <row r="11" spans="1:17" ht="20.25" customHeight="1" x14ac:dyDescent="0.25">
      <c r="A11" s="294"/>
      <c r="B11" s="294"/>
      <c r="C11" s="294"/>
      <c r="D11" s="294"/>
      <c r="E11" s="391"/>
      <c r="F11" s="391"/>
      <c r="G11" s="296"/>
      <c r="H11" s="391"/>
      <c r="I11" s="391"/>
      <c r="J11" s="391"/>
      <c r="K11" s="391"/>
      <c r="L11" s="391"/>
      <c r="M11" s="391"/>
      <c r="N11" s="294"/>
      <c r="P11" s="380" t="s">
        <v>13</v>
      </c>
      <c r="Q11" s="379"/>
    </row>
    <row r="12" spans="1:17" ht="15.9" customHeight="1" x14ac:dyDescent="0.25">
      <c r="A12" s="288"/>
      <c r="B12" s="396"/>
      <c r="C12" s="396"/>
      <c r="D12" s="396"/>
      <c r="E12" s="396"/>
      <c r="F12" s="396"/>
      <c r="G12" s="396"/>
      <c r="H12" s="396"/>
      <c r="I12" s="396"/>
      <c r="J12" s="396"/>
      <c r="K12" s="396"/>
      <c r="L12" s="396"/>
      <c r="M12" s="297"/>
      <c r="N12" s="298"/>
      <c r="P12" s="380" t="s">
        <v>15</v>
      </c>
      <c r="Q12" s="381"/>
    </row>
    <row r="13" spans="1:17" ht="15.9" customHeight="1" x14ac:dyDescent="0.25">
      <c r="A13" s="299"/>
      <c r="B13" s="297"/>
      <c r="C13" s="297"/>
      <c r="D13" s="300"/>
      <c r="E13" s="300"/>
      <c r="F13" s="300"/>
      <c r="G13" s="300"/>
      <c r="H13" s="300"/>
      <c r="I13" s="300"/>
      <c r="J13" s="300"/>
      <c r="K13" s="301"/>
      <c r="L13" s="297"/>
      <c r="M13" s="297"/>
      <c r="N13" s="302"/>
      <c r="P13" s="380" t="s">
        <v>16</v>
      </c>
      <c r="Q13" s="381"/>
    </row>
    <row r="14" spans="1:17" ht="15" customHeight="1" x14ac:dyDescent="0.25">
      <c r="A14" s="397" t="s">
        <v>9</v>
      </c>
      <c r="B14" s="398"/>
      <c r="C14" s="398"/>
      <c r="D14" s="398"/>
      <c r="E14" s="398"/>
      <c r="F14" s="398"/>
      <c r="G14" s="398"/>
      <c r="H14" s="398"/>
      <c r="I14" s="398"/>
      <c r="J14" s="398"/>
      <c r="K14" s="398"/>
      <c r="L14" s="398"/>
      <c r="M14" s="398"/>
      <c r="N14" s="399"/>
      <c r="P14" s="378"/>
      <c r="Q14" s="379"/>
    </row>
    <row r="15" spans="1:17" ht="18" customHeight="1" x14ac:dyDescent="0.25">
      <c r="A15" s="400" t="s">
        <v>161</v>
      </c>
      <c r="B15" s="401"/>
      <c r="C15" s="401"/>
      <c r="D15" s="401"/>
      <c r="E15" s="401"/>
      <c r="F15" s="401"/>
      <c r="G15" s="401"/>
      <c r="H15" s="401"/>
      <c r="I15" s="401"/>
      <c r="J15" s="401"/>
      <c r="K15" s="401"/>
      <c r="L15" s="401"/>
      <c r="M15" s="401"/>
      <c r="N15" s="402"/>
      <c r="P15" s="380" t="s">
        <v>200</v>
      </c>
      <c r="Q15" s="382"/>
    </row>
    <row r="16" spans="1:17" ht="11.25" customHeight="1" x14ac:dyDescent="0.25">
      <c r="A16" s="303"/>
      <c r="B16" s="304"/>
      <c r="C16" s="304"/>
      <c r="D16" s="305"/>
      <c r="E16" s="305"/>
      <c r="F16" s="305"/>
      <c r="G16" s="305"/>
      <c r="H16" s="305"/>
      <c r="I16" s="305"/>
      <c r="J16" s="305"/>
      <c r="K16" s="306"/>
      <c r="L16" s="304"/>
      <c r="M16" s="304"/>
      <c r="N16" s="307"/>
      <c r="P16" s="380" t="s">
        <v>14</v>
      </c>
      <c r="Q16" s="382"/>
    </row>
    <row r="17" spans="1:17" ht="12" customHeight="1" x14ac:dyDescent="0.25">
      <c r="A17" s="308"/>
      <c r="B17" s="309"/>
      <c r="C17" s="309"/>
      <c r="D17" s="309"/>
      <c r="E17" s="309"/>
      <c r="F17" s="309"/>
      <c r="G17" s="309"/>
      <c r="H17" s="309"/>
      <c r="I17" s="309"/>
      <c r="J17" s="309"/>
      <c r="K17" s="403"/>
      <c r="L17" s="403"/>
      <c r="M17" s="310"/>
      <c r="N17" s="311"/>
      <c r="P17" s="380" t="s">
        <v>201</v>
      </c>
      <c r="Q17" s="383"/>
    </row>
    <row r="18" spans="1:17" ht="17.25" customHeight="1" x14ac:dyDescent="0.25">
      <c r="A18" s="312"/>
      <c r="B18" s="395" t="s">
        <v>19</v>
      </c>
      <c r="C18" s="395"/>
      <c r="D18" s="395"/>
      <c r="E18" s="395"/>
      <c r="F18" s="313" t="s">
        <v>20</v>
      </c>
      <c r="G18" s="395" t="s">
        <v>167</v>
      </c>
      <c r="H18" s="395"/>
      <c r="I18" s="314"/>
      <c r="J18" s="288"/>
      <c r="K18" s="315"/>
      <c r="L18" s="315"/>
      <c r="M18" s="315"/>
      <c r="N18" s="316"/>
    </row>
    <row r="19" spans="1:17" ht="23.4" customHeight="1" x14ac:dyDescent="0.25">
      <c r="A19" s="317"/>
      <c r="B19" s="318">
        <v>1</v>
      </c>
      <c r="C19" s="319" t="s">
        <v>22</v>
      </c>
      <c r="D19" s="320"/>
      <c r="E19" s="321"/>
      <c r="F19" s="322" t="s">
        <v>23</v>
      </c>
      <c r="G19" s="395"/>
      <c r="H19" s="395"/>
      <c r="I19" s="323"/>
      <c r="J19" s="324"/>
      <c r="K19" s="324"/>
      <c r="L19" s="325"/>
      <c r="M19" s="325"/>
      <c r="N19" s="326"/>
    </row>
    <row r="20" spans="1:17" ht="23.4" customHeight="1" x14ac:dyDescent="0.25">
      <c r="A20" s="317"/>
      <c r="B20" s="327">
        <v>2</v>
      </c>
      <c r="C20" s="328" t="s">
        <v>24</v>
      </c>
      <c r="D20" s="329"/>
      <c r="E20" s="330"/>
      <c r="F20" s="331" t="s">
        <v>23</v>
      </c>
      <c r="G20" s="395"/>
      <c r="H20" s="395"/>
      <c r="I20" s="323"/>
      <c r="J20" s="332"/>
      <c r="K20" s="333"/>
      <c r="L20" s="334"/>
      <c r="M20" s="334"/>
      <c r="N20" s="335"/>
    </row>
    <row r="21" spans="1:17" ht="23.4" customHeight="1" x14ac:dyDescent="0.25">
      <c r="A21" s="317"/>
      <c r="B21" s="336">
        <v>3</v>
      </c>
      <c r="C21" s="337" t="s">
        <v>25</v>
      </c>
      <c r="D21" s="338"/>
      <c r="E21" s="339"/>
      <c r="F21" s="340" t="s">
        <v>26</v>
      </c>
      <c r="G21" s="395"/>
      <c r="H21" s="395"/>
      <c r="I21" s="323"/>
      <c r="J21" s="341"/>
      <c r="K21" s="333"/>
      <c r="L21" s="342"/>
      <c r="M21" s="342"/>
      <c r="N21" s="343"/>
    </row>
    <row r="22" spans="1:17" ht="23.4" customHeight="1" x14ac:dyDescent="0.25">
      <c r="A22" s="317"/>
      <c r="B22" s="336">
        <v>4</v>
      </c>
      <c r="C22" s="337" t="s">
        <v>168</v>
      </c>
      <c r="D22" s="338"/>
      <c r="E22" s="339"/>
      <c r="F22" s="340" t="s">
        <v>26</v>
      </c>
      <c r="G22" s="395"/>
      <c r="H22" s="395"/>
      <c r="I22" s="323"/>
      <c r="J22" s="332"/>
      <c r="K22" s="332"/>
      <c r="L22" s="342"/>
      <c r="M22" s="342"/>
      <c r="N22" s="343"/>
    </row>
    <row r="23" spans="1:17" ht="23.4" customHeight="1" x14ac:dyDescent="0.25">
      <c r="A23" s="317"/>
      <c r="B23" s="336">
        <v>5</v>
      </c>
      <c r="C23" s="337" t="s">
        <v>169</v>
      </c>
      <c r="D23" s="338"/>
      <c r="E23" s="339"/>
      <c r="F23" s="340" t="s">
        <v>26</v>
      </c>
      <c r="G23" s="395"/>
      <c r="H23" s="395"/>
      <c r="I23" s="323"/>
      <c r="J23" s="332"/>
      <c r="K23" s="332"/>
      <c r="L23" s="342"/>
      <c r="M23" s="342"/>
      <c r="N23" s="343"/>
    </row>
    <row r="24" spans="1:17" ht="23.4" customHeight="1" x14ac:dyDescent="0.25">
      <c r="A24" s="317"/>
      <c r="B24" s="336">
        <v>6</v>
      </c>
      <c r="C24" s="337" t="s">
        <v>170</v>
      </c>
      <c r="D24" s="338"/>
      <c r="E24" s="339"/>
      <c r="F24" s="340" t="s">
        <v>26</v>
      </c>
      <c r="G24" s="395"/>
      <c r="H24" s="395"/>
      <c r="I24" s="323"/>
      <c r="J24" s="288"/>
      <c r="K24" s="344"/>
      <c r="L24" s="342"/>
      <c r="M24" s="342"/>
      <c r="N24" s="343"/>
    </row>
    <row r="25" spans="1:17" ht="23.4" customHeight="1" x14ac:dyDescent="0.25">
      <c r="A25" s="345"/>
      <c r="B25" s="336">
        <v>7</v>
      </c>
      <c r="C25" s="337" t="s">
        <v>29</v>
      </c>
      <c r="D25" s="338"/>
      <c r="E25" s="339"/>
      <c r="F25" s="340" t="s">
        <v>26</v>
      </c>
      <c r="G25" s="395"/>
      <c r="H25" s="395"/>
      <c r="I25" s="323"/>
      <c r="J25" s="288"/>
      <c r="K25" s="342"/>
      <c r="L25" s="342"/>
      <c r="M25" s="342"/>
      <c r="N25" s="343"/>
    </row>
    <row r="26" spans="1:17" ht="23.4" customHeight="1" x14ac:dyDescent="0.25">
      <c r="A26" s="317"/>
      <c r="B26" s="336">
        <v>8</v>
      </c>
      <c r="C26" s="337" t="s">
        <v>171</v>
      </c>
      <c r="D26" s="338"/>
      <c r="E26" s="339"/>
      <c r="F26" s="340" t="s">
        <v>26</v>
      </c>
      <c r="G26" s="395"/>
      <c r="H26" s="395"/>
      <c r="I26" s="323"/>
      <c r="J26" s="288"/>
      <c r="K26" s="346"/>
      <c r="L26" s="342"/>
      <c r="M26" s="342"/>
      <c r="N26" s="343"/>
    </row>
    <row r="27" spans="1:17" ht="23.4" customHeight="1" x14ac:dyDescent="0.25">
      <c r="A27" s="317"/>
      <c r="B27" s="336">
        <v>9</v>
      </c>
      <c r="C27" s="337" t="s">
        <v>172</v>
      </c>
      <c r="D27" s="338"/>
      <c r="E27" s="339"/>
      <c r="F27" s="340" t="s">
        <v>32</v>
      </c>
      <c r="G27" s="395"/>
      <c r="H27" s="395"/>
      <c r="I27" s="410" t="s">
        <v>173</v>
      </c>
      <c r="J27" s="410"/>
      <c r="K27" s="410"/>
      <c r="L27" s="410"/>
      <c r="M27" s="410"/>
      <c r="N27" s="411"/>
    </row>
    <row r="28" spans="1:17" ht="18.75" customHeight="1" x14ac:dyDescent="0.25">
      <c r="A28" s="317"/>
      <c r="B28" s="347" t="s">
        <v>174</v>
      </c>
      <c r="C28" s="347"/>
      <c r="D28" s="288"/>
      <c r="E28" s="288"/>
      <c r="F28" s="288"/>
      <c r="G28" s="288"/>
      <c r="H28" s="288"/>
      <c r="I28" s="410"/>
      <c r="J28" s="410"/>
      <c r="K28" s="410"/>
      <c r="L28" s="410"/>
      <c r="M28" s="410"/>
      <c r="N28" s="411"/>
    </row>
    <row r="29" spans="1:17" ht="23.25" customHeight="1" x14ac:dyDescent="0.25">
      <c r="A29" s="317"/>
      <c r="B29" s="348" t="s">
        <v>175</v>
      </c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349"/>
    </row>
    <row r="30" spans="1:17" ht="21.75" customHeight="1" x14ac:dyDescent="0.25">
      <c r="A30" s="317"/>
      <c r="B30" s="350" t="s">
        <v>176</v>
      </c>
      <c r="C30" s="351"/>
      <c r="D30" s="351"/>
      <c r="E30" s="351"/>
      <c r="F30" s="412"/>
      <c r="G30" s="412"/>
      <c r="H30" s="288"/>
      <c r="I30" s="413" t="s">
        <v>177</v>
      </c>
      <c r="J30" s="414"/>
      <c r="K30" s="413" t="s">
        <v>178</v>
      </c>
      <c r="L30" s="415"/>
      <c r="M30" s="414"/>
      <c r="N30" s="349"/>
    </row>
    <row r="31" spans="1:17" ht="21.75" customHeight="1" x14ac:dyDescent="0.25">
      <c r="A31" s="317"/>
      <c r="B31" s="350" t="s">
        <v>179</v>
      </c>
      <c r="C31" s="351"/>
      <c r="D31" s="351"/>
      <c r="E31" s="351"/>
      <c r="F31" s="406"/>
      <c r="G31" s="406"/>
      <c r="H31" s="288"/>
      <c r="I31" s="352" t="s">
        <v>180</v>
      </c>
      <c r="J31" s="353"/>
      <c r="K31" s="407"/>
      <c r="L31" s="408"/>
      <c r="M31" s="409"/>
      <c r="N31" s="349"/>
    </row>
    <row r="32" spans="1:17" ht="21.75" customHeight="1" x14ac:dyDescent="0.25">
      <c r="A32" s="317"/>
      <c r="B32" s="404" t="s">
        <v>181</v>
      </c>
      <c r="C32" s="404"/>
      <c r="D32" s="404"/>
      <c r="E32" s="405"/>
      <c r="F32" s="406"/>
      <c r="G32" s="406"/>
      <c r="H32" s="288"/>
      <c r="I32" s="352" t="s">
        <v>182</v>
      </c>
      <c r="J32" s="353"/>
      <c r="K32" s="407"/>
      <c r="L32" s="408"/>
      <c r="M32" s="409"/>
      <c r="N32" s="349"/>
    </row>
    <row r="33" spans="1:14" ht="21.75" customHeight="1" x14ac:dyDescent="0.25">
      <c r="A33" s="317"/>
      <c r="B33" s="354" t="s">
        <v>183</v>
      </c>
      <c r="C33" s="351"/>
      <c r="D33" s="351"/>
      <c r="E33" s="351"/>
      <c r="F33" s="406"/>
      <c r="G33" s="406"/>
      <c r="H33" s="288"/>
      <c r="I33" s="288"/>
      <c r="J33" s="288"/>
      <c r="K33" s="288"/>
      <c r="L33" s="288"/>
      <c r="M33" s="288"/>
      <c r="N33" s="349"/>
    </row>
    <row r="34" spans="1:14" ht="29.25" customHeight="1" x14ac:dyDescent="0.25">
      <c r="A34" s="317"/>
      <c r="B34" s="355" t="s">
        <v>184</v>
      </c>
      <c r="C34" s="351"/>
      <c r="D34" s="351"/>
      <c r="E34" s="351"/>
      <c r="F34" s="288"/>
      <c r="G34" s="356" t="s">
        <v>185</v>
      </c>
      <c r="H34" s="288"/>
      <c r="I34" s="288"/>
      <c r="J34" s="288"/>
      <c r="K34" s="288"/>
      <c r="L34" s="288"/>
      <c r="M34" s="288"/>
      <c r="N34" s="349"/>
    </row>
    <row r="35" spans="1:14" ht="10.5" customHeight="1" x14ac:dyDescent="0.25">
      <c r="A35" s="357"/>
      <c r="B35" s="358"/>
      <c r="C35" s="358"/>
      <c r="D35" s="359"/>
      <c r="E35" s="359"/>
      <c r="F35" s="359"/>
      <c r="G35" s="359"/>
      <c r="H35" s="359"/>
      <c r="I35" s="359"/>
      <c r="J35" s="359"/>
      <c r="K35" s="360"/>
      <c r="L35" s="360"/>
      <c r="M35" s="360"/>
      <c r="N35" s="361"/>
    </row>
    <row r="36" spans="1:14" ht="15" customHeight="1" x14ac:dyDescent="0.25">
      <c r="A36" s="362"/>
      <c r="B36" s="363"/>
      <c r="C36" s="363"/>
      <c r="D36" s="309"/>
      <c r="E36" s="309"/>
      <c r="F36" s="309"/>
      <c r="G36" s="309"/>
      <c r="H36" s="309"/>
      <c r="I36" s="309"/>
      <c r="J36" s="309"/>
      <c r="K36" s="364"/>
      <c r="L36" s="364"/>
      <c r="M36" s="364"/>
      <c r="N36" s="364"/>
    </row>
    <row r="37" spans="1:14" ht="23.25" customHeight="1" x14ac:dyDescent="0.25">
      <c r="A37" s="365" t="s">
        <v>186</v>
      </c>
      <c r="B37" s="366"/>
      <c r="C37" s="366"/>
      <c r="D37" s="367"/>
      <c r="E37" s="367" t="s">
        <v>187</v>
      </c>
      <c r="F37" s="367"/>
      <c r="G37" s="367"/>
      <c r="H37" s="367"/>
      <c r="I37" s="367"/>
      <c r="J37" s="288"/>
      <c r="K37" s="288"/>
      <c r="L37" s="288"/>
      <c r="M37" s="288"/>
      <c r="N37" s="288"/>
    </row>
    <row r="38" spans="1:14" ht="32.25" customHeight="1" x14ac:dyDescent="0.25">
      <c r="A38" s="366" t="s">
        <v>188</v>
      </c>
      <c r="B38" s="366"/>
      <c r="C38" s="366"/>
      <c r="D38" s="367"/>
      <c r="E38" s="367"/>
      <c r="F38" s="367"/>
      <c r="G38" s="367"/>
      <c r="H38" s="367"/>
      <c r="I38" s="367"/>
      <c r="J38" s="288"/>
      <c r="K38" s="288"/>
      <c r="L38" s="288"/>
      <c r="M38" s="288"/>
      <c r="N38" s="288"/>
    </row>
    <row r="39" spans="1:14" x14ac:dyDescent="0.25">
      <c r="A39" s="368"/>
      <c r="B39" s="369"/>
      <c r="C39" s="369"/>
      <c r="D39" s="369"/>
      <c r="E39" s="369"/>
      <c r="F39" s="369"/>
      <c r="G39" s="369"/>
      <c r="H39" s="369"/>
      <c r="I39" s="369"/>
      <c r="J39" s="342"/>
      <c r="K39" s="342"/>
      <c r="L39" s="342"/>
      <c r="M39" s="342"/>
      <c r="N39" s="342"/>
    </row>
    <row r="40" spans="1:14" ht="11.25" customHeight="1" x14ac:dyDescent="0.25">
      <c r="A40" s="370"/>
      <c r="B40" s="369"/>
      <c r="C40" s="369"/>
      <c r="D40" s="369"/>
      <c r="E40" s="369"/>
      <c r="F40" s="369"/>
      <c r="G40" s="369"/>
      <c r="H40" s="369"/>
      <c r="I40" s="369"/>
      <c r="J40" s="342"/>
      <c r="K40" s="342"/>
      <c r="L40" s="342"/>
      <c r="M40" s="342"/>
      <c r="N40" s="342"/>
    </row>
    <row r="41" spans="1:14" ht="23.25" customHeight="1" x14ac:dyDescent="0.25">
      <c r="A41" s="370"/>
      <c r="B41" s="369"/>
      <c r="C41" s="369"/>
      <c r="D41" s="369"/>
      <c r="E41" s="369"/>
      <c r="F41" s="369"/>
      <c r="G41" s="369"/>
      <c r="H41" s="369"/>
      <c r="I41" s="369"/>
      <c r="J41" s="342"/>
      <c r="K41" s="342"/>
      <c r="L41" s="342"/>
      <c r="M41" s="342"/>
      <c r="N41" s="342"/>
    </row>
    <row r="42" spans="1:14" ht="23.25" customHeight="1" x14ac:dyDescent="0.25">
      <c r="A42" s="370"/>
      <c r="B42" s="369"/>
      <c r="C42" s="369"/>
      <c r="D42" s="369"/>
      <c r="E42" s="369"/>
      <c r="F42" s="369"/>
      <c r="G42" s="369"/>
      <c r="H42" s="369"/>
      <c r="I42" s="369"/>
      <c r="J42" s="342"/>
      <c r="K42" s="342"/>
      <c r="L42" s="342"/>
      <c r="M42" s="342"/>
      <c r="N42" s="342"/>
    </row>
    <row r="43" spans="1:14" ht="23.25" customHeight="1" x14ac:dyDescent="0.25">
      <c r="A43" s="371"/>
      <c r="B43" s="369"/>
      <c r="C43" s="369"/>
      <c r="D43" s="288"/>
      <c r="E43" s="288"/>
      <c r="F43" s="288"/>
      <c r="G43" s="288"/>
      <c r="H43" s="288"/>
      <c r="I43" s="288"/>
      <c r="J43" s="288"/>
      <c r="K43" s="342"/>
      <c r="L43" s="342"/>
      <c r="M43" s="342"/>
      <c r="N43" s="342"/>
    </row>
    <row r="44" spans="1:14" ht="23.25" customHeight="1" x14ac:dyDescent="0.25">
      <c r="A44" s="368"/>
      <c r="B44" s="369"/>
      <c r="C44" s="369"/>
      <c r="D44" s="369"/>
      <c r="E44" s="369"/>
      <c r="F44" s="369"/>
      <c r="G44" s="369"/>
      <c r="H44" s="369"/>
      <c r="I44" s="369"/>
      <c r="J44" s="342"/>
      <c r="K44" s="342"/>
      <c r="L44" s="342"/>
      <c r="M44" s="342"/>
      <c r="N44" s="342"/>
    </row>
    <row r="45" spans="1:14" ht="23.25" customHeight="1" x14ac:dyDescent="0.25">
      <c r="A45" s="288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297"/>
      <c r="N45" s="342"/>
    </row>
    <row r="46" spans="1:14" ht="18" customHeight="1" x14ac:dyDescent="0.25">
      <c r="A46" s="372" t="s">
        <v>38</v>
      </c>
      <c r="B46" s="369"/>
      <c r="C46" s="369"/>
      <c r="D46" s="369"/>
      <c r="E46" s="369"/>
      <c r="F46" s="369"/>
      <c r="G46" s="369"/>
      <c r="H46" s="369"/>
      <c r="I46" s="369"/>
      <c r="J46" s="342"/>
      <c r="K46" s="342"/>
      <c r="L46" s="342"/>
      <c r="M46" s="342"/>
      <c r="N46" s="342"/>
    </row>
    <row r="47" spans="1:14" ht="18" customHeight="1" x14ac:dyDescent="0.25">
      <c r="A47" s="372" t="s">
        <v>189</v>
      </c>
      <c r="B47" s="342"/>
      <c r="C47" s="342"/>
      <c r="D47" s="342"/>
      <c r="E47" s="288"/>
      <c r="F47" s="372" t="s">
        <v>190</v>
      </c>
      <c r="G47" s="342"/>
      <c r="H47" s="342"/>
      <c r="I47" s="342"/>
      <c r="J47" s="342"/>
      <c r="K47" s="342"/>
      <c r="L47" s="342"/>
      <c r="M47" s="342"/>
      <c r="N47" s="342"/>
    </row>
    <row r="48" spans="1:14" ht="8.25" customHeight="1" x14ac:dyDescent="0.25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</row>
    <row r="49" spans="1:14" ht="30.75" customHeight="1" x14ac:dyDescent="0.25">
      <c r="A49" s="416" t="s">
        <v>191</v>
      </c>
      <c r="B49" s="416"/>
      <c r="C49" s="416"/>
      <c r="D49" s="416"/>
      <c r="E49" s="416"/>
      <c r="F49" s="416"/>
      <c r="G49" s="416"/>
      <c r="H49" s="416"/>
      <c r="I49" s="416"/>
      <c r="J49" s="416"/>
      <c r="K49" s="416"/>
      <c r="L49" s="416"/>
      <c r="M49" s="416"/>
      <c r="N49" s="416"/>
    </row>
  </sheetData>
  <sheetProtection algorithmName="SHA-512" hashValue="w1vl+vEjAtd8PhMkrP3wy2fn0tyF73b+R9UYCJzZUsz+xBZyT1FXTpLlkkyENiLui5lLbEiRmQlWsxzqarVT9A==" saltValue="kGFq1o2+4sMRy0cFC5vQJA==" spinCount="100000" sheet="1" objects="1" scenarios="1"/>
  <protectedRanges>
    <protectedRange sqref="D13 D16" name="Rango3_3_1_1_1_1_1_1_1_1_2"/>
    <protectedRange sqref="D45 D12" name="Rango3_3_1_1_1_1_1_2_1_2"/>
  </protectedRanges>
  <mergeCells count="39">
    <mergeCell ref="F33:G33"/>
    <mergeCell ref="B45:E45"/>
    <mergeCell ref="F45:I45"/>
    <mergeCell ref="J45:L45"/>
    <mergeCell ref="A49:N49"/>
    <mergeCell ref="B32:E32"/>
    <mergeCell ref="F32:G32"/>
    <mergeCell ref="K32:M32"/>
    <mergeCell ref="G23:H23"/>
    <mergeCell ref="G24:H24"/>
    <mergeCell ref="G25:H25"/>
    <mergeCell ref="G26:H26"/>
    <mergeCell ref="G27:H27"/>
    <mergeCell ref="I27:N28"/>
    <mergeCell ref="F30:G30"/>
    <mergeCell ref="I30:J30"/>
    <mergeCell ref="K30:M30"/>
    <mergeCell ref="F31:G31"/>
    <mergeCell ref="K31:M31"/>
    <mergeCell ref="G22:H22"/>
    <mergeCell ref="B12:E12"/>
    <mergeCell ref="F12:I12"/>
    <mergeCell ref="J12:L12"/>
    <mergeCell ref="A14:N14"/>
    <mergeCell ref="A15:N15"/>
    <mergeCell ref="K17:L17"/>
    <mergeCell ref="B18:E18"/>
    <mergeCell ref="G18:H18"/>
    <mergeCell ref="G19:H19"/>
    <mergeCell ref="G20:H20"/>
    <mergeCell ref="G21:H21"/>
    <mergeCell ref="E11:F11"/>
    <mergeCell ref="H11:J11"/>
    <mergeCell ref="K11:M11"/>
    <mergeCell ref="A7:N7"/>
    <mergeCell ref="A8:N8"/>
    <mergeCell ref="E10:F10"/>
    <mergeCell ref="H10:J10"/>
    <mergeCell ref="K10:M10"/>
  </mergeCells>
  <pageMargins left="0.7" right="0.7" top="0.75" bottom="0.75" header="0.3" footer="0.3"/>
  <pageSetup paperSize="9" scale="7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54"/>
  <sheetViews>
    <sheetView showGridLines="0" tabSelected="1" view="pageBreakPreview" zoomScaleNormal="100" zoomScaleSheetLayoutView="100" workbookViewId="0">
      <selection activeCell="O9" sqref="O9"/>
    </sheetView>
  </sheetViews>
  <sheetFormatPr baseColWidth="10" defaultColWidth="10.33203125" defaultRowHeight="13.8" x14ac:dyDescent="0.25"/>
  <cols>
    <col min="1" max="1" width="1.88671875" style="23" customWidth="1"/>
    <col min="2" max="2" width="9" style="23" customWidth="1"/>
    <col min="3" max="3" width="2.88671875" style="23" customWidth="1"/>
    <col min="4" max="4" width="5.109375" style="23" customWidth="1"/>
    <col min="5" max="5" width="2.33203125" style="23" customWidth="1"/>
    <col min="6" max="6" width="10.88671875" style="23" customWidth="1"/>
    <col min="7" max="7" width="9.6640625" style="23" customWidth="1"/>
    <col min="8" max="8" width="8" style="23" customWidth="1"/>
    <col min="9" max="9" width="11.5546875" style="23" customWidth="1"/>
    <col min="10" max="10" width="9.6640625" style="23" customWidth="1"/>
    <col min="11" max="11" width="9.33203125" style="23" customWidth="1"/>
    <col min="12" max="12" width="13.33203125" style="23" customWidth="1"/>
    <col min="13" max="13" width="1" style="23" customWidth="1"/>
    <col min="14" max="14" width="13.5546875" style="23" customWidth="1"/>
    <col min="15" max="16" width="6.44140625" style="23" customWidth="1"/>
    <col min="17" max="16384" width="10.33203125" style="23"/>
  </cols>
  <sheetData>
    <row r="1" spans="1:16" ht="34.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6" ht="15.9" customHeight="1" x14ac:dyDescent="0.25">
      <c r="A2" s="491" t="s">
        <v>0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</row>
    <row r="3" spans="1:16" ht="15.9" customHeight="1" x14ac:dyDescent="0.25">
      <c r="A3" s="424">
        <v>0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</row>
    <row r="4" spans="1:16" ht="15.9" customHeight="1" x14ac:dyDescent="0.25"/>
    <row r="5" spans="1:16" ht="16.5" customHeight="1" x14ac:dyDescent="0.25">
      <c r="A5" s="181" t="s">
        <v>1</v>
      </c>
      <c r="B5" s="180"/>
      <c r="C5" s="66" t="s">
        <v>2</v>
      </c>
      <c r="D5" s="435">
        <f>+FORMATO!Q2</f>
        <v>0</v>
      </c>
      <c r="E5" s="435"/>
      <c r="F5" s="435"/>
      <c r="G5" s="435"/>
      <c r="H5" s="435"/>
      <c r="I5" s="435"/>
      <c r="J5" s="435"/>
      <c r="K5" s="435"/>
      <c r="L5" s="179" t="s">
        <v>3</v>
      </c>
      <c r="M5" s="72" t="s">
        <v>2</v>
      </c>
      <c r="N5" s="67" t="s">
        <v>4</v>
      </c>
    </row>
    <row r="6" spans="1:16" ht="16.5" customHeight="1" x14ac:dyDescent="0.25">
      <c r="A6" s="181" t="s">
        <v>5</v>
      </c>
      <c r="B6" s="180"/>
      <c r="C6" s="66" t="s">
        <v>2</v>
      </c>
      <c r="D6" s="435">
        <f>+FORMATO!Q3</f>
        <v>0</v>
      </c>
      <c r="E6" s="435"/>
      <c r="F6" s="435"/>
      <c r="G6" s="435"/>
      <c r="H6" s="435"/>
      <c r="I6" s="435"/>
      <c r="J6" s="435"/>
      <c r="K6" s="435"/>
      <c r="L6" s="390" t="s">
        <v>158</v>
      </c>
      <c r="M6" s="66" t="s">
        <v>2</v>
      </c>
      <c r="N6" s="278">
        <f>+FORMATO!Q7</f>
        <v>0</v>
      </c>
      <c r="O6" s="24"/>
      <c r="P6" s="24"/>
    </row>
    <row r="7" spans="1:16" ht="16.5" customHeight="1" x14ac:dyDescent="0.25">
      <c r="A7" s="181" t="s">
        <v>6</v>
      </c>
      <c r="B7" s="180"/>
      <c r="C7" s="66" t="s">
        <v>2</v>
      </c>
      <c r="D7" s="435">
        <f>+FORMATO!Q4</f>
        <v>0</v>
      </c>
      <c r="E7" s="435"/>
      <c r="F7" s="435"/>
      <c r="G7" s="435"/>
      <c r="H7" s="435"/>
      <c r="I7" s="435"/>
      <c r="J7" s="435"/>
      <c r="K7" s="435"/>
      <c r="L7" s="179" t="s">
        <v>199</v>
      </c>
      <c r="M7" s="66" t="s">
        <v>2</v>
      </c>
      <c r="N7" s="278">
        <f>+FORMATO!Q9</f>
        <v>0</v>
      </c>
      <c r="O7" s="24"/>
      <c r="P7" s="24"/>
    </row>
    <row r="8" spans="1:16" ht="18.600000000000001" customHeight="1" x14ac:dyDescent="0.25">
      <c r="A8" s="181" t="s">
        <v>7</v>
      </c>
      <c r="B8" s="180"/>
      <c r="C8" s="66" t="s">
        <v>2</v>
      </c>
      <c r="D8" s="435">
        <f>+FORMATO!Q5</f>
        <v>0</v>
      </c>
      <c r="E8" s="435"/>
      <c r="F8" s="435"/>
      <c r="G8" s="435"/>
      <c r="H8" s="435"/>
      <c r="I8" s="435"/>
      <c r="J8" s="435"/>
      <c r="K8" s="435"/>
      <c r="L8" s="390" t="s">
        <v>208</v>
      </c>
      <c r="M8" s="66" t="s">
        <v>2</v>
      </c>
      <c r="N8" s="262">
        <f>+FORMATO!Q8</f>
        <v>0</v>
      </c>
      <c r="O8" s="24"/>
      <c r="P8" s="24"/>
    </row>
    <row r="9" spans="1:16" ht="16.5" customHeight="1" x14ac:dyDescent="0.25">
      <c r="A9" s="176" t="s">
        <v>8</v>
      </c>
      <c r="B9" s="102"/>
      <c r="C9" s="102"/>
      <c r="D9" s="175"/>
      <c r="E9" s="175"/>
      <c r="F9" s="175"/>
      <c r="G9" s="175"/>
      <c r="H9" s="175"/>
      <c r="I9" s="175"/>
      <c r="J9" s="175"/>
      <c r="K9" s="175"/>
      <c r="L9" s="175"/>
      <c r="M9" s="36"/>
      <c r="N9" s="27"/>
      <c r="O9" s="24"/>
      <c r="P9" s="24"/>
    </row>
    <row r="10" spans="1:16" ht="16.5" customHeight="1" x14ac:dyDescent="0.25">
      <c r="A10" s="427" t="s">
        <v>9</v>
      </c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8"/>
      <c r="N10" s="429"/>
      <c r="O10" s="24"/>
      <c r="P10" s="24"/>
    </row>
    <row r="11" spans="1:16" ht="16.5" customHeight="1" x14ac:dyDescent="0.25">
      <c r="A11" s="430" t="s">
        <v>160</v>
      </c>
      <c r="B11" s="431"/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431"/>
      <c r="N11" s="432"/>
      <c r="O11" s="24"/>
      <c r="P11" s="24"/>
    </row>
    <row r="12" spans="1:16" ht="11.25" customHeight="1" x14ac:dyDescent="0.25">
      <c r="A12" s="37"/>
      <c r="B12" s="38"/>
      <c r="C12" s="38"/>
      <c r="D12" s="38"/>
      <c r="E12" s="38"/>
      <c r="F12" s="68"/>
      <c r="G12" s="68"/>
      <c r="H12" s="68"/>
      <c r="I12" s="68"/>
      <c r="J12" s="68"/>
      <c r="K12" s="68"/>
      <c r="L12" s="69"/>
      <c r="M12" s="70"/>
      <c r="N12" s="71"/>
      <c r="O12" s="24"/>
      <c r="P12" s="24"/>
    </row>
    <row r="13" spans="1:16" ht="16.5" customHeight="1" x14ac:dyDescent="0.25">
      <c r="A13" s="39" t="s">
        <v>11</v>
      </c>
      <c r="B13" s="268"/>
      <c r="C13" s="268"/>
      <c r="D13" s="268"/>
      <c r="E13" s="269"/>
      <c r="F13" s="270"/>
      <c r="G13" s="270"/>
      <c r="H13" s="270"/>
      <c r="I13" s="270"/>
      <c r="J13" s="270"/>
      <c r="K13" s="270"/>
      <c r="L13" s="271"/>
      <c r="M13" s="270"/>
      <c r="N13" s="20"/>
      <c r="P13" s="24"/>
    </row>
    <row r="14" spans="1:16" ht="16.5" customHeight="1" x14ac:dyDescent="0.25">
      <c r="A14" s="40" t="s">
        <v>12</v>
      </c>
      <c r="B14" s="272"/>
      <c r="C14" s="272"/>
      <c r="D14" s="272"/>
      <c r="E14" s="36" t="s">
        <v>2</v>
      </c>
      <c r="F14" s="384">
        <f>+FORMATO!Q15</f>
        <v>0</v>
      </c>
      <c r="G14" s="273"/>
      <c r="I14" s="22"/>
      <c r="J14" s="22"/>
      <c r="K14" s="35"/>
      <c r="L14" s="274" t="s">
        <v>13</v>
      </c>
      <c r="M14" s="275" t="s">
        <v>2</v>
      </c>
      <c r="N14" s="279">
        <f>+FORMATO!Q11</f>
        <v>0</v>
      </c>
      <c r="P14" s="24"/>
    </row>
    <row r="15" spans="1:16" ht="16.5" customHeight="1" x14ac:dyDescent="0.25">
      <c r="A15" s="40" t="s">
        <v>14</v>
      </c>
      <c r="B15" s="272"/>
      <c r="C15" s="272"/>
      <c r="D15" s="272"/>
      <c r="E15" s="36" t="s">
        <v>2</v>
      </c>
      <c r="F15" s="373">
        <f>+FORMATO!Q16</f>
        <v>0</v>
      </c>
      <c r="G15" s="273"/>
      <c r="I15" s="22"/>
      <c r="J15" s="22"/>
      <c r="K15" s="35"/>
      <c r="L15" s="274" t="s">
        <v>15</v>
      </c>
      <c r="M15" s="275" t="s">
        <v>2</v>
      </c>
      <c r="N15" s="277">
        <f>+FORMATO!Q12</f>
        <v>0</v>
      </c>
      <c r="P15" s="24"/>
    </row>
    <row r="16" spans="1:16" ht="16.5" customHeight="1" x14ac:dyDescent="0.25">
      <c r="A16" s="40" t="s">
        <v>157</v>
      </c>
      <c r="B16" s="272"/>
      <c r="C16" s="272"/>
      <c r="D16" s="272"/>
      <c r="E16" s="36" t="s">
        <v>2</v>
      </c>
      <c r="F16" s="434">
        <f>+FORMATO!Q17</f>
        <v>0</v>
      </c>
      <c r="G16" s="434"/>
      <c r="H16" s="22"/>
      <c r="I16" s="22"/>
      <c r="J16" s="22"/>
      <c r="K16" s="35"/>
      <c r="L16" s="274" t="s">
        <v>16</v>
      </c>
      <c r="M16" s="275" t="s">
        <v>2</v>
      </c>
      <c r="N16" s="277">
        <f>+FORMATO!Q13</f>
        <v>0</v>
      </c>
      <c r="O16" s="23">
        <f>+FORMATO!H11</f>
        <v>0</v>
      </c>
      <c r="P16" s="24"/>
    </row>
    <row r="17" spans="1:16" ht="16.5" customHeight="1" x14ac:dyDescent="0.25">
      <c r="A17" s="40" t="s">
        <v>17</v>
      </c>
      <c r="B17" s="272"/>
      <c r="C17" s="272"/>
      <c r="D17" s="272"/>
      <c r="E17" s="36" t="s">
        <v>2</v>
      </c>
      <c r="F17" s="276" t="s">
        <v>18</v>
      </c>
      <c r="G17" s="276"/>
      <c r="H17" s="276"/>
      <c r="I17" s="276"/>
      <c r="J17" s="276"/>
      <c r="K17" s="35"/>
      <c r="L17" s="274"/>
      <c r="M17" s="275"/>
      <c r="N17" s="21"/>
      <c r="P17" s="24"/>
    </row>
    <row r="18" spans="1:16" ht="8.25" customHeight="1" x14ac:dyDescent="0.25">
      <c r="A18" s="41"/>
      <c r="B18" s="103"/>
      <c r="C18" s="103"/>
      <c r="D18" s="103"/>
      <c r="E18" s="42"/>
      <c r="F18" s="28"/>
      <c r="G18" s="29"/>
      <c r="H18" s="29"/>
      <c r="I18" s="29"/>
      <c r="J18" s="29"/>
      <c r="K18" s="29"/>
      <c r="L18" s="29"/>
      <c r="M18" s="29"/>
      <c r="N18" s="30"/>
      <c r="P18" s="24"/>
    </row>
    <row r="19" spans="1:16" ht="16.5" customHeight="1" x14ac:dyDescent="0.25">
      <c r="A19" s="44"/>
      <c r="B19" s="212"/>
      <c r="C19" s="212"/>
      <c r="D19" s="212"/>
      <c r="E19" s="425"/>
      <c r="F19" s="425"/>
      <c r="G19" s="212"/>
      <c r="H19" s="212"/>
      <c r="I19" s="212"/>
      <c r="J19" s="212"/>
      <c r="K19" s="212"/>
      <c r="L19" s="425"/>
      <c r="M19" s="425"/>
      <c r="N19" s="45"/>
      <c r="O19" s="24"/>
      <c r="P19" s="31"/>
    </row>
    <row r="20" spans="1:16" ht="16.5" customHeight="1" x14ac:dyDescent="0.25">
      <c r="A20" s="44"/>
      <c r="B20" s="212"/>
      <c r="C20" s="212"/>
      <c r="D20" s="212"/>
      <c r="E20" s="212"/>
      <c r="F20" s="433" t="s">
        <v>19</v>
      </c>
      <c r="G20" s="433"/>
      <c r="H20" s="433"/>
      <c r="I20" s="433"/>
      <c r="J20" s="213" t="s">
        <v>20</v>
      </c>
      <c r="K20" s="213" t="s">
        <v>21</v>
      </c>
      <c r="L20" s="212"/>
      <c r="M20" s="212"/>
      <c r="N20" s="45"/>
      <c r="O20" s="24"/>
      <c r="P20" s="31"/>
    </row>
    <row r="21" spans="1:16" ht="20.25" customHeight="1" x14ac:dyDescent="0.25">
      <c r="A21" s="46"/>
      <c r="B21" s="35"/>
      <c r="C21" s="35"/>
      <c r="D21" s="35"/>
      <c r="E21" s="35"/>
      <c r="F21" s="419" t="s">
        <v>22</v>
      </c>
      <c r="G21" s="419"/>
      <c r="H21" s="419"/>
      <c r="I21" s="419"/>
      <c r="J21" s="47" t="s">
        <v>23</v>
      </c>
      <c r="K21" s="48">
        <f>+'Datos ensayo'!D13</f>
        <v>1</v>
      </c>
      <c r="L21" s="426"/>
      <c r="M21" s="426"/>
      <c r="N21" s="49"/>
      <c r="O21" s="24"/>
      <c r="P21" s="32"/>
    </row>
    <row r="22" spans="1:16" ht="20.25" customHeight="1" x14ac:dyDescent="0.25">
      <c r="A22" s="46"/>
      <c r="B22" s="35"/>
      <c r="C22" s="35"/>
      <c r="D22" s="35"/>
      <c r="E22" s="35"/>
      <c r="F22" s="419" t="s">
        <v>24</v>
      </c>
      <c r="G22" s="419"/>
      <c r="H22" s="419"/>
      <c r="I22" s="419"/>
      <c r="J22" s="47" t="s">
        <v>23</v>
      </c>
      <c r="K22" s="50">
        <f>+'Datos ensayo'!D14</f>
        <v>0</v>
      </c>
      <c r="L22" s="426"/>
      <c r="M22" s="426"/>
      <c r="N22" s="49"/>
      <c r="O22" s="24"/>
      <c r="P22" s="32"/>
    </row>
    <row r="23" spans="1:16" ht="20.25" customHeight="1" x14ac:dyDescent="0.25">
      <c r="A23" s="46"/>
      <c r="B23" s="35"/>
      <c r="C23" s="35"/>
      <c r="D23" s="35"/>
      <c r="E23" s="35"/>
      <c r="F23" s="419" t="s">
        <v>25</v>
      </c>
      <c r="G23" s="419"/>
      <c r="H23" s="419"/>
      <c r="I23" s="419"/>
      <c r="J23" s="47" t="s">
        <v>26</v>
      </c>
      <c r="K23" s="51">
        <f>+'Datos ensayo'!E15</f>
        <v>0</v>
      </c>
      <c r="L23" s="418"/>
      <c r="M23" s="418"/>
      <c r="N23" s="52"/>
      <c r="O23" s="33"/>
      <c r="P23" s="32"/>
    </row>
    <row r="24" spans="1:16" ht="20.25" customHeight="1" x14ac:dyDescent="0.25">
      <c r="A24" s="46"/>
      <c r="B24" s="35"/>
      <c r="C24" s="35"/>
      <c r="D24" s="35"/>
      <c r="E24" s="35"/>
      <c r="F24" s="419" t="s">
        <v>27</v>
      </c>
      <c r="G24" s="419"/>
      <c r="H24" s="419"/>
      <c r="I24" s="419"/>
      <c r="J24" s="47" t="s">
        <v>26</v>
      </c>
      <c r="K24" s="51">
        <f>+'Datos ensayo'!E17</f>
        <v>0</v>
      </c>
      <c r="L24" s="53"/>
      <c r="M24" s="53"/>
      <c r="N24" s="54"/>
      <c r="O24" s="24"/>
      <c r="P24" s="24"/>
    </row>
    <row r="25" spans="1:16" ht="20.25" customHeight="1" x14ac:dyDescent="0.25">
      <c r="A25" s="46"/>
      <c r="B25" s="35"/>
      <c r="C25" s="35"/>
      <c r="D25" s="35"/>
      <c r="E25" s="35"/>
      <c r="F25" s="419" t="s">
        <v>28</v>
      </c>
      <c r="G25" s="419"/>
      <c r="H25" s="419"/>
      <c r="I25" s="419"/>
      <c r="J25" s="47" t="s">
        <v>26</v>
      </c>
      <c r="K25" s="55">
        <f>+'Datos ensayo'!E19</f>
        <v>0</v>
      </c>
      <c r="L25" s="53"/>
      <c r="M25" s="53"/>
      <c r="N25" s="54"/>
      <c r="O25" s="24"/>
      <c r="P25" s="24"/>
    </row>
    <row r="26" spans="1:16" ht="20.25" customHeight="1" x14ac:dyDescent="0.25">
      <c r="A26" s="46"/>
      <c r="B26" s="35"/>
      <c r="C26" s="35"/>
      <c r="D26" s="35"/>
      <c r="E26" s="35"/>
      <c r="F26" s="419" t="s">
        <v>29</v>
      </c>
      <c r="G26" s="419"/>
      <c r="H26" s="419"/>
      <c r="I26" s="419"/>
      <c r="J26" s="47" t="s">
        <v>26</v>
      </c>
      <c r="K26" s="51">
        <f>+'Datos ensayo'!E18</f>
        <v>0</v>
      </c>
      <c r="L26" s="53"/>
      <c r="M26" s="53"/>
      <c r="N26" s="54"/>
      <c r="O26" s="24"/>
      <c r="P26" s="24"/>
    </row>
    <row r="27" spans="1:16" ht="20.25" customHeight="1" x14ac:dyDescent="0.25">
      <c r="A27" s="46"/>
      <c r="B27" s="35"/>
      <c r="C27" s="35"/>
      <c r="D27" s="35"/>
      <c r="E27" s="35"/>
      <c r="F27" s="419" t="s">
        <v>30</v>
      </c>
      <c r="G27" s="419"/>
      <c r="H27" s="419"/>
      <c r="I27" s="419"/>
      <c r="J27" s="47" t="s">
        <v>26</v>
      </c>
      <c r="K27" s="55">
        <f>+'Datos ensayo'!E20</f>
        <v>0</v>
      </c>
      <c r="L27" s="53"/>
      <c r="M27" s="53"/>
      <c r="N27" s="54"/>
      <c r="O27" s="24"/>
      <c r="P27" s="24"/>
    </row>
    <row r="28" spans="1:16" ht="20.25" customHeight="1" x14ac:dyDescent="0.25">
      <c r="A28" s="46"/>
      <c r="B28" s="35"/>
      <c r="C28" s="35"/>
      <c r="D28" s="35"/>
      <c r="E28" s="35"/>
      <c r="F28" s="419" t="s">
        <v>31</v>
      </c>
      <c r="G28" s="419"/>
      <c r="H28" s="419"/>
      <c r="I28" s="419"/>
      <c r="J28" s="47" t="s">
        <v>32</v>
      </c>
      <c r="K28" s="55" t="e">
        <f>+'Datos ensayo'!E21</f>
        <v>#DIV/0!</v>
      </c>
      <c r="L28" s="53"/>
      <c r="M28" s="53"/>
      <c r="N28" s="54"/>
      <c r="O28" s="24"/>
      <c r="P28" s="24"/>
    </row>
    <row r="29" spans="1:16" ht="16.5" customHeight="1" x14ac:dyDescent="0.25">
      <c r="A29" s="56"/>
      <c r="B29" s="59"/>
      <c r="C29" s="59"/>
      <c r="D29" s="59"/>
      <c r="E29" s="43"/>
      <c r="F29" s="57"/>
      <c r="G29" s="58"/>
      <c r="H29" s="43"/>
      <c r="I29" s="43"/>
      <c r="J29" s="59"/>
      <c r="K29" s="59"/>
      <c r="L29" s="59"/>
      <c r="M29" s="59"/>
      <c r="N29" s="60"/>
      <c r="O29" s="24"/>
      <c r="P29" s="24"/>
    </row>
    <row r="30" spans="1:16" ht="9" customHeight="1" x14ac:dyDescent="0.25">
      <c r="A30" s="35"/>
      <c r="B30" s="35"/>
      <c r="C30" s="35"/>
      <c r="D30" s="35"/>
      <c r="E30" s="35"/>
      <c r="F30" s="420"/>
      <c r="G30" s="420"/>
      <c r="H30" s="420"/>
      <c r="I30" s="420"/>
      <c r="J30" s="61"/>
      <c r="K30" s="62"/>
      <c r="L30" s="53"/>
      <c r="M30" s="53"/>
      <c r="N30" s="53"/>
      <c r="O30" s="24"/>
      <c r="P30" s="24"/>
    </row>
    <row r="31" spans="1:16" ht="15" customHeight="1" x14ac:dyDescent="0.25">
      <c r="A31" s="165" t="s">
        <v>33</v>
      </c>
      <c r="B31" s="166"/>
      <c r="C31" s="166"/>
      <c r="D31" s="167"/>
      <c r="E31" s="168"/>
      <c r="F31" s="167"/>
      <c r="G31" s="169"/>
      <c r="H31" s="211"/>
      <c r="I31" s="211"/>
      <c r="J31" s="61"/>
      <c r="K31" s="62"/>
      <c r="L31" s="53"/>
      <c r="M31" s="53"/>
      <c r="N31" s="53"/>
      <c r="O31" s="24"/>
      <c r="P31" s="24"/>
    </row>
    <row r="32" spans="1:16" ht="18" customHeight="1" x14ac:dyDescent="0.25">
      <c r="A32" s="172" t="s">
        <v>34</v>
      </c>
      <c r="B32" s="170"/>
      <c r="C32" s="170"/>
      <c r="D32" s="170"/>
      <c r="E32" s="170"/>
      <c r="F32" s="171"/>
      <c r="H32" s="211"/>
      <c r="I32" s="173">
        <f>+FORMATO!F33</f>
        <v>0</v>
      </c>
      <c r="K32" s="62"/>
      <c r="L32" s="53"/>
      <c r="M32" s="53"/>
      <c r="N32" s="53"/>
      <c r="O32" s="24"/>
      <c r="P32" s="24"/>
    </row>
    <row r="33" spans="1:16" ht="9" customHeight="1" x14ac:dyDescent="0.25">
      <c r="A33" s="172"/>
      <c r="B33" s="170"/>
      <c r="C33" s="170"/>
      <c r="D33" s="170"/>
      <c r="E33" s="170"/>
      <c r="F33" s="171"/>
      <c r="H33" s="211"/>
      <c r="I33" s="222"/>
      <c r="K33" s="62"/>
      <c r="L33" s="53"/>
      <c r="M33" s="53"/>
      <c r="N33" s="53"/>
      <c r="O33" s="24"/>
      <c r="P33" s="24"/>
    </row>
    <row r="34" spans="1:16" ht="19.5" customHeight="1" x14ac:dyDescent="0.25">
      <c r="A34" s="165" t="s">
        <v>152</v>
      </c>
      <c r="B34" s="170"/>
      <c r="C34" s="170"/>
      <c r="D34" s="170"/>
      <c r="E34" s="170"/>
      <c r="F34" s="171"/>
      <c r="H34" s="211"/>
      <c r="I34" s="222"/>
      <c r="K34" s="62"/>
      <c r="L34" s="53"/>
      <c r="M34" s="53"/>
      <c r="N34" s="53"/>
      <c r="O34" s="24"/>
      <c r="P34" s="24"/>
    </row>
    <row r="35" spans="1:16" ht="18" customHeight="1" x14ac:dyDescent="0.25">
      <c r="A35" s="170" t="s">
        <v>154</v>
      </c>
      <c r="B35" s="170"/>
      <c r="C35" s="170"/>
      <c r="D35" s="170"/>
      <c r="E35" s="170"/>
      <c r="F35" s="171"/>
      <c r="H35" s="211"/>
      <c r="I35" s="173">
        <f>+'Datos ensayo'!I14</f>
        <v>0</v>
      </c>
      <c r="K35" s="62"/>
      <c r="L35" s="53"/>
      <c r="M35" s="53"/>
      <c r="N35" s="53"/>
      <c r="O35" s="24"/>
      <c r="P35" s="24"/>
    </row>
    <row r="36" spans="1:16" ht="18" customHeight="1" x14ac:dyDescent="0.25">
      <c r="A36" s="170" t="s">
        <v>153</v>
      </c>
      <c r="B36" s="35"/>
      <c r="C36" s="35"/>
      <c r="D36" s="35"/>
      <c r="E36" s="35"/>
      <c r="F36" s="211"/>
      <c r="G36" s="211"/>
      <c r="H36" s="211"/>
      <c r="I36" s="48">
        <f>+'Datos ensayo'!I15</f>
        <v>0</v>
      </c>
      <c r="J36" s="61"/>
      <c r="K36" s="62"/>
      <c r="L36" s="53"/>
      <c r="M36" s="53"/>
      <c r="N36" s="53"/>
      <c r="O36" s="24"/>
      <c r="P36" s="24"/>
    </row>
    <row r="37" spans="1:16" ht="9" customHeight="1" x14ac:dyDescent="0.25">
      <c r="A37" s="170"/>
      <c r="B37" s="35"/>
      <c r="C37" s="35"/>
      <c r="D37" s="35"/>
      <c r="E37" s="35"/>
      <c r="F37" s="211"/>
      <c r="G37" s="211"/>
      <c r="H37" s="211"/>
      <c r="I37" s="211"/>
      <c r="J37" s="61"/>
      <c r="K37" s="62"/>
      <c r="L37" s="53"/>
      <c r="M37" s="53"/>
      <c r="N37" s="53"/>
      <c r="O37" s="24"/>
      <c r="P37" s="24"/>
    </row>
    <row r="38" spans="1:16" ht="15" customHeight="1" x14ac:dyDescent="0.25">
      <c r="A38" s="165" t="s">
        <v>35</v>
      </c>
      <c r="B38" s="75"/>
      <c r="C38" s="63"/>
      <c r="D38" s="63"/>
      <c r="E38" s="63"/>
      <c r="F38" s="53"/>
      <c r="G38" s="53"/>
      <c r="H38" s="64"/>
      <c r="I38" s="35"/>
      <c r="J38" s="35"/>
      <c r="K38" s="35"/>
      <c r="L38" s="35"/>
      <c r="O38" s="24"/>
      <c r="P38" s="24"/>
    </row>
    <row r="39" spans="1:16" ht="15.75" customHeight="1" x14ac:dyDescent="0.25">
      <c r="A39" s="423" t="s">
        <v>209</v>
      </c>
      <c r="B39" s="423"/>
      <c r="C39" s="423"/>
      <c r="D39" s="423"/>
      <c r="E39" s="423"/>
      <c r="F39" s="423"/>
      <c r="G39" s="423"/>
      <c r="H39" s="423"/>
      <c r="I39" s="423"/>
      <c r="J39" s="423"/>
      <c r="K39" s="423"/>
      <c r="L39" s="423"/>
      <c r="M39" s="423"/>
      <c r="N39" s="423"/>
      <c r="O39" s="24"/>
      <c r="P39" s="24"/>
    </row>
    <row r="40" spans="1:16" ht="28.95" customHeight="1" x14ac:dyDescent="0.25">
      <c r="A40" s="421" t="s">
        <v>210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</row>
    <row r="41" spans="1:16" ht="19.2" customHeight="1" x14ac:dyDescent="0.25">
      <c r="A41" s="421" t="s">
        <v>211</v>
      </c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</row>
    <row r="42" spans="1:16" ht="27" customHeight="1" x14ac:dyDescent="0.25">
      <c r="A42" s="421" t="s">
        <v>212</v>
      </c>
      <c r="B42" s="421"/>
      <c r="C42" s="421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</row>
    <row r="43" spans="1:16" ht="23.25" customHeight="1" x14ac:dyDescent="0.25">
      <c r="A43" s="422" t="s">
        <v>213</v>
      </c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  <c r="N43" s="422"/>
    </row>
    <row r="44" spans="1:16" ht="9" customHeight="1" x14ac:dyDescent="0.25">
      <c r="B44" s="76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6" ht="15" customHeight="1" x14ac:dyDescent="0.25">
      <c r="A45" s="165" t="s">
        <v>36</v>
      </c>
      <c r="B45" s="76"/>
      <c r="C45" s="174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</row>
    <row r="46" spans="1:16" ht="60.75" customHeight="1" x14ac:dyDescent="0.25">
      <c r="D46" s="35"/>
      <c r="E46" s="35"/>
      <c r="F46" s="35"/>
      <c r="G46" s="35"/>
      <c r="H46" s="35"/>
      <c r="I46" s="35"/>
      <c r="J46" s="35"/>
    </row>
    <row r="47" spans="1:16" ht="15" customHeight="1" x14ac:dyDescent="0.25">
      <c r="D47" s="35"/>
      <c r="E47" s="35"/>
      <c r="F47" s="35"/>
      <c r="G47" s="35"/>
      <c r="H47" s="35"/>
      <c r="I47" s="35"/>
      <c r="J47" s="35"/>
      <c r="K47" s="417"/>
      <c r="L47" s="417"/>
      <c r="M47" s="417"/>
      <c r="N47" s="417"/>
    </row>
    <row r="48" spans="1:16" ht="15" customHeight="1" x14ac:dyDescent="0.25">
      <c r="A48" s="64"/>
      <c r="D48" s="35"/>
      <c r="E48" s="35"/>
      <c r="F48" s="35"/>
      <c r="G48" s="35"/>
      <c r="H48" s="35"/>
      <c r="I48" s="35"/>
      <c r="J48" s="35"/>
    </row>
    <row r="49" spans="1:14" ht="12.75" customHeight="1" x14ac:dyDescent="0.25">
      <c r="A49" s="64" t="s">
        <v>38</v>
      </c>
      <c r="D49" s="35"/>
      <c r="E49" s="35"/>
      <c r="F49" s="35"/>
      <c r="G49" s="35"/>
      <c r="H49" s="35"/>
      <c r="I49" s="35"/>
      <c r="J49" s="35"/>
    </row>
    <row r="50" spans="1:14" ht="13.5" customHeight="1" x14ac:dyDescent="0.25">
      <c r="A50" s="64" t="s">
        <v>214</v>
      </c>
      <c r="B50" s="76"/>
      <c r="C50" s="76"/>
      <c r="D50" s="35"/>
      <c r="E50" s="35"/>
      <c r="F50" s="35"/>
      <c r="G50" s="35"/>
      <c r="H50" s="35"/>
      <c r="I50" s="35"/>
      <c r="J50" s="35"/>
      <c r="K50" s="417" t="s">
        <v>37</v>
      </c>
      <c r="L50" s="417"/>
      <c r="M50" s="417"/>
      <c r="N50" s="417"/>
    </row>
    <row r="51" spans="1:14" ht="15" customHeight="1" x14ac:dyDescent="0.25">
      <c r="A51" s="64"/>
      <c r="B51" s="76"/>
      <c r="C51" s="76"/>
      <c r="D51" s="76"/>
      <c r="E51" s="74"/>
      <c r="G51" s="35"/>
      <c r="H51" s="35"/>
      <c r="I51" s="35"/>
      <c r="J51" s="35"/>
      <c r="K51" s="35"/>
      <c r="L51" s="35"/>
      <c r="M51" s="35"/>
      <c r="N51" s="35"/>
    </row>
    <row r="52" spans="1:14" ht="15" customHeight="1" x14ac:dyDescent="0.25">
      <c r="A52" s="64"/>
      <c r="B52" s="64"/>
      <c r="C52" s="64"/>
      <c r="D52" s="64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5" customHeight="1" x14ac:dyDescent="0.25">
      <c r="A53" s="64"/>
      <c r="B53" s="64"/>
      <c r="C53" s="64"/>
      <c r="D53" s="64"/>
      <c r="E53" s="35"/>
      <c r="F53" s="35"/>
      <c r="G53" s="35"/>
      <c r="H53" s="35"/>
      <c r="I53" s="35"/>
      <c r="J53" s="35"/>
    </row>
    <row r="54" spans="1:14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</sheetData>
  <protectedRanges>
    <protectedRange sqref="F12 F9" name="Rango3_3_1_1_1_1_1_1_1_1"/>
  </protectedRanges>
  <mergeCells count="31">
    <mergeCell ref="A2:N2"/>
    <mergeCell ref="F21:I21"/>
    <mergeCell ref="F22:I22"/>
    <mergeCell ref="A3:N3"/>
    <mergeCell ref="E19:F19"/>
    <mergeCell ref="L19:M19"/>
    <mergeCell ref="L21:M21"/>
    <mergeCell ref="A10:N10"/>
    <mergeCell ref="L22:M22"/>
    <mergeCell ref="A11:N11"/>
    <mergeCell ref="F20:I20"/>
    <mergeCell ref="F16:G16"/>
    <mergeCell ref="D5:K5"/>
    <mergeCell ref="D8:K8"/>
    <mergeCell ref="D7:K7"/>
    <mergeCell ref="D6:K6"/>
    <mergeCell ref="K50:N50"/>
    <mergeCell ref="L23:M23"/>
    <mergeCell ref="F23:I23"/>
    <mergeCell ref="K47:N47"/>
    <mergeCell ref="F28:I28"/>
    <mergeCell ref="F24:I24"/>
    <mergeCell ref="F30:I30"/>
    <mergeCell ref="F25:I25"/>
    <mergeCell ref="F26:I26"/>
    <mergeCell ref="F27:I27"/>
    <mergeCell ref="A41:N41"/>
    <mergeCell ref="A43:N43"/>
    <mergeCell ref="A42:N42"/>
    <mergeCell ref="A39:N39"/>
    <mergeCell ref="A40:N40"/>
  </mergeCells>
  <phoneticPr fontId="6" type="noConversion"/>
  <dataValidations disablePrompts="1" count="1">
    <dataValidation type="list" allowBlank="1" showInputMessage="1" showErrorMessage="1" sqref="I33" xr:uid="{00000000-0002-0000-0000-000001000000}">
      <formula1>"-,Si,No"</formula1>
    </dataValidation>
  </dataValidations>
  <printOptions horizontalCentered="1"/>
  <pageMargins left="0" right="0" top="1.0629921259842521" bottom="0.39370078740157483" header="0" footer="0"/>
  <pageSetup paperSize="274" scale="84" orientation="portrait" r:id="rId1"/>
  <headerFooter scaleWithDoc="0">
    <oddHeader>&amp;C&amp;G</oddHeader>
  </headerFooter>
  <ignoredErrors>
    <ignoredError sqref="I35" unlockedFormula="1"/>
  </ignoredError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showGridLines="0" zoomScaleNormal="100" zoomScaleSheetLayoutView="100" workbookViewId="0">
      <selection activeCell="I25" sqref="I25"/>
    </sheetView>
  </sheetViews>
  <sheetFormatPr baseColWidth="10" defaultColWidth="10.33203125" defaultRowHeight="13.8" x14ac:dyDescent="0.25"/>
  <cols>
    <col min="1" max="1" width="5" style="23" customWidth="1"/>
    <col min="2" max="2" width="40.109375" style="23" customWidth="1"/>
    <col min="3" max="3" width="10.33203125" style="23"/>
    <col min="4" max="4" width="10.33203125" style="23" customWidth="1"/>
    <col min="5" max="5" width="13.5546875" style="23" customWidth="1"/>
    <col min="6" max="6" width="12.33203125" style="23" customWidth="1"/>
    <col min="7" max="7" width="13.44140625" style="23" customWidth="1"/>
    <col min="8" max="8" width="3" style="23" customWidth="1"/>
    <col min="9" max="13" width="10.6640625" style="23" customWidth="1"/>
    <col min="14" max="16384" width="10.33203125" style="23"/>
  </cols>
  <sheetData>
    <row r="1" spans="1:16" x14ac:dyDescent="0.25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7.399999999999999" customHeight="1" x14ac:dyDescent="0.25">
      <c r="A2" s="108"/>
      <c r="B2" s="437" t="s">
        <v>39</v>
      </c>
      <c r="C2" s="438"/>
      <c r="D2" s="438"/>
      <c r="E2" s="438"/>
      <c r="F2" s="438"/>
      <c r="G2" s="439"/>
      <c r="M2" s="109"/>
    </row>
    <row r="3" spans="1:16" ht="8.25" customHeight="1" x14ac:dyDescent="0.25">
      <c r="A3" s="108"/>
      <c r="M3" s="109"/>
    </row>
    <row r="4" spans="1:16" ht="17.399999999999999" customHeight="1" x14ac:dyDescent="0.25">
      <c r="A4" s="108"/>
      <c r="B4" s="449" t="s">
        <v>9</v>
      </c>
      <c r="C4" s="449"/>
      <c r="D4" s="449"/>
      <c r="E4" s="449"/>
      <c r="F4" s="449"/>
      <c r="G4" s="449"/>
      <c r="H4" s="104"/>
      <c r="I4" s="104"/>
      <c r="J4" s="104"/>
      <c r="K4" s="104"/>
      <c r="L4" s="104"/>
      <c r="M4" s="110"/>
      <c r="N4" s="104"/>
      <c r="O4" s="104"/>
      <c r="P4" s="104"/>
    </row>
    <row r="5" spans="1:16" ht="17.399999999999999" customHeight="1" x14ac:dyDescent="0.25">
      <c r="A5" s="108"/>
      <c r="B5" s="449" t="s">
        <v>161</v>
      </c>
      <c r="C5" s="449"/>
      <c r="D5" s="449"/>
      <c r="E5" s="449"/>
      <c r="F5" s="449"/>
      <c r="G5" s="449"/>
      <c r="H5" s="104"/>
      <c r="I5" s="104"/>
      <c r="J5" s="104"/>
      <c r="K5" s="104"/>
      <c r="L5" s="104"/>
      <c r="M5" s="110"/>
      <c r="N5" s="104"/>
      <c r="O5" s="104"/>
      <c r="P5" s="104"/>
    </row>
    <row r="6" spans="1:16" ht="5.25" customHeight="1" x14ac:dyDescent="0.25">
      <c r="A6" s="108"/>
      <c r="M6" s="109"/>
    </row>
    <row r="7" spans="1:16" ht="21" customHeight="1" x14ac:dyDescent="0.25">
      <c r="A7" s="108"/>
      <c r="B7" s="183" t="s">
        <v>40</v>
      </c>
      <c r="C7" s="81"/>
      <c r="D7" s="82"/>
      <c r="E7" s="83"/>
      <c r="F7" s="83"/>
      <c r="G7" s="239" t="s">
        <v>156</v>
      </c>
      <c r="M7" s="109"/>
    </row>
    <row r="8" spans="1:16" ht="17.399999999999999" customHeight="1" x14ac:dyDescent="0.25">
      <c r="A8" s="108"/>
      <c r="B8" s="184" t="s">
        <v>41</v>
      </c>
      <c r="C8" s="25"/>
      <c r="D8" s="26"/>
      <c r="G8" s="267" t="s">
        <v>151</v>
      </c>
      <c r="H8" s="23">
        <f>+FORMATO!K11</f>
        <v>0</v>
      </c>
      <c r="M8" s="109"/>
    </row>
    <row r="9" spans="1:16" ht="17.399999999999999" customHeight="1" x14ac:dyDescent="0.25">
      <c r="A9" s="108"/>
      <c r="B9" s="184" t="s">
        <v>42</v>
      </c>
      <c r="C9" s="80"/>
      <c r="D9" s="245">
        <f>+Balanza!C6</f>
        <v>-3.2899999999999998E-6</v>
      </c>
      <c r="G9" s="84"/>
      <c r="M9" s="109"/>
    </row>
    <row r="10" spans="1:16" ht="15.9" customHeight="1" x14ac:dyDescent="0.25">
      <c r="A10" s="108"/>
      <c r="B10" s="184" t="s">
        <v>43</v>
      </c>
      <c r="C10" s="73"/>
      <c r="D10" s="189" t="str">
        <f>+Balanza!C10</f>
        <v>EQP-0046</v>
      </c>
      <c r="G10" s="84"/>
      <c r="M10" s="109"/>
    </row>
    <row r="11" spans="1:16" x14ac:dyDescent="0.25">
      <c r="A11" s="108"/>
      <c r="B11" s="185" t="s">
        <v>44</v>
      </c>
      <c r="C11" s="85"/>
      <c r="D11" s="190">
        <f>+Balanza!D11</f>
        <v>46132</v>
      </c>
      <c r="E11" s="29"/>
      <c r="F11" s="29"/>
      <c r="G11" s="30"/>
      <c r="M11" s="109"/>
    </row>
    <row r="12" spans="1:16" ht="7.5" customHeight="1" x14ac:dyDescent="0.25">
      <c r="A12" s="108"/>
      <c r="C12" s="73"/>
      <c r="D12" s="73"/>
      <c r="M12" s="109"/>
    </row>
    <row r="13" spans="1:16" ht="18.75" customHeight="1" x14ac:dyDescent="0.25">
      <c r="A13" s="223">
        <v>1</v>
      </c>
      <c r="B13" s="65" t="s">
        <v>22</v>
      </c>
      <c r="C13" s="89" t="s">
        <v>23</v>
      </c>
      <c r="D13" s="186">
        <v>1</v>
      </c>
      <c r="E13" s="448" t="s">
        <v>45</v>
      </c>
      <c r="F13" s="232" t="s">
        <v>152</v>
      </c>
      <c r="G13" s="233"/>
      <c r="H13" s="233"/>
      <c r="I13" s="234"/>
      <c r="M13" s="109"/>
    </row>
    <row r="14" spans="1:16" ht="18.75" customHeight="1" x14ac:dyDescent="0.25">
      <c r="A14" s="223">
        <v>2</v>
      </c>
      <c r="B14" s="101" t="s">
        <v>24</v>
      </c>
      <c r="C14" s="89" t="s">
        <v>23</v>
      </c>
      <c r="D14" s="191">
        <f>+FORMATO!G20</f>
        <v>0</v>
      </c>
      <c r="E14" s="448"/>
      <c r="F14" s="235" t="s">
        <v>154</v>
      </c>
      <c r="G14" s="24"/>
      <c r="H14" s="24"/>
      <c r="I14" s="194">
        <v>0</v>
      </c>
      <c r="M14" s="109"/>
    </row>
    <row r="15" spans="1:16" ht="18.75" customHeight="1" x14ac:dyDescent="0.25">
      <c r="A15" s="223">
        <v>3</v>
      </c>
      <c r="B15" s="101" t="s">
        <v>46</v>
      </c>
      <c r="C15" s="89" t="s">
        <v>26</v>
      </c>
      <c r="D15" s="191">
        <f>+FORMATO!G21</f>
        <v>0</v>
      </c>
      <c r="E15" s="90">
        <f>D15+($D$9*D15)</f>
        <v>0</v>
      </c>
      <c r="F15" s="236" t="s">
        <v>153</v>
      </c>
      <c r="G15" s="237"/>
      <c r="H15" s="237"/>
      <c r="I15" s="194">
        <v>0</v>
      </c>
      <c r="M15" s="109"/>
    </row>
    <row r="16" spans="1:16" ht="18.75" customHeight="1" x14ac:dyDescent="0.25">
      <c r="A16" s="223">
        <v>4</v>
      </c>
      <c r="B16" s="101" t="s">
        <v>47</v>
      </c>
      <c r="C16" s="89" t="s">
        <v>26</v>
      </c>
      <c r="D16" s="191">
        <f>+FORMATO!G22</f>
        <v>0</v>
      </c>
      <c r="E16" s="90">
        <f>D16+($D$9*D16)</f>
        <v>0</v>
      </c>
      <c r="F16" s="225"/>
      <c r="G16" s="226"/>
      <c r="M16" s="109"/>
    </row>
    <row r="17" spans="1:13" ht="18.75" customHeight="1" x14ac:dyDescent="0.25">
      <c r="A17" s="223">
        <v>5</v>
      </c>
      <c r="B17" s="101" t="s">
        <v>155</v>
      </c>
      <c r="C17" s="89" t="s">
        <v>26</v>
      </c>
      <c r="D17" s="191">
        <f>+FORMATO!G23</f>
        <v>0</v>
      </c>
      <c r="E17" s="90">
        <f>D17+($D$9*D17)</f>
        <v>0</v>
      </c>
      <c r="F17" s="225"/>
      <c r="G17" s="226"/>
      <c r="M17" s="109"/>
    </row>
    <row r="18" spans="1:13" ht="18.75" customHeight="1" x14ac:dyDescent="0.25">
      <c r="A18" s="223">
        <v>6</v>
      </c>
      <c r="B18" s="101" t="s">
        <v>29</v>
      </c>
      <c r="C18" s="89" t="s">
        <v>26</v>
      </c>
      <c r="D18" s="231">
        <f>+FORMATO!G25</f>
        <v>0</v>
      </c>
      <c r="E18" s="90">
        <f>D18+($D$9*D18)</f>
        <v>0</v>
      </c>
      <c r="F18" s="227"/>
      <c r="G18" s="226"/>
      <c r="M18" s="109"/>
    </row>
    <row r="19" spans="1:13" ht="18.75" customHeight="1" x14ac:dyDescent="0.25">
      <c r="A19" s="223">
        <v>7</v>
      </c>
      <c r="B19" s="101" t="s">
        <v>28</v>
      </c>
      <c r="C19" s="89" t="s">
        <v>26</v>
      </c>
      <c r="D19" s="91">
        <f>+D15-D17</f>
        <v>0</v>
      </c>
      <c r="E19" s="91">
        <f>+E15-E17</f>
        <v>0</v>
      </c>
      <c r="F19" s="228"/>
      <c r="G19" s="228"/>
      <c r="M19" s="109"/>
    </row>
    <row r="20" spans="1:13" ht="18.75" customHeight="1" x14ac:dyDescent="0.25">
      <c r="A20" s="223">
        <v>8</v>
      </c>
      <c r="B20" s="101" t="s">
        <v>30</v>
      </c>
      <c r="C20" s="89" t="s">
        <v>26</v>
      </c>
      <c r="D20" s="91">
        <f>+D17-D18</f>
        <v>0</v>
      </c>
      <c r="E20" s="91">
        <f>+E17-E18</f>
        <v>0</v>
      </c>
      <c r="F20" s="228"/>
      <c r="G20" s="228"/>
      <c r="M20" s="109"/>
    </row>
    <row r="21" spans="1:13" ht="18.75" customHeight="1" x14ac:dyDescent="0.25">
      <c r="A21" s="223">
        <v>9</v>
      </c>
      <c r="B21" s="101" t="s">
        <v>31</v>
      </c>
      <c r="C21" s="89" t="s">
        <v>32</v>
      </c>
      <c r="D21" s="91" t="e">
        <f>+D19/D20*100</f>
        <v>#DIV/0!</v>
      </c>
      <c r="E21" s="91" t="e">
        <f>+E19/E20*100</f>
        <v>#DIV/0!</v>
      </c>
      <c r="F21" s="228"/>
      <c r="G21" s="228"/>
      <c r="M21" s="109"/>
    </row>
    <row r="22" spans="1:13" ht="15.75" customHeight="1" x14ac:dyDescent="0.25">
      <c r="A22" s="108"/>
      <c r="B22" s="35"/>
      <c r="C22" s="35"/>
      <c r="D22" s="35"/>
      <c r="E22" s="224" t="s">
        <v>48</v>
      </c>
      <c r="M22" s="109"/>
    </row>
    <row r="23" spans="1:13" ht="18" customHeight="1" x14ac:dyDescent="0.25">
      <c r="A23" s="108"/>
      <c r="B23" s="88" t="s">
        <v>49</v>
      </c>
      <c r="C23" s="87"/>
      <c r="D23" s="187" t="e">
        <f>(D16-D17)/D17*100</f>
        <v>#DIV/0!</v>
      </c>
      <c r="E23" s="188" t="e">
        <f>IF(D23&lt;0.1, "cumple", "no cumple")</f>
        <v>#DIV/0!</v>
      </c>
      <c r="F23" s="229"/>
      <c r="G23" s="230"/>
      <c r="M23" s="109"/>
    </row>
    <row r="24" spans="1:13" ht="10.5" customHeight="1" x14ac:dyDescent="0.25">
      <c r="A24" s="108"/>
      <c r="B24" s="35"/>
      <c r="C24" s="35"/>
      <c r="D24" s="35"/>
      <c r="E24" s="35"/>
      <c r="M24" s="109"/>
    </row>
    <row r="25" spans="1:13" ht="25.5" customHeight="1" x14ac:dyDescent="0.25">
      <c r="A25" s="108"/>
      <c r="B25" s="440" t="s">
        <v>148</v>
      </c>
      <c r="C25" s="441"/>
      <c r="D25" s="444" t="s">
        <v>50</v>
      </c>
      <c r="E25" s="446" t="s">
        <v>51</v>
      </c>
      <c r="M25" s="109"/>
    </row>
    <row r="26" spans="1:13" ht="21" customHeight="1" x14ac:dyDescent="0.25">
      <c r="A26" s="108"/>
      <c r="B26" s="442"/>
      <c r="C26" s="443"/>
      <c r="D26" s="445"/>
      <c r="E26" s="447"/>
      <c r="M26" s="109"/>
    </row>
    <row r="27" spans="1:13" ht="13.95" customHeight="1" x14ac:dyDescent="0.25">
      <c r="A27" s="108"/>
      <c r="B27" s="214" t="s">
        <v>52</v>
      </c>
      <c r="C27" s="92" t="s">
        <v>53</v>
      </c>
      <c r="D27" s="79">
        <v>0.5</v>
      </c>
      <c r="E27" s="192"/>
      <c r="M27" s="109"/>
    </row>
    <row r="28" spans="1:13" ht="13.95" customHeight="1" x14ac:dyDescent="0.25">
      <c r="A28" s="108"/>
      <c r="B28" s="436" t="s">
        <v>54</v>
      </c>
      <c r="C28" s="93" t="s">
        <v>136</v>
      </c>
      <c r="D28" s="94">
        <v>1.5</v>
      </c>
      <c r="E28" s="193"/>
      <c r="M28" s="109"/>
    </row>
    <row r="29" spans="1:13" ht="13.95" customHeight="1" x14ac:dyDescent="0.25">
      <c r="A29" s="108"/>
      <c r="B29" s="436"/>
      <c r="C29" s="93" t="s">
        <v>137</v>
      </c>
      <c r="D29" s="94">
        <v>2</v>
      </c>
      <c r="E29" s="193"/>
      <c r="M29" s="109"/>
    </row>
    <row r="30" spans="1:13" ht="13.95" customHeight="1" x14ac:dyDescent="0.25">
      <c r="A30" s="108"/>
      <c r="B30" s="436"/>
      <c r="C30" s="93" t="s">
        <v>138</v>
      </c>
      <c r="D30" s="94">
        <v>3</v>
      </c>
      <c r="E30" s="193"/>
      <c r="M30" s="109"/>
    </row>
    <row r="31" spans="1:13" ht="13.95" customHeight="1" x14ac:dyDescent="0.25">
      <c r="A31" s="108"/>
      <c r="B31" s="436"/>
      <c r="C31" s="93" t="s">
        <v>139</v>
      </c>
      <c r="D31" s="94">
        <v>4</v>
      </c>
      <c r="E31" s="193"/>
      <c r="M31" s="109"/>
    </row>
    <row r="32" spans="1:13" ht="13.95" customHeight="1" x14ac:dyDescent="0.25">
      <c r="A32" s="108"/>
      <c r="B32" s="436"/>
      <c r="C32" s="93" t="s">
        <v>140</v>
      </c>
      <c r="D32" s="94">
        <v>6</v>
      </c>
      <c r="E32" s="194"/>
      <c r="M32" s="109"/>
    </row>
    <row r="33" spans="1:13" ht="13.95" customHeight="1" x14ac:dyDescent="0.25">
      <c r="A33" s="108"/>
      <c r="B33" s="436"/>
      <c r="C33" s="95" t="s">
        <v>141</v>
      </c>
      <c r="D33" s="95">
        <v>8</v>
      </c>
      <c r="E33" s="195"/>
      <c r="M33" s="109"/>
    </row>
    <row r="34" spans="1:13" ht="13.95" customHeight="1" x14ac:dyDescent="0.25">
      <c r="A34" s="108"/>
      <c r="B34" s="436"/>
      <c r="C34" s="178" t="s">
        <v>142</v>
      </c>
      <c r="D34" s="177">
        <v>10</v>
      </c>
      <c r="E34" s="195"/>
      <c r="M34" s="109"/>
    </row>
    <row r="35" spans="1:13" ht="13.95" customHeight="1" x14ac:dyDescent="0.25">
      <c r="A35" s="108"/>
      <c r="B35" s="436"/>
      <c r="C35" s="95" t="s">
        <v>143</v>
      </c>
      <c r="D35" s="95">
        <v>13</v>
      </c>
      <c r="E35" s="195"/>
      <c r="M35" s="109"/>
    </row>
    <row r="36" spans="1:13" ht="13.95" customHeight="1" x14ac:dyDescent="0.25">
      <c r="A36" s="108"/>
      <c r="B36" s="436"/>
      <c r="C36" s="96" t="s">
        <v>144</v>
      </c>
      <c r="D36" s="95">
        <v>16</v>
      </c>
      <c r="E36" s="195"/>
      <c r="M36" s="109"/>
    </row>
    <row r="37" spans="1:13" ht="13.95" customHeight="1" x14ac:dyDescent="0.25">
      <c r="A37" s="108"/>
      <c r="B37" s="436"/>
      <c r="C37" s="95" t="s">
        <v>145</v>
      </c>
      <c r="D37" s="95">
        <v>25</v>
      </c>
      <c r="E37" s="195"/>
      <c r="M37" s="109"/>
    </row>
    <row r="38" spans="1:13" ht="13.95" customHeight="1" x14ac:dyDescent="0.25">
      <c r="A38" s="108"/>
      <c r="B38" s="436"/>
      <c r="C38" s="95" t="s">
        <v>146</v>
      </c>
      <c r="D38" s="95">
        <v>50</v>
      </c>
      <c r="E38" s="195"/>
      <c r="M38" s="109"/>
    </row>
    <row r="39" spans="1:13" ht="15" customHeight="1" x14ac:dyDescent="0.25">
      <c r="A39" s="111"/>
      <c r="B39" s="86"/>
      <c r="C39" s="77"/>
      <c r="D39" s="97" t="s">
        <v>147</v>
      </c>
      <c r="E39" s="78" t="str">
        <f>IF(AND(E27="",E28="",E29="",E30="",E31="",E32="",E33="",,E34="",E35=""),"",IF(E27&lt;&gt;"","N°4",IF(E28&lt;&gt;"","3/8",IF(E29&lt;&gt;"","1/2",IF(E30&lt;&gt;"","3/4",IF(E31&lt;&gt;"","1",IF(E32&lt;&gt;"","1 1/2",IF(E33&lt;&gt;"","2",IF(E34&lt;&gt;"","2 1/2",IF(E35&lt;&gt;"","3","3 1/2"))))))))))</f>
        <v>3 1/2</v>
      </c>
      <c r="M39" s="109"/>
    </row>
    <row r="40" spans="1:13" ht="15" customHeight="1" x14ac:dyDescent="0.25">
      <c r="A40" s="111"/>
      <c r="B40" s="86"/>
      <c r="C40" s="77"/>
      <c r="D40" s="98" t="s">
        <v>55</v>
      </c>
      <c r="E40" s="79">
        <f>IF(E39="","",IF(E39="3",13000,IF(E39="2 1/2",10000,IF(E39="2",8000,IF(E39="1 1/2",6000,IF(E39="1",4000,IF(E39="3/4",3000,IF(E39="1/2",2000,IF(E39="3/8",1500,500)))))))))</f>
        <v>500</v>
      </c>
      <c r="M40" s="109"/>
    </row>
    <row r="41" spans="1:13" ht="15" customHeight="1" x14ac:dyDescent="0.25">
      <c r="A41" s="111"/>
      <c r="B41" s="86"/>
      <c r="C41" s="99"/>
      <c r="D41" s="100" t="s">
        <v>56</v>
      </c>
      <c r="E41" s="238" t="str">
        <f>IF(D15="","",IF(AND(E27="",E28="",E29="",E30="",E31="",E32="",E33="",E34="",E35=""),"Falta Especificar Tmax",IF(D15="","",IF(D15-D18&gt;=E40,"Cumple",IF(D15-D18&gt;E40,"Cumple","No cumple")))))</f>
        <v>Falta Especificar Tmax</v>
      </c>
      <c r="M41" s="109"/>
    </row>
    <row r="42" spans="1:13" ht="5.25" customHeight="1" thickBot="1" x14ac:dyDescent="0.3">
      <c r="A42" s="112"/>
      <c r="B42" s="113"/>
      <c r="C42" s="113"/>
      <c r="D42" s="113"/>
      <c r="E42" s="113"/>
      <c r="F42" s="114"/>
      <c r="G42" s="114"/>
      <c r="H42" s="114"/>
      <c r="I42" s="114"/>
      <c r="J42" s="114"/>
      <c r="K42" s="114"/>
      <c r="L42" s="114"/>
      <c r="M42" s="115"/>
    </row>
  </sheetData>
  <sheetProtection algorithmName="SHA-512" hashValue="+LfOkTLKi7ImQiCbk0hHKwO+Ra5piWbdpM/q5eJeOE46tMU/kjw8Xggxf4ui3qEm8Vks5DVWK5HaRxF06Aqsqw==" saltValue="2UVy8Mrfo8BamFEQkfJ3Og==" spinCount="100000" sheet="1" objects="1" scenarios="1"/>
  <mergeCells count="8">
    <mergeCell ref="B28:B38"/>
    <mergeCell ref="B2:G2"/>
    <mergeCell ref="B25:C26"/>
    <mergeCell ref="D25:D26"/>
    <mergeCell ref="E25:E26"/>
    <mergeCell ref="E13:E14"/>
    <mergeCell ref="B4:G4"/>
    <mergeCell ref="B5:G5"/>
  </mergeCells>
  <dataValidations count="1">
    <dataValidation type="list" allowBlank="1" showInputMessage="1" showErrorMessage="1" sqref="G8" xr:uid="{00000000-0002-0000-0100-000000000000}">
      <formula1>"-, DEIVY, BEATRIZ, IVAN"</formula1>
    </dataValidation>
  </dataValidations>
  <printOptions horizontalCentered="1"/>
  <pageMargins left="0" right="0" top="1.0629921259842521" bottom="0.39370078740157483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topLeftCell="A52" zoomScale="85" zoomScaleNormal="85" workbookViewId="0">
      <selection activeCell="A48" sqref="A48:D48"/>
    </sheetView>
  </sheetViews>
  <sheetFormatPr baseColWidth="10" defaultColWidth="11.44140625" defaultRowHeight="13.2" x14ac:dyDescent="0.25"/>
  <cols>
    <col min="1" max="1" width="22.44140625" style="13" customWidth="1"/>
    <col min="2" max="8" width="14.109375" style="13" customWidth="1"/>
    <col min="9" max="9" width="9.88671875" style="13" customWidth="1"/>
    <col min="10" max="10" width="14.44140625" style="13" customWidth="1"/>
    <col min="11" max="16384" width="11.44140625" style="13"/>
  </cols>
  <sheetData>
    <row r="1" spans="1:13" ht="12.75" customHeight="1" x14ac:dyDescent="0.25">
      <c r="A1" s="450"/>
      <c r="B1" s="451"/>
      <c r="C1" s="456" t="s">
        <v>57</v>
      </c>
      <c r="D1" s="457"/>
      <c r="E1" s="457"/>
      <c r="F1" s="457"/>
      <c r="G1" s="457"/>
      <c r="H1" s="458"/>
      <c r="I1" s="117" t="s">
        <v>58</v>
      </c>
      <c r="J1" s="117" t="s">
        <v>59</v>
      </c>
    </row>
    <row r="2" spans="1:13" ht="12.75" customHeight="1" x14ac:dyDescent="0.25">
      <c r="A2" s="452"/>
      <c r="B2" s="453"/>
      <c r="C2" s="459"/>
      <c r="D2" s="460"/>
      <c r="E2" s="460"/>
      <c r="F2" s="460"/>
      <c r="G2" s="460"/>
      <c r="H2" s="461"/>
      <c r="I2" s="117" t="s">
        <v>60</v>
      </c>
      <c r="J2" s="118">
        <v>3</v>
      </c>
    </row>
    <row r="3" spans="1:13" ht="12.75" customHeight="1" x14ac:dyDescent="0.25">
      <c r="A3" s="452"/>
      <c r="B3" s="453"/>
      <c r="C3" s="459"/>
      <c r="D3" s="460"/>
      <c r="E3" s="460"/>
      <c r="F3" s="460"/>
      <c r="G3" s="460"/>
      <c r="H3" s="461"/>
      <c r="I3" s="117" t="s">
        <v>61</v>
      </c>
      <c r="J3" s="388">
        <v>46146</v>
      </c>
    </row>
    <row r="4" spans="1:13" ht="12.75" customHeight="1" x14ac:dyDescent="0.25">
      <c r="A4" s="454"/>
      <c r="B4" s="455"/>
      <c r="C4" s="462"/>
      <c r="D4" s="463"/>
      <c r="E4" s="463"/>
      <c r="F4" s="463"/>
      <c r="G4" s="463"/>
      <c r="H4" s="464"/>
      <c r="I4" s="117" t="s">
        <v>62</v>
      </c>
      <c r="J4" s="117" t="s">
        <v>63</v>
      </c>
    </row>
    <row r="6" spans="1:13" ht="17.25" customHeight="1" x14ac:dyDescent="0.25">
      <c r="A6" s="119" t="s">
        <v>64</v>
      </c>
      <c r="B6" s="17" t="s">
        <v>9</v>
      </c>
      <c r="C6" s="16"/>
      <c r="D6" s="16"/>
      <c r="E6" s="16"/>
      <c r="F6" s="15"/>
      <c r="G6" s="15"/>
      <c r="H6" s="15"/>
      <c r="I6" s="15"/>
      <c r="J6" s="14"/>
    </row>
    <row r="7" spans="1:13" ht="17.25" customHeight="1" x14ac:dyDescent="0.25">
      <c r="A7" s="119" t="s">
        <v>65</v>
      </c>
      <c r="B7" s="17" t="s">
        <v>10</v>
      </c>
      <c r="C7" s="16"/>
      <c r="D7" s="16"/>
      <c r="E7" s="16"/>
      <c r="F7" s="15"/>
      <c r="G7" s="15"/>
      <c r="H7" s="15"/>
      <c r="I7" s="15"/>
      <c r="J7" s="14"/>
    </row>
    <row r="8" spans="1:13" ht="17.25" customHeight="1" x14ac:dyDescent="0.25">
      <c r="A8" s="119" t="s">
        <v>66</v>
      </c>
      <c r="B8" s="17" t="s">
        <v>67</v>
      </c>
      <c r="C8" s="16"/>
      <c r="D8" s="16"/>
      <c r="E8" s="16"/>
      <c r="F8" s="15"/>
      <c r="G8" s="15"/>
      <c r="H8" s="15"/>
      <c r="I8" s="15"/>
      <c r="J8" s="14"/>
    </row>
    <row r="9" spans="1:13" ht="18" customHeight="1" x14ac:dyDescent="0.4">
      <c r="A9" s="120" t="s">
        <v>68</v>
      </c>
      <c r="B9" s="17" t="s">
        <v>69</v>
      </c>
      <c r="C9" s="16"/>
      <c r="D9" s="16"/>
      <c r="E9" s="16"/>
      <c r="F9" s="15"/>
      <c r="G9" s="15"/>
      <c r="H9" s="15"/>
      <c r="I9" s="15"/>
      <c r="J9" s="14"/>
      <c r="M9" s="221"/>
    </row>
    <row r="10" spans="1:13" ht="12" customHeight="1" x14ac:dyDescent="0.25"/>
    <row r="11" spans="1:13" ht="12" customHeight="1" x14ac:dyDescent="0.25">
      <c r="A11" s="134" t="s">
        <v>70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 ht="12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3" ht="12" customHeight="1" x14ac:dyDescent="0.25">
      <c r="A13" s="219" t="s">
        <v>71</v>
      </c>
      <c r="B13" s="18"/>
      <c r="C13" s="18"/>
      <c r="D13" s="18"/>
      <c r="E13" s="219" t="s">
        <v>74</v>
      </c>
      <c r="F13" s="18"/>
      <c r="G13" s="18"/>
      <c r="H13" s="18"/>
      <c r="I13" s="18"/>
      <c r="J13" s="18"/>
      <c r="K13" s="18"/>
    </row>
    <row r="14" spans="1:13" ht="12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ht="12" customHeight="1" x14ac:dyDescent="0.25">
      <c r="A15" s="220" t="s">
        <v>72</v>
      </c>
      <c r="B15" s="18"/>
      <c r="C15" s="18"/>
      <c r="D15" s="18"/>
      <c r="E15" s="18"/>
      <c r="F15" s="18"/>
      <c r="G15" s="19"/>
      <c r="H15" s="18"/>
      <c r="I15" s="18"/>
      <c r="J15" s="18"/>
      <c r="K15" s="18"/>
    </row>
    <row r="16" spans="1:13" ht="12" customHeight="1" x14ac:dyDescent="0.25">
      <c r="A16" s="220" t="s">
        <v>73</v>
      </c>
      <c r="B16" s="18"/>
      <c r="C16" s="18"/>
      <c r="D16" s="18"/>
      <c r="E16" s="18"/>
      <c r="F16" s="18"/>
      <c r="G16" s="19"/>
      <c r="H16" s="18"/>
      <c r="I16" s="18"/>
      <c r="J16" s="18"/>
      <c r="K16" s="18"/>
    </row>
    <row r="17" spans="1:11" ht="12" customHeight="1" x14ac:dyDescent="0.25">
      <c r="A17" s="18"/>
      <c r="B17" s="18"/>
      <c r="C17" s="18"/>
      <c r="D17" s="18"/>
      <c r="E17" s="18"/>
      <c r="F17" s="18"/>
      <c r="G17" s="19"/>
      <c r="H17" s="18"/>
      <c r="I17" s="18"/>
      <c r="J17" s="18"/>
      <c r="K17" s="18"/>
    </row>
    <row r="18" spans="1:11" ht="12" customHeight="1" x14ac:dyDescent="0.25">
      <c r="A18" s="219" t="s">
        <v>75</v>
      </c>
      <c r="B18" s="18"/>
      <c r="C18" s="18"/>
      <c r="D18" s="18"/>
      <c r="E18" s="18"/>
      <c r="F18" s="18"/>
      <c r="G18" s="19"/>
      <c r="H18" s="18"/>
      <c r="I18" s="18"/>
      <c r="J18" s="18"/>
      <c r="K18" s="18"/>
    </row>
    <row r="19" spans="1:11" ht="12" customHeight="1" x14ac:dyDescent="0.25">
      <c r="A19" s="18"/>
      <c r="B19" s="18"/>
      <c r="C19" s="18"/>
      <c r="D19" s="18"/>
      <c r="E19" s="18"/>
      <c r="F19" s="18"/>
      <c r="G19" s="19"/>
      <c r="H19" s="18"/>
      <c r="I19" s="18"/>
      <c r="J19" s="18"/>
      <c r="K19" s="18"/>
    </row>
    <row r="20" spans="1:11" ht="12" customHeight="1" x14ac:dyDescent="0.25">
      <c r="A20" s="220" t="s">
        <v>76</v>
      </c>
      <c r="B20" s="18"/>
      <c r="C20" s="18"/>
      <c r="D20" s="18"/>
      <c r="E20" s="18"/>
      <c r="F20" s="18"/>
      <c r="G20" s="19"/>
      <c r="H20" s="18"/>
      <c r="I20" s="18"/>
      <c r="J20" s="18"/>
      <c r="K20" s="18"/>
    </row>
    <row r="21" spans="1:11" ht="12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2" customHeight="1" x14ac:dyDescent="0.25">
      <c r="A22" s="134" t="s">
        <v>77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2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2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2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2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2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6.5" customHeight="1" x14ac:dyDescent="0.25">
      <c r="A28" s="18"/>
      <c r="B28" s="18"/>
      <c r="C28" s="18"/>
      <c r="D28" s="18"/>
      <c r="E28" s="18"/>
      <c r="F28" s="19"/>
      <c r="G28" s="18"/>
      <c r="H28" s="19"/>
      <c r="I28" s="18"/>
      <c r="J28" s="18"/>
      <c r="K28" s="18"/>
    </row>
    <row r="29" spans="1:11" ht="16.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6.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21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7.25" customHeight="1" x14ac:dyDescent="0.25">
      <c r="A32" s="18"/>
      <c r="B32" s="18"/>
      <c r="C32" s="18"/>
      <c r="D32" s="18"/>
      <c r="E32" s="18"/>
      <c r="F32" s="18"/>
      <c r="G32" s="18"/>
      <c r="H32" s="18"/>
      <c r="I32"/>
      <c r="J32" s="18"/>
      <c r="K32" s="18"/>
    </row>
    <row r="33" spans="1:12" ht="17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2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2" ht="10.5" customHeight="1" thickBot="1" x14ac:dyDescent="0.3">
      <c r="I35" s="125"/>
      <c r="J35" s="125"/>
    </row>
    <row r="36" spans="1:12" ht="15.75" customHeight="1" x14ac:dyDescent="0.25">
      <c r="A36" s="467" t="s">
        <v>78</v>
      </c>
      <c r="B36" s="468"/>
      <c r="C36" s="468"/>
      <c r="D36" s="468"/>
      <c r="E36" s="468"/>
      <c r="F36" s="468"/>
      <c r="G36" s="468"/>
      <c r="H36" s="469"/>
      <c r="I36" s="125"/>
      <c r="J36" s="125"/>
    </row>
    <row r="37" spans="1:12" ht="30" customHeight="1" thickBot="1" x14ac:dyDescent="0.3">
      <c r="A37" s="204" t="s">
        <v>79</v>
      </c>
      <c r="B37" s="205" t="s">
        <v>80</v>
      </c>
      <c r="C37" s="206" t="s">
        <v>81</v>
      </c>
      <c r="D37" s="206" t="s">
        <v>82</v>
      </c>
      <c r="E37" s="207" t="s">
        <v>83</v>
      </c>
      <c r="F37" s="208" t="s">
        <v>84</v>
      </c>
      <c r="G37" s="208" t="s">
        <v>85</v>
      </c>
      <c r="H37" s="209" t="s">
        <v>86</v>
      </c>
      <c r="I37" s="125"/>
      <c r="J37" s="125"/>
    </row>
    <row r="38" spans="1:12" s="122" customFormat="1" ht="24.75" customHeight="1" x14ac:dyDescent="0.25">
      <c r="A38" s="199" t="s">
        <v>87</v>
      </c>
      <c r="B38" s="200" t="e">
        <f>+(B39-B43)/B43*100</f>
        <v>#DIV/0!</v>
      </c>
      <c r="C38" s="201" t="s">
        <v>88</v>
      </c>
      <c r="D38" s="202" t="s">
        <v>88</v>
      </c>
      <c r="E38" s="202" t="s">
        <v>88</v>
      </c>
      <c r="F38" s="202" t="s">
        <v>88</v>
      </c>
      <c r="G38" s="202" t="s">
        <v>88</v>
      </c>
      <c r="H38" s="203" t="s">
        <v>88</v>
      </c>
      <c r="I38" s="125"/>
      <c r="J38" s="125"/>
      <c r="K38" s="13"/>
      <c r="L38" s="13"/>
    </row>
    <row r="39" spans="1:12" s="122" customFormat="1" ht="24.75" customHeight="1" x14ac:dyDescent="0.25">
      <c r="A39" s="153" t="s">
        <v>89</v>
      </c>
      <c r="B39" s="196">
        <f>+Balanza!F29</f>
        <v>0</v>
      </c>
      <c r="C39" s="155" t="s">
        <v>88</v>
      </c>
      <c r="D39" s="154" t="s">
        <v>26</v>
      </c>
      <c r="E39" s="155" t="s">
        <v>88</v>
      </c>
      <c r="F39" s="150">
        <f>SQRT((F40*F40)+(F41*F41)+(F42*F42))</f>
        <v>7.0663521942607221E-2</v>
      </c>
      <c r="G39" s="155" t="e">
        <f>100/B43</f>
        <v>#DIV/0!</v>
      </c>
      <c r="H39" s="156" t="e">
        <f>+G39*F39</f>
        <v>#DIV/0!</v>
      </c>
      <c r="I39" s="125" t="s">
        <v>149</v>
      </c>
      <c r="J39" s="125"/>
      <c r="K39" s="13"/>
      <c r="L39" s="13"/>
    </row>
    <row r="40" spans="1:12" s="122" customFormat="1" ht="24.75" customHeight="1" x14ac:dyDescent="0.25">
      <c r="A40" s="139" t="s">
        <v>90</v>
      </c>
      <c r="B40" s="197"/>
      <c r="C40" s="198">
        <f>+Balanza!G29</f>
        <v>0</v>
      </c>
      <c r="D40" s="140" t="s">
        <v>26</v>
      </c>
      <c r="E40" s="141" t="s">
        <v>91</v>
      </c>
      <c r="F40" s="142">
        <f>+C40</f>
        <v>0</v>
      </c>
      <c r="G40" s="143" t="s">
        <v>88</v>
      </c>
      <c r="H40" s="144" t="s">
        <v>88</v>
      </c>
      <c r="I40" s="125"/>
      <c r="J40" s="125"/>
      <c r="K40" s="13"/>
      <c r="L40" s="13"/>
    </row>
    <row r="41" spans="1:12" s="122" customFormat="1" ht="24.75" customHeight="1" x14ac:dyDescent="0.25">
      <c r="A41" s="139" t="s">
        <v>92</v>
      </c>
      <c r="B41" s="197"/>
      <c r="C41" s="198">
        <f>2*(SQRT(Balanza!$C$7+Balanza!$D$7*(POWER(B39,2))))</f>
        <v>0.12899612397277679</v>
      </c>
      <c r="D41" s="140" t="s">
        <v>26</v>
      </c>
      <c r="E41" s="141" t="s">
        <v>93</v>
      </c>
      <c r="F41" s="142">
        <f>C41/2</f>
        <v>6.4498061986388397E-2</v>
      </c>
      <c r="G41" s="143" t="s">
        <v>88</v>
      </c>
      <c r="H41" s="144" t="s">
        <v>88</v>
      </c>
      <c r="I41" s="125"/>
      <c r="J41" s="125"/>
      <c r="K41" s="13"/>
      <c r="L41" s="13"/>
    </row>
    <row r="42" spans="1:12" s="122" customFormat="1" ht="24.75" customHeight="1" x14ac:dyDescent="0.25">
      <c r="A42" s="139" t="s">
        <v>94</v>
      </c>
      <c r="B42" s="197"/>
      <c r="C42" s="198">
        <f>Balanza!$C$9</f>
        <v>0.1</v>
      </c>
      <c r="D42" s="140" t="s">
        <v>26</v>
      </c>
      <c r="E42" s="145" t="s">
        <v>95</v>
      </c>
      <c r="F42" s="142">
        <f>C42/SQRT(3)/2</f>
        <v>2.8867513459481291E-2</v>
      </c>
      <c r="G42" s="143" t="s">
        <v>88</v>
      </c>
      <c r="H42" s="144" t="s">
        <v>88</v>
      </c>
      <c r="I42" s="125"/>
      <c r="J42" s="125"/>
      <c r="K42" s="13"/>
      <c r="L42" s="13"/>
    </row>
    <row r="43" spans="1:12" s="122" customFormat="1" ht="24.75" customHeight="1" x14ac:dyDescent="0.25">
      <c r="A43" s="147" t="s">
        <v>96</v>
      </c>
      <c r="B43" s="196">
        <f>+Balanza!F30</f>
        <v>0</v>
      </c>
      <c r="C43" s="155"/>
      <c r="D43" s="148" t="s">
        <v>26</v>
      </c>
      <c r="E43" s="149" t="s">
        <v>88</v>
      </c>
      <c r="F43" s="150">
        <f>SQRT((F44*F44)+(F45*F45)+(F46*F46))</f>
        <v>7.0663521942607221E-2</v>
      </c>
      <c r="G43" s="151" t="e">
        <f>+(100*B39/B43/B43)</f>
        <v>#DIV/0!</v>
      </c>
      <c r="H43" s="152" t="e">
        <f>+G43*F43</f>
        <v>#DIV/0!</v>
      </c>
      <c r="I43" s="125" t="s">
        <v>150</v>
      </c>
      <c r="J43" s="125"/>
      <c r="K43" s="13"/>
      <c r="L43" s="13"/>
    </row>
    <row r="44" spans="1:12" s="122" customFormat="1" ht="24.75" customHeight="1" x14ac:dyDescent="0.25">
      <c r="A44" s="139" t="s">
        <v>90</v>
      </c>
      <c r="B44" s="197"/>
      <c r="C44" s="198">
        <f>+Balanza!G30</f>
        <v>0</v>
      </c>
      <c r="D44" s="140" t="s">
        <v>26</v>
      </c>
      <c r="E44" s="141" t="s">
        <v>91</v>
      </c>
      <c r="F44" s="142">
        <f>+C44</f>
        <v>0</v>
      </c>
      <c r="G44" s="143" t="s">
        <v>88</v>
      </c>
      <c r="H44" s="144" t="s">
        <v>88</v>
      </c>
      <c r="I44" s="125"/>
      <c r="J44" s="125"/>
      <c r="K44" s="13"/>
      <c r="L44" s="13"/>
    </row>
    <row r="45" spans="1:12" s="122" customFormat="1" ht="24.75" customHeight="1" x14ac:dyDescent="0.25">
      <c r="A45" s="139" t="s">
        <v>92</v>
      </c>
      <c r="B45" s="197"/>
      <c r="C45" s="198">
        <f>2*(SQRT(Balanza!$C$7+Balanza!$D$7*(POWER(B43,2))))</f>
        <v>0.12899612397277679</v>
      </c>
      <c r="D45" s="140" t="s">
        <v>26</v>
      </c>
      <c r="E45" s="141" t="s">
        <v>93</v>
      </c>
      <c r="F45" s="142">
        <f>C45/2</f>
        <v>6.4498061986388397E-2</v>
      </c>
      <c r="G45" s="143" t="s">
        <v>88</v>
      </c>
      <c r="H45" s="144" t="s">
        <v>88</v>
      </c>
      <c r="I45" s="125"/>
      <c r="J45" s="125"/>
      <c r="K45" s="13"/>
      <c r="L45" s="13"/>
    </row>
    <row r="46" spans="1:12" s="122" customFormat="1" ht="24.75" customHeight="1" x14ac:dyDescent="0.25">
      <c r="A46" s="139" t="s">
        <v>94</v>
      </c>
      <c r="B46" s="198"/>
      <c r="C46" s="198">
        <f>Balanza!$C$9</f>
        <v>0.1</v>
      </c>
      <c r="D46" s="140" t="s">
        <v>26</v>
      </c>
      <c r="E46" s="145" t="s">
        <v>95</v>
      </c>
      <c r="F46" s="142">
        <f>C46/SQRT(3)/2</f>
        <v>2.8867513459481291E-2</v>
      </c>
      <c r="G46" s="143" t="s">
        <v>88</v>
      </c>
      <c r="H46" s="144" t="s">
        <v>88</v>
      </c>
      <c r="I46" s="125"/>
      <c r="J46" s="125"/>
      <c r="K46" s="13"/>
      <c r="L46" s="13"/>
    </row>
    <row r="47" spans="1:12" s="122" customFormat="1" ht="24.75" customHeight="1" thickBot="1" x14ac:dyDescent="0.25">
      <c r="A47" s="159" t="s">
        <v>97</v>
      </c>
      <c r="B47" s="155">
        <f>+Precisión!C7</f>
        <v>0.1070306290533488</v>
      </c>
      <c r="C47" s="155"/>
      <c r="D47" s="160" t="s">
        <v>32</v>
      </c>
      <c r="E47" s="161" t="s">
        <v>98</v>
      </c>
      <c r="F47" s="162">
        <f>B47/SQRT(1)</f>
        <v>0.1070306290533488</v>
      </c>
      <c r="G47" s="163">
        <v>1</v>
      </c>
      <c r="H47" s="164">
        <f>+F47*G47</f>
        <v>0.1070306290533488</v>
      </c>
      <c r="I47" s="125"/>
      <c r="J47" s="125"/>
    </row>
    <row r="48" spans="1:12" s="122" customFormat="1" ht="24.75" customHeight="1" x14ac:dyDescent="0.2">
      <c r="A48" s="472" t="s">
        <v>99</v>
      </c>
      <c r="B48" s="473"/>
      <c r="C48" s="473"/>
      <c r="D48" s="473"/>
      <c r="E48" s="215" t="s">
        <v>32</v>
      </c>
      <c r="F48" s="470" t="e">
        <f>SQRT((H39*H39)+(H43*H43)+(H47*H47))</f>
        <v>#DIV/0!</v>
      </c>
      <c r="G48" s="470"/>
      <c r="H48" s="471"/>
      <c r="I48" s="125"/>
      <c r="J48" s="125"/>
    </row>
    <row r="49" spans="1:10" s="122" customFormat="1" ht="24.75" customHeight="1" thickBot="1" x14ac:dyDescent="0.25">
      <c r="A49" s="474" t="s">
        <v>100</v>
      </c>
      <c r="B49" s="475"/>
      <c r="C49" s="475"/>
      <c r="D49" s="475"/>
      <c r="E49" s="146" t="s">
        <v>32</v>
      </c>
      <c r="F49" s="465" t="e">
        <f>F48*2</f>
        <v>#DIV/0!</v>
      </c>
      <c r="G49" s="465"/>
      <c r="H49" s="466"/>
      <c r="I49" s="125"/>
      <c r="J49" s="125"/>
    </row>
    <row r="50" spans="1:10" ht="26.25" customHeight="1" x14ac:dyDescent="0.25">
      <c r="A50" s="125"/>
      <c r="D50" s="125"/>
      <c r="E50" s="125"/>
      <c r="F50" s="125"/>
      <c r="G50" s="125"/>
      <c r="H50" s="125"/>
      <c r="I50" s="125"/>
      <c r="J50" s="125"/>
    </row>
    <row r="51" spans="1:10" ht="29.25" customHeight="1" x14ac:dyDescent="0.25">
      <c r="A51" s="127"/>
      <c r="B51" s="128" t="s">
        <v>101</v>
      </c>
      <c r="C51" s="129" t="s">
        <v>80</v>
      </c>
      <c r="D51" s="130" t="s">
        <v>102</v>
      </c>
      <c r="E51" s="125"/>
      <c r="F51" s="125"/>
      <c r="G51" s="125"/>
      <c r="H51" s="125"/>
      <c r="I51" s="125"/>
      <c r="J51" s="125"/>
    </row>
    <row r="52" spans="1:10" ht="29.25" customHeight="1" x14ac:dyDescent="0.25">
      <c r="A52" s="123"/>
      <c r="B52" s="124" t="str">
        <f>A39</f>
        <v>Masa Humeda</v>
      </c>
      <c r="C52" s="126" t="e">
        <f>H39</f>
        <v>#DIV/0!</v>
      </c>
      <c r="D52" s="133" t="e">
        <f>+C52*100/$C$55</f>
        <v>#DIV/0!</v>
      </c>
      <c r="E52" s="125"/>
      <c r="F52" s="125"/>
      <c r="G52" s="125"/>
      <c r="H52" s="125"/>
      <c r="I52" s="125"/>
      <c r="J52" s="125"/>
    </row>
    <row r="53" spans="1:10" ht="29.25" customHeight="1" x14ac:dyDescent="0.25">
      <c r="A53" s="123"/>
      <c r="B53" s="124" t="str">
        <f>A43</f>
        <v>Masa Seca</v>
      </c>
      <c r="C53" s="126" t="e">
        <f>H43</f>
        <v>#DIV/0!</v>
      </c>
      <c r="D53" s="133" t="e">
        <f>+C53*100/$C$55</f>
        <v>#DIV/0!</v>
      </c>
      <c r="E53" s="125"/>
      <c r="F53" s="125"/>
      <c r="G53" s="125"/>
      <c r="H53" s="125"/>
      <c r="I53" s="125"/>
      <c r="J53" s="125"/>
    </row>
    <row r="54" spans="1:10" ht="29.25" customHeight="1" x14ac:dyDescent="0.25">
      <c r="A54" s="123"/>
      <c r="B54" s="124" t="str">
        <f>A47</f>
        <v>factor de presición</v>
      </c>
      <c r="C54" s="131">
        <f>H47</f>
        <v>0.1070306290533488</v>
      </c>
      <c r="D54" s="133" t="e">
        <f>+C54*100/$C$55</f>
        <v>#DIV/0!</v>
      </c>
      <c r="E54" s="125"/>
      <c r="F54" s="125"/>
      <c r="G54" s="125"/>
      <c r="H54" s="125"/>
      <c r="I54" s="125"/>
      <c r="J54" s="125"/>
    </row>
    <row r="55" spans="1:10" ht="29.25" customHeight="1" x14ac:dyDescent="0.25">
      <c r="A55" s="125"/>
      <c r="C55" s="132" t="e">
        <f>SUM(C52:C54)</f>
        <v>#DIV/0!</v>
      </c>
      <c r="D55" s="133" t="e">
        <f>+C55*100/$C$55</f>
        <v>#DIV/0!</v>
      </c>
      <c r="E55" s="125"/>
      <c r="F55" s="125"/>
      <c r="G55" s="125"/>
      <c r="H55" s="125"/>
      <c r="I55" s="125"/>
      <c r="J55" s="125"/>
    </row>
    <row r="56" spans="1:10" x14ac:dyDescent="0.25">
      <c r="A56" s="125"/>
      <c r="B56" s="125"/>
      <c r="C56" s="125"/>
      <c r="D56" s="125"/>
      <c r="E56" s="125"/>
      <c r="F56" s="125"/>
      <c r="G56" s="125"/>
      <c r="H56" s="125"/>
      <c r="I56" s="125"/>
      <c r="J56" s="125"/>
    </row>
    <row r="57" spans="1:10" ht="24" customHeight="1" x14ac:dyDescent="0.25">
      <c r="A57" s="125"/>
      <c r="E57" s="125"/>
      <c r="F57" s="125"/>
      <c r="G57" s="125"/>
      <c r="H57" s="125"/>
      <c r="I57" s="125"/>
      <c r="J57" s="125"/>
    </row>
    <row r="58" spans="1:10" ht="24" customHeight="1" x14ac:dyDescent="0.25">
      <c r="A58" s="125"/>
      <c r="E58" s="125"/>
      <c r="F58" s="125"/>
      <c r="G58" s="125"/>
      <c r="H58" s="125"/>
      <c r="I58" s="125"/>
      <c r="J58" s="125"/>
    </row>
    <row r="59" spans="1:10" x14ac:dyDescent="0.25">
      <c r="A59" s="385" t="s">
        <v>202</v>
      </c>
      <c r="B59" s="476" t="s">
        <v>203</v>
      </c>
      <c r="C59" s="477"/>
      <c r="D59" s="386"/>
      <c r="E59" s="478" t="s">
        <v>204</v>
      </c>
      <c r="F59" s="478"/>
      <c r="G59" s="479" t="s">
        <v>205</v>
      </c>
      <c r="H59" s="480"/>
    </row>
    <row r="60" spans="1:10" x14ac:dyDescent="0.25">
      <c r="A60" s="243"/>
      <c r="B60" s="243"/>
      <c r="C60" s="243"/>
      <c r="D60" s="243"/>
      <c r="E60" s="243"/>
      <c r="F60" s="243"/>
      <c r="G60" s="243"/>
      <c r="H60" s="243"/>
    </row>
    <row r="61" spans="1:10" x14ac:dyDescent="0.25">
      <c r="A61" s="387" t="s">
        <v>206</v>
      </c>
      <c r="B61" s="481">
        <v>44869</v>
      </c>
      <c r="C61" s="482"/>
      <c r="D61" s="243"/>
      <c r="E61" s="483" t="s">
        <v>207</v>
      </c>
      <c r="F61" s="483"/>
      <c r="G61" s="481">
        <v>44870</v>
      </c>
      <c r="H61" s="482"/>
    </row>
  </sheetData>
  <sheetProtection algorithmName="SHA-512" hashValue="E4saOIWIh+Eme1oJwQuMKDkpQOD3mu/gNSXXqxi1z9FTNqSBh3K6FNpoNItb60yc5uGoFN6+zjqUl8BeksL6fA==" saltValue="903QStExJ+2hr453WB5skg==" spinCount="100000" sheet="1" objects="1" scenarios="1" selectLockedCells="1" selectUnlockedCells="1"/>
  <mergeCells count="13">
    <mergeCell ref="B59:C59"/>
    <mergeCell ref="E59:F59"/>
    <mergeCell ref="G59:H59"/>
    <mergeCell ref="B61:C61"/>
    <mergeCell ref="E61:F61"/>
    <mergeCell ref="G61:H61"/>
    <mergeCell ref="A1:B4"/>
    <mergeCell ref="C1:H4"/>
    <mergeCell ref="F49:H49"/>
    <mergeCell ref="A36:H36"/>
    <mergeCell ref="F48:H48"/>
    <mergeCell ref="A48:D48"/>
    <mergeCell ref="A49:D49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1"/>
  <sheetViews>
    <sheetView topLeftCell="A16" zoomScaleNormal="100" workbookViewId="0">
      <selection activeCell="K13" sqref="K13"/>
    </sheetView>
  </sheetViews>
  <sheetFormatPr baseColWidth="10" defaultColWidth="11.44140625" defaultRowHeight="13.2" x14ac:dyDescent="0.25"/>
  <cols>
    <col min="1" max="1" width="4.33203125" style="240" customWidth="1"/>
    <col min="2" max="2" width="12" style="240" customWidth="1"/>
    <col min="3" max="3" width="13.33203125" style="240" customWidth="1"/>
    <col min="4" max="4" width="12" style="240" customWidth="1"/>
    <col min="5" max="7" width="11.44140625" style="240"/>
    <col min="8" max="8" width="14.44140625" style="240" customWidth="1"/>
    <col min="9" max="9" width="11.44140625" style="240"/>
    <col min="10" max="10" width="11.88671875" style="240" customWidth="1"/>
    <col min="11" max="16384" width="11.44140625" style="240"/>
  </cols>
  <sheetData>
    <row r="1" spans="2:9" x14ac:dyDescent="0.25">
      <c r="B1" s="484" t="s">
        <v>103</v>
      </c>
      <c r="C1" s="484"/>
      <c r="D1" s="484"/>
      <c r="E1" s="484"/>
      <c r="F1" s="484"/>
      <c r="G1" s="484"/>
      <c r="H1" s="484"/>
    </row>
    <row r="2" spans="2:9" x14ac:dyDescent="0.25">
      <c r="B2" s="241"/>
      <c r="C2" s="242"/>
      <c r="D2" s="242"/>
      <c r="E2" s="243"/>
      <c r="F2" s="243"/>
      <c r="G2" s="243"/>
      <c r="H2" s="243"/>
    </row>
    <row r="3" spans="2:9" x14ac:dyDescent="0.25">
      <c r="B3" s="241"/>
      <c r="C3" s="242"/>
      <c r="D3" s="242"/>
      <c r="E3" s="243"/>
      <c r="F3" s="243"/>
      <c r="G3" s="243"/>
      <c r="H3" s="243"/>
    </row>
    <row r="4" spans="2:9" x14ac:dyDescent="0.25">
      <c r="B4" s="241"/>
      <c r="C4" s="242"/>
      <c r="D4" s="242"/>
      <c r="E4" s="243"/>
      <c r="F4" s="243"/>
      <c r="G4" s="243"/>
      <c r="H4" s="243"/>
    </row>
    <row r="5" spans="2:9" x14ac:dyDescent="0.25">
      <c r="B5" s="241"/>
      <c r="C5" s="242"/>
      <c r="D5" s="242"/>
      <c r="E5" s="243"/>
      <c r="F5" s="243"/>
      <c r="G5" s="243"/>
      <c r="H5" s="243"/>
    </row>
    <row r="6" spans="2:9" ht="13.5" customHeight="1" x14ac:dyDescent="0.25">
      <c r="B6" s="374" t="s">
        <v>192</v>
      </c>
      <c r="C6" s="265">
        <v>-3.2899999999999998E-6</v>
      </c>
      <c r="D6" s="18"/>
      <c r="E6" s="18"/>
      <c r="F6" s="19"/>
      <c r="G6" s="243"/>
      <c r="H6" s="243"/>
    </row>
    <row r="7" spans="2:9" ht="13.5" customHeight="1" x14ac:dyDescent="0.25">
      <c r="B7" s="134" t="s">
        <v>104</v>
      </c>
      <c r="C7" s="264">
        <v>4.1599999999999996E-3</v>
      </c>
      <c r="D7" s="265">
        <v>2.4299999999999999E-10</v>
      </c>
      <c r="E7" s="18"/>
      <c r="F7" s="19"/>
      <c r="G7" s="243"/>
      <c r="H7" s="243"/>
    </row>
    <row r="8" spans="2:9" ht="13.5" customHeight="1" x14ac:dyDescent="0.25">
      <c r="B8" s="134" t="s">
        <v>193</v>
      </c>
      <c r="C8" s="266" t="s">
        <v>194</v>
      </c>
      <c r="D8" s="264"/>
      <c r="E8" s="18"/>
      <c r="F8" s="19"/>
      <c r="G8" s="243"/>
      <c r="H8" s="243"/>
    </row>
    <row r="9" spans="2:9" ht="13.5" customHeight="1" x14ac:dyDescent="0.25">
      <c r="B9" s="134" t="s">
        <v>94</v>
      </c>
      <c r="C9" s="266">
        <v>0.1</v>
      </c>
      <c r="D9" s="264" t="s">
        <v>26</v>
      </c>
      <c r="E9" s="19"/>
      <c r="F9" s="19"/>
      <c r="G9" s="243"/>
      <c r="H9" s="243"/>
    </row>
    <row r="10" spans="2:9" ht="13.5" customHeight="1" x14ac:dyDescent="0.25">
      <c r="B10" s="134" t="s">
        <v>195</v>
      </c>
      <c r="C10" s="264" t="s">
        <v>196</v>
      </c>
      <c r="D10" s="18"/>
      <c r="E10" s="19"/>
      <c r="F10" s="19"/>
      <c r="G10" s="243"/>
      <c r="H10" s="243"/>
    </row>
    <row r="11" spans="2:9" ht="13.5" customHeight="1" x14ac:dyDescent="0.25">
      <c r="B11" s="134" t="s">
        <v>197</v>
      </c>
      <c r="C11" s="19"/>
      <c r="D11" s="375">
        <v>46132</v>
      </c>
      <c r="E11" s="19"/>
      <c r="F11" s="19"/>
      <c r="G11" s="243"/>
      <c r="H11" s="243"/>
    </row>
    <row r="12" spans="2:9" ht="6.75" customHeight="1" x14ac:dyDescent="0.25">
      <c r="B12" s="246"/>
      <c r="C12" s="244"/>
      <c r="D12" s="243"/>
      <c r="E12" s="243"/>
      <c r="F12" s="243"/>
      <c r="G12" s="243"/>
      <c r="H12" s="243"/>
    </row>
    <row r="13" spans="2:9" ht="15" customHeight="1" x14ac:dyDescent="0.25">
      <c r="B13" s="249" t="s">
        <v>159</v>
      </c>
      <c r="C13" s="248" t="s">
        <v>105</v>
      </c>
      <c r="D13" s="249">
        <v>200</v>
      </c>
      <c r="E13" s="249">
        <v>500</v>
      </c>
      <c r="F13" s="249">
        <v>1000</v>
      </c>
      <c r="G13" s="249">
        <v>5000</v>
      </c>
      <c r="H13" s="249">
        <v>10000</v>
      </c>
      <c r="I13" s="249"/>
    </row>
    <row r="14" spans="2:9" ht="15" customHeight="1" x14ac:dyDescent="0.25">
      <c r="B14" s="250"/>
      <c r="C14" s="251"/>
      <c r="D14" s="263"/>
      <c r="E14" s="263"/>
      <c r="F14" s="263"/>
      <c r="G14" s="263"/>
      <c r="H14" s="263"/>
      <c r="I14" s="252"/>
    </row>
    <row r="15" spans="2:9" ht="15" customHeight="1" x14ac:dyDescent="0.25">
      <c r="B15" s="250"/>
      <c r="C15" s="251"/>
      <c r="D15" s="263"/>
      <c r="E15" s="263"/>
      <c r="F15" s="263"/>
      <c r="G15" s="263"/>
      <c r="H15" s="263"/>
      <c r="I15" s="252"/>
    </row>
    <row r="16" spans="2:9" x14ac:dyDescent="0.25">
      <c r="B16" s="243"/>
      <c r="C16" s="243"/>
      <c r="D16" s="243"/>
      <c r="E16" s="243"/>
      <c r="F16" s="243"/>
      <c r="G16" s="243"/>
      <c r="H16" s="243"/>
      <c r="I16" s="243"/>
    </row>
    <row r="17" spans="2:16" ht="17.25" customHeight="1" x14ac:dyDescent="0.25">
      <c r="B17" s="253"/>
      <c r="C17" s="247" t="s">
        <v>106</v>
      </c>
      <c r="D17" s="254">
        <v>0</v>
      </c>
      <c r="E17" s="254">
        <v>0</v>
      </c>
      <c r="F17" s="254">
        <v>0</v>
      </c>
      <c r="G17" s="254">
        <v>0</v>
      </c>
      <c r="H17" s="254">
        <v>0</v>
      </c>
      <c r="I17" s="254"/>
    </row>
    <row r="19" spans="2:16" x14ac:dyDescent="0.25">
      <c r="B19" s="485" t="s">
        <v>107</v>
      </c>
      <c r="C19" s="485"/>
      <c r="D19" s="485"/>
      <c r="E19" s="485"/>
      <c r="F19" s="485"/>
      <c r="G19" s="485"/>
      <c r="H19" s="485"/>
      <c r="I19" s="485"/>
      <c r="M19" s="243"/>
      <c r="N19" s="243"/>
      <c r="O19" s="243"/>
      <c r="P19" s="243"/>
    </row>
    <row r="20" spans="2:16" x14ac:dyDescent="0.25">
      <c r="B20" s="255"/>
      <c r="F20" s="243"/>
      <c r="I20" s="256"/>
      <c r="M20" s="243"/>
      <c r="N20" s="243"/>
      <c r="O20" s="243"/>
      <c r="P20" s="243"/>
    </row>
    <row r="21" spans="2:16" ht="15.75" customHeight="1" x14ac:dyDescent="0.25">
      <c r="B21" s="255"/>
      <c r="D21" s="249">
        <f>+D13</f>
        <v>200</v>
      </c>
      <c r="E21" s="249">
        <f>+E13</f>
        <v>500</v>
      </c>
      <c r="F21" s="249">
        <f>+F13</f>
        <v>1000</v>
      </c>
      <c r="G21" s="249">
        <f>+G13</f>
        <v>5000</v>
      </c>
      <c r="H21" s="249">
        <f>+H13</f>
        <v>10000</v>
      </c>
      <c r="I21" s="249"/>
      <c r="M21" s="243"/>
      <c r="N21" s="243"/>
      <c r="O21" s="243"/>
      <c r="P21" s="243"/>
    </row>
    <row r="22" spans="2:16" x14ac:dyDescent="0.25">
      <c r="B22" s="255"/>
      <c r="D22" s="217">
        <f>D17</f>
        <v>0</v>
      </c>
      <c r="E22" s="217">
        <f>E17</f>
        <v>0</v>
      </c>
      <c r="F22" s="217">
        <f>F17</f>
        <v>0</v>
      </c>
      <c r="G22" s="217">
        <f>G17</f>
        <v>0</v>
      </c>
      <c r="H22" s="217">
        <f>H17</f>
        <v>0</v>
      </c>
      <c r="I22" s="217"/>
      <c r="M22" s="243"/>
      <c r="N22" s="243"/>
      <c r="O22" s="243"/>
      <c r="P22" s="243"/>
    </row>
    <row r="23" spans="2:16" x14ac:dyDescent="0.25">
      <c r="B23" s="255"/>
      <c r="I23" s="257"/>
      <c r="M23" s="243"/>
      <c r="N23" s="243"/>
      <c r="O23" s="243"/>
      <c r="P23" s="243"/>
    </row>
    <row r="24" spans="2:16" ht="18" customHeight="1" x14ac:dyDescent="0.25">
      <c r="B24" s="255"/>
      <c r="D24" s="138" t="s">
        <v>108</v>
      </c>
      <c r="E24" s="136"/>
      <c r="F24" s="135">
        <f>+'Datos ensayo'!E15</f>
        <v>0</v>
      </c>
      <c r="G24" s="254">
        <f>IF(F24&lt;=$D$21,$D$22,IF(AND(F24&gt;$D$21,F24&lt;=$E$21),$E$22,IF(AND(F24&gt;$E$21,F24&lt;=$F$21),$F$22,IF(AND(F24&gt;$F$21,F24&lt;=$G$21),$G$22,IF(AND(F24&gt;$G$21,F24&lt;=$H$21),$H$22,$H$22)))))</f>
        <v>0</v>
      </c>
      <c r="I24" s="258"/>
    </row>
    <row r="25" spans="2:16" ht="18" customHeight="1" x14ac:dyDescent="0.25">
      <c r="B25" s="255"/>
      <c r="D25" s="138" t="s">
        <v>109</v>
      </c>
      <c r="E25" s="136"/>
      <c r="F25" s="135">
        <f>+'Datos ensayo'!E16</f>
        <v>0</v>
      </c>
      <c r="G25" s="254">
        <f>IF(F25&lt;=$D$21,$D$22,IF(AND(F25&gt;$D$21,F25&lt;=$E$21),$E$22,IF(AND(F25&gt;$E$21,F25&lt;=$F$21),$F$22,IF(AND(F25&gt;$F$21,F25&lt;=$G$21),$G$22,IF(AND(F25&gt;$G$21,F25&lt;=$H$21),$H$22,$H$22)))))</f>
        <v>0</v>
      </c>
      <c r="I25" s="258"/>
    </row>
    <row r="26" spans="2:16" ht="18" customHeight="1" x14ac:dyDescent="0.25">
      <c r="B26" s="255"/>
      <c r="D26" s="138" t="s">
        <v>110</v>
      </c>
      <c r="E26" s="136"/>
      <c r="F26" s="135">
        <f>+'Datos ensayo'!E17</f>
        <v>0</v>
      </c>
      <c r="G26" s="254">
        <f t="shared" ref="G26:G30" si="0">IF(F26&lt;=$D$21,$D$22,IF(AND(F26&gt;$D$21,F26&lt;=$E$21),$E$22,IF(AND(F26&gt;$E$21,F26&lt;=$F$21),$F$22,IF(AND(F26&gt;$F$21,F26&lt;=$G$21),$G$22,IF(AND(F26&gt;$G$21,F26&lt;=$H$21),$H$22,$H$22)))))</f>
        <v>0</v>
      </c>
      <c r="I26" s="258"/>
    </row>
    <row r="27" spans="2:16" ht="18" customHeight="1" x14ac:dyDescent="0.25">
      <c r="B27" s="255"/>
      <c r="D27" s="138" t="s">
        <v>111</v>
      </c>
      <c r="E27" s="136"/>
      <c r="F27" s="135">
        <f>+'Datos ensayo'!E19</f>
        <v>0</v>
      </c>
      <c r="G27" s="254">
        <f t="shared" si="0"/>
        <v>0</v>
      </c>
      <c r="I27" s="258"/>
    </row>
    <row r="28" spans="2:16" ht="18" customHeight="1" x14ac:dyDescent="0.25">
      <c r="B28" s="255"/>
      <c r="D28" s="138" t="s">
        <v>112</v>
      </c>
      <c r="E28" s="136"/>
      <c r="F28" s="135">
        <f>+'Datos ensayo'!E18</f>
        <v>0</v>
      </c>
      <c r="G28" s="254">
        <f t="shared" si="0"/>
        <v>0</v>
      </c>
      <c r="I28" s="258"/>
    </row>
    <row r="29" spans="2:16" ht="18" customHeight="1" x14ac:dyDescent="0.25">
      <c r="B29" s="255"/>
      <c r="D29" s="121" t="s">
        <v>113</v>
      </c>
      <c r="E29" s="137"/>
      <c r="F29" s="216">
        <f>+F24-F28</f>
        <v>0</v>
      </c>
      <c r="G29" s="254">
        <f t="shared" si="0"/>
        <v>0</v>
      </c>
      <c r="I29" s="258"/>
    </row>
    <row r="30" spans="2:16" ht="18" customHeight="1" x14ac:dyDescent="0.25">
      <c r="B30" s="255"/>
      <c r="D30" s="121" t="s">
        <v>114</v>
      </c>
      <c r="E30" s="137"/>
      <c r="F30" s="216">
        <f>+F26-F28</f>
        <v>0</v>
      </c>
      <c r="G30" s="254">
        <f t="shared" si="0"/>
        <v>0</v>
      </c>
      <c r="H30" s="259"/>
      <c r="I30" s="258"/>
    </row>
    <row r="31" spans="2:16" ht="18" customHeight="1" x14ac:dyDescent="0.25">
      <c r="B31" s="260"/>
      <c r="C31" s="261"/>
      <c r="D31" s="261"/>
      <c r="E31" s="261"/>
      <c r="F31" s="261"/>
      <c r="G31" s="261"/>
      <c r="H31" s="261"/>
      <c r="I31" s="256"/>
    </row>
  </sheetData>
  <sheetProtection algorithmName="SHA-512" hashValue="hbg1Ppg7dsa1qbvIpgfK22VqDuSa/tHNlQHI4e8g/UjNVkw+3QbYDtHzRigbSGC34QRf0wmNA+vpFmlXwBb2vg==" saltValue="XMW6Z0p2hPuVOMWcqpc/Sg==" spinCount="100000" sheet="1" objects="1" scenarios="1"/>
  <mergeCells count="2">
    <mergeCell ref="B1:H1"/>
    <mergeCell ref="B19:I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"/>
  <sheetViews>
    <sheetView zoomScaleNormal="100" workbookViewId="0">
      <selection activeCell="D17" sqref="D17:D18"/>
    </sheetView>
  </sheetViews>
  <sheetFormatPr baseColWidth="10" defaultColWidth="11.44140625" defaultRowHeight="13.2" x14ac:dyDescent="0.25"/>
  <cols>
    <col min="1" max="1" width="4.44140625" style="13" customWidth="1"/>
    <col min="2" max="2" width="39.5546875" style="13" customWidth="1"/>
    <col min="3" max="6" width="16.88671875" style="13" customWidth="1"/>
    <col min="7" max="16384" width="11.44140625" style="13"/>
  </cols>
  <sheetData>
    <row r="1" spans="2:11" ht="12.75" customHeight="1" x14ac:dyDescent="0.25"/>
    <row r="2" spans="2:11" ht="17.25" customHeight="1" x14ac:dyDescent="0.25">
      <c r="B2" s="487" t="s">
        <v>115</v>
      </c>
      <c r="C2" s="488"/>
      <c r="D2" s="488"/>
      <c r="E2" s="488"/>
      <c r="F2" s="489"/>
    </row>
    <row r="3" spans="2:11" ht="3.75" customHeight="1" x14ac:dyDescent="0.25"/>
    <row r="4" spans="2:11" ht="20.25" customHeight="1" x14ac:dyDescent="0.25">
      <c r="B4" s="158" t="s">
        <v>116</v>
      </c>
    </row>
    <row r="5" spans="2:11" ht="18.75" customHeight="1" x14ac:dyDescent="0.25">
      <c r="B5" s="158" t="s">
        <v>117</v>
      </c>
      <c r="C5" s="218">
        <v>46069</v>
      </c>
    </row>
    <row r="6" spans="2:11" ht="20.25" customHeight="1" x14ac:dyDescent="0.25">
      <c r="B6" s="158" t="s">
        <v>118</v>
      </c>
      <c r="E6" s="158"/>
      <c r="H6" s="389"/>
      <c r="I6" s="116"/>
      <c r="J6" s="116"/>
      <c r="K6" s="116"/>
    </row>
    <row r="7" spans="2:11" ht="16.5" customHeight="1" x14ac:dyDescent="0.25">
      <c r="B7" s="210" t="s">
        <v>119</v>
      </c>
      <c r="C7" s="486">
        <v>0.1070306290533488</v>
      </c>
      <c r="D7" s="486"/>
      <c r="E7" s="486"/>
      <c r="F7" s="157"/>
    </row>
    <row r="8" spans="2:11" ht="16.5" customHeight="1" x14ac:dyDescent="0.25">
      <c r="B8" s="210" t="s">
        <v>120</v>
      </c>
      <c r="C8" s="486">
        <v>0.11536174987114108</v>
      </c>
      <c r="D8" s="486"/>
      <c r="E8" s="486"/>
      <c r="F8" s="157"/>
    </row>
  </sheetData>
  <sheetProtection algorithmName="SHA-512" hashValue="T6jVxRpVjcu6m2IMrWCT4/YCeq2atX/cUIRXZpK7ClnmIjCGohycYwRRAOpgfRRFyfFlPEMdA1AmBKz5MwrSDQ==" saltValue="pMGlzxhOyTGCgLKZnkzFtw==" spinCount="100000" sheet="1" objects="1" scenarios="1"/>
  <mergeCells count="3">
    <mergeCell ref="C8:E8"/>
    <mergeCell ref="B2:F2"/>
    <mergeCell ref="C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490" t="s">
        <v>121</v>
      </c>
      <c r="B2" s="490"/>
      <c r="C2" s="5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  <c r="M2" s="4" t="s">
        <v>132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133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134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135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135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135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135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134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Precisión</vt:lpstr>
      <vt:lpstr>Hoja1</vt:lpstr>
      <vt:lpstr>FORMATO!Área_de_impresión</vt:lpstr>
      <vt:lpstr>INFORME!Área_de_impresión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2026-07-16T18:28:48Z</cp:lastPrinted>
  <dcterms:created xsi:type="dcterms:W3CDTF">1999-11-07T15:11:55Z</dcterms:created>
  <dcterms:modified xsi:type="dcterms:W3CDTF">2026-07-16T18:29:16Z</dcterms:modified>
  <cp:contentStatus/>
</cp:coreProperties>
</file>