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1 Informe Suelo\INFORME ACREDITADO-E ISO\"/>
    </mc:Choice>
  </mc:AlternateContent>
  <xr:revisionPtr revIDLastSave="0" documentId="13_ncr:1_{5C4813B6-51FD-4DEF-91D9-7E6E91CFE9AD}" xr6:coauthVersionLast="47" xr6:coauthVersionMax="47" xr10:uidLastSave="{00000000-0000-0000-0000-000000000000}"/>
  <bookViews>
    <workbookView xWindow="-120" yWindow="-120" windowWidth="29040" windowHeight="15720" tabRatio="556" activeTab="2" xr2:uid="{00000000-000D-0000-FFFF-FFFF00000000}"/>
  </bookViews>
  <sheets>
    <sheet name="FORMATO" sheetId="97" r:id="rId1"/>
    <sheet name="INFORME" sheetId="91" r:id="rId2"/>
    <sheet name="Datos" sheetId="94" r:id="rId3"/>
    <sheet name="Incertidumbre" sheetId="92" r:id="rId4"/>
    <sheet name="Balanza" sheetId="93" r:id="rId5"/>
    <sheet name="Precision" sheetId="95" r:id="rId6"/>
    <sheet name="Hoja1" sheetId="49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Datos!$A$1:$K$33</definedName>
    <definedName name="_xlnm.Print_Area" localSheetId="0">FORMATO!$A$1:$J$54</definedName>
    <definedName name="_xlnm.Print_Area" localSheetId="1">INFORME!$A$1:$M$47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91" l="1"/>
  <c r="M8" i="91"/>
  <c r="M16" i="91" l="1"/>
  <c r="M15" i="91"/>
  <c r="M14" i="91"/>
  <c r="M6" i="91"/>
  <c r="E15" i="91"/>
  <c r="E16" i="91"/>
  <c r="E14" i="91"/>
  <c r="C6" i="91"/>
  <c r="C7" i="91"/>
  <c r="C8" i="91"/>
  <c r="C5" i="91"/>
  <c r="H14" i="94"/>
  <c r="I14" i="94"/>
  <c r="G14" i="94"/>
  <c r="H13" i="94"/>
  <c r="I13" i="94"/>
  <c r="G13" i="94"/>
  <c r="H12" i="94"/>
  <c r="I12" i="94"/>
  <c r="G12" i="94"/>
  <c r="H9" i="94"/>
  <c r="I9" i="94"/>
  <c r="G9" i="94"/>
  <c r="H8" i="94"/>
  <c r="I8" i="94"/>
  <c r="G8" i="94"/>
  <c r="M2" i="94"/>
  <c r="B38" i="92"/>
  <c r="F31" i="91" l="1"/>
  <c r="F30" i="91"/>
  <c r="G7" i="94" l="1"/>
  <c r="G10" i="94" s="1"/>
  <c r="G11" i="94" s="1"/>
  <c r="I6" i="94"/>
  <c r="I7" i="94" s="1"/>
  <c r="I10" i="94" s="1"/>
  <c r="I11" i="94" s="1"/>
  <c r="H6" i="94"/>
  <c r="H7" i="94" s="1"/>
  <c r="H10" i="94" s="1"/>
  <c r="H11" i="94" s="1"/>
  <c r="H15" i="94"/>
  <c r="J23" i="91" s="1"/>
  <c r="I15" i="94"/>
  <c r="K23" i="91" s="1"/>
  <c r="G15" i="94"/>
  <c r="C5" i="93"/>
  <c r="B36" i="92" s="1"/>
  <c r="D5" i="93"/>
  <c r="J36" i="92" s="1"/>
  <c r="E5" i="93"/>
  <c r="R36" i="92" s="1"/>
  <c r="D4" i="93"/>
  <c r="J34" i="92" s="1"/>
  <c r="O36" i="92" s="1"/>
  <c r="E4" i="93"/>
  <c r="R34" i="92" s="1"/>
  <c r="W36" i="92" s="1"/>
  <c r="C4" i="93"/>
  <c r="B34" i="92" s="1"/>
  <c r="G36" i="92" s="1"/>
  <c r="B5" i="93"/>
  <c r="B4" i="93"/>
  <c r="C17" i="93"/>
  <c r="C18" i="93" s="1"/>
  <c r="S35" i="92" s="1"/>
  <c r="V35" i="92" s="1"/>
  <c r="V34" i="92" s="1"/>
  <c r="J38" i="92"/>
  <c r="R38" i="92" s="1"/>
  <c r="W34" i="92" l="1"/>
  <c r="X34" i="92" s="1"/>
  <c r="O34" i="92"/>
  <c r="G34" i="92"/>
  <c r="C37" i="92"/>
  <c r="S37" i="92"/>
  <c r="V37" i="92" s="1"/>
  <c r="V36" i="92" s="1"/>
  <c r="X36" i="92" s="1"/>
  <c r="K35" i="92"/>
  <c r="N35" i="92" s="1"/>
  <c r="N34" i="92" s="1"/>
  <c r="K37" i="92"/>
  <c r="N37" i="92" s="1"/>
  <c r="N36" i="92" s="1"/>
  <c r="P36" i="92" s="1"/>
  <c r="C35" i="92"/>
  <c r="D21" i="94"/>
  <c r="D22" i="94"/>
  <c r="I23" i="91"/>
  <c r="G16" i="94"/>
  <c r="J33" i="92"/>
  <c r="R33" i="92"/>
  <c r="B33" i="92"/>
  <c r="P34" i="92" l="1"/>
  <c r="E22" i="94"/>
  <c r="E21" i="94"/>
  <c r="I22" i="91"/>
  <c r="J22" i="91"/>
  <c r="K22" i="91"/>
  <c r="J21" i="91"/>
  <c r="K21" i="91"/>
  <c r="I21" i="91"/>
  <c r="H22" i="94" l="1"/>
  <c r="H21" i="94"/>
  <c r="I24" i="91"/>
  <c r="B44" i="92" l="1"/>
  <c r="V38" i="92" l="1"/>
  <c r="X38" i="92" s="1"/>
  <c r="X39" i="92" s="1"/>
  <c r="F38" i="92"/>
  <c r="N38" i="92"/>
  <c r="P38" i="92" s="1"/>
  <c r="P39" i="92" s="1"/>
  <c r="B43" i="92" l="1"/>
  <c r="B45" i="92"/>
  <c r="F37" i="92" l="1"/>
  <c r="F36" i="92" s="1"/>
  <c r="H36" i="92" s="1"/>
  <c r="C44" i="92" s="1"/>
  <c r="F35" i="92"/>
  <c r="F34" i="92" s="1"/>
  <c r="H34" i="92" s="1"/>
  <c r="H38" i="92"/>
  <c r="C45" i="92" s="1"/>
  <c r="C43" i="92" l="1"/>
  <c r="H39" i="92"/>
  <c r="H40" i="92" s="1"/>
  <c r="C46" i="92" l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D45" i="92" l="1"/>
  <c r="D44" i="92"/>
  <c r="D43" i="92"/>
  <c r="A5" i="49"/>
  <c r="B5" i="49" l="1"/>
  <c r="A7" i="49" s="1"/>
  <c r="C5" i="49" l="1"/>
  <c r="B7" i="49"/>
  <c r="C7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36" authorId="0" shapeId="0" xr:uid="{34B5008A-D1B2-44CF-B577-824EC18F840A}">
      <text>
        <r>
          <rPr>
            <b/>
            <sz val="9"/>
            <color indexed="81"/>
            <rFont val="Tahoma"/>
            <family val="2"/>
          </rPr>
          <t>EL PROMEDIO DEBE SER AL ENTERO SUPERIOR, NUNCA AL MENOR</t>
        </r>
      </text>
    </comment>
  </commentList>
</comments>
</file>

<file path=xl/sharedStrings.xml><?xml version="1.0" encoding="utf-8"?>
<sst xmlns="http://schemas.openxmlformats.org/spreadsheetml/2006/main" count="326" uniqueCount="178">
  <si>
    <t>:</t>
  </si>
  <si>
    <t>%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</si>
  <si>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</si>
  <si>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</si>
  <si>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</si>
  <si>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</si>
  <si>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</si>
  <si>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</si>
  <si>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</si>
  <si>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</si>
  <si>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</si>
  <si>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</si>
  <si>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</si>
  <si>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</si>
  <si>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</si>
  <si>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</si>
  <si>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</si>
  <si>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</si>
  <si>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</si>
  <si>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DATOS DE LA MUESTRA</t>
  </si>
  <si>
    <t xml:space="preserve">                 CÓDIGO</t>
  </si>
  <si>
    <t>CLIENTE</t>
  </si>
  <si>
    <t>PROYECTO **</t>
  </si>
  <si>
    <t>UBICACIÓN **</t>
  </si>
  <si>
    <t>FECHA DE RECEPCIÓN</t>
  </si>
  <si>
    <t>FECHA DE EJECUCIÓN</t>
  </si>
  <si>
    <t>CANTERA / SONDAJE **</t>
  </si>
  <si>
    <t>N° MUESTRA **</t>
  </si>
  <si>
    <t>LUGAR DE ENSAYO</t>
  </si>
  <si>
    <t>F-LEM-P-SU.21.02</t>
  </si>
  <si>
    <t>Standard Test Method for Sand Equivalent Value of Soils and Fine Aggregate</t>
  </si>
  <si>
    <t>DIRECCIÓN **</t>
  </si>
  <si>
    <t>CÓDIGO DE LA MUESTRA</t>
  </si>
  <si>
    <t>Lectura cronómetro de entrada a saturación</t>
  </si>
  <si>
    <t>Lectura cronómetro: entrada a decantación</t>
  </si>
  <si>
    <t>Lectura cronómetro: salida de decantación</t>
  </si>
  <si>
    <t>FECHA  EMISIÓN</t>
  </si>
  <si>
    <t>---</t>
  </si>
  <si>
    <t>Norma, K=1</t>
  </si>
  <si>
    <t>Normal, K=1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</si>
  <si>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</si>
  <si>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Coeficiente de Sensibilidad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</si>
  <si>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</si>
  <si>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Distribución</t>
  </si>
  <si>
    <t>Unidades</t>
  </si>
  <si>
    <t>Incertidumbre Original</t>
  </si>
  <si>
    <t>Valor</t>
  </si>
  <si>
    <t>Fuentes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</si>
  <si>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</si>
  <si>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</si>
  <si>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</si>
  <si>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</si>
  <si>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</si>
  <si>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</si>
  <si>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</si>
  <si>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</si>
  <si>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</si>
  <si>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</si>
  <si>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Verificacion  de las Probetas</t>
  </si>
  <si>
    <t>Equivalente de Arena</t>
  </si>
  <si>
    <t xml:space="preserve">Repetibilidad </t>
  </si>
  <si>
    <t>factor de presición</t>
  </si>
  <si>
    <t xml:space="preserve">Incertidumbre Estándar Combinada </t>
  </si>
  <si>
    <t>Incertidumbre Expandida, K = 2</t>
  </si>
  <si>
    <t>Lecturas de Medida - Arcilla</t>
  </si>
  <si>
    <t>Lecturas de Medida . Arena</t>
  </si>
  <si>
    <t>in</t>
  </si>
  <si>
    <t>Equivalente de arena de los suelos y agregados finos</t>
  </si>
  <si>
    <t>Equivalente arena</t>
  </si>
  <si>
    <t>Equivalente de Arena (promedio)</t>
  </si>
  <si>
    <t>Lectura de la arcilla</t>
  </si>
  <si>
    <t>Lectura de la arena</t>
  </si>
  <si>
    <t>PRUEBA N°</t>
  </si>
  <si>
    <t>Descripción</t>
  </si>
  <si>
    <t>Condiciones del ensayo:</t>
  </si>
  <si>
    <t>- Preparación de la muestra de prueba:</t>
  </si>
  <si>
    <t>Fin del informe</t>
  </si>
  <si>
    <r>
      <t>Standard Test Method for Sand Equivalent Value of Soils and Fine Aggregate</t>
    </r>
    <r>
      <rPr>
        <b/>
        <vertAlign val="superscript"/>
        <sz val="11"/>
        <rFont val="Arial"/>
        <family val="2"/>
      </rPr>
      <t>1</t>
    </r>
  </si>
  <si>
    <t>h:min</t>
  </si>
  <si>
    <t>min</t>
  </si>
  <si>
    <t>Tiempo decantación (Td), Td = 20min ± 15 seg</t>
  </si>
  <si>
    <t>Tiempo de saturación (Ts), Ts = 10min ± 1 min</t>
  </si>
  <si>
    <t>Tiempo de agitación (Ta), Ta = 45seg ± 1 seg</t>
  </si>
  <si>
    <t>seg</t>
  </si>
  <si>
    <t>Laboratorio de ensayo de materiales</t>
  </si>
  <si>
    <t>PARAMETRO DE CONTROL</t>
  </si>
  <si>
    <t>Parametro calculado</t>
  </si>
  <si>
    <t>Limites diferencia Norma</t>
  </si>
  <si>
    <t>Control</t>
  </si>
  <si>
    <t>1S</t>
  </si>
  <si>
    <t>d2s</t>
  </si>
  <si>
    <t>EA Menor 80</t>
  </si>
  <si>
    <t>EA Mayor 80</t>
  </si>
  <si>
    <t>Lectura cronómetro de salida de saturación</t>
  </si>
  <si>
    <t>Fecha de evaluacion:</t>
  </si>
  <si>
    <t xml:space="preserve"> </t>
  </si>
  <si>
    <t>incertidumbre de alturas (gradacion) de probetas:</t>
  </si>
  <si>
    <t>Ensayo</t>
  </si>
  <si>
    <t>Altura Graduada</t>
  </si>
  <si>
    <t>Nota:</t>
  </si>
  <si>
    <t>Observaciones:</t>
  </si>
  <si>
    <t>** Datos proporcionados por el cliente</t>
  </si>
  <si>
    <t xml:space="preserve">  </t>
  </si>
  <si>
    <t>Suelo y Agregado Fino</t>
  </si>
  <si>
    <t>Variables:</t>
  </si>
  <si>
    <t>Fórmula:</t>
  </si>
  <si>
    <t>Equipos a utilizar:</t>
  </si>
  <si>
    <t>Paso 2. Definición de las variables aleatorias</t>
  </si>
  <si>
    <t>Lectura de arena (Larena)</t>
  </si>
  <si>
    <t>Lectura de arcilla (Larcilla)</t>
  </si>
  <si>
    <t>Porcentaje de equivalente de arena (%EA)</t>
  </si>
  <si>
    <t>Probetas graduadas</t>
  </si>
  <si>
    <t>Descripción de la muestra:</t>
  </si>
  <si>
    <t>Forma de la particula</t>
  </si>
  <si>
    <t>Tamaño máximo (in)</t>
  </si>
  <si>
    <t>Tamaño máximo de partícula (in)</t>
  </si>
  <si>
    <t>OPERADORES</t>
  </si>
  <si>
    <t>ASTM  D2419-22</t>
  </si>
  <si>
    <t>TIPO DE MUESTRA</t>
  </si>
  <si>
    <t>RECEPCIÓN N°</t>
  </si>
  <si>
    <r>
      <t>Desviacion Estándar Repetibilidad (S</t>
    </r>
    <r>
      <rPr>
        <vertAlign val="subscript"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)</t>
    </r>
  </si>
  <si>
    <r>
      <t>Desviacion Estándar Reproducibilidad (S</t>
    </r>
    <r>
      <rPr>
        <vertAlign val="subscript"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)</t>
    </r>
  </si>
  <si>
    <t>FORMATO N° F-LEM-P-SU-21.01</t>
  </si>
  <si>
    <t>MUESTRA</t>
  </si>
  <si>
    <t>No OT</t>
  </si>
  <si>
    <t>FECHA DE ENSAYO</t>
  </si>
  <si>
    <t>REALIZADO</t>
  </si>
  <si>
    <t>MÉTODO DE AGITACIÓN</t>
  </si>
  <si>
    <t>TEMPERATURA DE LA SOLUCIÓN
°C</t>
  </si>
  <si>
    <t>MASA DE LAS 4 MEDIDAS (g)</t>
  </si>
  <si>
    <t>PREPARACIÓN DE LA MUESTRA DE PRUEBA</t>
  </si>
  <si>
    <t>ITEM</t>
  </si>
  <si>
    <t>Prueba Nº 1</t>
  </si>
  <si>
    <t>Prueba Nº 2</t>
  </si>
  <si>
    <t>Prueba Nº 3</t>
  </si>
  <si>
    <t>A</t>
  </si>
  <si>
    <t>B</t>
  </si>
  <si>
    <t>Lectura cronómetro: salidad de saturación</t>
  </si>
  <si>
    <t>C</t>
  </si>
  <si>
    <t>D</t>
  </si>
  <si>
    <t>G</t>
  </si>
  <si>
    <t>H</t>
  </si>
  <si>
    <t>I</t>
  </si>
  <si>
    <t>J</t>
  </si>
  <si>
    <t>Equivalente arena (I/H*100)</t>
  </si>
  <si>
    <t>K</t>
  </si>
  <si>
    <t>Equipo utilizado</t>
  </si>
  <si>
    <t>Código</t>
  </si>
  <si>
    <t>Balanza 0.1 g</t>
  </si>
  <si>
    <t>Horno 110ºC</t>
  </si>
  <si>
    <t>Equivalente de arena</t>
  </si>
  <si>
    <t>Agitador de EA</t>
  </si>
  <si>
    <t>Termómetro</t>
  </si>
  <si>
    <t>Tamiz No. 4</t>
  </si>
  <si>
    <t>Cronometro</t>
  </si>
  <si>
    <t>Versión: 05 (15-04-2025)</t>
  </si>
  <si>
    <t>Prohibido resproducir sin  autorización</t>
  </si>
  <si>
    <t>F. EMISIÓN</t>
  </si>
  <si>
    <t>OT N°</t>
  </si>
  <si>
    <t>CANTERA/SONDAJE **</t>
  </si>
  <si>
    <t>TIPO DE MUESTRA**</t>
  </si>
  <si>
    <t>Mensurando: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</si>
  <si>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</si>
  <si>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</si>
  <si>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</si>
  <si>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</si>
  <si>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</si>
  <si>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</si>
  <si>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Paso 1. Definición del proceso de medición</t>
  </si>
  <si>
    <t>Factor de precision EQUIVALENTE ARENA</t>
  </si>
  <si>
    <t>WEB: www.geofal.com.pe   E-MAIL: laboratorio@geofal.com.pe                                                                                                                                                                 Av. Marañon 763, Los Olivos-Lima / Teléfono  01 522-1851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</si>
  <si>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</si>
  <si>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</si>
  <si>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</si>
  <si>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</si>
  <si>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</si>
  <si>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-</t>
  </si>
  <si>
    <t>Versión: 08 (12-06-2026)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</si>
</sst>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"/>
    <numFmt numFmtId="165" formatCode="0\ &quot;/ CO-06&quot;"/>
    <numFmt numFmtId="166" formatCode="dd\-mm\-yy;@"/>
    <numFmt numFmtId="167" formatCode="0.0E+00"/>
    <numFmt numFmtId="168" formatCode="0.0000"/>
    <numFmt numFmtId="169" formatCode="0.000"/>
    <numFmt numFmtId="170" formatCode="0.00000"/>
    <numFmt numFmtId="171" formatCode="&quot;0&quot;0"/>
    <numFmt numFmtId="172" formatCode="h:mm:ss;@"/>
    <numFmt numFmtId="173" formatCode="0.0%"/>
    <numFmt numFmtId="174" formatCode="yyyy\-mm\-dd;@"/>
    <numFmt numFmtId="175" formatCode="&quot;INFORME DE ENSAYO N°&quot;000&quot;-26 SU21&quot;"/>
    <numFmt numFmtId="176" formatCode="000\-\ &quot;26&quot;"/>
    <numFmt numFmtId="177" formatCode="000&quot;-AG-26&quot;"/>
    <numFmt numFmtId="178" formatCode="&quot;FORMATO F-LEM-P-SU-11.01&quot;"/>
    <numFmt numFmtId="179" formatCode="#,##0.000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sz val="11"/>
      <color theme="1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sz val="9"/>
      <color rgb="FF00B0F0"/>
      <name val="Arial"/>
      <family val="2"/>
    </font>
    <font>
      <sz val="10"/>
      <color rgb="FFFF0000"/>
      <name val="Times New Roman"/>
      <family val="1"/>
    </font>
    <font>
      <b/>
      <vertAlign val="superscript"/>
      <sz val="11"/>
      <name val="Arial"/>
      <family val="2"/>
    </font>
    <font>
      <sz val="10"/>
      <color theme="1"/>
      <name val="Calibri"/>
      <family val="2"/>
      <scheme val="minor"/>
    </font>
    <font>
      <u/>
      <sz val="10"/>
      <name val="Arial"/>
      <family val="2"/>
    </font>
    <font>
      <sz val="10"/>
      <color rgb="FF0000FF"/>
      <name val="Arial"/>
      <family val="2"/>
    </font>
    <font>
      <sz val="9"/>
      <name val="Cambria"/>
      <family val="1"/>
      <scheme val="major"/>
    </font>
    <font>
      <sz val="8"/>
      <color theme="1"/>
      <name val="Arial"/>
      <family val="2"/>
    </font>
    <font>
      <sz val="9"/>
      <color rgb="FF0000FF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u/>
      <sz val="10"/>
      <color indexed="12"/>
      <name val="Arial"/>
      <family val="2"/>
    </font>
    <font>
      <b/>
      <sz val="9"/>
      <color indexed="81"/>
      <name val="Tahoma"/>
      <family val="2"/>
    </font>
    <font>
      <b/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45" fillId="0" borderId="0" applyNumberFormat="0" applyFill="0" applyBorder="0" applyAlignment="0" applyProtection="0">
      <alignment vertical="top"/>
      <protection locked="0"/>
    </xf>
  </cellStyleXfs>
  <cellXfs count="529">
    <xf numFmtId="0" fontId="0" fillId="0" borderId="0" xfId="0"/>
    <xf numFmtId="0" fontId="0" fillId="0" borderId="1" xfId="0" applyBorder="1"/>
    <xf numFmtId="2" fontId="7" fillId="2" borderId="1" xfId="0" applyNumberFormat="1" applyFont="1" applyFill="1" applyBorder="1" applyAlignment="1">
      <alignment vertical="center" wrapText="1"/>
    </xf>
    <xf numFmtId="10" fontId="8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9" fillId="0" borderId="1" xfId="0" applyFont="1" applyBorder="1" applyAlignment="1">
      <alignment horizontal="center"/>
    </xf>
    <xf numFmtId="0" fontId="12" fillId="0" borderId="1" xfId="0" applyFont="1" applyBorder="1"/>
    <xf numFmtId="16" fontId="12" fillId="0" borderId="1" xfId="0" applyNumberFormat="1" applyFont="1" applyBorder="1"/>
    <xf numFmtId="2" fontId="12" fillId="0" borderId="1" xfId="0" applyNumberFormat="1" applyFont="1" applyBorder="1"/>
    <xf numFmtId="2" fontId="13" fillId="2" borderId="1" xfId="0" applyNumberFormat="1" applyFont="1" applyFill="1" applyBorder="1" applyAlignment="1">
      <alignment vertical="center" wrapText="1"/>
    </xf>
    <xf numFmtId="165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7" fontId="11" fillId="2" borderId="0" xfId="3" applyNumberFormat="1" applyFont="1" applyFill="1" applyAlignment="1" applyProtection="1">
      <alignment horizontal="left" vertical="center"/>
      <protection hidden="1"/>
    </xf>
    <xf numFmtId="0" fontId="11" fillId="2" borderId="0" xfId="3" applyFont="1" applyFill="1" applyAlignment="1" applyProtection="1">
      <alignment horizontal="right" vertical="center" indent="1"/>
      <protection hidden="1"/>
    </xf>
    <xf numFmtId="0" fontId="3" fillId="2" borderId="0" xfId="3" applyFill="1"/>
    <xf numFmtId="0" fontId="3" fillId="2" borderId="12" xfId="3" applyFill="1" applyBorder="1"/>
    <xf numFmtId="0" fontId="3" fillId="2" borderId="11" xfId="3" applyFill="1" applyBorder="1"/>
    <xf numFmtId="0" fontId="27" fillId="2" borderId="11" xfId="3" applyFont="1" applyFill="1" applyBorder="1" applyAlignment="1">
      <alignment vertical="center"/>
    </xf>
    <xf numFmtId="0" fontId="27" fillId="2" borderId="10" xfId="3" applyFont="1" applyFill="1" applyBorder="1" applyAlignment="1">
      <alignment horizontal="left" vertical="center" indent="1"/>
    </xf>
    <xf numFmtId="0" fontId="4" fillId="2" borderId="0" xfId="3" quotePrefix="1" applyFont="1" applyFill="1" applyAlignment="1" applyProtection="1">
      <alignment vertical="center"/>
      <protection hidden="1"/>
    </xf>
    <xf numFmtId="0" fontId="0" fillId="2" borderId="0" xfId="0" applyFill="1" applyAlignment="1">
      <alignment horizontal="center" vertical="center"/>
    </xf>
    <xf numFmtId="0" fontId="3" fillId="2" borderId="0" xfId="3" applyFill="1" applyAlignment="1">
      <alignment horizontal="center" vertical="center"/>
    </xf>
    <xf numFmtId="2" fontId="3" fillId="2" borderId="0" xfId="3" applyNumberFormat="1" applyFill="1" applyAlignment="1">
      <alignment horizontal="center" vertical="center"/>
    </xf>
    <xf numFmtId="0" fontId="3" fillId="2" borderId="0" xfId="3" applyFill="1" applyAlignment="1">
      <alignment horizontal="right"/>
    </xf>
    <xf numFmtId="2" fontId="3" fillId="2" borderId="0" xfId="3" applyNumberFormat="1" applyFill="1" applyAlignment="1" applyProtection="1">
      <alignment horizontal="center"/>
      <protection hidden="1"/>
    </xf>
    <xf numFmtId="2" fontId="3" fillId="2" borderId="0" xfId="3" applyNumberFormat="1" applyFill="1" applyAlignment="1">
      <alignment horizontal="center"/>
    </xf>
    <xf numFmtId="170" fontId="3" fillId="2" borderId="0" xfId="3" applyNumberFormat="1" applyFill="1" applyAlignment="1">
      <alignment horizontal="center"/>
    </xf>
    <xf numFmtId="0" fontId="5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17" fillId="0" borderId="4" xfId="2" applyFont="1" applyBorder="1" applyAlignment="1" applyProtection="1">
      <alignment horizontal="left" vertical="center" wrapText="1"/>
      <protection locked="0"/>
    </xf>
    <xf numFmtId="0" fontId="14" fillId="0" borderId="3" xfId="2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left" vertical="center" wrapText="1"/>
      <protection locked="0"/>
    </xf>
    <xf numFmtId="0" fontId="14" fillId="0" borderId="3" xfId="2" applyFont="1" applyBorder="1" applyAlignment="1" applyProtection="1">
      <alignment horizontal="right" vertical="center"/>
      <protection locked="0"/>
    </xf>
    <xf numFmtId="17" fontId="9" fillId="0" borderId="5" xfId="0" applyNumberFormat="1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 wrapText="1"/>
      <protection locked="0"/>
    </xf>
    <xf numFmtId="10" fontId="7" fillId="0" borderId="0" xfId="0" applyNumberFormat="1" applyFont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vertical="center"/>
      <protection locked="0"/>
    </xf>
    <xf numFmtId="164" fontId="5" fillId="0" borderId="0" xfId="0" applyNumberFormat="1" applyFont="1" applyProtection="1">
      <protection locked="0"/>
    </xf>
    <xf numFmtId="0" fontId="4" fillId="0" borderId="0" xfId="0" applyFont="1" applyAlignment="1">
      <alignment vertical="center"/>
    </xf>
    <xf numFmtId="0" fontId="5" fillId="0" borderId="0" xfId="0" applyFont="1"/>
    <xf numFmtId="0" fontId="9" fillId="0" borderId="3" xfId="0" applyFont="1" applyBorder="1" applyAlignment="1">
      <alignment horizontal="left" vertical="center" wrapText="1"/>
    </xf>
    <xf numFmtId="0" fontId="5" fillId="0" borderId="6" xfId="0" applyFont="1" applyBorder="1"/>
    <xf numFmtId="0" fontId="11" fillId="0" borderId="10" xfId="2" applyFont="1" applyBorder="1" applyAlignment="1">
      <alignment vertical="center"/>
    </xf>
    <xf numFmtId="0" fontId="5" fillId="0" borderId="11" xfId="0" applyFont="1" applyBorder="1"/>
    <xf numFmtId="0" fontId="11" fillId="0" borderId="11" xfId="0" applyFont="1" applyBorder="1"/>
    <xf numFmtId="0" fontId="19" fillId="0" borderId="11" xfId="0" applyFont="1" applyBorder="1" applyAlignment="1">
      <alignment vertical="center"/>
    </xf>
    <xf numFmtId="0" fontId="11" fillId="0" borderId="6" xfId="0" applyFont="1" applyBorder="1" applyAlignment="1">
      <alignment horizontal="left" indent="1"/>
    </xf>
    <xf numFmtId="0" fontId="19" fillId="0" borderId="10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3" fontId="11" fillId="0" borderId="7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1" fillId="0" borderId="0" xfId="0" applyFont="1" applyAlignment="1">
      <alignment horizontal="left" indent="1"/>
    </xf>
    <xf numFmtId="0" fontId="16" fillId="0" borderId="0" xfId="4" applyFont="1" applyAlignment="1">
      <alignment horizontal="left" vertical="center" indent="1"/>
    </xf>
    <xf numFmtId="0" fontId="11" fillId="0" borderId="0" xfId="0" applyFont="1"/>
    <xf numFmtId="0" fontId="16" fillId="0" borderId="0" xfId="4" applyFont="1" applyAlignment="1">
      <alignment horizontal="left" vertical="center"/>
    </xf>
    <xf numFmtId="0" fontId="3" fillId="0" borderId="0" xfId="0" applyFont="1" applyAlignment="1">
      <alignment horizontal="left" vertical="center" indent="2"/>
    </xf>
    <xf numFmtId="0" fontId="22" fillId="0" borderId="0" xfId="4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9" fillId="0" borderId="1" xfId="3" applyFont="1" applyBorder="1" applyAlignment="1">
      <alignment horizontal="center" vertical="center"/>
    </xf>
    <xf numFmtId="0" fontId="31" fillId="0" borderId="0" xfId="0" applyFont="1" applyProtection="1">
      <protection locked="0"/>
    </xf>
    <xf numFmtId="0" fontId="19" fillId="0" borderId="6" xfId="0" applyFont="1" applyBorder="1" applyAlignment="1">
      <alignment horizontal="center" vertical="center" wrapText="1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7" xfId="0" applyFont="1" applyBorder="1" applyAlignment="1">
      <alignment horizontal="center" vertical="center" wrapText="1"/>
    </xf>
    <xf numFmtId="0" fontId="5" fillId="0" borderId="8" xfId="0" applyFont="1" applyBorder="1" applyProtection="1">
      <protection locked="0"/>
    </xf>
    <xf numFmtId="0" fontId="11" fillId="0" borderId="12" xfId="2" applyFont="1" applyBorder="1" applyAlignment="1">
      <alignment horizontal="center" vertical="center"/>
    </xf>
    <xf numFmtId="0" fontId="19" fillId="0" borderId="12" xfId="3" applyFont="1" applyBorder="1" applyAlignment="1">
      <alignment horizontal="center" vertical="center"/>
    </xf>
    <xf numFmtId="3" fontId="11" fillId="0" borderId="0" xfId="0" applyNumberFormat="1" applyFont="1" applyAlignment="1" applyProtection="1">
      <alignment vertical="center" wrapText="1"/>
      <protection locked="0"/>
    </xf>
    <xf numFmtId="0" fontId="11" fillId="4" borderId="10" xfId="2" applyFont="1" applyFill="1" applyBorder="1" applyAlignment="1">
      <alignment vertical="center"/>
    </xf>
    <xf numFmtId="0" fontId="15" fillId="0" borderId="11" xfId="0" applyFont="1" applyBorder="1" applyProtection="1">
      <protection hidden="1"/>
    </xf>
    <xf numFmtId="0" fontId="11" fillId="4" borderId="11" xfId="3" applyFont="1" applyFill="1" applyBorder="1" applyAlignment="1">
      <alignment vertical="center"/>
    </xf>
    <xf numFmtId="0" fontId="11" fillId="4" borderId="12" xfId="2" applyFont="1" applyFill="1" applyBorder="1" applyAlignment="1">
      <alignment horizontal="right" vertical="center"/>
    </xf>
    <xf numFmtId="164" fontId="11" fillId="2" borderId="1" xfId="0" quotePrefix="1" applyNumberFormat="1" applyFont="1" applyFill="1" applyBorder="1" applyAlignment="1">
      <alignment horizontal="center" vertical="center"/>
    </xf>
    <xf numFmtId="172" fontId="3" fillId="0" borderId="14" xfId="0" applyNumberFormat="1" applyFont="1" applyBorder="1" applyAlignment="1" applyProtection="1">
      <alignment vertical="center"/>
      <protection locked="0"/>
    </xf>
    <xf numFmtId="172" fontId="3" fillId="0" borderId="13" xfId="0" applyNumberFormat="1" applyFont="1" applyBorder="1" applyAlignment="1" applyProtection="1">
      <alignment vertical="center"/>
      <protection locked="0"/>
    </xf>
    <xf numFmtId="172" fontId="3" fillId="0" borderId="15" xfId="0" applyNumberFormat="1" applyFont="1" applyBorder="1" applyAlignment="1" applyProtection="1">
      <alignment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19" fillId="0" borderId="0" xfId="0" applyFont="1" applyAlignment="1" applyProtection="1">
      <alignment vertical="center"/>
      <protection locked="0"/>
    </xf>
    <xf numFmtId="0" fontId="16" fillId="0" borderId="6" xfId="4" applyFont="1" applyBorder="1" applyAlignment="1">
      <alignment horizontal="left" vertical="center"/>
    </xf>
    <xf numFmtId="0" fontId="30" fillId="0" borderId="10" xfId="2" applyFont="1" applyBorder="1" applyAlignment="1">
      <alignment vertical="center"/>
    </xf>
    <xf numFmtId="0" fontId="5" fillId="0" borderId="6" xfId="0" applyFont="1" applyBorder="1" applyProtection="1">
      <protection locked="0"/>
    </xf>
    <xf numFmtId="0" fontId="11" fillId="0" borderId="7" xfId="0" applyFont="1" applyBorder="1"/>
    <xf numFmtId="0" fontId="16" fillId="0" borderId="2" xfId="4" applyFont="1" applyBorder="1" applyAlignment="1">
      <alignment vertical="center" wrapText="1"/>
    </xf>
    <xf numFmtId="0" fontId="16" fillId="0" borderId="9" xfId="4" applyFont="1" applyBorder="1" applyAlignment="1">
      <alignment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0" fillId="2" borderId="0" xfId="0" applyFill="1"/>
    <xf numFmtId="0" fontId="33" fillId="2" borderId="0" xfId="0" applyFont="1" applyFill="1"/>
    <xf numFmtId="0" fontId="27" fillId="2" borderId="0" xfId="0" applyFont="1" applyFill="1"/>
    <xf numFmtId="0" fontId="3" fillId="2" borderId="0" xfId="3" applyFill="1" applyAlignment="1">
      <alignment wrapText="1"/>
    </xf>
    <xf numFmtId="0" fontId="3" fillId="2" borderId="0" xfId="3" applyFill="1" applyAlignment="1">
      <alignment vertical="center" wrapText="1"/>
    </xf>
    <xf numFmtId="168" fontId="11" fillId="2" borderId="1" xfId="3" quotePrefix="1" applyNumberFormat="1" applyFont="1" applyFill="1" applyBorder="1" applyAlignment="1" applyProtection="1">
      <alignment horizontal="center" vertical="center"/>
      <protection locked="0"/>
    </xf>
    <xf numFmtId="0" fontId="11" fillId="2" borderId="1" xfId="3" applyFont="1" applyFill="1" applyBorder="1" applyAlignment="1" applyProtection="1">
      <alignment horizontal="center" vertical="center"/>
      <protection hidden="1"/>
    </xf>
    <xf numFmtId="168" fontId="11" fillId="2" borderId="1" xfId="3" applyNumberFormat="1" applyFont="1" applyFill="1" applyBorder="1" applyAlignment="1" applyProtection="1">
      <alignment horizontal="center" vertical="center"/>
      <protection hidden="1"/>
    </xf>
    <xf numFmtId="0" fontId="11" fillId="2" borderId="0" xfId="3" applyFont="1" applyFill="1"/>
    <xf numFmtId="0" fontId="28" fillId="2" borderId="0" xfId="3" applyFont="1" applyFill="1"/>
    <xf numFmtId="0" fontId="3" fillId="2" borderId="0" xfId="3" applyFill="1" applyAlignment="1">
      <alignment horizontal="right" vertical="center" indent="1"/>
    </xf>
    <xf numFmtId="0" fontId="4" fillId="2" borderId="19" xfId="0" applyFont="1" applyFill="1" applyBorder="1"/>
    <xf numFmtId="0" fontId="0" fillId="2" borderId="19" xfId="0" applyFill="1" applyBorder="1"/>
    <xf numFmtId="0" fontId="0" fillId="2" borderId="0" xfId="0" applyFill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0" fontId="29" fillId="2" borderId="0" xfId="3" applyFont="1" applyFill="1"/>
    <xf numFmtId="0" fontId="0" fillId="2" borderId="1" xfId="0" applyFill="1" applyBorder="1" applyAlignment="1">
      <alignment horizontal="center" vertical="center"/>
    </xf>
    <xf numFmtId="168" fontId="3" fillId="2" borderId="1" xfId="3" applyNumberFormat="1" applyFill="1" applyBorder="1" applyAlignment="1" applyProtection="1">
      <alignment horizontal="center"/>
      <protection hidden="1"/>
    </xf>
    <xf numFmtId="0" fontId="24" fillId="2" borderId="1" xfId="6" applyFont="1" applyFill="1" applyBorder="1" applyAlignment="1">
      <alignment horizontal="center" vertical="center"/>
    </xf>
    <xf numFmtId="171" fontId="24" fillId="2" borderId="1" xfId="6" quotePrefix="1" applyNumberFormat="1" applyFont="1" applyFill="1" applyBorder="1" applyAlignment="1">
      <alignment horizontal="center" vertical="center"/>
    </xf>
    <xf numFmtId="0" fontId="36" fillId="3" borderId="0" xfId="3" applyFont="1" applyFill="1" applyAlignment="1">
      <alignment vertical="center" wrapText="1"/>
    </xf>
    <xf numFmtId="0" fontId="3" fillId="2" borderId="15" xfId="3" applyFill="1" applyBorder="1" applyAlignment="1">
      <alignment horizontal="center" vertical="center" wrapText="1"/>
    </xf>
    <xf numFmtId="168" fontId="11" fillId="2" borderId="1" xfId="3" quotePrefix="1" applyNumberFormat="1" applyFont="1" applyFill="1" applyBorder="1" applyAlignment="1" applyProtection="1">
      <alignment horizontal="center" vertical="center" wrapText="1"/>
      <protection hidden="1"/>
    </xf>
    <xf numFmtId="173" fontId="36" fillId="3" borderId="0" xfId="3" applyNumberFormat="1" applyFont="1" applyFill="1" applyAlignment="1">
      <alignment vertical="center" wrapText="1"/>
    </xf>
    <xf numFmtId="0" fontId="3" fillId="2" borderId="1" xfId="3" applyFill="1" applyBorder="1"/>
    <xf numFmtId="2" fontId="11" fillId="2" borderId="1" xfId="3" applyNumberFormat="1" applyFont="1" applyFill="1" applyBorder="1" applyAlignment="1" applyProtection="1">
      <alignment vertical="center"/>
      <protection hidden="1"/>
    </xf>
    <xf numFmtId="0" fontId="11" fillId="5" borderId="1" xfId="3" quotePrefix="1" applyFont="1" applyFill="1" applyBorder="1" applyAlignment="1" applyProtection="1">
      <alignment horizontal="center" vertical="center"/>
      <protection hidden="1"/>
    </xf>
    <xf numFmtId="0" fontId="11" fillId="5" borderId="1" xfId="3" applyFont="1" applyFill="1" applyBorder="1" applyAlignment="1" applyProtection="1">
      <alignment horizontal="center" vertical="center"/>
      <protection hidden="1"/>
    </xf>
    <xf numFmtId="2" fontId="11" fillId="5" borderId="1" xfId="3" quotePrefix="1" applyNumberFormat="1" applyFont="1" applyFill="1" applyBorder="1" applyAlignment="1" applyProtection="1">
      <alignment horizontal="center" vertical="center"/>
      <protection hidden="1"/>
    </xf>
    <xf numFmtId="11" fontId="11" fillId="5" borderId="1" xfId="3" applyNumberFormat="1" applyFont="1" applyFill="1" applyBorder="1" applyAlignment="1" applyProtection="1">
      <alignment horizontal="center" vertical="center"/>
      <protection hidden="1"/>
    </xf>
    <xf numFmtId="168" fontId="11" fillId="5" borderId="1" xfId="3" quotePrefix="1" applyNumberFormat="1" applyFont="1" applyFill="1" applyBorder="1" applyAlignment="1" applyProtection="1">
      <alignment horizontal="center" vertical="center"/>
      <protection hidden="1"/>
    </xf>
    <xf numFmtId="0" fontId="11" fillId="5" borderId="16" xfId="3" applyFont="1" applyFill="1" applyBorder="1" applyAlignment="1">
      <alignment vertical="center" wrapText="1"/>
    </xf>
    <xf numFmtId="168" fontId="11" fillId="5" borderId="20" xfId="3" applyNumberFormat="1" applyFont="1" applyFill="1" applyBorder="1" applyAlignment="1" applyProtection="1">
      <alignment horizontal="center" vertical="center"/>
      <protection hidden="1"/>
    </xf>
    <xf numFmtId="0" fontId="9" fillId="2" borderId="16" xfId="3" applyFont="1" applyFill="1" applyBorder="1" applyAlignment="1">
      <alignment vertical="center" wrapText="1"/>
    </xf>
    <xf numFmtId="168" fontId="11" fillId="2" borderId="20" xfId="3" quotePrefix="1" applyNumberFormat="1" applyFont="1" applyFill="1" applyBorder="1" applyAlignment="1" applyProtection="1">
      <alignment horizontal="center" vertical="center" wrapText="1"/>
      <protection hidden="1"/>
    </xf>
    <xf numFmtId="0" fontId="3" fillId="2" borderId="17" xfId="3" applyFill="1" applyBorder="1" applyAlignment="1">
      <alignment horizontal="center" vertical="center" wrapText="1"/>
    </xf>
    <xf numFmtId="1" fontId="11" fillId="2" borderId="15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18" xfId="3" applyFill="1" applyBorder="1" applyAlignment="1">
      <alignment horizontal="center" vertical="center" wrapText="1"/>
    </xf>
    <xf numFmtId="0" fontId="11" fillId="5" borderId="21" xfId="3" applyFont="1" applyFill="1" applyBorder="1" applyAlignment="1">
      <alignment horizontal="left" vertical="center" wrapText="1"/>
    </xf>
    <xf numFmtId="168" fontId="11" fillId="5" borderId="14" xfId="3" quotePrefix="1" applyNumberFormat="1" applyFont="1" applyFill="1" applyBorder="1" applyAlignment="1" applyProtection="1">
      <alignment horizontal="center" vertical="center"/>
      <protection locked="0"/>
    </xf>
    <xf numFmtId="168" fontId="11" fillId="5" borderId="14" xfId="3" quotePrefix="1" applyNumberFormat="1" applyFont="1" applyFill="1" applyBorder="1" applyAlignment="1" applyProtection="1">
      <alignment horizontal="center" vertical="center"/>
      <protection hidden="1"/>
    </xf>
    <xf numFmtId="0" fontId="11" fillId="5" borderId="14" xfId="3" applyFont="1" applyFill="1" applyBorder="1" applyAlignment="1" applyProtection="1">
      <alignment horizontal="center" vertical="center"/>
      <protection hidden="1"/>
    </xf>
    <xf numFmtId="2" fontId="11" fillId="5" borderId="14" xfId="3" applyNumberFormat="1" applyFont="1" applyFill="1" applyBorder="1" applyAlignment="1" applyProtection="1">
      <alignment vertical="center"/>
      <protection hidden="1"/>
    </xf>
    <xf numFmtId="169" fontId="11" fillId="5" borderId="14" xfId="3" applyNumberFormat="1" applyFont="1" applyFill="1" applyBorder="1" applyAlignment="1" applyProtection="1">
      <alignment horizontal="center" vertical="center"/>
      <protection hidden="1"/>
    </xf>
    <xf numFmtId="168" fontId="11" fillId="5" borderId="14" xfId="3" quotePrefix="1" applyNumberFormat="1" applyFont="1" applyFill="1" applyBorder="1" applyAlignment="1" applyProtection="1">
      <alignment horizontal="center" vertical="center" wrapText="1"/>
      <protection hidden="1"/>
    </xf>
    <xf numFmtId="168" fontId="11" fillId="5" borderId="22" xfId="3" applyNumberFormat="1" applyFont="1" applyFill="1" applyBorder="1" applyAlignment="1" applyProtection="1">
      <alignment horizontal="center" vertical="center"/>
      <protection hidden="1"/>
    </xf>
    <xf numFmtId="2" fontId="11" fillId="2" borderId="0" xfId="3" applyNumberFormat="1" applyFont="1" applyFill="1" applyAlignment="1">
      <alignment vertical="center"/>
    </xf>
    <xf numFmtId="2" fontId="11" fillId="2" borderId="0" xfId="3" applyNumberFormat="1" applyFont="1" applyFill="1" applyAlignment="1">
      <alignment horizontal="center" vertical="center"/>
    </xf>
    <xf numFmtId="0" fontId="3" fillId="2" borderId="23" xfId="3" applyFill="1" applyBorder="1" applyAlignment="1">
      <alignment horizontal="center" vertical="center"/>
    </xf>
    <xf numFmtId="0" fontId="3" fillId="2" borderId="24" xfId="3" applyFill="1" applyBorder="1" applyAlignment="1">
      <alignment horizontal="center" vertical="center"/>
    </xf>
    <xf numFmtId="0" fontId="3" fillId="2" borderId="24" xfId="3" applyFill="1" applyBorder="1" applyAlignment="1">
      <alignment horizontal="center" vertical="center" wrapText="1"/>
    </xf>
    <xf numFmtId="0" fontId="3" fillId="2" borderId="25" xfId="3" applyFill="1" applyBorder="1" applyAlignment="1">
      <alignment horizontal="center" vertical="center" wrapText="1"/>
    </xf>
    <xf numFmtId="2" fontId="11" fillId="2" borderId="27" xfId="3" applyNumberFormat="1" applyFont="1" applyFill="1" applyBorder="1" applyAlignment="1">
      <alignment vertical="center"/>
    </xf>
    <xf numFmtId="2" fontId="11" fillId="2" borderId="28" xfId="3" applyNumberFormat="1" applyFont="1" applyFill="1" applyBorder="1" applyAlignment="1">
      <alignment vertical="center"/>
    </xf>
    <xf numFmtId="2" fontId="11" fillId="2" borderId="28" xfId="3" applyNumberFormat="1" applyFont="1" applyFill="1" applyBorder="1" applyAlignment="1">
      <alignment horizontal="center" vertical="center"/>
    </xf>
    <xf numFmtId="0" fontId="11" fillId="2" borderId="28" xfId="3" applyFont="1" applyFill="1" applyBorder="1"/>
    <xf numFmtId="2" fontId="11" fillId="2" borderId="26" xfId="3" applyNumberFormat="1" applyFont="1" applyFill="1" applyBorder="1" applyAlignment="1">
      <alignment vertical="center"/>
    </xf>
    <xf numFmtId="0" fontId="11" fillId="3" borderId="1" xfId="3" applyFont="1" applyFill="1" applyBorder="1" applyAlignment="1">
      <alignment horizontal="center" vertical="center" wrapText="1"/>
    </xf>
    <xf numFmtId="167" fontId="11" fillId="2" borderId="1" xfId="3" applyNumberFormat="1" applyFont="1" applyFill="1" applyBorder="1" applyAlignment="1" applyProtection="1">
      <alignment horizontal="center" vertical="center"/>
      <protection hidden="1"/>
    </xf>
    <xf numFmtId="173" fontId="11" fillId="3" borderId="1" xfId="3" applyNumberFormat="1" applyFont="1" applyFill="1" applyBorder="1" applyAlignment="1">
      <alignment horizontal="center" vertical="center" wrapText="1"/>
    </xf>
    <xf numFmtId="167" fontId="11" fillId="3" borderId="1" xfId="3" applyNumberFormat="1" applyFont="1" applyFill="1" applyBorder="1" applyAlignment="1">
      <alignment horizontal="center" vertical="center" wrapText="1"/>
    </xf>
    <xf numFmtId="0" fontId="11" fillId="2" borderId="1" xfId="3" applyFont="1" applyFill="1" applyBorder="1" applyAlignment="1" applyProtection="1">
      <alignment horizontal="right" vertical="center"/>
      <protection hidden="1"/>
    </xf>
    <xf numFmtId="164" fontId="11" fillId="5" borderId="1" xfId="3" applyNumberFormat="1" applyFont="1" applyFill="1" applyBorder="1" applyAlignment="1" applyProtection="1">
      <alignment horizontal="center" vertical="center"/>
      <protection locked="0" hidden="1"/>
    </xf>
    <xf numFmtId="164" fontId="3" fillId="2" borderId="1" xfId="3" applyNumberFormat="1" applyFill="1" applyBorder="1"/>
    <xf numFmtId="164" fontId="38" fillId="5" borderId="1" xfId="0" quotePrefix="1" applyNumberFormat="1" applyFont="1" applyFill="1" applyBorder="1" applyAlignment="1" applyProtection="1">
      <alignment horizontal="center" vertical="center"/>
      <protection locked="0"/>
    </xf>
    <xf numFmtId="20" fontId="11" fillId="2" borderId="1" xfId="3" applyNumberFormat="1" applyFont="1" applyFill="1" applyBorder="1" applyAlignment="1">
      <alignment horizontal="center" vertical="center"/>
    </xf>
    <xf numFmtId="0" fontId="11" fillId="2" borderId="1" xfId="3" applyFont="1" applyFill="1" applyBorder="1" applyAlignment="1">
      <alignment horizontal="center" vertical="center"/>
    </xf>
    <xf numFmtId="0" fontId="5" fillId="0" borderId="7" xfId="0" applyFont="1" applyBorder="1"/>
    <xf numFmtId="0" fontId="11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1" fillId="4" borderId="12" xfId="2" applyFont="1" applyFill="1" applyBorder="1" applyAlignment="1">
      <alignment horizontal="center" vertical="center"/>
    </xf>
    <xf numFmtId="20" fontId="11" fillId="4" borderId="1" xfId="0" quotePrefix="1" applyNumberFormat="1" applyFont="1" applyFill="1" applyBorder="1" applyAlignment="1" applyProtection="1">
      <alignment horizontal="center"/>
      <protection locked="0"/>
    </xf>
    <xf numFmtId="0" fontId="24" fillId="2" borderId="0" xfId="3" applyFont="1" applyFill="1" applyAlignment="1">
      <alignment vertical="center" wrapText="1"/>
    </xf>
    <xf numFmtId="0" fontId="3" fillId="2" borderId="0" xfId="3" applyFill="1" applyAlignment="1">
      <alignment vertical="center"/>
    </xf>
    <xf numFmtId="0" fontId="15" fillId="3" borderId="0" xfId="5" applyFont="1" applyFill="1" applyAlignment="1">
      <alignment vertical="center" wrapText="1"/>
    </xf>
    <xf numFmtId="1" fontId="11" fillId="2" borderId="26" xfId="3" applyNumberFormat="1" applyFont="1" applyFill="1" applyBorder="1" applyAlignment="1">
      <alignment vertical="center"/>
    </xf>
    <xf numFmtId="0" fontId="39" fillId="2" borderId="10" xfId="3" applyFont="1" applyFill="1" applyBorder="1" applyAlignment="1">
      <alignment vertical="center"/>
    </xf>
    <xf numFmtId="0" fontId="39" fillId="2" borderId="10" xfId="3" applyFont="1" applyFill="1" applyBorder="1" applyAlignment="1">
      <alignment vertical="center" wrapText="1"/>
    </xf>
    <xf numFmtId="0" fontId="4" fillId="2" borderId="0" xfId="3" applyFont="1" applyFill="1" applyAlignment="1">
      <alignment vertical="center"/>
    </xf>
    <xf numFmtId="0" fontId="34" fillId="2" borderId="0" xfId="3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3" fillId="2" borderId="0" xfId="3" applyFill="1" applyAlignment="1">
      <alignment horizontal="left" vertical="center" indent="1"/>
    </xf>
    <xf numFmtId="0" fontId="30" fillId="0" borderId="0" xfId="2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" fontId="38" fillId="5" borderId="1" xfId="0" quotePrefix="1" applyNumberFormat="1" applyFont="1" applyFill="1" applyBorder="1" applyAlignment="1" applyProtection="1">
      <alignment horizontal="center" vertical="center"/>
      <protection locked="0"/>
    </xf>
    <xf numFmtId="0" fontId="4" fillId="2" borderId="1" xfId="3" applyFont="1" applyFill="1" applyBorder="1" applyAlignment="1" applyProtection="1">
      <alignment vertical="center"/>
      <protection locked="0"/>
    </xf>
    <xf numFmtId="0" fontId="35" fillId="6" borderId="1" xfId="3" applyFont="1" applyFill="1" applyBorder="1" applyAlignment="1" applyProtection="1">
      <alignment vertical="center"/>
      <protection locked="0"/>
    </xf>
    <xf numFmtId="0" fontId="24" fillId="2" borderId="0" xfId="0" applyFont="1" applyFill="1"/>
    <xf numFmtId="0" fontId="1" fillId="2" borderId="0" xfId="0" applyFont="1" applyFill="1"/>
    <xf numFmtId="0" fontId="41" fillId="2" borderId="0" xfId="3" applyFont="1" applyFill="1"/>
    <xf numFmtId="15" fontId="24" fillId="2" borderId="1" xfId="0" applyNumberFormat="1" applyFont="1" applyFill="1" applyBorder="1" applyAlignment="1">
      <alignment horizontal="center"/>
    </xf>
    <xf numFmtId="0" fontId="24" fillId="2" borderId="0" xfId="3" applyFont="1" applyFill="1"/>
    <xf numFmtId="0" fontId="24" fillId="2" borderId="0" xfId="0" applyFont="1" applyFill="1" applyAlignment="1">
      <alignment horizontal="center" vertical="center"/>
    </xf>
    <xf numFmtId="17" fontId="24" fillId="2" borderId="0" xfId="0" applyNumberFormat="1" applyFont="1" applyFill="1" applyAlignment="1">
      <alignment horizontal="center"/>
    </xf>
    <xf numFmtId="0" fontId="24" fillId="2" borderId="1" xfId="0" applyFont="1" applyFill="1" applyBorder="1" applyAlignment="1">
      <alignment horizontal="left" vertical="center" wrapText="1"/>
    </xf>
    <xf numFmtId="12" fontId="38" fillId="5" borderId="1" xfId="0" quotePrefix="1" applyNumberFormat="1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vertical="center"/>
      <protection locked="0"/>
    </xf>
    <xf numFmtId="0" fontId="4" fillId="2" borderId="31" xfId="0" applyFont="1" applyFill="1" applyBorder="1" applyAlignment="1" applyProtection="1">
      <alignment vertical="center"/>
      <protection locked="0"/>
    </xf>
    <xf numFmtId="0" fontId="10" fillId="2" borderId="31" xfId="0" applyFont="1" applyFill="1" applyBorder="1" applyAlignment="1" applyProtection="1">
      <alignment vertical="center"/>
      <protection locked="0"/>
    </xf>
    <xf numFmtId="0" fontId="15" fillId="0" borderId="32" xfId="0" applyFont="1" applyBorder="1" applyProtection="1">
      <protection locked="0" hidden="1"/>
    </xf>
    <xf numFmtId="0" fontId="15" fillId="0" borderId="0" xfId="0" applyFont="1" applyProtection="1">
      <protection locked="0" hidden="1"/>
    </xf>
    <xf numFmtId="0" fontId="4" fillId="2" borderId="33" xfId="0" applyFont="1" applyFill="1" applyBorder="1" applyAlignment="1" applyProtection="1">
      <alignment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10" fillId="2" borderId="0" xfId="0" applyFont="1" applyFill="1" applyAlignment="1" applyProtection="1">
      <alignment vertical="center"/>
      <protection locked="0"/>
    </xf>
    <xf numFmtId="0" fontId="15" fillId="0" borderId="34" xfId="0" applyFont="1" applyBorder="1" applyProtection="1">
      <protection locked="0" hidden="1"/>
    </xf>
    <xf numFmtId="0" fontId="21" fillId="4" borderId="35" xfId="0" applyFont="1" applyFill="1" applyBorder="1" applyAlignment="1" applyProtection="1">
      <alignment vertical="center"/>
      <protection locked="0"/>
    </xf>
    <xf numFmtId="0" fontId="21" fillId="4" borderId="36" xfId="0" applyFont="1" applyFill="1" applyBorder="1" applyAlignment="1" applyProtection="1">
      <alignment vertical="center"/>
      <protection locked="0"/>
    </xf>
    <xf numFmtId="0" fontId="21" fillId="4" borderId="37" xfId="0" applyFont="1" applyFill="1" applyBorder="1" applyAlignment="1" applyProtection="1">
      <alignment vertical="center"/>
      <protection locked="0"/>
    </xf>
    <xf numFmtId="0" fontId="21" fillId="4" borderId="0" xfId="0" applyFont="1" applyFill="1" applyAlignment="1" applyProtection="1">
      <alignment vertical="center"/>
      <protection locked="0"/>
    </xf>
    <xf numFmtId="0" fontId="18" fillId="4" borderId="0" xfId="0" applyFont="1" applyFill="1" applyAlignment="1" applyProtection="1">
      <alignment horizontal="center" vertical="center"/>
      <protection locked="0"/>
    </xf>
    <xf numFmtId="0" fontId="14" fillId="4" borderId="0" xfId="0" applyFont="1" applyFill="1" applyAlignment="1" applyProtection="1">
      <alignment vertical="center"/>
      <protection locked="0"/>
    </xf>
    <xf numFmtId="0" fontId="3" fillId="0" borderId="0" xfId="0" applyFont="1" applyProtection="1">
      <protection locked="0" hidden="1"/>
    </xf>
    <xf numFmtId="0" fontId="14" fillId="4" borderId="0" xfId="2" applyFont="1" applyFill="1" applyAlignment="1" applyProtection="1">
      <alignment vertical="center"/>
      <protection locked="0"/>
    </xf>
    <xf numFmtId="0" fontId="9" fillId="4" borderId="0" xfId="0" applyFont="1" applyFill="1" applyAlignment="1" applyProtection="1">
      <alignment vertical="center"/>
      <protection locked="0"/>
    </xf>
    <xf numFmtId="0" fontId="14" fillId="4" borderId="0" xfId="2" applyFont="1" applyFill="1" applyAlignment="1" applyProtection="1">
      <alignment horizontal="center" vertical="center"/>
      <protection locked="0"/>
    </xf>
    <xf numFmtId="0" fontId="9" fillId="4" borderId="0" xfId="0" applyFont="1" applyFill="1" applyAlignment="1" applyProtection="1">
      <alignment horizontal="left" vertical="center" wrapText="1"/>
      <protection locked="0"/>
    </xf>
    <xf numFmtId="17" fontId="9" fillId="4" borderId="0" xfId="0" applyNumberFormat="1" applyFont="1" applyFill="1" applyAlignment="1" applyProtection="1">
      <alignment vertical="center"/>
      <protection locked="0"/>
    </xf>
    <xf numFmtId="0" fontId="14" fillId="4" borderId="4" xfId="2" applyFont="1" applyFill="1" applyBorder="1" applyAlignment="1" applyProtection="1">
      <alignment vertical="center"/>
      <protection locked="0"/>
    </xf>
    <xf numFmtId="0" fontId="14" fillId="4" borderId="3" xfId="2" applyFont="1" applyFill="1" applyBorder="1" applyAlignment="1" applyProtection="1">
      <alignment vertical="center"/>
      <protection locked="0"/>
    </xf>
    <xf numFmtId="0" fontId="14" fillId="4" borderId="3" xfId="2" applyFont="1" applyFill="1" applyBorder="1" applyAlignment="1" applyProtection="1">
      <alignment horizontal="center" vertical="center"/>
      <protection locked="0"/>
    </xf>
    <xf numFmtId="0" fontId="9" fillId="4" borderId="3" xfId="0" applyFont="1" applyFill="1" applyBorder="1" applyAlignment="1" applyProtection="1">
      <alignment horizontal="left" vertical="center" wrapText="1"/>
      <protection locked="0"/>
    </xf>
    <xf numFmtId="17" fontId="9" fillId="4" borderId="5" xfId="0" applyNumberFormat="1" applyFont="1" applyFill="1" applyBorder="1" applyAlignment="1" applyProtection="1">
      <alignment vertical="center"/>
      <protection locked="0"/>
    </xf>
    <xf numFmtId="0" fontId="15" fillId="0" borderId="6" xfId="0" applyFont="1" applyBorder="1" applyProtection="1">
      <protection locked="0" hidden="1"/>
    </xf>
    <xf numFmtId="0" fontId="9" fillId="4" borderId="0" xfId="2" applyFont="1" applyFill="1" applyAlignment="1" applyProtection="1">
      <alignment vertical="center"/>
      <protection locked="0"/>
    </xf>
    <xf numFmtId="0" fontId="9" fillId="0" borderId="0" xfId="0" applyFont="1" applyProtection="1">
      <protection locked="0" hidden="1"/>
    </xf>
    <xf numFmtId="0" fontId="11" fillId="4" borderId="0" xfId="0" applyFont="1" applyFill="1" applyAlignment="1" applyProtection="1">
      <alignment horizontal="center" vertical="center"/>
      <protection locked="0"/>
    </xf>
    <xf numFmtId="0" fontId="9" fillId="0" borderId="6" xfId="0" applyFont="1" applyBorder="1" applyProtection="1">
      <protection locked="0" hidden="1"/>
    </xf>
    <xf numFmtId="14" fontId="9" fillId="0" borderId="7" xfId="0" applyNumberFormat="1" applyFont="1" applyBorder="1" applyAlignment="1" applyProtection="1">
      <alignment horizontal="left" vertical="center"/>
      <protection locked="0" hidden="1"/>
    </xf>
    <xf numFmtId="0" fontId="15" fillId="0" borderId="6" xfId="0" applyFont="1" applyBorder="1" applyAlignment="1" applyProtection="1">
      <alignment vertical="center"/>
      <protection locked="0" hidden="1"/>
    </xf>
    <xf numFmtId="0" fontId="15" fillId="0" borderId="0" xfId="0" applyFont="1" applyAlignment="1" applyProtection="1">
      <alignment vertical="center"/>
      <protection locked="0" hidden="1"/>
    </xf>
    <xf numFmtId="0" fontId="9" fillId="0" borderId="1" xfId="0" applyFont="1" applyBorder="1" applyAlignment="1" applyProtection="1">
      <alignment vertical="center"/>
      <protection locked="0" hidden="1"/>
    </xf>
    <xf numFmtId="0" fontId="9" fillId="0" borderId="0" xfId="0" applyFont="1" applyAlignment="1" applyProtection="1">
      <alignment vertical="center"/>
      <protection locked="0" hidden="1"/>
    </xf>
    <xf numFmtId="0" fontId="3" fillId="0" borderId="0" xfId="0" applyFont="1" applyAlignment="1" applyProtection="1">
      <alignment vertical="center"/>
      <protection locked="0" hidden="1"/>
    </xf>
    <xf numFmtId="0" fontId="9" fillId="0" borderId="6" xfId="0" applyFont="1" applyBorder="1" applyAlignment="1" applyProtection="1">
      <alignment vertical="center"/>
      <protection locked="0" hidden="1"/>
    </xf>
    <xf numFmtId="0" fontId="15" fillId="0" borderId="8" xfId="0" applyFont="1" applyBorder="1" applyProtection="1">
      <protection locked="0" hidden="1"/>
    </xf>
    <xf numFmtId="0" fontId="15" fillId="0" borderId="2" xfId="0" applyFont="1" applyBorder="1" applyProtection="1">
      <protection locked="0" hidden="1"/>
    </xf>
    <xf numFmtId="0" fontId="15" fillId="0" borderId="9" xfId="0" applyFont="1" applyBorder="1" applyProtection="1">
      <protection locked="0" hidden="1"/>
    </xf>
    <xf numFmtId="0" fontId="3" fillId="2" borderId="0" xfId="0" applyFont="1" applyFill="1" applyProtection="1">
      <protection locked="0" hidden="1"/>
    </xf>
    <xf numFmtId="0" fontId="4" fillId="2" borderId="0" xfId="0" applyFont="1" applyFill="1" applyAlignment="1" applyProtection="1">
      <alignment horizontal="center" vertical="center"/>
      <protection locked="0" hidden="1"/>
    </xf>
    <xf numFmtId="0" fontId="19" fillId="0" borderId="1" xfId="0" applyFont="1" applyBorder="1" applyAlignment="1" applyProtection="1">
      <alignment horizontal="center" vertical="center"/>
      <protection locked="0" hidden="1"/>
    </xf>
    <xf numFmtId="0" fontId="19" fillId="4" borderId="10" xfId="2" applyFont="1" applyFill="1" applyBorder="1" applyAlignment="1" applyProtection="1">
      <alignment vertical="center"/>
      <protection locked="0"/>
    </xf>
    <xf numFmtId="0" fontId="19" fillId="4" borderId="11" xfId="2" applyFont="1" applyFill="1" applyBorder="1" applyAlignment="1" applyProtection="1">
      <alignment vertical="center"/>
      <protection locked="0"/>
    </xf>
    <xf numFmtId="0" fontId="11" fillId="4" borderId="12" xfId="2" applyFont="1" applyFill="1" applyBorder="1" applyAlignment="1" applyProtection="1">
      <alignment vertical="center"/>
      <protection locked="0"/>
    </xf>
    <xf numFmtId="0" fontId="19" fillId="4" borderId="10" xfId="2" applyFont="1" applyFill="1" applyBorder="1" applyAlignment="1" applyProtection="1">
      <alignment horizontal="center" vertical="center"/>
      <protection locked="0"/>
    </xf>
    <xf numFmtId="0" fontId="19" fillId="4" borderId="1" xfId="2" applyFont="1" applyFill="1" applyBorder="1" applyAlignment="1" applyProtection="1">
      <alignment horizontal="center" vertical="center"/>
      <protection locked="0"/>
    </xf>
    <xf numFmtId="3" fontId="11" fillId="2" borderId="0" xfId="0" applyNumberFormat="1" applyFont="1" applyFill="1" applyAlignment="1" applyProtection="1">
      <alignment horizontal="center" vertical="center" wrapText="1"/>
      <protection locked="0"/>
    </xf>
    <xf numFmtId="10" fontId="3" fillId="2" borderId="0" xfId="0" applyNumberFormat="1" applyFont="1" applyFill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/>
      <protection locked="0" hidden="1"/>
    </xf>
    <xf numFmtId="0" fontId="11" fillId="4" borderId="10" xfId="2" applyFont="1" applyFill="1" applyBorder="1" applyAlignment="1" applyProtection="1">
      <alignment vertical="center"/>
      <protection locked="0"/>
    </xf>
    <xf numFmtId="0" fontId="15" fillId="0" borderId="11" xfId="0" applyFont="1" applyBorder="1" applyProtection="1">
      <protection locked="0" hidden="1"/>
    </xf>
    <xf numFmtId="0" fontId="11" fillId="4" borderId="11" xfId="3" applyFont="1" applyFill="1" applyBorder="1" applyAlignment="1" applyProtection="1">
      <alignment vertical="center"/>
      <protection locked="0"/>
    </xf>
    <xf numFmtId="0" fontId="11" fillId="4" borderId="12" xfId="2" applyFont="1" applyFill="1" applyBorder="1" applyAlignment="1" applyProtection="1">
      <alignment horizontal="right" vertical="center"/>
      <protection locked="0"/>
    </xf>
    <xf numFmtId="20" fontId="11" fillId="4" borderId="1" xfId="0" quotePrefix="1" applyNumberFormat="1" applyFont="1" applyFill="1" applyBorder="1" applyAlignment="1" applyProtection="1">
      <alignment horizontal="center" vertical="center"/>
      <protection locked="0"/>
    </xf>
    <xf numFmtId="2" fontId="16" fillId="2" borderId="0" xfId="0" applyNumberFormat="1" applyFont="1" applyFill="1" applyAlignment="1" applyProtection="1">
      <alignment horizontal="center" vertical="center"/>
      <protection locked="0"/>
    </xf>
    <xf numFmtId="172" fontId="3" fillId="2" borderId="0" xfId="0" applyNumberFormat="1" applyFont="1" applyFill="1" applyAlignment="1" applyProtection="1">
      <alignment vertical="center"/>
      <protection locked="0"/>
    </xf>
    <xf numFmtId="20" fontId="11" fillId="2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 hidden="1"/>
    </xf>
    <xf numFmtId="0" fontId="11" fillId="2" borderId="1" xfId="3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/>
      <protection locked="0" hidden="1"/>
    </xf>
    <xf numFmtId="179" fontId="19" fillId="2" borderId="0" xfId="0" applyNumberFormat="1" applyFont="1" applyFill="1" applyAlignment="1" applyProtection="1">
      <alignment vertical="center"/>
      <protection locked="0"/>
    </xf>
    <xf numFmtId="0" fontId="11" fillId="0" borderId="10" xfId="2" applyFont="1" applyBorder="1" applyAlignment="1" applyProtection="1">
      <alignment vertical="center"/>
      <protection locked="0"/>
    </xf>
    <xf numFmtId="0" fontId="11" fillId="0" borderId="11" xfId="0" applyFont="1" applyBorder="1" applyProtection="1">
      <protection locked="0" hidden="1"/>
    </xf>
    <xf numFmtId="164" fontId="11" fillId="2" borderId="1" xfId="0" quotePrefix="1" applyNumberFormat="1" applyFont="1" applyFill="1" applyBorder="1" applyAlignment="1" applyProtection="1">
      <alignment horizontal="center" vertical="center"/>
      <protection locked="0"/>
    </xf>
    <xf numFmtId="2" fontId="19" fillId="2" borderId="0" xfId="0" applyNumberFormat="1" applyFont="1" applyFill="1" applyAlignment="1" applyProtection="1">
      <alignment vertical="center"/>
      <protection locked="0"/>
    </xf>
    <xf numFmtId="0" fontId="19" fillId="0" borderId="11" xfId="0" applyFont="1" applyBorder="1" applyAlignment="1" applyProtection="1">
      <alignment vertical="center"/>
      <protection locked="0" hidden="1"/>
    </xf>
    <xf numFmtId="1" fontId="19" fillId="2" borderId="0" xfId="0" applyNumberFormat="1" applyFont="1" applyFill="1" applyAlignment="1" applyProtection="1">
      <alignment vertical="center"/>
      <protection locked="0"/>
    </xf>
    <xf numFmtId="1" fontId="43" fillId="0" borderId="1" xfId="0" quotePrefix="1" applyNumberFormat="1" applyFont="1" applyBorder="1" applyAlignment="1">
      <alignment horizontal="center" vertical="center"/>
    </xf>
    <xf numFmtId="0" fontId="19" fillId="0" borderId="10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left" indent="1"/>
      <protection locked="0" hidden="1"/>
    </xf>
    <xf numFmtId="0" fontId="3" fillId="0" borderId="0" xfId="0" applyFont="1" applyAlignment="1" applyProtection="1">
      <alignment horizontal="left" indent="1"/>
      <protection locked="0" hidden="1"/>
    </xf>
    <xf numFmtId="0" fontId="11" fillId="4" borderId="0" xfId="3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 hidden="1"/>
    </xf>
    <xf numFmtId="0" fontId="4" fillId="0" borderId="4" xfId="0" applyFont="1" applyBorder="1" applyAlignment="1" applyProtection="1">
      <alignment vertical="center"/>
      <protection locked="0" hidden="1"/>
    </xf>
    <xf numFmtId="0" fontId="15" fillId="0" borderId="3" xfId="0" applyFont="1" applyBorder="1" applyProtection="1">
      <protection locked="0" hidden="1"/>
    </xf>
    <xf numFmtId="0" fontId="15" fillId="0" borderId="5" xfId="0" applyFont="1" applyBorder="1" applyProtection="1">
      <protection locked="0" hidden="1"/>
    </xf>
    <xf numFmtId="0" fontId="15" fillId="0" borderId="4" xfId="0" applyFont="1" applyBorder="1" applyProtection="1">
      <protection locked="0" hidden="1"/>
    </xf>
    <xf numFmtId="0" fontId="4" fillId="0" borderId="0" xfId="0" applyFont="1" applyProtection="1">
      <protection locked="0" hidden="1"/>
    </xf>
    <xf numFmtId="0" fontId="9" fillId="2" borderId="0" xfId="0" applyFont="1" applyFill="1" applyAlignment="1" applyProtection="1">
      <alignment horizontal="left" indent="1"/>
      <protection locked="0" hidden="1"/>
    </xf>
    <xf numFmtId="0" fontId="9" fillId="0" borderId="0" xfId="0" applyFont="1" applyAlignment="1" applyProtection="1">
      <alignment horizontal="left" vertical="center" indent="2"/>
      <protection locked="0" hidden="1"/>
    </xf>
    <xf numFmtId="0" fontId="9" fillId="2" borderId="0" xfId="0" applyFont="1" applyFill="1" applyAlignment="1" applyProtection="1">
      <alignment vertical="center"/>
      <protection locked="0" hidden="1"/>
    </xf>
    <xf numFmtId="0" fontId="14" fillId="2" borderId="0" xfId="2" applyFont="1" applyFill="1" applyAlignment="1">
      <alignment horizontal="right" vertical="center"/>
    </xf>
    <xf numFmtId="0" fontId="3" fillId="0" borderId="14" xfId="0" applyFont="1" applyBorder="1" applyAlignment="1">
      <alignment horizontal="left" indent="1"/>
    </xf>
    <xf numFmtId="0" fontId="3" fillId="0" borderId="13" xfId="0" applyFont="1" applyBorder="1" applyAlignment="1">
      <alignment horizontal="left" indent="1"/>
    </xf>
    <xf numFmtId="0" fontId="4" fillId="2" borderId="0" xfId="0" applyFont="1" applyFill="1" applyAlignment="1">
      <alignment horizontal="right"/>
    </xf>
    <xf numFmtId="0" fontId="0" fillId="0" borderId="13" xfId="0" applyBorder="1" applyAlignment="1">
      <alignment horizontal="left" indent="1"/>
    </xf>
    <xf numFmtId="16" fontId="0" fillId="0" borderId="13" xfId="0" applyNumberFormat="1" applyBorder="1" applyAlignment="1">
      <alignment horizontal="left" indent="1"/>
    </xf>
    <xf numFmtId="0" fontId="9" fillId="0" borderId="13" xfId="2" applyFont="1" applyBorder="1" applyAlignment="1">
      <alignment horizontal="left" vertical="center" indent="1"/>
    </xf>
    <xf numFmtId="0" fontId="9" fillId="0" borderId="15" xfId="2" applyFont="1" applyBorder="1" applyAlignment="1">
      <alignment horizontal="left" vertical="center" indent="1"/>
    </xf>
    <xf numFmtId="0" fontId="4" fillId="2" borderId="0" xfId="3" applyFont="1" applyFill="1" applyAlignment="1">
      <alignment horizontal="center" vertical="center"/>
    </xf>
    <xf numFmtId="0" fontId="24" fillId="2" borderId="0" xfId="3" applyFont="1" applyFill="1" applyAlignment="1">
      <alignment horizontal="center" vertical="center"/>
    </xf>
    <xf numFmtId="174" fontId="24" fillId="2" borderId="1" xfId="6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0" fillId="2" borderId="0" xfId="0" applyFont="1" applyFill="1"/>
    <xf numFmtId="0" fontId="4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Protection="1">
      <protection locked="0"/>
    </xf>
    <xf numFmtId="0" fontId="14" fillId="2" borderId="0" xfId="2" applyFont="1" applyFill="1" applyAlignment="1">
      <alignment vertical="center"/>
    </xf>
    <xf numFmtId="0" fontId="14" fillId="2" borderId="0" xfId="2" applyFont="1" applyFill="1" applyAlignment="1">
      <alignment horizontal="center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176" fontId="9" fillId="2" borderId="0" xfId="0" applyNumberFormat="1" applyFont="1" applyFill="1" applyAlignment="1" applyProtection="1">
      <alignment horizontal="left" vertical="center"/>
      <protection locked="0"/>
    </xf>
    <xf numFmtId="0" fontId="7" fillId="2" borderId="0" xfId="0" applyFont="1" applyFill="1" applyProtection="1">
      <protection locked="0"/>
    </xf>
    <xf numFmtId="0" fontId="14" fillId="2" borderId="0" xfId="2" applyFont="1" applyFill="1" applyAlignment="1">
      <alignment horizontal="right" vertical="center" wrapText="1"/>
    </xf>
    <xf numFmtId="174" fontId="9" fillId="2" borderId="0" xfId="0" applyNumberFormat="1" applyFont="1" applyFill="1" applyAlignment="1" applyProtection="1">
      <alignment horizontal="left" vertical="center"/>
      <protection locked="0"/>
    </xf>
    <xf numFmtId="0" fontId="37" fillId="2" borderId="0" xfId="4" applyFont="1" applyFill="1" applyAlignment="1">
      <alignment horizontal="left" vertical="center"/>
    </xf>
    <xf numFmtId="0" fontId="20" fillId="2" borderId="0" xfId="0" applyFont="1" applyFill="1"/>
    <xf numFmtId="0" fontId="9" fillId="2" borderId="0" xfId="0" applyFont="1" applyFill="1" applyAlignment="1" applyProtection="1">
      <alignment horizontal="left" vertical="center" wrapText="1"/>
      <protection locked="0"/>
    </xf>
    <xf numFmtId="0" fontId="9" fillId="2" borderId="0" xfId="0" applyFont="1" applyFill="1" applyAlignment="1">
      <alignment horizontal="left" vertical="center" wrapText="1"/>
    </xf>
    <xf numFmtId="17" fontId="9" fillId="2" borderId="0" xfId="0" applyNumberFormat="1" applyFont="1" applyFill="1" applyAlignment="1" applyProtection="1">
      <alignment vertical="center"/>
      <protection locked="0"/>
    </xf>
    <xf numFmtId="0" fontId="17" fillId="2" borderId="4" xfId="2" applyFont="1" applyFill="1" applyBorder="1" applyAlignment="1" applyProtection="1">
      <alignment horizontal="left" vertical="center" wrapText="1"/>
      <protection locked="0"/>
    </xf>
    <xf numFmtId="0" fontId="17" fillId="2" borderId="3" xfId="2" applyFont="1" applyFill="1" applyBorder="1" applyAlignment="1" applyProtection="1">
      <alignment horizontal="left" vertical="center" wrapText="1"/>
      <protection locked="0"/>
    </xf>
    <xf numFmtId="0" fontId="14" fillId="2" borderId="3" xfId="2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left" vertical="center" wrapText="1"/>
      <protection locked="0"/>
    </xf>
    <xf numFmtId="0" fontId="9" fillId="2" borderId="3" xfId="0" applyFont="1" applyFill="1" applyBorder="1" applyAlignment="1">
      <alignment horizontal="left" vertical="center" wrapText="1"/>
    </xf>
    <xf numFmtId="0" fontId="14" fillId="2" borderId="3" xfId="2" applyFont="1" applyFill="1" applyBorder="1" applyAlignment="1" applyProtection="1">
      <alignment horizontal="right" vertical="center"/>
      <protection locked="0"/>
    </xf>
    <xf numFmtId="17" fontId="9" fillId="2" borderId="5" xfId="0" applyNumberFormat="1" applyFont="1" applyFill="1" applyBorder="1" applyAlignment="1" applyProtection="1">
      <alignment vertical="center"/>
      <protection locked="0"/>
    </xf>
    <xf numFmtId="0" fontId="17" fillId="2" borderId="0" xfId="2" applyFont="1" applyFill="1" applyAlignment="1" applyProtection="1">
      <alignment vertical="center"/>
      <protection locked="0"/>
    </xf>
    <xf numFmtId="0" fontId="17" fillId="2" borderId="0" xfId="2" applyFont="1" applyFill="1" applyAlignment="1">
      <alignment vertical="center"/>
    </xf>
    <xf numFmtId="0" fontId="17" fillId="2" borderId="7" xfId="2" applyFont="1" applyFill="1" applyBorder="1" applyAlignment="1" applyProtection="1">
      <alignment vertical="center"/>
      <protection locked="0"/>
    </xf>
    <xf numFmtId="0" fontId="9" fillId="2" borderId="6" xfId="2" applyFont="1" applyFill="1" applyBorder="1" applyAlignment="1">
      <alignment vertical="center"/>
    </xf>
    <xf numFmtId="0" fontId="9" fillId="2" borderId="0" xfId="2" applyFont="1" applyFill="1" applyAlignment="1">
      <alignment vertical="center"/>
    </xf>
    <xf numFmtId="0" fontId="9" fillId="2" borderId="0" xfId="2" applyFont="1" applyFill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15" fillId="2" borderId="0" xfId="0" applyFont="1" applyFill="1" applyProtection="1"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0" applyFont="1" applyFill="1"/>
    <xf numFmtId="0" fontId="9" fillId="2" borderId="0" xfId="2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177" fontId="9" fillId="2" borderId="7" xfId="0" applyNumberFormat="1" applyFont="1" applyFill="1" applyBorder="1" applyAlignment="1" applyProtection="1">
      <alignment horizontal="left" vertical="center"/>
      <protection locked="0"/>
    </xf>
    <xf numFmtId="174" fontId="9" fillId="2" borderId="7" xfId="0" applyNumberFormat="1" applyFont="1" applyFill="1" applyBorder="1" applyAlignment="1" applyProtection="1">
      <alignment horizontal="left" vertical="center"/>
      <protection locked="0"/>
    </xf>
    <xf numFmtId="0" fontId="9" fillId="2" borderId="8" xfId="2" applyFont="1" applyFill="1" applyBorder="1" applyAlignment="1">
      <alignment vertical="center"/>
    </xf>
    <xf numFmtId="0" fontId="9" fillId="2" borderId="2" xfId="2" applyFont="1" applyFill="1" applyBorder="1" applyAlignment="1">
      <alignment vertical="center"/>
    </xf>
    <xf numFmtId="0" fontId="9" fillId="2" borderId="2" xfId="2" applyFont="1" applyFill="1" applyBorder="1" applyAlignment="1" applyProtection="1">
      <alignment horizontal="center" vertical="center"/>
      <protection locked="0"/>
    </xf>
    <xf numFmtId="0" fontId="11" fillId="2" borderId="2" xfId="0" applyFont="1" applyFill="1" applyBorder="1" applyAlignment="1">
      <alignment vertical="center"/>
    </xf>
    <xf numFmtId="0" fontId="5" fillId="2" borderId="2" xfId="0" applyFont="1" applyFill="1" applyBorder="1" applyProtection="1">
      <protection locked="0"/>
    </xf>
    <xf numFmtId="0" fontId="5" fillId="2" borderId="2" xfId="0" applyFont="1" applyFill="1" applyBorder="1"/>
    <xf numFmtId="0" fontId="9" fillId="2" borderId="2" xfId="2" applyFont="1" applyFill="1" applyBorder="1" applyAlignment="1">
      <alignment horizontal="right" vertical="center"/>
    </xf>
    <xf numFmtId="0" fontId="15" fillId="2" borderId="2" xfId="0" applyFont="1" applyFill="1" applyBorder="1" applyAlignment="1">
      <alignment vertical="center"/>
    </xf>
    <xf numFmtId="166" fontId="9" fillId="2" borderId="9" xfId="0" applyNumberFormat="1" applyFont="1" applyFill="1" applyBorder="1" applyAlignment="1" applyProtection="1">
      <alignment horizontal="left" vertical="center"/>
      <protection locked="0"/>
    </xf>
    <xf numFmtId="0" fontId="19" fillId="2" borderId="4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 applyProtection="1">
      <alignment horizontal="center" vertical="center" wrapText="1"/>
      <protection locked="0"/>
    </xf>
    <xf numFmtId="0" fontId="19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/>
      <protection locked="0"/>
    </xf>
    <xf numFmtId="0" fontId="19" fillId="2" borderId="6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0" xfId="0" applyFont="1" applyFill="1" applyAlignment="1" applyProtection="1">
      <alignment horizontal="center" vertical="center" wrapText="1"/>
      <protection locked="0"/>
    </xf>
    <xf numFmtId="0" fontId="19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/>
    <xf numFmtId="0" fontId="19" fillId="2" borderId="12" xfId="3" applyFont="1" applyFill="1" applyBorder="1" applyAlignment="1">
      <alignment horizontal="center" vertical="center"/>
    </xf>
    <xf numFmtId="0" fontId="19" fillId="2" borderId="1" xfId="3" applyFont="1" applyFill="1" applyBorder="1" applyAlignment="1">
      <alignment horizontal="center" vertical="center"/>
    </xf>
    <xf numFmtId="3" fontId="11" fillId="2" borderId="0" xfId="0" applyNumberFormat="1" applyFont="1" applyFill="1" applyAlignment="1" applyProtection="1">
      <alignment vertical="center" wrapText="1"/>
      <protection locked="0"/>
    </xf>
    <xf numFmtId="3" fontId="11" fillId="2" borderId="7" xfId="0" applyNumberFormat="1" applyFont="1" applyFill="1" applyBorder="1" applyAlignment="1">
      <alignment horizontal="center" vertical="center" wrapText="1"/>
    </xf>
    <xf numFmtId="1" fontId="7" fillId="2" borderId="0" xfId="0" applyNumberFormat="1" applyFont="1" applyFill="1" applyAlignment="1" applyProtection="1">
      <alignment horizontal="center" vertical="center" wrapText="1"/>
      <protection locked="0"/>
    </xf>
    <xf numFmtId="10" fontId="7" fillId="2" borderId="0" xfId="0" applyNumberFormat="1" applyFont="1" applyFill="1" applyAlignment="1" applyProtection="1">
      <alignment horizontal="center" vertical="center" wrapText="1"/>
      <protection locked="0"/>
    </xf>
    <xf numFmtId="0" fontId="11" fillId="2" borderId="10" xfId="2" applyFont="1" applyFill="1" applyBorder="1" applyAlignment="1">
      <alignment vertical="center"/>
    </xf>
    <xf numFmtId="0" fontId="5" fillId="2" borderId="11" xfId="0" applyFont="1" applyFill="1" applyBorder="1"/>
    <xf numFmtId="0" fontId="11" fillId="2" borderId="11" xfId="0" applyFont="1" applyFill="1" applyBorder="1"/>
    <xf numFmtId="0" fontId="11" fillId="2" borderId="12" xfId="2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vertical="center"/>
    </xf>
    <xf numFmtId="0" fontId="19" fillId="2" borderId="7" xfId="0" applyFont="1" applyFill="1" applyBorder="1" applyAlignment="1">
      <alignment vertical="center"/>
    </xf>
    <xf numFmtId="0" fontId="19" fillId="2" borderId="11" xfId="0" applyFont="1" applyFill="1" applyBorder="1" applyAlignment="1">
      <alignment vertical="center"/>
    </xf>
    <xf numFmtId="164" fontId="7" fillId="2" borderId="0" xfId="0" applyNumberFormat="1" applyFont="1" applyFill="1" applyProtection="1">
      <protection locked="0"/>
    </xf>
    <xf numFmtId="1" fontId="11" fillId="2" borderId="1" xfId="0" quotePrefix="1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 indent="1"/>
    </xf>
    <xf numFmtId="0" fontId="11" fillId="2" borderId="0" xfId="0" applyFont="1" applyFill="1" applyAlignment="1">
      <alignment horizontal="left" indent="1"/>
    </xf>
    <xf numFmtId="0" fontId="19" fillId="2" borderId="10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11" fillId="2" borderId="8" xfId="0" applyFont="1" applyFill="1" applyBorder="1" applyAlignment="1">
      <alignment horizontal="left" indent="1"/>
    </xf>
    <xf numFmtId="0" fontId="11" fillId="2" borderId="2" xfId="0" applyFont="1" applyFill="1" applyBorder="1" applyAlignment="1">
      <alignment horizontal="left" indent="1"/>
    </xf>
    <xf numFmtId="0" fontId="19" fillId="2" borderId="2" xfId="0" applyFont="1" applyFill="1" applyBorder="1" applyAlignment="1">
      <alignment vertical="center"/>
    </xf>
    <xf numFmtId="0" fontId="19" fillId="2" borderId="2" xfId="0" applyFont="1" applyFill="1" applyBorder="1" applyAlignment="1" applyProtection="1">
      <alignment vertical="center"/>
      <protection locked="0"/>
    </xf>
    <xf numFmtId="0" fontId="19" fillId="2" borderId="9" xfId="0" applyFont="1" applyFill="1" applyBorder="1" applyAlignment="1">
      <alignment vertical="center"/>
    </xf>
    <xf numFmtId="164" fontId="5" fillId="2" borderId="0" xfId="0" applyNumberFormat="1" applyFont="1" applyFill="1" applyProtection="1">
      <protection locked="0"/>
    </xf>
    <xf numFmtId="0" fontId="11" fillId="2" borderId="4" xfId="0" applyFont="1" applyFill="1" applyBorder="1" applyAlignment="1" applyProtection="1">
      <alignment horizontal="left" indent="1"/>
      <protection locked="0"/>
    </xf>
    <xf numFmtId="0" fontId="11" fillId="2" borderId="3" xfId="0" applyFont="1" applyFill="1" applyBorder="1" applyAlignment="1" applyProtection="1">
      <alignment horizontal="left" indent="1"/>
      <protection locked="0"/>
    </xf>
    <xf numFmtId="0" fontId="19" fillId="2" borderId="3" xfId="0" applyFont="1" applyFill="1" applyBorder="1" applyAlignment="1" applyProtection="1">
      <alignment vertical="center"/>
      <protection locked="0"/>
    </xf>
    <xf numFmtId="0" fontId="19" fillId="2" borderId="3" xfId="0" applyFont="1" applyFill="1" applyBorder="1" applyProtection="1">
      <protection locked="0"/>
    </xf>
    <xf numFmtId="0" fontId="19" fillId="2" borderId="3" xfId="0" applyFont="1" applyFill="1" applyBorder="1" applyAlignment="1">
      <alignment vertical="center"/>
    </xf>
    <xf numFmtId="0" fontId="19" fillId="2" borderId="5" xfId="0" applyFont="1" applyFill="1" applyBorder="1" applyAlignment="1">
      <alignment vertical="center"/>
    </xf>
    <xf numFmtId="0" fontId="23" fillId="2" borderId="6" xfId="0" applyFont="1" applyFill="1" applyBorder="1" applyAlignment="1">
      <alignment horizontal="left" vertical="center" indent="1"/>
    </xf>
    <xf numFmtId="0" fontId="23" fillId="2" borderId="0" xfId="0" applyFont="1" applyFill="1" applyAlignment="1">
      <alignment vertical="center"/>
    </xf>
    <xf numFmtId="0" fontId="5" fillId="2" borderId="7" xfId="0" applyFont="1" applyFill="1" applyBorder="1" applyProtection="1">
      <protection locked="0"/>
    </xf>
    <xf numFmtId="0" fontId="16" fillId="2" borderId="6" xfId="4" quotePrefix="1" applyFont="1" applyFill="1" applyBorder="1" applyAlignment="1">
      <alignment horizontal="left" vertical="center" indent="1"/>
    </xf>
    <xf numFmtId="0" fontId="16" fillId="2" borderId="0" xfId="4" applyFont="1" applyFill="1" applyAlignment="1">
      <alignment horizontal="left" vertical="center" indent="1"/>
    </xf>
    <xf numFmtId="0" fontId="23" fillId="2" borderId="6" xfId="0" applyFont="1" applyFill="1" applyBorder="1" applyAlignment="1">
      <alignment vertical="center"/>
    </xf>
    <xf numFmtId="0" fontId="11" fillId="2" borderId="0" xfId="0" applyFont="1" applyFill="1" applyAlignment="1" applyProtection="1">
      <alignment horizontal="left" vertical="center"/>
      <protection locked="0"/>
    </xf>
    <xf numFmtId="0" fontId="16" fillId="2" borderId="6" xfId="4" applyFont="1" applyFill="1" applyBorder="1" applyAlignment="1">
      <alignment horizontal="left" vertical="center" indent="1"/>
    </xf>
    <xf numFmtId="0" fontId="5" fillId="2" borderId="8" xfId="0" applyFont="1" applyFill="1" applyBorder="1" applyProtection="1">
      <protection locked="0"/>
    </xf>
    <xf numFmtId="0" fontId="5" fillId="2" borderId="9" xfId="0" applyFont="1" applyFill="1" applyBorder="1" applyProtection="1">
      <protection locked="0"/>
    </xf>
    <xf numFmtId="0" fontId="9" fillId="2" borderId="0" xfId="3" applyFont="1" applyFill="1" applyAlignment="1">
      <alignment vertical="center"/>
    </xf>
    <xf numFmtId="0" fontId="6" fillId="2" borderId="0" xfId="3" applyFont="1" applyFill="1" applyAlignment="1">
      <alignment vertical="center"/>
    </xf>
    <xf numFmtId="0" fontId="16" fillId="2" borderId="0" xfId="4" quotePrefix="1" applyFont="1" applyFill="1" applyAlignment="1">
      <alignment horizontal="left" vertical="center"/>
    </xf>
    <xf numFmtId="0" fontId="23" fillId="2" borderId="0" xfId="0" applyFont="1" applyFill="1"/>
    <xf numFmtId="0" fontId="16" fillId="2" borderId="0" xfId="4" quotePrefix="1" applyFont="1" applyFill="1" applyAlignment="1">
      <alignment horizontal="left"/>
    </xf>
    <xf numFmtId="0" fontId="16" fillId="2" borderId="29" xfId="4" quotePrefix="1" applyFont="1" applyFill="1" applyBorder="1" applyAlignment="1" applyProtection="1">
      <alignment horizontal="left"/>
      <protection locked="0"/>
    </xf>
    <xf numFmtId="0" fontId="5" fillId="2" borderId="29" xfId="0" applyFont="1" applyFill="1" applyBorder="1"/>
    <xf numFmtId="0" fontId="5" fillId="2" borderId="0" xfId="3" applyFont="1" applyFill="1" applyProtection="1">
      <protection locked="0"/>
    </xf>
    <xf numFmtId="0" fontId="16" fillId="2" borderId="0" xfId="4" applyFont="1" applyFill="1" applyAlignment="1">
      <alignment horizontal="left" vertical="center"/>
    </xf>
    <xf numFmtId="0" fontId="11" fillId="2" borderId="0" xfId="0" applyFont="1" applyFill="1"/>
    <xf numFmtId="0" fontId="22" fillId="2" borderId="0" xfId="4" applyFont="1" applyFill="1" applyAlignment="1">
      <alignment horizontal="right" vertical="center"/>
    </xf>
    <xf numFmtId="0" fontId="11" fillId="2" borderId="0" xfId="0" applyFont="1" applyFill="1" applyAlignment="1">
      <alignment vertical="center"/>
    </xf>
    <xf numFmtId="0" fontId="16" fillId="2" borderId="0" xfId="4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21" fillId="0" borderId="8" xfId="0" applyFont="1" applyBorder="1" applyAlignment="1" applyProtection="1">
      <alignment horizontal="center" vertical="center" wrapText="1"/>
      <protection locked="0" hidden="1"/>
    </xf>
    <xf numFmtId="0" fontId="21" fillId="0" borderId="2" xfId="0" applyFont="1" applyBorder="1" applyAlignment="1" applyProtection="1">
      <alignment horizontal="center" vertical="center" wrapText="1"/>
      <protection locked="0" hidden="1"/>
    </xf>
    <xf numFmtId="0" fontId="21" fillId="0" borderId="9" xfId="0" applyFont="1" applyBorder="1" applyAlignment="1" applyProtection="1">
      <alignment horizontal="center" vertical="center" wrapText="1"/>
      <protection locked="0" hidden="1"/>
    </xf>
    <xf numFmtId="0" fontId="18" fillId="4" borderId="0" xfId="0" applyFont="1" applyFill="1" applyAlignment="1" applyProtection="1">
      <alignment horizontal="center" vertical="center"/>
      <protection locked="0"/>
    </xf>
    <xf numFmtId="178" fontId="18" fillId="0" borderId="0" xfId="0" applyNumberFormat="1" applyFont="1" applyAlignment="1" applyProtection="1">
      <alignment horizontal="center"/>
      <protection locked="0" hidden="1"/>
    </xf>
    <xf numFmtId="0" fontId="14" fillId="4" borderId="1" xfId="2" applyFont="1" applyFill="1" applyBorder="1" applyAlignment="1" applyProtection="1">
      <alignment horizontal="center" vertical="center"/>
      <protection locked="0"/>
    </xf>
    <xf numFmtId="0" fontId="21" fillId="0" borderId="4" xfId="0" applyFont="1" applyBorder="1" applyAlignment="1" applyProtection="1">
      <alignment horizontal="center" vertical="center" wrapText="1"/>
      <protection locked="0"/>
    </xf>
    <xf numFmtId="0" fontId="21" fillId="0" borderId="3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 hidden="1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9" fillId="0" borderId="14" xfId="2" applyFont="1" applyBorder="1" applyAlignment="1" applyProtection="1">
      <alignment horizontal="center" vertical="center" wrapText="1"/>
      <protection locked="0"/>
    </xf>
    <xf numFmtId="0" fontId="9" fillId="0" borderId="13" xfId="2" applyFont="1" applyBorder="1" applyAlignment="1" applyProtection="1">
      <alignment horizontal="center" vertical="center" wrapText="1"/>
      <protection locked="0"/>
    </xf>
    <xf numFmtId="0" fontId="9" fillId="0" borderId="15" xfId="2" applyFont="1" applyBorder="1" applyAlignment="1" applyProtection="1">
      <alignment horizontal="center" vertical="center" wrapText="1"/>
      <protection locked="0"/>
    </xf>
    <xf numFmtId="0" fontId="17" fillId="4" borderId="14" xfId="2" applyFont="1" applyFill="1" applyBorder="1" applyAlignment="1" applyProtection="1">
      <alignment horizontal="center" vertical="center" wrapText="1"/>
      <protection locked="0"/>
    </xf>
    <xf numFmtId="0" fontId="17" fillId="4" borderId="13" xfId="2" applyFont="1" applyFill="1" applyBorder="1" applyAlignment="1" applyProtection="1">
      <alignment horizontal="center" vertical="center" wrapText="1"/>
      <protection locked="0"/>
    </xf>
    <xf numFmtId="0" fontId="17" fillId="4" borderId="15" xfId="2" applyFont="1" applyFill="1" applyBorder="1" applyAlignment="1" applyProtection="1">
      <alignment horizontal="center" vertical="center" wrapText="1"/>
      <protection locked="0"/>
    </xf>
    <xf numFmtId="0" fontId="9" fillId="0" borderId="10" xfId="0" applyFont="1" applyBorder="1" applyAlignment="1" applyProtection="1">
      <alignment horizontal="center" vertical="center"/>
      <protection locked="0" hidden="1"/>
    </xf>
    <xf numFmtId="0" fontId="9" fillId="0" borderId="11" xfId="0" applyFont="1" applyBorder="1" applyAlignment="1" applyProtection="1">
      <alignment horizontal="center" vertical="center"/>
      <protection locked="0" hidden="1"/>
    </xf>
    <xf numFmtId="0" fontId="9" fillId="0" borderId="12" xfId="0" applyFont="1" applyBorder="1" applyAlignment="1" applyProtection="1">
      <alignment horizontal="center" vertical="center"/>
      <protection locked="0" hidden="1"/>
    </xf>
    <xf numFmtId="0" fontId="9" fillId="0" borderId="14" xfId="0" applyFont="1" applyBorder="1" applyAlignment="1" applyProtection="1">
      <alignment horizontal="center" vertical="center" wrapText="1"/>
      <protection locked="0" hidden="1"/>
    </xf>
    <xf numFmtId="0" fontId="9" fillId="0" borderId="15" xfId="0" applyFont="1" applyBorder="1" applyAlignment="1" applyProtection="1">
      <alignment horizontal="center" vertical="center" wrapText="1"/>
      <protection locked="0" hidden="1"/>
    </xf>
    <xf numFmtId="0" fontId="9" fillId="4" borderId="14" xfId="2" applyFont="1" applyFill="1" applyBorder="1" applyAlignment="1" applyProtection="1">
      <alignment horizontal="center" vertical="center"/>
      <protection locked="0"/>
    </xf>
    <xf numFmtId="0" fontId="9" fillId="4" borderId="15" xfId="2" applyFont="1" applyFill="1" applyBorder="1" applyAlignment="1" applyProtection="1">
      <alignment horizontal="center" vertical="center"/>
      <protection locked="0"/>
    </xf>
    <xf numFmtId="1" fontId="44" fillId="0" borderId="10" xfId="0" applyNumberFormat="1" applyFont="1" applyBorder="1" applyAlignment="1">
      <alignment horizontal="center" vertical="center"/>
    </xf>
    <xf numFmtId="1" fontId="44" fillId="0" borderId="11" xfId="0" applyNumberFormat="1" applyFont="1" applyBorder="1" applyAlignment="1">
      <alignment horizontal="center" vertical="center"/>
    </xf>
    <xf numFmtId="1" fontId="44" fillId="0" borderId="12" xfId="0" applyNumberFormat="1" applyFont="1" applyBorder="1" applyAlignment="1">
      <alignment horizontal="center" vertical="center"/>
    </xf>
    <xf numFmtId="0" fontId="19" fillId="0" borderId="10" xfId="0" applyFont="1" applyBorder="1" applyAlignment="1" applyProtection="1">
      <alignment horizontal="center" vertical="center"/>
      <protection locked="0" hidden="1"/>
    </xf>
    <xf numFmtId="0" fontId="19" fillId="0" borderId="11" xfId="0" applyFont="1" applyBorder="1" applyAlignment="1" applyProtection="1">
      <alignment horizontal="center" vertical="center"/>
      <protection locked="0" hidden="1"/>
    </xf>
    <xf numFmtId="0" fontId="19" fillId="0" borderId="12" xfId="0" applyFont="1" applyBorder="1" applyAlignment="1" applyProtection="1">
      <alignment horizontal="center" vertical="center"/>
      <protection locked="0" hidden="1"/>
    </xf>
    <xf numFmtId="0" fontId="11" fillId="0" borderId="10" xfId="0" applyFont="1" applyBorder="1" applyAlignment="1" applyProtection="1">
      <alignment horizontal="center" vertical="center"/>
      <protection locked="0" hidden="1"/>
    </xf>
    <xf numFmtId="0" fontId="11" fillId="0" borderId="11" xfId="0" applyFont="1" applyBorder="1" applyAlignment="1" applyProtection="1">
      <alignment horizontal="center" vertical="center"/>
      <protection locked="0" hidden="1"/>
    </xf>
    <xf numFmtId="0" fontId="11" fillId="0" borderId="12" xfId="0" applyFont="1" applyBorder="1" applyAlignment="1" applyProtection="1">
      <alignment horizontal="center" vertical="center"/>
      <protection locked="0" hidden="1"/>
    </xf>
    <xf numFmtId="0" fontId="11" fillId="0" borderId="0" xfId="7" applyFont="1" applyBorder="1" applyAlignment="1" applyProtection="1">
      <alignment horizontal="center" vertical="center" wrapText="1"/>
      <protection locked="0"/>
    </xf>
    <xf numFmtId="0" fontId="11" fillId="0" borderId="10" xfId="0" applyFont="1" applyBorder="1" applyAlignment="1" applyProtection="1">
      <alignment horizontal="center" vertical="center" wrapText="1"/>
      <protection locked="0" hidden="1"/>
    </xf>
    <xf numFmtId="0" fontId="11" fillId="0" borderId="11" xfId="0" applyFont="1" applyBorder="1" applyAlignment="1" applyProtection="1">
      <alignment horizontal="center" vertical="center" wrapText="1"/>
      <protection locked="0" hidden="1"/>
    </xf>
    <xf numFmtId="0" fontId="11" fillId="0" borderId="12" xfId="0" applyFont="1" applyBorder="1" applyAlignment="1" applyProtection="1">
      <alignment horizontal="center" vertical="center" wrapText="1"/>
      <protection locked="0" hidden="1"/>
    </xf>
    <xf numFmtId="0" fontId="18" fillId="2" borderId="0" xfId="0" applyFont="1" applyFill="1" applyAlignment="1">
      <alignment horizontal="center" vertical="center"/>
    </xf>
    <xf numFmtId="175" fontId="18" fillId="2" borderId="0" xfId="0" applyNumberFormat="1" applyFont="1" applyFill="1" applyAlignment="1" applyProtection="1">
      <alignment horizontal="center"/>
      <protection locked="0"/>
    </xf>
    <xf numFmtId="0" fontId="19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 applyProtection="1">
      <alignment horizontal="center" vertical="center" wrapText="1"/>
      <protection locked="0"/>
    </xf>
    <xf numFmtId="0" fontId="21" fillId="2" borderId="4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17" fillId="2" borderId="6" xfId="2" applyFont="1" applyFill="1" applyBorder="1" applyAlignment="1">
      <alignment horizontal="left" vertical="center" wrapText="1"/>
    </xf>
    <xf numFmtId="0" fontId="17" fillId="2" borderId="0" xfId="2" applyFont="1" applyFill="1" applyAlignment="1">
      <alignment horizontal="left" vertical="center" wrapText="1"/>
    </xf>
    <xf numFmtId="0" fontId="9" fillId="2" borderId="0" xfId="0" applyFont="1" applyFill="1" applyAlignment="1" applyProtection="1">
      <alignment horizontal="left" vertical="center"/>
      <protection locked="0"/>
    </xf>
    <xf numFmtId="0" fontId="19" fillId="2" borderId="4" xfId="2" applyFont="1" applyFill="1" applyBorder="1" applyAlignment="1">
      <alignment horizontal="center" vertical="center"/>
    </xf>
    <xf numFmtId="0" fontId="19" fillId="2" borderId="3" xfId="2" applyFont="1" applyFill="1" applyBorder="1" applyAlignment="1">
      <alignment horizontal="center" vertical="center"/>
    </xf>
    <xf numFmtId="0" fontId="19" fillId="2" borderId="5" xfId="2" applyFont="1" applyFill="1" applyBorder="1" applyAlignment="1">
      <alignment horizontal="center" vertical="center"/>
    </xf>
    <xf numFmtId="0" fontId="19" fillId="2" borderId="8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/>
    </xf>
    <xf numFmtId="0" fontId="19" fillId="2" borderId="9" xfId="2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6" fillId="2" borderId="0" xfId="4" quotePrefix="1" applyFont="1" applyFill="1" applyAlignment="1">
      <alignment horizontal="left" vertical="center" wrapText="1"/>
    </xf>
    <xf numFmtId="0" fontId="11" fillId="2" borderId="0" xfId="4" quotePrefix="1" applyFont="1" applyFill="1" applyAlignment="1">
      <alignment horizontal="left" vertical="center" wrapText="1"/>
    </xf>
    <xf numFmtId="164" fontId="19" fillId="2" borderId="6" xfId="0" applyNumberFormat="1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1" fontId="19" fillId="2" borderId="10" xfId="0" applyNumberFormat="1" applyFont="1" applyFill="1" applyBorder="1" applyAlignment="1">
      <alignment horizontal="center" vertical="center"/>
    </xf>
    <xf numFmtId="1" fontId="19" fillId="2" borderId="11" xfId="0" applyNumberFormat="1" applyFont="1" applyFill="1" applyBorder="1" applyAlignment="1">
      <alignment horizontal="center" vertical="center"/>
    </xf>
    <xf numFmtId="1" fontId="19" fillId="2" borderId="12" xfId="0" applyNumberFormat="1" applyFont="1" applyFill="1" applyBorder="1" applyAlignment="1">
      <alignment horizontal="center" vertical="center"/>
    </xf>
    <xf numFmtId="0" fontId="11" fillId="2" borderId="10" xfId="0" applyFont="1" applyFill="1" applyBorder="1" applyAlignment="1" applyProtection="1">
      <alignment horizontal="center" vertical="center"/>
      <protection locked="0"/>
    </xf>
    <xf numFmtId="0" fontId="11" fillId="2" borderId="12" xfId="0" applyFont="1" applyFill="1" applyBorder="1" applyAlignment="1" applyProtection="1">
      <alignment horizontal="center" vertical="center"/>
      <protection locked="0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1" fillId="2" borderId="0" xfId="4" quotePrefix="1" applyFont="1" applyFill="1" applyAlignment="1">
      <alignment horizontal="left" vertical="center"/>
    </xf>
    <xf numFmtId="0" fontId="21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9" fillId="0" borderId="4" xfId="2" applyFont="1" applyBorder="1" applyAlignment="1">
      <alignment horizontal="center" vertical="center"/>
    </xf>
    <xf numFmtId="0" fontId="19" fillId="0" borderId="3" xfId="2" applyFont="1" applyBorder="1" applyAlignment="1">
      <alignment horizontal="center" vertical="center"/>
    </xf>
    <xf numFmtId="0" fontId="19" fillId="0" borderId="5" xfId="2" applyFont="1" applyBorder="1" applyAlignment="1">
      <alignment horizontal="center" vertical="center"/>
    </xf>
    <xf numFmtId="0" fontId="19" fillId="0" borderId="8" xfId="2" applyFont="1" applyBorder="1" applyAlignment="1">
      <alignment horizontal="center" vertical="center"/>
    </xf>
    <xf numFmtId="0" fontId="19" fillId="0" borderId="2" xfId="2" applyFont="1" applyBorder="1" applyAlignment="1">
      <alignment horizontal="center" vertical="center"/>
    </xf>
    <xf numFmtId="0" fontId="19" fillId="0" borderId="9" xfId="2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19" fillId="0" borderId="11" xfId="0" applyNumberFormat="1" applyFont="1" applyBorder="1" applyAlignment="1">
      <alignment horizontal="center" vertical="center"/>
    </xf>
    <xf numFmtId="1" fontId="19" fillId="0" borderId="12" xfId="0" applyNumberFormat="1" applyFont="1" applyBorder="1" applyAlignment="1">
      <alignment horizontal="center" vertical="center"/>
    </xf>
    <xf numFmtId="174" fontId="3" fillId="2" borderId="10" xfId="3" applyNumberFormat="1" applyFill="1" applyBorder="1" applyAlignment="1">
      <alignment horizontal="center" vertical="center"/>
    </xf>
    <xf numFmtId="174" fontId="3" fillId="2" borderId="12" xfId="3" applyNumberForma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11" fillId="3" borderId="10" xfId="3" applyFont="1" applyFill="1" applyBorder="1" applyAlignment="1">
      <alignment horizontal="center" vertical="center" wrapText="1"/>
    </xf>
    <xf numFmtId="0" fontId="11" fillId="3" borderId="12" xfId="3" applyFont="1" applyFill="1" applyBorder="1" applyAlignment="1">
      <alignment horizontal="center" vertical="center" wrapText="1"/>
    </xf>
    <xf numFmtId="0" fontId="40" fillId="2" borderId="4" xfId="6" applyFont="1" applyFill="1" applyBorder="1" applyAlignment="1">
      <alignment horizontal="center" vertical="center" wrapText="1"/>
    </xf>
    <xf numFmtId="0" fontId="40" fillId="2" borderId="3" xfId="6" applyFont="1" applyFill="1" applyBorder="1" applyAlignment="1">
      <alignment horizontal="center" vertical="center" wrapText="1"/>
    </xf>
    <xf numFmtId="0" fontId="40" fillId="2" borderId="5" xfId="6" applyFont="1" applyFill="1" applyBorder="1" applyAlignment="1">
      <alignment horizontal="center" vertical="center" wrapText="1"/>
    </xf>
    <xf numFmtId="0" fontId="40" fillId="2" borderId="6" xfId="6" applyFont="1" applyFill="1" applyBorder="1" applyAlignment="1">
      <alignment horizontal="center" vertical="center" wrapText="1"/>
    </xf>
    <xf numFmtId="0" fontId="40" fillId="2" borderId="0" xfId="6" applyFont="1" applyFill="1" applyAlignment="1">
      <alignment horizontal="center" vertical="center" wrapText="1"/>
    </xf>
    <xf numFmtId="0" fontId="40" fillId="2" borderId="7" xfId="6" applyFont="1" applyFill="1" applyBorder="1" applyAlignment="1">
      <alignment horizontal="center" vertical="center" wrapText="1"/>
    </xf>
    <xf numFmtId="0" fontId="40" fillId="2" borderId="8" xfId="6" applyFont="1" applyFill="1" applyBorder="1" applyAlignment="1">
      <alignment horizontal="center" vertical="center" wrapText="1"/>
    </xf>
    <xf numFmtId="0" fontId="40" fillId="2" borderId="2" xfId="6" applyFont="1" applyFill="1" applyBorder="1" applyAlignment="1">
      <alignment horizontal="center" vertical="center" wrapText="1"/>
    </xf>
    <xf numFmtId="0" fontId="40" fillId="2" borderId="9" xfId="6" applyFont="1" applyFill="1" applyBorder="1" applyAlignment="1">
      <alignment horizontal="center" vertical="center" wrapText="1"/>
    </xf>
    <xf numFmtId="0" fontId="27" fillId="2" borderId="1" xfId="6" applyFont="1" applyFill="1" applyBorder="1" applyAlignment="1">
      <alignment horizontal="center"/>
    </xf>
    <xf numFmtId="0" fontId="24" fillId="0" borderId="1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74" fontId="24" fillId="0" borderId="10" xfId="0" applyNumberFormat="1" applyFont="1" applyBorder="1" applyAlignment="1">
      <alignment horizontal="center" vertical="center"/>
    </xf>
    <xf numFmtId="174" fontId="24" fillId="0" borderId="12" xfId="0" applyNumberFormat="1" applyFont="1" applyBorder="1" applyAlignment="1">
      <alignment horizontal="center" vertical="center"/>
    </xf>
    <xf numFmtId="0" fontId="4" fillId="2" borderId="0" xfId="3" quotePrefix="1" applyFont="1" applyFill="1" applyAlignment="1" applyProtection="1">
      <alignment horizontal="center" vertical="center"/>
      <protection hidden="1"/>
    </xf>
    <xf numFmtId="0" fontId="28" fillId="2" borderId="6" xfId="3" applyFont="1" applyFill="1" applyBorder="1" applyAlignment="1">
      <alignment horizontal="center"/>
    </xf>
    <xf numFmtId="0" fontId="28" fillId="2" borderId="0" xfId="3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41" fillId="2" borderId="0" xfId="3" applyFont="1" applyFill="1" applyAlignment="1">
      <alignment horizontal="center"/>
    </xf>
    <xf numFmtId="170" fontId="1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8">
    <cellStyle name="Hipervínculo" xfId="7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4" xfId="1" xr:uid="{00000000-0005-0000-0000-000003000000}"/>
    <cellStyle name="Normal 6" xfId="6" xr:uid="{00000000-0005-0000-0000-000004000000}"/>
    <cellStyle name="Normal_ENSAYOS" xfId="2" xr:uid="{00000000-0005-0000-0000-000005000000}"/>
    <cellStyle name="Normal_Produc. 07-09-99 2" xfId="5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Equivalente de arena</a:t>
            </a:r>
          </a:p>
        </c:rich>
      </c:tx>
      <c:layout>
        <c:manualLayout>
          <c:xMode val="edge"/>
          <c:yMode val="edge"/>
          <c:x val="0.17863992264124876"/>
          <c:y val="5.10636962219315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5810390645036316"/>
          <c:y val="0.1958991763960539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Incertidumbre!$B$43:$B$45</c:f>
              <c:strCache>
                <c:ptCount val="3"/>
                <c:pt idx="0">
                  <c:v>Lecturas de Medida - Arcilla</c:v>
                </c:pt>
                <c:pt idx="1">
                  <c:v>Lecturas de Medida . Arena</c:v>
                </c:pt>
                <c:pt idx="2">
                  <c:v>factor de presición</c:v>
                </c:pt>
              </c:strCache>
            </c:strRef>
          </c:cat>
          <c:val>
            <c:numRef>
              <c:f>Incertidumbre!$D$43:$D$45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8-460D-80DD-317E50C78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670272"/>
        <c:axId val="119672192"/>
      </c:barChart>
      <c:catAx>
        <c:axId val="11967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9672192"/>
        <c:crosses val="autoZero"/>
        <c:auto val="1"/>
        <c:lblAlgn val="ctr"/>
        <c:lblOffset val="100"/>
        <c:noMultiLvlLbl val="0"/>
      </c:catAx>
      <c:valAx>
        <c:axId val="119672192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19670272"/>
        <c:crosses val="autoZero"/>
        <c:crossBetween val="between"/>
        <c:majorUnit val="0.2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1.xml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52</xdr:row>
      <xdr:rowOff>169545</xdr:rowOff>
    </xdr:from>
    <xdr:to>
      <xdr:col>9</xdr:col>
      <xdr:colOff>733425</xdr:colOff>
      <xdr:row>52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C6A62335-EA60-4FC1-9D82-DDB7B232735E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690985"/>
          <a:ext cx="67646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15</xdr:col>
      <xdr:colOff>624840</xdr:colOff>
      <xdr:row>6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F44B53C-A01D-4237-BA49-7AC415753FD8}"/>
            </a:ext>
          </a:extLst>
        </xdr:cNvPr>
        <xdr:cNvSpPr txBox="1"/>
      </xdr:nvSpPr>
      <xdr:spPr>
        <a:xfrm>
          <a:off x="10835640" y="1059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2</xdr:col>
      <xdr:colOff>314325</xdr:colOff>
      <xdr:row>46</xdr:row>
      <xdr:rowOff>160021</xdr:rowOff>
    </xdr:from>
    <xdr:to>
      <xdr:col>6</xdr:col>
      <xdr:colOff>190500</xdr:colOff>
      <xdr:row>50</xdr:row>
      <xdr:rowOff>95251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2E95CA2D-EC45-477E-BFF6-C01511871268}"/>
            </a:ext>
          </a:extLst>
        </xdr:cNvPr>
        <xdr:cNvSpPr txBox="1"/>
      </xdr:nvSpPr>
      <xdr:spPr>
        <a:xfrm>
          <a:off x="1411605" y="10553701"/>
          <a:ext cx="2291715" cy="75819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6</xdr:col>
      <xdr:colOff>382904</xdr:colOff>
      <xdr:row>46</xdr:row>
      <xdr:rowOff>133350</xdr:rowOff>
    </xdr:from>
    <xdr:to>
      <xdr:col>9</xdr:col>
      <xdr:colOff>133124</xdr:colOff>
      <xdr:row>50</xdr:row>
      <xdr:rowOff>85725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E2BDCF38-A5FD-444D-9FCB-5111F75A844D}"/>
            </a:ext>
          </a:extLst>
        </xdr:cNvPr>
        <xdr:cNvSpPr txBox="1"/>
      </xdr:nvSpPr>
      <xdr:spPr>
        <a:xfrm>
          <a:off x="3895724" y="10527030"/>
          <a:ext cx="2295300" cy="77533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 editAs="oneCell">
    <xdr:from>
      <xdr:col>5</xdr:col>
      <xdr:colOff>19050</xdr:colOff>
      <xdr:row>0</xdr:row>
      <xdr:rowOff>47624</xdr:rowOff>
    </xdr:from>
    <xdr:to>
      <xdr:col>7</xdr:col>
      <xdr:colOff>28574</xdr:colOff>
      <xdr:row>4</xdr:row>
      <xdr:rowOff>158081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9073C5E-3B57-4C82-AB82-90BD5B550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4630" y="47624"/>
          <a:ext cx="1548764" cy="902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207646</xdr:colOff>
      <xdr:row>41</xdr:row>
      <xdr:rowOff>102870</xdr:rowOff>
    </xdr:from>
    <xdr:to>
      <xdr:col>8</xdr:col>
      <xdr:colOff>599176</xdr:colOff>
      <xdr:row>45</xdr:row>
      <xdr:rowOff>174813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E7C0F10-A3A2-4AE5-8202-3A86AB6D09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25166" y="8903970"/>
          <a:ext cx="1397370" cy="1077783"/>
        </a:xfrm>
        <a:prstGeom prst="rect">
          <a:avLst/>
        </a:prstGeom>
      </xdr:spPr>
    </xdr:pic>
    <xdr:clientData/>
  </xdr:twoCellAnchor>
  <xdr:twoCellAnchor>
    <xdr:from>
      <xdr:col>10</xdr:col>
      <xdr:colOff>523539</xdr:colOff>
      <xdr:row>41</xdr:row>
      <xdr:rowOff>140106</xdr:rowOff>
    </xdr:from>
    <xdr:to>
      <xdr:col>12</xdr:col>
      <xdr:colOff>817227</xdr:colOff>
      <xdr:row>44</xdr:row>
      <xdr:rowOff>209956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8284DB08-9E5B-464A-BA60-3C5B302A5FE2}"/>
            </a:ext>
          </a:extLst>
        </xdr:cNvPr>
        <xdr:cNvSpPr/>
      </xdr:nvSpPr>
      <xdr:spPr bwMode="auto">
        <a:xfrm>
          <a:off x="5848014" y="9122181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9</xdr:col>
      <xdr:colOff>91440</xdr:colOff>
      <xdr:row>41</xdr:row>
      <xdr:rowOff>137160</xdr:rowOff>
    </xdr:from>
    <xdr:to>
      <xdr:col>10</xdr:col>
      <xdr:colOff>464873</xdr:colOff>
      <xdr:row>46</xdr:row>
      <xdr:rowOff>51533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B3CBAFF-0677-44E0-8B87-D48099596D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838700" y="893826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535305</xdr:colOff>
      <xdr:row>38</xdr:row>
      <xdr:rowOff>156211</xdr:rowOff>
    </xdr:from>
    <xdr:to>
      <xdr:col>22</xdr:col>
      <xdr:colOff>347436</xdr:colOff>
      <xdr:row>44</xdr:row>
      <xdr:rowOff>49225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FFB2F8E-0848-4E6F-BF46-D2CECD370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7085" y="8286751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22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133350</xdr:colOff>
      <xdr:row>40</xdr:row>
      <xdr:rowOff>152399</xdr:rowOff>
    </xdr:from>
    <xdr:to>
      <xdr:col>9</xdr:col>
      <xdr:colOff>657225</xdr:colOff>
      <xdr:row>52</xdr:row>
      <xdr:rowOff>104774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752474</xdr:colOff>
      <xdr:row>11</xdr:row>
      <xdr:rowOff>126717</xdr:rowOff>
    </xdr:from>
    <xdr:to>
      <xdr:col>7</xdr:col>
      <xdr:colOff>695325</xdr:colOff>
      <xdr:row>14</xdr:row>
      <xdr:rowOff>133350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4" y="2736567"/>
          <a:ext cx="1695451" cy="463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23</xdr:row>
      <xdr:rowOff>66675</xdr:rowOff>
    </xdr:from>
    <xdr:to>
      <xdr:col>3</xdr:col>
      <xdr:colOff>266700</xdr:colOff>
      <xdr:row>30</xdr:row>
      <xdr:rowOff>28575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814" t="4173" r="6395" b="6626"/>
        <a:stretch/>
      </xdr:blipFill>
      <xdr:spPr>
        <a:xfrm>
          <a:off x="76200" y="4505325"/>
          <a:ext cx="2876550" cy="1628775"/>
        </a:xfrm>
        <a:prstGeom prst="rect">
          <a:avLst/>
        </a:prstGeom>
      </xdr:spPr>
    </xdr:pic>
    <xdr:clientData/>
  </xdr:twoCellAnchor>
  <xdr:twoCellAnchor>
    <xdr:from>
      <xdr:col>0</xdr:col>
      <xdr:colOff>485776</xdr:colOff>
      <xdr:row>0</xdr:row>
      <xdr:rowOff>28575</xdr:rowOff>
    </xdr:from>
    <xdr:to>
      <xdr:col>1</xdr:col>
      <xdr:colOff>180976</xdr:colOff>
      <xdr:row>3</xdr:row>
      <xdr:rowOff>136332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A2B428F5-8459-4313-8106-8027146B9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6" y="28575"/>
          <a:ext cx="990600" cy="593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5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%206\Desktop\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3903-CEA4-449A-A5F8-47E41E2F4676}">
  <dimension ref="A1:N56"/>
  <sheetViews>
    <sheetView showGridLines="0" zoomScale="85" zoomScaleNormal="85" zoomScaleSheetLayoutView="100" workbookViewId="0">
      <selection activeCell="O25" sqref="O25"/>
    </sheetView>
  </sheetViews>
  <sheetFormatPr baseColWidth="10" defaultColWidth="10.28515625" defaultRowHeight="14.25" x14ac:dyDescent="0.2"/>
  <cols>
    <col min="1" max="1" width="6.85546875" style="199" customWidth="1"/>
    <col min="2" max="2" width="9.140625" style="199" customWidth="1"/>
    <col min="3" max="3" width="5.7109375" style="199" customWidth="1"/>
    <col min="4" max="4" width="10.140625" style="199" customWidth="1"/>
    <col min="5" max="5" width="8.140625" style="199" customWidth="1"/>
    <col min="6" max="6" width="11.28515625" style="199" customWidth="1"/>
    <col min="7" max="7" width="11.140625" style="199" customWidth="1"/>
    <col min="8" max="10" width="13" style="199" customWidth="1"/>
    <col min="11" max="11" width="6.42578125" style="199" customWidth="1"/>
    <col min="12" max="12" width="9.42578125" style="199" customWidth="1"/>
    <col min="13" max="14" width="10.7109375" style="199" customWidth="1"/>
    <col min="15" max="16384" width="10.28515625" style="199"/>
  </cols>
  <sheetData>
    <row r="1" spans="1:14" ht="15.75" customHeight="1" thickTop="1" x14ac:dyDescent="0.2">
      <c r="A1" s="195"/>
      <c r="B1" s="196"/>
      <c r="C1" s="196"/>
      <c r="D1" s="196"/>
      <c r="E1" s="197"/>
      <c r="F1" s="197"/>
      <c r="G1" s="197"/>
      <c r="H1" s="197"/>
      <c r="I1" s="197"/>
      <c r="J1" s="198"/>
    </row>
    <row r="2" spans="1:14" ht="15.75" customHeight="1" x14ac:dyDescent="0.2">
      <c r="A2" s="200"/>
      <c r="B2" s="201"/>
      <c r="C2" s="201"/>
      <c r="D2" s="201"/>
      <c r="E2" s="202"/>
      <c r="F2" s="202"/>
      <c r="G2" s="202"/>
      <c r="H2" s="202"/>
      <c r="I2" s="202"/>
      <c r="J2" s="203"/>
      <c r="M2" s="279" t="s">
        <v>21</v>
      </c>
      <c r="N2" s="280"/>
    </row>
    <row r="3" spans="1:14" ht="15.75" customHeight="1" x14ac:dyDescent="0.2">
      <c r="A3" s="200"/>
      <c r="B3" s="201"/>
      <c r="C3" s="201"/>
      <c r="D3" s="201"/>
      <c r="E3" s="202"/>
      <c r="F3" s="202"/>
      <c r="G3" s="202"/>
      <c r="H3" s="202"/>
      <c r="I3" s="202"/>
      <c r="J3" s="203"/>
      <c r="M3" s="279" t="s">
        <v>31</v>
      </c>
      <c r="N3" s="281"/>
    </row>
    <row r="4" spans="1:14" ht="15.75" customHeight="1" x14ac:dyDescent="0.2">
      <c r="A4" s="200"/>
      <c r="B4" s="201"/>
      <c r="C4" s="201"/>
      <c r="D4" s="201"/>
      <c r="E4" s="202"/>
      <c r="F4" s="202"/>
      <c r="G4" s="202"/>
      <c r="H4" s="202"/>
      <c r="I4" s="202"/>
      <c r="J4" s="203"/>
      <c r="M4" s="279" t="s">
        <v>22</v>
      </c>
      <c r="N4" s="281"/>
    </row>
    <row r="5" spans="1:14" ht="15.75" customHeight="1" thickBot="1" x14ac:dyDescent="0.25">
      <c r="A5" s="204"/>
      <c r="B5" s="205"/>
      <c r="C5" s="205"/>
      <c r="D5" s="205"/>
      <c r="E5" s="205"/>
      <c r="F5" s="205"/>
      <c r="G5" s="205"/>
      <c r="H5" s="205"/>
      <c r="I5" s="205"/>
      <c r="J5" s="206"/>
      <c r="M5" s="279" t="s">
        <v>23</v>
      </c>
      <c r="N5" s="281"/>
    </row>
    <row r="6" spans="1:14" ht="5.25" customHeight="1" thickTop="1" x14ac:dyDescent="0.2">
      <c r="A6" s="207"/>
      <c r="B6" s="207"/>
      <c r="C6" s="207"/>
      <c r="D6" s="207"/>
      <c r="E6" s="207"/>
      <c r="F6" s="207"/>
      <c r="G6" s="207"/>
      <c r="H6" s="207"/>
      <c r="I6" s="207"/>
      <c r="J6" s="207"/>
      <c r="M6" s="282"/>
      <c r="N6" s="283"/>
    </row>
    <row r="7" spans="1:14" ht="15.95" customHeight="1" x14ac:dyDescent="0.2">
      <c r="A7" s="409" t="s">
        <v>17</v>
      </c>
      <c r="B7" s="409"/>
      <c r="C7" s="409"/>
      <c r="D7" s="409"/>
      <c r="E7" s="409"/>
      <c r="F7" s="409"/>
      <c r="G7" s="409"/>
      <c r="H7" s="409"/>
      <c r="I7" s="409"/>
      <c r="J7" s="409"/>
      <c r="M7" s="279" t="s">
        <v>119</v>
      </c>
      <c r="N7" s="283"/>
    </row>
    <row r="8" spans="1:14" ht="15.95" customHeight="1" x14ac:dyDescent="0.25">
      <c r="A8" s="410" t="s">
        <v>122</v>
      </c>
      <c r="B8" s="410"/>
      <c r="C8" s="410"/>
      <c r="D8" s="410"/>
      <c r="E8" s="410"/>
      <c r="F8" s="410"/>
      <c r="G8" s="410"/>
      <c r="H8" s="410"/>
      <c r="I8" s="410"/>
      <c r="J8" s="410"/>
      <c r="M8" s="279" t="s">
        <v>157</v>
      </c>
      <c r="N8" s="284"/>
    </row>
    <row r="9" spans="1:14" ht="6.6" customHeight="1" x14ac:dyDescent="0.2">
      <c r="A9" s="208"/>
      <c r="B9" s="208"/>
      <c r="C9" s="208"/>
      <c r="D9" s="208"/>
      <c r="E9" s="208"/>
      <c r="F9" s="208"/>
      <c r="G9" s="208"/>
      <c r="H9" s="208"/>
      <c r="I9" s="208"/>
      <c r="J9" s="208"/>
      <c r="M9" s="279" t="s">
        <v>158</v>
      </c>
      <c r="N9" s="283"/>
    </row>
    <row r="10" spans="1:14" ht="15.95" customHeight="1" x14ac:dyDescent="0.2">
      <c r="B10" s="411" t="s">
        <v>123</v>
      </c>
      <c r="C10" s="411"/>
      <c r="D10" s="411" t="s">
        <v>124</v>
      </c>
      <c r="E10" s="411"/>
      <c r="F10" s="411" t="s">
        <v>125</v>
      </c>
      <c r="G10" s="411"/>
      <c r="H10" s="411" t="s">
        <v>126</v>
      </c>
      <c r="I10" s="411"/>
      <c r="J10" s="209"/>
      <c r="K10" s="210"/>
      <c r="L10" s="210"/>
      <c r="M10" s="282"/>
      <c r="N10" s="283"/>
    </row>
    <row r="11" spans="1:14" ht="15.95" customHeight="1" x14ac:dyDescent="0.2">
      <c r="A11" s="211"/>
      <c r="B11" s="411"/>
      <c r="C11" s="411"/>
      <c r="D11" s="411"/>
      <c r="E11" s="411"/>
      <c r="F11" s="411"/>
      <c r="G11" s="411"/>
      <c r="H11" s="411"/>
      <c r="I11" s="411"/>
      <c r="J11" s="212"/>
      <c r="K11" s="210"/>
      <c r="L11" s="210"/>
      <c r="M11" s="279" t="s">
        <v>32</v>
      </c>
      <c r="N11" s="283"/>
    </row>
    <row r="12" spans="1:14" ht="7.15" customHeight="1" x14ac:dyDescent="0.2">
      <c r="A12" s="211"/>
      <c r="B12" s="211"/>
      <c r="C12" s="213"/>
      <c r="D12" s="214"/>
      <c r="E12" s="214"/>
      <c r="F12" s="214"/>
      <c r="G12" s="214"/>
      <c r="H12" s="214"/>
      <c r="I12" s="214"/>
      <c r="J12" s="215"/>
      <c r="K12" s="210"/>
      <c r="L12" s="210"/>
      <c r="M12" s="279" t="s">
        <v>24</v>
      </c>
      <c r="N12" s="284"/>
    </row>
    <row r="13" spans="1:14" ht="18.75" customHeight="1" x14ac:dyDescent="0.2">
      <c r="A13" s="412" t="s">
        <v>30</v>
      </c>
      <c r="B13" s="413"/>
      <c r="C13" s="413"/>
      <c r="D13" s="413"/>
      <c r="E13" s="413"/>
      <c r="F13" s="413"/>
      <c r="G13" s="413"/>
      <c r="H13" s="413"/>
      <c r="I13" s="413"/>
      <c r="J13" s="414"/>
      <c r="K13" s="210"/>
      <c r="L13" s="210"/>
      <c r="M13" s="279" t="s">
        <v>25</v>
      </c>
      <c r="N13" s="284"/>
    </row>
    <row r="14" spans="1:14" ht="14.25" customHeight="1" x14ac:dyDescent="0.2">
      <c r="A14" s="406" t="s">
        <v>117</v>
      </c>
      <c r="B14" s="407"/>
      <c r="C14" s="407"/>
      <c r="D14" s="407"/>
      <c r="E14" s="407"/>
      <c r="F14" s="407"/>
      <c r="G14" s="407"/>
      <c r="H14" s="407"/>
      <c r="I14" s="407"/>
      <c r="J14" s="408"/>
      <c r="K14" s="210"/>
      <c r="L14" s="210"/>
      <c r="M14" s="282"/>
      <c r="N14" s="283"/>
    </row>
    <row r="15" spans="1:14" ht="6" customHeight="1" x14ac:dyDescent="0.2">
      <c r="A15" s="216"/>
      <c r="B15" s="217"/>
      <c r="C15" s="218"/>
      <c r="D15" s="219"/>
      <c r="E15" s="219"/>
      <c r="F15" s="219"/>
      <c r="G15" s="219"/>
      <c r="H15" s="219"/>
      <c r="I15" s="219"/>
      <c r="J15" s="220"/>
      <c r="K15" s="210"/>
      <c r="L15" s="210"/>
      <c r="M15" s="279" t="s">
        <v>159</v>
      </c>
      <c r="N15" s="285"/>
    </row>
    <row r="16" spans="1:14" ht="15.75" customHeight="1" x14ac:dyDescent="0.2">
      <c r="A16" s="221"/>
      <c r="B16" s="415" t="s">
        <v>118</v>
      </c>
      <c r="C16" s="415"/>
      <c r="D16" s="415"/>
      <c r="E16" s="222"/>
      <c r="F16" s="416" t="s">
        <v>127</v>
      </c>
      <c r="G16" s="416"/>
      <c r="H16" s="222"/>
      <c r="I16" s="417" t="s">
        <v>128</v>
      </c>
      <c r="J16" s="420"/>
      <c r="K16" s="210"/>
      <c r="L16" s="210"/>
      <c r="M16" s="279" t="s">
        <v>27</v>
      </c>
      <c r="N16" s="285"/>
    </row>
    <row r="17" spans="1:14" ht="15.75" customHeight="1" x14ac:dyDescent="0.2">
      <c r="A17" s="221"/>
      <c r="B17" s="423"/>
      <c r="C17" s="424"/>
      <c r="D17" s="425"/>
      <c r="E17" s="223"/>
      <c r="F17" s="423"/>
      <c r="G17" s="425"/>
      <c r="H17" s="222"/>
      <c r="I17" s="418"/>
      <c r="J17" s="421"/>
      <c r="K17" s="210"/>
      <c r="L17" s="210"/>
      <c r="M17" s="279" t="s">
        <v>160</v>
      </c>
      <c r="N17" s="286"/>
    </row>
    <row r="18" spans="1:14" ht="15.75" customHeight="1" x14ac:dyDescent="0.2">
      <c r="E18" s="223"/>
      <c r="F18" s="223"/>
      <c r="G18" s="223"/>
      <c r="H18" s="222"/>
      <c r="I18" s="419"/>
      <c r="J18" s="422"/>
      <c r="L18" s="210"/>
      <c r="M18" s="224"/>
    </row>
    <row r="19" spans="1:14" ht="6.75" customHeight="1" x14ac:dyDescent="0.2">
      <c r="A19" s="225"/>
      <c r="B19" s="223"/>
      <c r="C19" s="223"/>
      <c r="D19" s="222"/>
      <c r="E19" s="223"/>
      <c r="F19" s="212"/>
      <c r="G19" s="223"/>
      <c r="H19" s="222"/>
      <c r="I19" s="223"/>
      <c r="J19" s="226"/>
      <c r="L19" s="210"/>
      <c r="M19" s="224"/>
    </row>
    <row r="20" spans="1:14" s="228" customFormat="1" ht="15.75" customHeight="1" x14ac:dyDescent="0.2">
      <c r="A20" s="227"/>
      <c r="B20" s="426" t="s">
        <v>129</v>
      </c>
      <c r="C20" s="426"/>
      <c r="D20" s="428"/>
      <c r="F20" s="229" t="s">
        <v>130</v>
      </c>
      <c r="G20" s="229"/>
      <c r="H20" s="229"/>
      <c r="I20" s="230"/>
      <c r="J20" s="226"/>
      <c r="L20" s="231"/>
      <c r="M20" s="224"/>
    </row>
    <row r="21" spans="1:14" s="228" customFormat="1" ht="15.75" customHeight="1" x14ac:dyDescent="0.2">
      <c r="A21" s="232"/>
      <c r="B21" s="427"/>
      <c r="C21" s="427"/>
      <c r="D21" s="429"/>
      <c r="F21" s="423"/>
      <c r="G21" s="424"/>
      <c r="H21" s="425"/>
      <c r="I21" s="230"/>
      <c r="J21" s="226"/>
      <c r="L21" s="231"/>
      <c r="M21" s="224"/>
    </row>
    <row r="22" spans="1:14" s="228" customFormat="1" ht="15.75" customHeight="1" x14ac:dyDescent="0.2">
      <c r="A22" s="232"/>
      <c r="B22" s="230"/>
      <c r="C22" s="230"/>
      <c r="D22" s="222"/>
      <c r="I22" s="230"/>
      <c r="J22" s="226"/>
      <c r="L22" s="231"/>
      <c r="M22" s="224"/>
    </row>
    <row r="23" spans="1:14" ht="7.5" customHeight="1" x14ac:dyDescent="0.2">
      <c r="A23" s="233"/>
      <c r="B23" s="234"/>
      <c r="C23" s="234"/>
      <c r="D23" s="234"/>
      <c r="E23" s="234"/>
      <c r="F23" s="234"/>
      <c r="G23" s="234"/>
      <c r="H23" s="234"/>
      <c r="I23" s="234"/>
      <c r="J23" s="235"/>
      <c r="L23" s="236"/>
    </row>
    <row r="24" spans="1:14" ht="7.5" customHeight="1" x14ac:dyDescent="0.2">
      <c r="A24" s="67"/>
      <c r="B24" s="67"/>
      <c r="J24" s="67"/>
      <c r="K24" s="210"/>
      <c r="L24" s="237"/>
    </row>
    <row r="25" spans="1:14" ht="25.5" customHeight="1" x14ac:dyDescent="0.2">
      <c r="A25" s="238" t="s">
        <v>131</v>
      </c>
      <c r="B25" s="239" t="s">
        <v>73</v>
      </c>
      <c r="C25" s="240"/>
      <c r="D25" s="240"/>
      <c r="E25" s="240"/>
      <c r="F25" s="240"/>
      <c r="G25" s="241"/>
      <c r="H25" s="242" t="s">
        <v>132</v>
      </c>
      <c r="I25" s="242" t="s">
        <v>133</v>
      </c>
      <c r="J25" s="243" t="s">
        <v>134</v>
      </c>
      <c r="K25" s="244"/>
      <c r="L25" s="245"/>
    </row>
    <row r="26" spans="1:14" ht="25.5" customHeight="1" x14ac:dyDescent="0.2">
      <c r="A26" s="246" t="s">
        <v>135</v>
      </c>
      <c r="B26" s="247" t="s">
        <v>33</v>
      </c>
      <c r="C26" s="248"/>
      <c r="D26" s="248"/>
      <c r="E26" s="249"/>
      <c r="F26" s="249"/>
      <c r="G26" s="250" t="s">
        <v>78</v>
      </c>
      <c r="H26" s="251"/>
      <c r="I26" s="251"/>
      <c r="J26" s="251"/>
      <c r="K26" s="252"/>
      <c r="N26" s="253"/>
    </row>
    <row r="27" spans="1:14" ht="25.5" customHeight="1" x14ac:dyDescent="0.2">
      <c r="A27" s="246" t="s">
        <v>136</v>
      </c>
      <c r="B27" s="247" t="s">
        <v>137</v>
      </c>
      <c r="C27" s="248"/>
      <c r="D27" s="248"/>
      <c r="E27" s="249"/>
      <c r="F27" s="249"/>
      <c r="G27" s="250" t="s">
        <v>78</v>
      </c>
      <c r="H27" s="254"/>
      <c r="I27" s="254"/>
      <c r="J27" s="254"/>
      <c r="K27" s="255"/>
      <c r="L27" s="253"/>
    </row>
    <row r="28" spans="1:14" ht="25.5" customHeight="1" x14ac:dyDescent="0.2">
      <c r="A28" s="246" t="s">
        <v>138</v>
      </c>
      <c r="B28" s="247" t="s">
        <v>81</v>
      </c>
      <c r="C28" s="248"/>
      <c r="D28" s="248"/>
      <c r="E28" s="249"/>
      <c r="F28" s="249"/>
      <c r="G28" s="250" t="s">
        <v>78</v>
      </c>
      <c r="H28" s="256"/>
      <c r="I28" s="256"/>
      <c r="J28" s="256"/>
      <c r="K28" s="257"/>
      <c r="L28" s="253"/>
    </row>
    <row r="29" spans="1:14" ht="25.5" customHeight="1" x14ac:dyDescent="0.2">
      <c r="A29" s="246" t="s">
        <v>139</v>
      </c>
      <c r="B29" s="247" t="s">
        <v>82</v>
      </c>
      <c r="C29" s="248"/>
      <c r="D29" s="248"/>
      <c r="E29" s="249"/>
      <c r="F29" s="249"/>
      <c r="G29" s="250" t="s">
        <v>83</v>
      </c>
      <c r="H29" s="256"/>
      <c r="I29" s="256"/>
      <c r="J29" s="256"/>
      <c r="K29" s="257"/>
      <c r="L29" s="236"/>
    </row>
    <row r="30" spans="1:14" ht="25.5" customHeight="1" x14ac:dyDescent="0.2">
      <c r="A30" s="246" t="s">
        <v>14</v>
      </c>
      <c r="B30" s="247" t="s">
        <v>34</v>
      </c>
      <c r="C30" s="248"/>
      <c r="D30" s="248"/>
      <c r="E30" s="249"/>
      <c r="F30" s="249"/>
      <c r="G30" s="250" t="s">
        <v>78</v>
      </c>
      <c r="H30" s="254"/>
      <c r="I30" s="254"/>
      <c r="J30" s="254"/>
      <c r="K30" s="257"/>
      <c r="L30" s="210"/>
    </row>
    <row r="31" spans="1:14" ht="25.5" customHeight="1" x14ac:dyDescent="0.2">
      <c r="A31" s="246" t="s">
        <v>15</v>
      </c>
      <c r="B31" s="247" t="s">
        <v>35</v>
      </c>
      <c r="C31" s="248"/>
      <c r="D31" s="248"/>
      <c r="E31" s="249"/>
      <c r="F31" s="249"/>
      <c r="G31" s="250" t="s">
        <v>78</v>
      </c>
      <c r="H31" s="254"/>
      <c r="I31" s="254"/>
      <c r="J31" s="254"/>
      <c r="K31" s="257"/>
      <c r="L31" s="210"/>
    </row>
    <row r="32" spans="1:14" ht="25.5" customHeight="1" x14ac:dyDescent="0.2">
      <c r="A32" s="246" t="s">
        <v>140</v>
      </c>
      <c r="B32" s="247" t="s">
        <v>80</v>
      </c>
      <c r="C32" s="248"/>
      <c r="D32" s="248"/>
      <c r="E32" s="249"/>
      <c r="F32" s="249"/>
      <c r="G32" s="250" t="s">
        <v>79</v>
      </c>
      <c r="H32" s="256"/>
      <c r="I32" s="256"/>
      <c r="J32" s="256"/>
      <c r="K32" s="258"/>
      <c r="L32" s="210"/>
    </row>
    <row r="33" spans="1:12" ht="25.5" customHeight="1" x14ac:dyDescent="0.2">
      <c r="A33" s="246" t="s">
        <v>141</v>
      </c>
      <c r="B33" s="259" t="s">
        <v>70</v>
      </c>
      <c r="C33" s="248"/>
      <c r="D33" s="248"/>
      <c r="E33" s="260"/>
      <c r="F33" s="260"/>
      <c r="G33" s="250" t="s">
        <v>66</v>
      </c>
      <c r="H33" s="261"/>
      <c r="I33" s="261"/>
      <c r="J33" s="261"/>
      <c r="K33" s="262"/>
      <c r="L33" s="210"/>
    </row>
    <row r="34" spans="1:12" ht="25.5" customHeight="1" x14ac:dyDescent="0.2">
      <c r="A34" s="246" t="s">
        <v>142</v>
      </c>
      <c r="B34" s="259" t="s">
        <v>71</v>
      </c>
      <c r="C34" s="248"/>
      <c r="D34" s="248"/>
      <c r="E34" s="263"/>
      <c r="F34" s="263"/>
      <c r="G34" s="250" t="s">
        <v>66</v>
      </c>
      <c r="H34" s="261"/>
      <c r="I34" s="261"/>
      <c r="J34" s="261"/>
      <c r="K34" s="264"/>
      <c r="L34" s="210"/>
    </row>
    <row r="35" spans="1:12" ht="25.5" customHeight="1" x14ac:dyDescent="0.2">
      <c r="A35" s="246" t="s">
        <v>143</v>
      </c>
      <c r="B35" s="259" t="s">
        <v>144</v>
      </c>
      <c r="C35" s="248"/>
      <c r="D35" s="248"/>
      <c r="E35" s="263"/>
      <c r="F35" s="263"/>
      <c r="G35" s="250" t="s">
        <v>1</v>
      </c>
      <c r="H35" s="265"/>
      <c r="I35" s="265"/>
      <c r="J35" s="265"/>
      <c r="K35" s="210"/>
      <c r="L35" s="210"/>
    </row>
    <row r="36" spans="1:12" ht="25.5" customHeight="1" x14ac:dyDescent="0.2">
      <c r="A36" s="246" t="s">
        <v>145</v>
      </c>
      <c r="B36" s="266" t="s">
        <v>69</v>
      </c>
      <c r="C36" s="248"/>
      <c r="D36" s="248"/>
      <c r="E36" s="263"/>
      <c r="F36" s="263"/>
      <c r="G36" s="250" t="s">
        <v>1</v>
      </c>
      <c r="H36" s="430">
        <v>31</v>
      </c>
      <c r="I36" s="431"/>
      <c r="J36" s="432"/>
      <c r="K36" s="210"/>
      <c r="L36" s="210"/>
    </row>
    <row r="37" spans="1:12" ht="6.75" customHeight="1" x14ac:dyDescent="0.2">
      <c r="A37" s="267"/>
      <c r="B37" s="267"/>
      <c r="C37" s="268"/>
      <c r="D37" s="269"/>
      <c r="E37" s="269"/>
      <c r="F37" s="269"/>
      <c r="G37" s="269"/>
      <c r="H37" s="269"/>
      <c r="I37" s="269"/>
      <c r="J37" s="270"/>
      <c r="K37" s="210"/>
      <c r="L37" s="210"/>
    </row>
    <row r="38" spans="1:12" ht="22.5" customHeight="1" x14ac:dyDescent="0.2">
      <c r="A38" s="433" t="s">
        <v>146</v>
      </c>
      <c r="B38" s="434"/>
      <c r="C38" s="435"/>
      <c r="D38" s="433" t="s">
        <v>147</v>
      </c>
      <c r="E38" s="435"/>
      <c r="F38" s="271" t="s">
        <v>100</v>
      </c>
      <c r="G38" s="272"/>
      <c r="H38" s="272"/>
      <c r="I38" s="272"/>
      <c r="J38" s="273"/>
      <c r="K38" s="210"/>
      <c r="L38" s="210"/>
    </row>
    <row r="39" spans="1:12" ht="24" customHeight="1" x14ac:dyDescent="0.2">
      <c r="A39" s="436" t="s">
        <v>148</v>
      </c>
      <c r="B39" s="437"/>
      <c r="C39" s="438"/>
      <c r="D39" s="436"/>
      <c r="E39" s="438"/>
      <c r="F39" s="233"/>
      <c r="G39" s="234"/>
      <c r="H39" s="234"/>
      <c r="I39" s="234"/>
      <c r="J39" s="235"/>
      <c r="K39" s="210"/>
      <c r="L39" s="210"/>
    </row>
    <row r="40" spans="1:12" ht="24" customHeight="1" x14ac:dyDescent="0.2">
      <c r="A40" s="436" t="s">
        <v>149</v>
      </c>
      <c r="B40" s="437"/>
      <c r="C40" s="438"/>
      <c r="D40" s="436"/>
      <c r="E40" s="438"/>
      <c r="F40" s="274"/>
      <c r="G40" s="272"/>
      <c r="H40" s="272"/>
      <c r="I40" s="272"/>
      <c r="J40" s="272"/>
      <c r="K40" s="210"/>
      <c r="L40" s="210"/>
    </row>
    <row r="41" spans="1:12" ht="24" customHeight="1" x14ac:dyDescent="0.2">
      <c r="A41" s="436" t="s">
        <v>150</v>
      </c>
      <c r="B41" s="437"/>
      <c r="C41" s="438"/>
      <c r="D41" s="436"/>
      <c r="E41" s="438"/>
      <c r="F41" s="221"/>
      <c r="K41" s="210"/>
      <c r="L41" s="210"/>
    </row>
    <row r="42" spans="1:12" ht="24" customHeight="1" x14ac:dyDescent="0.2">
      <c r="A42" s="440" t="s">
        <v>151</v>
      </c>
      <c r="B42" s="441"/>
      <c r="C42" s="442"/>
      <c r="D42" s="436"/>
      <c r="E42" s="438"/>
      <c r="F42" s="221"/>
      <c r="K42" s="210"/>
      <c r="L42" s="210"/>
    </row>
    <row r="43" spans="1:12" ht="24" customHeight="1" x14ac:dyDescent="0.2">
      <c r="A43" s="440" t="s">
        <v>152</v>
      </c>
      <c r="B43" s="441"/>
      <c r="C43" s="442"/>
      <c r="D43" s="436"/>
      <c r="E43" s="438"/>
      <c r="F43" s="221"/>
      <c r="K43" s="210"/>
      <c r="L43" s="210"/>
    </row>
    <row r="44" spans="1:12" ht="24" customHeight="1" x14ac:dyDescent="0.2">
      <c r="A44" s="436" t="s">
        <v>153</v>
      </c>
      <c r="B44" s="437"/>
      <c r="C44" s="438"/>
      <c r="D44" s="436"/>
      <c r="E44" s="438"/>
      <c r="F44" s="221"/>
      <c r="K44" s="210"/>
      <c r="L44" s="210"/>
    </row>
    <row r="45" spans="1:12" ht="24" customHeight="1" x14ac:dyDescent="0.2">
      <c r="A45" s="436" t="s">
        <v>154</v>
      </c>
      <c r="B45" s="437"/>
      <c r="C45" s="438"/>
      <c r="D45" s="436"/>
      <c r="E45" s="438"/>
      <c r="F45" s="221"/>
      <c r="K45" s="210"/>
      <c r="L45" s="210"/>
    </row>
    <row r="46" spans="1:12" ht="7.5" customHeight="1" x14ac:dyDescent="0.2">
      <c r="A46" s="275"/>
      <c r="B46" s="275"/>
      <c r="C46" s="270"/>
      <c r="D46" s="270"/>
      <c r="E46" s="270"/>
      <c r="F46" s="270"/>
      <c r="G46" s="270"/>
      <c r="H46" s="270"/>
      <c r="I46" s="270"/>
      <c r="J46" s="270"/>
      <c r="K46" s="210"/>
      <c r="L46" s="210"/>
    </row>
    <row r="47" spans="1:12" ht="16.5" customHeight="1" x14ac:dyDescent="0.2">
      <c r="A47" s="276"/>
      <c r="B47" s="276"/>
      <c r="C47" s="270"/>
      <c r="J47" s="270"/>
      <c r="K47" s="210"/>
      <c r="L47" s="210"/>
    </row>
    <row r="48" spans="1:12" ht="16.5" customHeight="1" x14ac:dyDescent="0.2">
      <c r="A48" s="276"/>
      <c r="B48" s="276"/>
      <c r="C48" s="270"/>
      <c r="J48" s="270"/>
      <c r="K48" s="210"/>
      <c r="L48" s="210"/>
    </row>
    <row r="49" spans="1:12" ht="16.5" customHeight="1" x14ac:dyDescent="0.2">
      <c r="A49" s="276"/>
      <c r="B49" s="276"/>
      <c r="C49" s="270"/>
      <c r="J49" s="270"/>
      <c r="K49" s="210"/>
      <c r="L49" s="210"/>
    </row>
    <row r="50" spans="1:12" ht="16.5" customHeight="1" x14ac:dyDescent="0.2">
      <c r="A50" s="277"/>
      <c r="B50" s="277"/>
      <c r="C50" s="270"/>
      <c r="D50" s="270"/>
      <c r="E50" s="270"/>
      <c r="F50" s="270"/>
      <c r="G50" s="270"/>
      <c r="H50" s="270"/>
      <c r="I50" s="270"/>
      <c r="J50" s="270"/>
      <c r="K50" s="210"/>
      <c r="L50" s="210"/>
    </row>
    <row r="51" spans="1:12" ht="15.75" customHeight="1" x14ac:dyDescent="0.2">
      <c r="A51" s="278" t="s">
        <v>18</v>
      </c>
      <c r="B51" s="278"/>
      <c r="C51" s="270"/>
      <c r="D51" s="270"/>
      <c r="E51" s="270"/>
      <c r="F51" s="270"/>
      <c r="G51" s="270"/>
      <c r="H51" s="270"/>
      <c r="I51" s="270"/>
      <c r="J51" s="270"/>
      <c r="K51" s="210"/>
      <c r="L51" s="210"/>
    </row>
    <row r="52" spans="1:12" ht="15.95" customHeight="1" x14ac:dyDescent="0.2">
      <c r="A52" s="278" t="s">
        <v>155</v>
      </c>
      <c r="B52" s="278"/>
      <c r="C52" s="270"/>
      <c r="D52" s="270"/>
      <c r="E52" s="270"/>
      <c r="F52" s="255" t="s">
        <v>156</v>
      </c>
      <c r="G52" s="270"/>
      <c r="H52" s="270"/>
      <c r="I52" s="270"/>
      <c r="J52" s="270"/>
      <c r="K52" s="210"/>
      <c r="L52" s="210"/>
    </row>
    <row r="53" spans="1:12" ht="6" customHeight="1" x14ac:dyDescent="0.2"/>
    <row r="54" spans="1:12" ht="30.75" customHeight="1" x14ac:dyDescent="0.2">
      <c r="A54" s="439" t="s">
        <v>170</v>
      </c>
      <c r="B54" s="439"/>
      <c r="C54" s="439"/>
      <c r="D54" s="439"/>
      <c r="E54" s="439"/>
      <c r="F54" s="439"/>
      <c r="G54" s="439"/>
      <c r="H54" s="439"/>
      <c r="I54" s="439"/>
      <c r="J54" s="439"/>
    </row>
    <row r="55" spans="1:12" ht="15.95" customHeight="1" x14ac:dyDescent="0.2"/>
    <row r="56" spans="1:12" ht="15.95" customHeight="1" x14ac:dyDescent="0.2"/>
  </sheetData>
  <sheetProtection algorithmName="SHA-512" hashValue="M2qAW+U6hDKcwcOWYiT+b9VHOy6irX93erXkEpP6UPGziP4Tt89tbslkmG90DAQ/RAQXiyxyY4VI391swfT4sQ==" saltValue="qMgqI4U5/0thO9gXTFLcNw==" spinCount="100000" sheet="1" formatCells="0" formatColumns="0" formatRows="0" insertColumns="0" insertRows="0" insertHyperlinks="0" deleteColumns="0" deleteRows="0" selectLockedCells="1" sort="0" autoFilter="0" pivotTables="0"/>
  <protectedRanges>
    <protectedRange sqref="D12 D15" name="Rango3_3_1_1_1_1_1_1_1_1"/>
    <protectedRange sqref="H35:J35" name="Rango8_1_1"/>
    <protectedRange sqref="H31:J31" name="Rango8_1"/>
  </protectedRanges>
  <mergeCells count="39">
    <mergeCell ref="A45:C45"/>
    <mergeCell ref="D45:E45"/>
    <mergeCell ref="A54:J54"/>
    <mergeCell ref="A42:C42"/>
    <mergeCell ref="D42:E42"/>
    <mergeCell ref="A43:C43"/>
    <mergeCell ref="D43:E43"/>
    <mergeCell ref="A44:C44"/>
    <mergeCell ref="D44:E44"/>
    <mergeCell ref="A39:C39"/>
    <mergeCell ref="D39:E39"/>
    <mergeCell ref="A40:C40"/>
    <mergeCell ref="D40:E40"/>
    <mergeCell ref="A41:C41"/>
    <mergeCell ref="D41:E41"/>
    <mergeCell ref="B20:C21"/>
    <mergeCell ref="D20:D21"/>
    <mergeCell ref="F21:H21"/>
    <mergeCell ref="H36:J36"/>
    <mergeCell ref="A38:C38"/>
    <mergeCell ref="D38:E38"/>
    <mergeCell ref="B16:D16"/>
    <mergeCell ref="F16:G16"/>
    <mergeCell ref="I16:I18"/>
    <mergeCell ref="J16:J18"/>
    <mergeCell ref="B17:D17"/>
    <mergeCell ref="F17:G17"/>
    <mergeCell ref="A14:J14"/>
    <mergeCell ref="A7:J7"/>
    <mergeCell ref="A8:J8"/>
    <mergeCell ref="B10:C10"/>
    <mergeCell ref="D10:E10"/>
    <mergeCell ref="F10:G10"/>
    <mergeCell ref="H10:I10"/>
    <mergeCell ref="B11:C11"/>
    <mergeCell ref="D11:E11"/>
    <mergeCell ref="F11:G11"/>
    <mergeCell ref="H11:I11"/>
    <mergeCell ref="A13:J13"/>
  </mergeCells>
  <printOptions horizontalCentered="1" verticalCentered="1"/>
  <pageMargins left="0" right="0.39370078740157483" top="0" bottom="0" header="0" footer="0"/>
  <pageSetup scale="80" orientation="portrait" horizontalDpi="360" verticalDpi="36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Q51"/>
  <sheetViews>
    <sheetView showGridLines="0" view="pageBreakPreview" zoomScaleNormal="100" zoomScaleSheetLayoutView="100" workbookViewId="0">
      <selection activeCell="R12" sqref="R12"/>
    </sheetView>
  </sheetViews>
  <sheetFormatPr baseColWidth="10" defaultColWidth="10.28515625" defaultRowHeight="15" x14ac:dyDescent="0.25"/>
  <cols>
    <col min="1" max="1" width="11.28515625" style="296" customWidth="1"/>
    <col min="2" max="2" width="2.140625" style="296" customWidth="1"/>
    <col min="3" max="3" width="4.5703125" style="296" customWidth="1"/>
    <col min="4" max="4" width="1.7109375" style="296" customWidth="1"/>
    <col min="5" max="5" width="13.85546875" style="296" customWidth="1"/>
    <col min="6" max="6" width="10.42578125" style="296" customWidth="1"/>
    <col min="7" max="7" width="8.140625" style="296" customWidth="1"/>
    <col min="8" max="8" width="6.5703125" style="296" customWidth="1"/>
    <col min="9" max="11" width="10.5703125" style="296" customWidth="1"/>
    <col min="12" max="12" width="1.5703125" style="296" customWidth="1"/>
    <col min="13" max="13" width="13.5703125" style="296" customWidth="1"/>
    <col min="14" max="14" width="6.42578125" style="296" customWidth="1"/>
    <col min="15" max="15" width="8.5703125" style="296" customWidth="1"/>
    <col min="16" max="16" width="8" style="296" customWidth="1"/>
    <col min="17" max="17" width="13.28515625" style="296" bestFit="1" customWidth="1"/>
    <col min="18" max="16384" width="10.28515625" style="296"/>
  </cols>
  <sheetData>
    <row r="1" spans="1:16" ht="13.5" customHeight="1" x14ac:dyDescent="0.25">
      <c r="A1" s="293"/>
      <c r="B1" s="293"/>
      <c r="C1" s="293"/>
      <c r="D1" s="293"/>
      <c r="E1" s="293"/>
      <c r="F1" s="294"/>
      <c r="G1" s="294"/>
      <c r="H1" s="294"/>
      <c r="I1" s="294"/>
      <c r="J1" s="294"/>
      <c r="K1" s="295"/>
      <c r="L1" s="295"/>
      <c r="M1" s="295"/>
    </row>
    <row r="2" spans="1:16" ht="15.75" customHeight="1" x14ac:dyDescent="0.25">
      <c r="A2" s="443" t="s">
        <v>17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</row>
    <row r="3" spans="1:16" ht="15.75" customHeight="1" x14ac:dyDescent="0.25">
      <c r="A3" s="444">
        <v>0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</row>
    <row r="4" spans="1:16" ht="15.75" customHeight="1" x14ac:dyDescent="0.25"/>
    <row r="5" spans="1:16" ht="15.75" customHeight="1" x14ac:dyDescent="0.25">
      <c r="A5" s="297" t="s">
        <v>21</v>
      </c>
      <c r="B5" s="298" t="s">
        <v>0</v>
      </c>
      <c r="C5" s="455">
        <f>+FORMATO!N2</f>
        <v>0</v>
      </c>
      <c r="D5" s="455"/>
      <c r="E5" s="455"/>
      <c r="F5" s="455"/>
      <c r="G5" s="455"/>
      <c r="H5" s="455"/>
      <c r="I5" s="455"/>
      <c r="J5" s="455"/>
      <c r="K5" s="299" t="s">
        <v>20</v>
      </c>
      <c r="L5" s="300" t="s">
        <v>0</v>
      </c>
      <c r="M5" s="301" t="s">
        <v>29</v>
      </c>
    </row>
    <row r="6" spans="1:16" ht="15.75" customHeight="1" x14ac:dyDescent="0.25">
      <c r="A6" s="297" t="s">
        <v>31</v>
      </c>
      <c r="B6" s="298" t="s">
        <v>0</v>
      </c>
      <c r="C6" s="455">
        <f>+FORMATO!N3</f>
        <v>0</v>
      </c>
      <c r="D6" s="455"/>
      <c r="E6" s="455"/>
      <c r="F6" s="455"/>
      <c r="G6" s="455"/>
      <c r="H6" s="455"/>
      <c r="I6" s="455"/>
      <c r="J6" s="455"/>
      <c r="K6" s="279" t="s">
        <v>119</v>
      </c>
      <c r="L6" s="298" t="s">
        <v>0</v>
      </c>
      <c r="M6" s="302">
        <f>+FORMATO!N7</f>
        <v>0</v>
      </c>
      <c r="N6" s="303"/>
      <c r="O6" s="303"/>
      <c r="P6" s="303"/>
    </row>
    <row r="7" spans="1:16" ht="17.45" customHeight="1" x14ac:dyDescent="0.25">
      <c r="A7" s="297" t="s">
        <v>22</v>
      </c>
      <c r="B7" s="298" t="s">
        <v>0</v>
      </c>
      <c r="C7" s="455">
        <f>+FORMATO!N4</f>
        <v>0</v>
      </c>
      <c r="D7" s="455"/>
      <c r="E7" s="455"/>
      <c r="F7" s="455"/>
      <c r="G7" s="455"/>
      <c r="H7" s="455"/>
      <c r="I7" s="455"/>
      <c r="J7" s="455"/>
      <c r="K7" s="279" t="s">
        <v>158</v>
      </c>
      <c r="L7" s="298" t="s">
        <v>0</v>
      </c>
      <c r="M7" s="302">
        <f>+FORMATO!N9</f>
        <v>0</v>
      </c>
      <c r="N7" s="303"/>
      <c r="O7" s="303"/>
      <c r="P7" s="303"/>
    </row>
    <row r="8" spans="1:16" ht="19.149999999999999" customHeight="1" x14ac:dyDescent="0.25">
      <c r="A8" s="297" t="s">
        <v>23</v>
      </c>
      <c r="B8" s="298" t="s">
        <v>0</v>
      </c>
      <c r="C8" s="455">
        <f>+FORMATO!N5</f>
        <v>0</v>
      </c>
      <c r="D8" s="455"/>
      <c r="E8" s="455"/>
      <c r="F8" s="455"/>
      <c r="G8" s="455"/>
      <c r="H8" s="455"/>
      <c r="I8" s="455"/>
      <c r="J8" s="455"/>
      <c r="K8" s="304" t="s">
        <v>36</v>
      </c>
      <c r="L8" s="298" t="s">
        <v>0</v>
      </c>
      <c r="M8" s="305">
        <f>+FORMATO!N9</f>
        <v>0</v>
      </c>
      <c r="N8" s="303"/>
      <c r="O8" s="303"/>
      <c r="P8" s="303"/>
    </row>
    <row r="9" spans="1:16" ht="11.25" customHeight="1" x14ac:dyDescent="0.25">
      <c r="A9" s="306" t="s">
        <v>101</v>
      </c>
      <c r="B9" s="307"/>
      <c r="C9" s="307"/>
      <c r="D9" s="298"/>
      <c r="E9" s="308"/>
      <c r="F9" s="308"/>
      <c r="G9" s="308"/>
      <c r="H9" s="308"/>
      <c r="I9" s="308"/>
      <c r="J9" s="309"/>
      <c r="K9" s="279"/>
      <c r="L9" s="298"/>
      <c r="M9" s="310"/>
      <c r="N9" s="303"/>
      <c r="O9" s="303"/>
      <c r="P9" s="303"/>
    </row>
    <row r="10" spans="1:16" x14ac:dyDescent="0.25">
      <c r="A10" s="447" t="s">
        <v>30</v>
      </c>
      <c r="B10" s="448"/>
      <c r="C10" s="448"/>
      <c r="D10" s="448"/>
      <c r="E10" s="448"/>
      <c r="F10" s="448"/>
      <c r="G10" s="448"/>
      <c r="H10" s="448"/>
      <c r="I10" s="448"/>
      <c r="J10" s="448"/>
      <c r="K10" s="448"/>
      <c r="L10" s="448"/>
      <c r="M10" s="449"/>
      <c r="N10" s="303"/>
      <c r="O10" s="303"/>
      <c r="P10" s="303"/>
    </row>
    <row r="11" spans="1:16" ht="15.75" customHeight="1" x14ac:dyDescent="0.25">
      <c r="A11" s="450" t="s">
        <v>117</v>
      </c>
      <c r="B11" s="451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2"/>
      <c r="N11" s="303"/>
      <c r="O11" s="303"/>
      <c r="P11" s="303"/>
    </row>
    <row r="12" spans="1:16" ht="6.75" customHeight="1" x14ac:dyDescent="0.25">
      <c r="A12" s="311"/>
      <c r="B12" s="312"/>
      <c r="C12" s="312"/>
      <c r="D12" s="313"/>
      <c r="E12" s="314"/>
      <c r="F12" s="315"/>
      <c r="G12" s="314"/>
      <c r="H12" s="314"/>
      <c r="I12" s="314"/>
      <c r="J12" s="314"/>
      <c r="K12" s="316"/>
      <c r="L12" s="313"/>
      <c r="M12" s="317"/>
      <c r="N12" s="303"/>
      <c r="O12" s="303"/>
      <c r="P12" s="303"/>
    </row>
    <row r="13" spans="1:16" ht="15.75" customHeight="1" x14ac:dyDescent="0.25">
      <c r="A13" s="453" t="s">
        <v>19</v>
      </c>
      <c r="B13" s="454"/>
      <c r="C13" s="454"/>
      <c r="D13" s="454"/>
      <c r="E13" s="454"/>
      <c r="F13" s="318"/>
      <c r="G13" s="318"/>
      <c r="H13" s="318"/>
      <c r="I13" s="318"/>
      <c r="J13" s="319"/>
      <c r="K13" s="319"/>
      <c r="L13" s="319"/>
      <c r="M13" s="320"/>
      <c r="O13" s="303"/>
      <c r="P13" s="303"/>
    </row>
    <row r="14" spans="1:16" ht="15.75" customHeight="1" x14ac:dyDescent="0.25">
      <c r="A14" s="321" t="s">
        <v>26</v>
      </c>
      <c r="B14" s="322"/>
      <c r="C14" s="322"/>
      <c r="D14" s="323" t="s">
        <v>0</v>
      </c>
      <c r="E14" s="324">
        <f>+FORMATO!N15</f>
        <v>0</v>
      </c>
      <c r="F14" s="323"/>
      <c r="G14" s="325"/>
      <c r="H14" s="326"/>
      <c r="I14" s="326"/>
      <c r="J14" s="327"/>
      <c r="K14" s="328" t="s">
        <v>32</v>
      </c>
      <c r="L14" s="329" t="s">
        <v>0</v>
      </c>
      <c r="M14" s="330">
        <f>+FORMATO!N11</f>
        <v>0</v>
      </c>
      <c r="O14" s="303"/>
    </row>
    <row r="15" spans="1:16" ht="15.75" customHeight="1" x14ac:dyDescent="0.25">
      <c r="A15" s="321" t="s">
        <v>27</v>
      </c>
      <c r="B15" s="322"/>
      <c r="C15" s="322"/>
      <c r="D15" s="323" t="s">
        <v>0</v>
      </c>
      <c r="E15" s="324">
        <f>+FORMATO!N16</f>
        <v>0</v>
      </c>
      <c r="F15" s="323"/>
      <c r="G15" s="325"/>
      <c r="H15" s="326"/>
      <c r="I15" s="326"/>
      <c r="J15" s="327"/>
      <c r="K15" s="328" t="s">
        <v>24</v>
      </c>
      <c r="L15" s="329" t="s">
        <v>0</v>
      </c>
      <c r="M15" s="331">
        <f>+FORMATO!N12</f>
        <v>0</v>
      </c>
      <c r="O15" s="303"/>
      <c r="P15" s="303"/>
    </row>
    <row r="16" spans="1:16" ht="15.75" customHeight="1" x14ac:dyDescent="0.25">
      <c r="A16" s="321" t="s">
        <v>118</v>
      </c>
      <c r="B16" s="322"/>
      <c r="C16" s="322"/>
      <c r="D16" s="323" t="s">
        <v>0</v>
      </c>
      <c r="E16" s="324">
        <f>+FORMATO!N17</f>
        <v>0</v>
      </c>
      <c r="F16" s="323"/>
      <c r="G16" s="325"/>
      <c r="H16" s="326"/>
      <c r="I16" s="326"/>
      <c r="J16" s="327"/>
      <c r="K16" s="328" t="s">
        <v>25</v>
      </c>
      <c r="L16" s="329" t="s">
        <v>0</v>
      </c>
      <c r="M16" s="331">
        <f>+FORMATO!N13</f>
        <v>0</v>
      </c>
      <c r="O16" s="303"/>
      <c r="P16" s="303"/>
    </row>
    <row r="17" spans="1:17" ht="15.75" customHeight="1" x14ac:dyDescent="0.25">
      <c r="A17" s="332" t="s">
        <v>28</v>
      </c>
      <c r="B17" s="333"/>
      <c r="C17" s="333"/>
      <c r="D17" s="334" t="s">
        <v>0</v>
      </c>
      <c r="E17" s="335" t="s">
        <v>84</v>
      </c>
      <c r="F17" s="336"/>
      <c r="G17" s="336"/>
      <c r="H17" s="336"/>
      <c r="I17" s="336"/>
      <c r="J17" s="337"/>
      <c r="K17" s="338"/>
      <c r="L17" s="339"/>
      <c r="M17" s="340"/>
      <c r="O17" s="303"/>
      <c r="P17" s="303"/>
    </row>
    <row r="18" spans="1:17" ht="19.5" customHeight="1" x14ac:dyDescent="0.25">
      <c r="A18" s="341"/>
      <c r="B18" s="342"/>
      <c r="C18" s="342"/>
      <c r="D18" s="445"/>
      <c r="E18" s="445"/>
      <c r="F18" s="342"/>
      <c r="G18" s="342"/>
      <c r="H18" s="342"/>
      <c r="I18" s="343"/>
      <c r="J18" s="343"/>
      <c r="K18" s="446"/>
      <c r="L18" s="446"/>
      <c r="M18" s="344"/>
      <c r="N18" s="303"/>
      <c r="O18" s="345"/>
      <c r="P18" s="345"/>
    </row>
    <row r="19" spans="1:17" ht="17.25" customHeight="1" x14ac:dyDescent="0.25">
      <c r="A19" s="346"/>
      <c r="B19" s="347"/>
      <c r="C19" s="347"/>
      <c r="D19" s="456" t="s">
        <v>73</v>
      </c>
      <c r="E19" s="457"/>
      <c r="F19" s="457"/>
      <c r="G19" s="457"/>
      <c r="H19" s="458"/>
      <c r="I19" s="474" t="s">
        <v>72</v>
      </c>
      <c r="J19" s="474"/>
      <c r="K19" s="475"/>
      <c r="L19" s="348"/>
      <c r="M19" s="349"/>
      <c r="N19" s="303"/>
      <c r="O19" s="345"/>
      <c r="P19" s="345"/>
    </row>
    <row r="20" spans="1:17" ht="17.25" customHeight="1" x14ac:dyDescent="0.25">
      <c r="A20" s="350"/>
      <c r="B20" s="295"/>
      <c r="C20" s="295"/>
      <c r="D20" s="459"/>
      <c r="E20" s="460"/>
      <c r="F20" s="460"/>
      <c r="G20" s="460"/>
      <c r="H20" s="461"/>
      <c r="I20" s="351">
        <v>1</v>
      </c>
      <c r="J20" s="352">
        <v>2</v>
      </c>
      <c r="K20" s="352">
        <v>3</v>
      </c>
      <c r="L20" s="353"/>
      <c r="M20" s="354"/>
      <c r="N20" s="303"/>
      <c r="O20" s="355"/>
      <c r="P20" s="356"/>
    </row>
    <row r="21" spans="1:17" ht="25.5" customHeight="1" x14ac:dyDescent="0.25">
      <c r="A21" s="350"/>
      <c r="B21" s="295"/>
      <c r="C21" s="295"/>
      <c r="D21" s="357" t="s">
        <v>70</v>
      </c>
      <c r="E21" s="358"/>
      <c r="F21" s="359"/>
      <c r="G21" s="359"/>
      <c r="H21" s="360" t="s">
        <v>66</v>
      </c>
      <c r="I21" s="77">
        <f>+Datos!G13</f>
        <v>0</v>
      </c>
      <c r="J21" s="77">
        <f>+Datos!H13</f>
        <v>0</v>
      </c>
      <c r="K21" s="77">
        <f>+Datos!I13</f>
        <v>0</v>
      </c>
      <c r="L21" s="361"/>
      <c r="M21" s="362"/>
      <c r="N21" s="303"/>
      <c r="O21" s="303"/>
      <c r="P21" s="303"/>
    </row>
    <row r="22" spans="1:17" ht="25.5" customHeight="1" x14ac:dyDescent="0.25">
      <c r="A22" s="350"/>
      <c r="B22" s="295"/>
      <c r="C22" s="295"/>
      <c r="D22" s="357" t="s">
        <v>71</v>
      </c>
      <c r="E22" s="358"/>
      <c r="F22" s="363"/>
      <c r="G22" s="363"/>
      <c r="H22" s="360" t="s">
        <v>66</v>
      </c>
      <c r="I22" s="77">
        <f>+Datos!G14</f>
        <v>0</v>
      </c>
      <c r="J22" s="77">
        <f>+Datos!H14</f>
        <v>0</v>
      </c>
      <c r="K22" s="77">
        <f>+Datos!I14</f>
        <v>0</v>
      </c>
      <c r="L22" s="468"/>
      <c r="M22" s="467"/>
      <c r="N22" s="303"/>
      <c r="O22" s="364"/>
      <c r="P22" s="303"/>
    </row>
    <row r="23" spans="1:17" ht="25.5" customHeight="1" x14ac:dyDescent="0.25">
      <c r="A23" s="350"/>
      <c r="B23" s="295"/>
      <c r="C23" s="295"/>
      <c r="D23" s="357" t="s">
        <v>68</v>
      </c>
      <c r="E23" s="358"/>
      <c r="F23" s="363"/>
      <c r="G23" s="363"/>
      <c r="H23" s="360" t="s">
        <v>1</v>
      </c>
      <c r="I23" s="365" t="e">
        <f>+Datos!G15</f>
        <v>#DIV/0!</v>
      </c>
      <c r="J23" s="365" t="e">
        <f>+Datos!H15</f>
        <v>#DIV/0!</v>
      </c>
      <c r="K23" s="365" t="e">
        <f>+Datos!I15</f>
        <v>#DIV/0!</v>
      </c>
      <c r="L23" s="466"/>
      <c r="M23" s="467"/>
      <c r="N23" s="303"/>
      <c r="O23" s="303"/>
      <c r="P23" s="364"/>
    </row>
    <row r="24" spans="1:17" ht="25.5" customHeight="1" x14ac:dyDescent="0.25">
      <c r="A24" s="366"/>
      <c r="B24" s="367"/>
      <c r="C24" s="367"/>
      <c r="D24" s="368" t="s">
        <v>69</v>
      </c>
      <c r="E24" s="358"/>
      <c r="F24" s="363"/>
      <c r="G24" s="363"/>
      <c r="H24" s="360" t="s">
        <v>1</v>
      </c>
      <c r="I24" s="469" t="e">
        <f>+Datos!G16</f>
        <v>#DIV/0!</v>
      </c>
      <c r="J24" s="470"/>
      <c r="K24" s="471"/>
      <c r="L24" s="369"/>
      <c r="M24" s="362"/>
      <c r="N24" s="303"/>
      <c r="O24" s="303"/>
      <c r="P24" s="303"/>
    </row>
    <row r="25" spans="1:17" ht="25.5" customHeight="1" x14ac:dyDescent="0.25">
      <c r="A25" s="370"/>
      <c r="B25" s="371"/>
      <c r="C25" s="371"/>
      <c r="D25" s="371"/>
      <c r="E25" s="372"/>
      <c r="F25" s="372"/>
      <c r="G25" s="372"/>
      <c r="H25" s="372"/>
      <c r="I25" s="373"/>
      <c r="J25" s="373"/>
      <c r="K25" s="373"/>
      <c r="L25" s="372"/>
      <c r="M25" s="374"/>
      <c r="N25" s="303"/>
      <c r="O25" s="303"/>
      <c r="P25" s="303"/>
      <c r="Q25" s="375"/>
    </row>
    <row r="26" spans="1:17" ht="6" customHeight="1" x14ac:dyDescent="0.25">
      <c r="A26" s="376"/>
      <c r="B26" s="377"/>
      <c r="C26" s="377"/>
      <c r="D26" s="377"/>
      <c r="E26" s="378"/>
      <c r="F26" s="379"/>
      <c r="G26" s="378"/>
      <c r="H26" s="378"/>
      <c r="I26" s="380"/>
      <c r="J26" s="380"/>
      <c r="K26" s="380"/>
      <c r="L26" s="380"/>
      <c r="M26" s="381"/>
      <c r="N26" s="303"/>
      <c r="O26" s="303"/>
      <c r="P26" s="303"/>
    </row>
    <row r="27" spans="1:17" ht="12.75" customHeight="1" x14ac:dyDescent="0.25">
      <c r="A27" s="382" t="s">
        <v>74</v>
      </c>
      <c r="B27" s="383"/>
      <c r="C27" s="383"/>
      <c r="D27" s="367"/>
      <c r="E27" s="369"/>
      <c r="M27" s="384"/>
    </row>
    <row r="28" spans="1:17" ht="22.5" customHeight="1" x14ac:dyDescent="0.25">
      <c r="A28" s="385" t="s">
        <v>75</v>
      </c>
      <c r="B28" s="386"/>
      <c r="C28" s="386"/>
      <c r="D28" s="367"/>
      <c r="E28" s="369"/>
      <c r="F28" s="472" t="s">
        <v>176</v>
      </c>
      <c r="G28" s="473"/>
      <c r="M28" s="384"/>
    </row>
    <row r="29" spans="1:17" x14ac:dyDescent="0.25">
      <c r="A29" s="387" t="s">
        <v>112</v>
      </c>
      <c r="B29" s="386"/>
      <c r="C29" s="386"/>
      <c r="D29" s="367"/>
      <c r="E29" s="369"/>
      <c r="F29" s="388"/>
      <c r="G29" s="388"/>
      <c r="M29" s="384"/>
    </row>
    <row r="30" spans="1:17" ht="22.5" customHeight="1" x14ac:dyDescent="0.25">
      <c r="A30" s="389" t="s">
        <v>115</v>
      </c>
      <c r="B30" s="386"/>
      <c r="C30" s="386"/>
      <c r="D30" s="367"/>
      <c r="E30" s="369"/>
      <c r="F30" s="462">
        <f>+Datos!E25</f>
        <v>0</v>
      </c>
      <c r="G30" s="463"/>
      <c r="M30" s="384"/>
    </row>
    <row r="31" spans="1:17" ht="22.5" customHeight="1" x14ac:dyDescent="0.25">
      <c r="A31" s="389" t="s">
        <v>113</v>
      </c>
      <c r="B31" s="386"/>
      <c r="C31" s="386"/>
      <c r="D31" s="367"/>
      <c r="E31" s="369"/>
      <c r="F31" s="462">
        <f>+Datos!E26</f>
        <v>0</v>
      </c>
      <c r="G31" s="463"/>
      <c r="M31" s="384"/>
    </row>
    <row r="32" spans="1:17" ht="14.25" customHeight="1" x14ac:dyDescent="0.25">
      <c r="A32" s="390"/>
      <c r="B32" s="336"/>
      <c r="C32" s="336"/>
      <c r="D32" s="336"/>
      <c r="E32" s="336"/>
      <c r="F32" s="336"/>
      <c r="G32" s="336"/>
      <c r="H32" s="336"/>
      <c r="I32" s="336"/>
      <c r="J32" s="336"/>
      <c r="K32" s="336"/>
      <c r="L32" s="336"/>
      <c r="M32" s="391"/>
    </row>
    <row r="33" spans="1:16" ht="5.25" customHeight="1" x14ac:dyDescent="0.25"/>
    <row r="34" spans="1:16" ht="18" customHeight="1" x14ac:dyDescent="0.25">
      <c r="A34" s="383" t="s">
        <v>99</v>
      </c>
      <c r="B34" s="392"/>
      <c r="C34" s="392"/>
      <c r="D34" s="172"/>
      <c r="E34" s="172"/>
      <c r="F34" s="172"/>
      <c r="G34" s="172"/>
      <c r="H34" s="172"/>
      <c r="I34" s="172"/>
      <c r="J34" s="393"/>
      <c r="K34" s="393"/>
      <c r="L34" s="393"/>
      <c r="M34" s="393"/>
    </row>
    <row r="35" spans="1:16" ht="17.25" customHeight="1" x14ac:dyDescent="0.25">
      <c r="A35" s="476" t="s">
        <v>171</v>
      </c>
      <c r="B35" s="476"/>
      <c r="C35" s="476"/>
      <c r="D35" s="476"/>
      <c r="E35" s="476"/>
      <c r="F35" s="476"/>
      <c r="G35" s="476"/>
      <c r="H35" s="476"/>
      <c r="I35" s="476"/>
      <c r="J35" s="476"/>
      <c r="K35" s="476"/>
      <c r="L35" s="476"/>
      <c r="M35" s="476"/>
    </row>
    <row r="36" spans="1:16" ht="34.15" customHeight="1" x14ac:dyDescent="0.25">
      <c r="A36" s="465" t="s">
        <v>172</v>
      </c>
      <c r="B36" s="465"/>
      <c r="C36" s="465"/>
      <c r="D36" s="465"/>
      <c r="E36" s="465"/>
      <c r="F36" s="465"/>
      <c r="G36" s="465"/>
      <c r="H36" s="465"/>
      <c r="I36" s="465"/>
      <c r="J36" s="465"/>
      <c r="K36" s="465"/>
      <c r="L36" s="465"/>
      <c r="M36" s="465"/>
    </row>
    <row r="37" spans="1:16" ht="17.45" customHeight="1" x14ac:dyDescent="0.25">
      <c r="A37" s="465" t="s">
        <v>173</v>
      </c>
      <c r="B37" s="465"/>
      <c r="C37" s="465"/>
      <c r="D37" s="465"/>
      <c r="E37" s="465"/>
      <c r="F37" s="465"/>
      <c r="G37" s="465"/>
      <c r="H37" s="465"/>
      <c r="I37" s="465"/>
      <c r="J37" s="465"/>
      <c r="K37" s="465"/>
      <c r="L37" s="465"/>
      <c r="M37" s="465"/>
      <c r="N37" s="303"/>
      <c r="O37" s="303"/>
      <c r="P37" s="303"/>
    </row>
    <row r="38" spans="1:16" ht="25.15" customHeight="1" x14ac:dyDescent="0.25">
      <c r="A38" s="465" t="s">
        <v>174</v>
      </c>
      <c r="B38" s="465"/>
      <c r="C38" s="465"/>
      <c r="D38" s="465"/>
      <c r="E38" s="465"/>
      <c r="F38" s="465"/>
      <c r="G38" s="465"/>
      <c r="H38" s="465"/>
      <c r="I38" s="465"/>
      <c r="J38" s="465"/>
      <c r="K38" s="465"/>
      <c r="L38" s="465"/>
      <c r="M38" s="465"/>
      <c r="N38" s="303"/>
      <c r="O38" s="303"/>
      <c r="P38" s="303"/>
    </row>
    <row r="39" spans="1:16" ht="27.6" customHeight="1" x14ac:dyDescent="0.25">
      <c r="A39" s="464" t="s">
        <v>175</v>
      </c>
      <c r="B39" s="464"/>
      <c r="C39" s="464"/>
      <c r="D39" s="464"/>
      <c r="E39" s="464"/>
      <c r="F39" s="464"/>
      <c r="G39" s="464"/>
      <c r="H39" s="464"/>
      <c r="I39" s="464"/>
      <c r="J39" s="464"/>
      <c r="K39" s="464"/>
      <c r="L39" s="464"/>
      <c r="M39" s="464"/>
      <c r="N39" s="303"/>
      <c r="O39" s="303"/>
      <c r="P39" s="303"/>
    </row>
    <row r="40" spans="1:16" ht="4.9000000000000004" customHeight="1" x14ac:dyDescent="0.25">
      <c r="A40" s="394"/>
      <c r="B40" s="394"/>
      <c r="C40" s="394"/>
      <c r="N40" s="303"/>
      <c r="O40" s="303"/>
      <c r="P40" s="303"/>
    </row>
    <row r="41" spans="1:16" ht="18" customHeight="1" x14ac:dyDescent="0.25">
      <c r="A41" s="395" t="s">
        <v>100</v>
      </c>
      <c r="B41" s="396"/>
      <c r="C41" s="397" t="s">
        <v>95</v>
      </c>
      <c r="D41" s="397"/>
      <c r="E41" s="398" t="s">
        <v>102</v>
      </c>
      <c r="F41" s="398"/>
      <c r="G41" s="398"/>
      <c r="H41" s="398"/>
      <c r="I41" s="398"/>
      <c r="J41" s="398"/>
      <c r="K41" s="398"/>
      <c r="L41" s="398"/>
      <c r="M41" s="398"/>
      <c r="N41" s="303"/>
      <c r="O41" s="303"/>
      <c r="P41" s="303"/>
    </row>
    <row r="42" spans="1:16" ht="25.15" customHeight="1" x14ac:dyDescent="0.25">
      <c r="A42" s="325"/>
      <c r="B42" s="325"/>
      <c r="C42" s="325"/>
      <c r="D42" s="325"/>
      <c r="E42" s="327"/>
      <c r="F42" s="327"/>
      <c r="G42" s="327"/>
      <c r="H42" s="327"/>
      <c r="I42" s="327"/>
      <c r="J42" s="327"/>
      <c r="K42" s="327"/>
      <c r="L42" s="399"/>
      <c r="M42" s="399"/>
      <c r="N42" s="303"/>
      <c r="O42" s="303"/>
      <c r="P42" s="303"/>
    </row>
    <row r="43" spans="1:16" ht="18" customHeight="1" x14ac:dyDescent="0.25">
      <c r="B43" s="394"/>
      <c r="C43" s="394"/>
      <c r="D43" s="400"/>
      <c r="E43" s="400"/>
      <c r="F43" s="400"/>
      <c r="G43" s="400"/>
      <c r="H43" s="400"/>
      <c r="I43" s="400"/>
      <c r="J43" s="400"/>
      <c r="K43" s="400"/>
      <c r="L43" s="401"/>
      <c r="M43" s="402"/>
      <c r="N43" s="303"/>
      <c r="O43" s="303"/>
      <c r="P43" s="303"/>
    </row>
    <row r="44" spans="1:16" ht="18" customHeight="1" x14ac:dyDescent="0.25">
      <c r="B44" s="394"/>
      <c r="C44" s="394"/>
      <c r="D44" s="400"/>
      <c r="E44" s="400"/>
      <c r="F44" s="400"/>
      <c r="G44" s="400"/>
      <c r="H44" s="400"/>
      <c r="I44" s="400"/>
      <c r="J44" s="400"/>
      <c r="K44" s="400"/>
      <c r="L44" s="401"/>
      <c r="M44" s="401"/>
      <c r="N44" s="303"/>
      <c r="O44" s="303"/>
      <c r="P44" s="303"/>
    </row>
    <row r="45" spans="1:16" ht="18" customHeight="1" x14ac:dyDescent="0.25">
      <c r="B45" s="403"/>
      <c r="C45" s="403"/>
      <c r="D45" s="404"/>
      <c r="E45" s="404"/>
      <c r="F45" s="404"/>
      <c r="G45" s="404"/>
      <c r="H45" s="404"/>
      <c r="I45" s="404"/>
      <c r="J45" s="404"/>
      <c r="K45" s="404"/>
      <c r="L45" s="404"/>
      <c r="M45" s="404"/>
      <c r="N45" s="303"/>
      <c r="O45" s="303"/>
      <c r="P45" s="303"/>
    </row>
    <row r="46" spans="1:16" ht="14.25" customHeight="1" x14ac:dyDescent="0.25">
      <c r="A46" s="403" t="s">
        <v>18</v>
      </c>
      <c r="B46" s="403"/>
      <c r="C46" s="403"/>
      <c r="D46" s="293"/>
      <c r="E46" s="293"/>
      <c r="F46" s="293"/>
      <c r="G46" s="293"/>
      <c r="H46" s="293"/>
      <c r="I46" s="293"/>
      <c r="J46" s="405"/>
      <c r="K46" s="405"/>
      <c r="L46" s="405"/>
      <c r="M46" s="405"/>
      <c r="N46" s="303"/>
      <c r="O46" s="303"/>
      <c r="P46" s="303"/>
    </row>
    <row r="47" spans="1:16" ht="17.25" customHeight="1" x14ac:dyDescent="0.25">
      <c r="A47" s="403" t="s">
        <v>177</v>
      </c>
      <c r="B47" s="403"/>
      <c r="C47" s="403"/>
      <c r="D47" s="295"/>
      <c r="E47" s="295"/>
      <c r="F47" s="295"/>
      <c r="G47" s="295"/>
      <c r="H47" s="295"/>
      <c r="I47" s="295"/>
      <c r="J47" s="295"/>
      <c r="K47" s="295"/>
      <c r="L47" s="295"/>
      <c r="M47" s="402" t="s">
        <v>76</v>
      </c>
      <c r="N47" s="303"/>
      <c r="O47" s="303"/>
      <c r="P47" s="303"/>
    </row>
    <row r="48" spans="1:16" ht="16.5" customHeight="1" x14ac:dyDescent="0.25">
      <c r="A48" s="295"/>
      <c r="B48" s="295"/>
      <c r="C48" s="295"/>
      <c r="D48" s="295"/>
      <c r="E48" s="295"/>
      <c r="F48" s="295"/>
      <c r="G48" s="295"/>
      <c r="H48" s="295"/>
      <c r="I48" s="295"/>
      <c r="J48" s="295"/>
      <c r="K48" s="295"/>
      <c r="L48" s="295"/>
      <c r="M48" s="295"/>
      <c r="N48" s="303"/>
      <c r="O48" s="303"/>
      <c r="P48" s="303"/>
    </row>
    <row r="49" spans="1:13" x14ac:dyDescent="0.25">
      <c r="A49" s="295"/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</row>
    <row r="50" spans="1:13" ht="15.95" customHeight="1" x14ac:dyDescent="0.25">
      <c r="A50" s="295"/>
      <c r="B50" s="295"/>
      <c r="C50" s="295"/>
      <c r="D50" s="401"/>
      <c r="E50" s="401"/>
      <c r="F50" s="401"/>
      <c r="G50" s="401"/>
      <c r="H50" s="401"/>
      <c r="I50" s="401"/>
      <c r="J50" s="295"/>
      <c r="K50" s="295"/>
      <c r="L50" s="295"/>
      <c r="M50" s="295"/>
    </row>
    <row r="51" spans="1:13" ht="15.95" customHeight="1" x14ac:dyDescent="0.25"/>
  </sheetData>
  <sheetProtection algorithmName="SHA-512" hashValue="8NM1+p6p3LesDUstMxFGHu0zYxm1d4zXGYtLxhJOWwI+xJ9//NVS0q83GcKW2Ki+XgVMpMuspxvNsKuxOQLOxg==" saltValue="QYjBUm0XnOsAQh3sj8wCVA==" spinCount="100000" sheet="1" objects="1" scenarios="1"/>
  <protectedRanges>
    <protectedRange sqref="E12" name="Rango3_3_1_1_1_1_1_1_1_1"/>
    <protectedRange sqref="E7:E9 C7:D8" name="Rango3_3_1_1_1_1_1_1_1_1_1"/>
    <protectedRange sqref="C5:E6" name="Rango3_3_1_1_1_1_1_2_1_1"/>
  </protectedRanges>
  <mergeCells count="24">
    <mergeCell ref="D19:H20"/>
    <mergeCell ref="F30:G30"/>
    <mergeCell ref="F31:G31"/>
    <mergeCell ref="A39:M39"/>
    <mergeCell ref="A37:M37"/>
    <mergeCell ref="L23:M23"/>
    <mergeCell ref="L22:M22"/>
    <mergeCell ref="I24:K24"/>
    <mergeCell ref="F28:G28"/>
    <mergeCell ref="I19:K19"/>
    <mergeCell ref="A35:M35"/>
    <mergeCell ref="A36:M36"/>
    <mergeCell ref="A38:M38"/>
    <mergeCell ref="A2:M2"/>
    <mergeCell ref="A3:M3"/>
    <mergeCell ref="D18:E18"/>
    <mergeCell ref="K18:L18"/>
    <mergeCell ref="A10:M10"/>
    <mergeCell ref="A11:M11"/>
    <mergeCell ref="A13:E13"/>
    <mergeCell ref="C5:J5"/>
    <mergeCell ref="C6:J6"/>
    <mergeCell ref="C7:J7"/>
    <mergeCell ref="C8:J8"/>
  </mergeCells>
  <dataValidations disablePrompts="1" count="2">
    <dataValidation type="list" allowBlank="1" showInputMessage="1" showErrorMessage="1" sqref="F28:G28" xr:uid="{00000000-0002-0000-0000-000000000000}">
      <formula1>"-,Procedimiento A,Procedimiento B"</formula1>
    </dataValidation>
    <dataValidation type="list" allowBlank="1" showInputMessage="1" showErrorMessage="1" sqref="E16" xr:uid="{00000000-0002-0000-0000-000001000000}">
      <formula1>"-, Suelo, Agregado fino, Afirmado, Base granular"</formula1>
    </dataValidation>
  </dataValidations>
  <printOptions horizontalCentered="1"/>
  <pageMargins left="0" right="0" top="1.3779527559055118" bottom="0" header="0" footer="0"/>
  <pageSetup paperSize="274" scale="90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showGridLines="0" tabSelected="1" zoomScaleNormal="100" zoomScaleSheetLayoutView="100" workbookViewId="0">
      <selection activeCell="K20" sqref="K20"/>
    </sheetView>
  </sheetViews>
  <sheetFormatPr baseColWidth="10" defaultColWidth="10.28515625" defaultRowHeight="15" x14ac:dyDescent="0.25"/>
  <cols>
    <col min="1" max="1" width="6.42578125" style="28" customWidth="1"/>
    <col min="2" max="9" width="11.7109375" style="28" customWidth="1"/>
    <col min="10" max="10" width="1.5703125" style="28" customWidth="1"/>
    <col min="11" max="11" width="13.5703125" style="28" customWidth="1"/>
    <col min="12" max="16" width="16.85546875" style="28" customWidth="1"/>
    <col min="17" max="16384" width="10.28515625" style="28"/>
  </cols>
  <sheetData>
    <row r="1" spans="1:14" ht="15" customHeight="1" x14ac:dyDescent="0.25">
      <c r="A1" s="477" t="s">
        <v>77</v>
      </c>
      <c r="B1" s="478"/>
      <c r="C1" s="478"/>
      <c r="D1" s="478"/>
      <c r="E1" s="478"/>
      <c r="F1" s="478"/>
      <c r="G1" s="478"/>
      <c r="H1" s="478"/>
      <c r="I1" s="478"/>
      <c r="J1" s="478"/>
      <c r="K1" s="479"/>
      <c r="L1" s="184" t="s">
        <v>116</v>
      </c>
      <c r="M1" s="29"/>
      <c r="N1" s="29"/>
    </row>
    <row r="2" spans="1:14" ht="15.75" customHeight="1" x14ac:dyDescent="0.25">
      <c r="A2" s="480" t="s">
        <v>117</v>
      </c>
      <c r="B2" s="481"/>
      <c r="C2" s="481"/>
      <c r="D2" s="481"/>
      <c r="E2" s="481"/>
      <c r="F2" s="481"/>
      <c r="G2" s="481"/>
      <c r="H2" s="481"/>
      <c r="I2" s="481"/>
      <c r="J2" s="481"/>
      <c r="K2" s="482"/>
      <c r="L2" s="185"/>
      <c r="M2" s="29">
        <f>+FORMATO!H11</f>
        <v>0</v>
      </c>
      <c r="N2" s="29"/>
    </row>
    <row r="3" spans="1:14" ht="6.75" customHeight="1" x14ac:dyDescent="0.25">
      <c r="A3" s="30"/>
      <c r="B3" s="31"/>
      <c r="C3" s="32"/>
      <c r="D3" s="42"/>
      <c r="E3" s="32"/>
      <c r="F3" s="32"/>
      <c r="G3" s="32"/>
      <c r="H3" s="32"/>
      <c r="I3" s="33"/>
      <c r="J3" s="31"/>
      <c r="K3" s="34"/>
      <c r="L3" s="29"/>
      <c r="M3" s="29"/>
      <c r="N3" s="29"/>
    </row>
    <row r="4" spans="1:14" ht="17.25" customHeight="1" x14ac:dyDescent="0.25">
      <c r="A4" s="66"/>
      <c r="B4" s="489" t="s">
        <v>73</v>
      </c>
      <c r="C4" s="490"/>
      <c r="D4" s="490"/>
      <c r="E4" s="490"/>
      <c r="F4" s="491"/>
      <c r="G4" s="495" t="s">
        <v>72</v>
      </c>
      <c r="H4" s="495"/>
      <c r="I4" s="496"/>
      <c r="J4" s="67"/>
      <c r="K4" s="68"/>
      <c r="L4" s="29"/>
      <c r="M4" s="35"/>
      <c r="N4" s="35"/>
    </row>
    <row r="5" spans="1:14" ht="17.25" customHeight="1" x14ac:dyDescent="0.25">
      <c r="A5" s="43"/>
      <c r="B5" s="492"/>
      <c r="C5" s="493"/>
      <c r="D5" s="493"/>
      <c r="E5" s="493"/>
      <c r="F5" s="494"/>
      <c r="G5" s="71">
        <v>1</v>
      </c>
      <c r="H5" s="64">
        <v>2</v>
      </c>
      <c r="I5" s="64">
        <v>3</v>
      </c>
      <c r="J5" s="72"/>
      <c r="K5" s="51"/>
      <c r="L5" s="29"/>
      <c r="M5" s="36"/>
      <c r="N5" s="37"/>
    </row>
    <row r="6" spans="1:14" ht="22.5" customHeight="1" x14ac:dyDescent="0.25">
      <c r="A6" s="43"/>
      <c r="B6" s="73" t="s">
        <v>33</v>
      </c>
      <c r="C6" s="74"/>
      <c r="D6" s="74"/>
      <c r="E6" s="75"/>
      <c r="F6" s="76" t="s">
        <v>78</v>
      </c>
      <c r="G6" s="165">
        <v>0.42083333333333334</v>
      </c>
      <c r="H6" s="165">
        <f>+G6+0.0025</f>
        <v>0.42333333333333334</v>
      </c>
      <c r="I6" s="165">
        <f>+G6+0.0045</f>
        <v>0.42533333333333334</v>
      </c>
      <c r="J6" s="72"/>
      <c r="K6" s="78">
        <v>1.3888888888888889E-3</v>
      </c>
      <c r="L6" s="29"/>
      <c r="M6" s="36"/>
      <c r="N6" s="37"/>
    </row>
    <row r="7" spans="1:14" ht="22.5" customHeight="1" x14ac:dyDescent="0.25">
      <c r="A7" s="43"/>
      <c r="B7" s="73" t="s">
        <v>93</v>
      </c>
      <c r="C7" s="74"/>
      <c r="D7" s="74"/>
      <c r="E7" s="75"/>
      <c r="F7" s="76" t="s">
        <v>78</v>
      </c>
      <c r="G7" s="156">
        <f>G6+K7</f>
        <v>0.42777777777777776</v>
      </c>
      <c r="H7" s="156">
        <f>H6+K7</f>
        <v>0.43027777777777776</v>
      </c>
      <c r="I7" s="156">
        <f>I6+K7</f>
        <v>0.43227777777777776</v>
      </c>
      <c r="J7" s="72"/>
      <c r="K7" s="79">
        <v>6.9444444444444441E-3</v>
      </c>
      <c r="L7" s="29"/>
      <c r="M7" s="36"/>
      <c r="N7" s="37"/>
    </row>
    <row r="8" spans="1:14" ht="22.5" customHeight="1" x14ac:dyDescent="0.25">
      <c r="A8" s="43"/>
      <c r="B8" s="73" t="s">
        <v>81</v>
      </c>
      <c r="C8" s="74"/>
      <c r="D8" s="74"/>
      <c r="E8" s="75"/>
      <c r="F8" s="76" t="s">
        <v>78</v>
      </c>
      <c r="G8" s="157">
        <f>+FORMATO!H28</f>
        <v>0</v>
      </c>
      <c r="H8" s="157">
        <f>+FORMATO!I28</f>
        <v>0</v>
      </c>
      <c r="I8" s="157">
        <f>+FORMATO!J28</f>
        <v>0</v>
      </c>
      <c r="J8" s="72"/>
      <c r="K8" s="80">
        <v>1.3888888888888888E-2</v>
      </c>
      <c r="L8" s="29"/>
      <c r="M8" s="36"/>
      <c r="N8" s="37"/>
    </row>
    <row r="9" spans="1:14" ht="22.5" customHeight="1" x14ac:dyDescent="0.25">
      <c r="A9" s="43"/>
      <c r="B9" s="73" t="s">
        <v>82</v>
      </c>
      <c r="C9" s="74"/>
      <c r="D9" s="74"/>
      <c r="E9" s="75"/>
      <c r="F9" s="76" t="s">
        <v>83</v>
      </c>
      <c r="G9" s="157">
        <f>+FORMATO!H29</f>
        <v>0</v>
      </c>
      <c r="H9" s="157">
        <f>+FORMATO!I29</f>
        <v>0</v>
      </c>
      <c r="I9" s="157">
        <f>+FORMATO!J29</f>
        <v>0</v>
      </c>
      <c r="J9" s="72"/>
      <c r="K9" s="51"/>
      <c r="L9" s="29"/>
      <c r="M9" s="36"/>
      <c r="N9" s="37"/>
    </row>
    <row r="10" spans="1:14" ht="22.5" customHeight="1" x14ac:dyDescent="0.25">
      <c r="A10" s="43"/>
      <c r="B10" s="73" t="s">
        <v>34</v>
      </c>
      <c r="C10" s="74"/>
      <c r="D10" s="74"/>
      <c r="E10" s="75"/>
      <c r="F10" s="76" t="s">
        <v>78</v>
      </c>
      <c r="G10" s="156">
        <f>G7+K6</f>
        <v>0.42916666666666664</v>
      </c>
      <c r="H10" s="156">
        <f>H7+K6</f>
        <v>0.43166666666666664</v>
      </c>
      <c r="I10" s="156">
        <f>I7+K6</f>
        <v>0.43366666666666664</v>
      </c>
      <c r="J10" s="72"/>
      <c r="K10" s="51"/>
      <c r="L10" s="29"/>
      <c r="M10" s="36"/>
      <c r="N10" s="37"/>
    </row>
    <row r="11" spans="1:14" ht="22.5" customHeight="1" x14ac:dyDescent="0.25">
      <c r="A11" s="43"/>
      <c r="B11" s="73" t="s">
        <v>35</v>
      </c>
      <c r="C11" s="74"/>
      <c r="D11" s="74"/>
      <c r="E11" s="75"/>
      <c r="F11" s="76" t="s">
        <v>78</v>
      </c>
      <c r="G11" s="156">
        <f>IF(G10=0,0,G10+K8)</f>
        <v>0.44305555555555554</v>
      </c>
      <c r="H11" s="156">
        <f>IF(H10=0,0,H10+K8)</f>
        <v>0.44555555555555554</v>
      </c>
      <c r="I11" s="156">
        <f>IF(I10=0,0,I10+K8)</f>
        <v>0.44755555555555554</v>
      </c>
      <c r="J11" s="72"/>
      <c r="K11" s="51"/>
      <c r="L11" s="29"/>
      <c r="M11" s="36"/>
      <c r="N11" s="37"/>
    </row>
    <row r="12" spans="1:14" ht="22.5" customHeight="1" x14ac:dyDescent="0.25">
      <c r="A12" s="43"/>
      <c r="B12" s="73" t="s">
        <v>80</v>
      </c>
      <c r="C12" s="74"/>
      <c r="D12" s="74"/>
      <c r="E12" s="75"/>
      <c r="F12" s="76" t="s">
        <v>79</v>
      </c>
      <c r="G12" s="157">
        <f>+FORMATO!H32</f>
        <v>0</v>
      </c>
      <c r="H12" s="157">
        <f>+FORMATO!I32</f>
        <v>0</v>
      </c>
      <c r="I12" s="157">
        <f>+FORMATO!J32</f>
        <v>0</v>
      </c>
      <c r="J12" s="72"/>
      <c r="K12" s="51"/>
      <c r="L12" s="29"/>
      <c r="M12" s="36"/>
      <c r="N12" s="37"/>
    </row>
    <row r="13" spans="1:14" ht="22.5" customHeight="1" x14ac:dyDescent="0.25">
      <c r="A13" s="43"/>
      <c r="B13" s="44" t="s">
        <v>70</v>
      </c>
      <c r="C13" s="45"/>
      <c r="D13" s="46"/>
      <c r="E13" s="46"/>
      <c r="F13" s="70" t="s">
        <v>66</v>
      </c>
      <c r="G13" s="155">
        <f>+FORMATO!H33</f>
        <v>0</v>
      </c>
      <c r="H13" s="155">
        <f>+FORMATO!I33</f>
        <v>0</v>
      </c>
      <c r="I13" s="155">
        <f>+FORMATO!J33</f>
        <v>0</v>
      </c>
      <c r="J13" s="53"/>
      <c r="K13" s="52"/>
      <c r="M13" s="36"/>
      <c r="N13" s="37"/>
    </row>
    <row r="14" spans="1:14" ht="22.5" customHeight="1" x14ac:dyDescent="0.25">
      <c r="A14" s="43"/>
      <c r="B14" s="44" t="s">
        <v>71</v>
      </c>
      <c r="C14" s="45"/>
      <c r="D14" s="47"/>
      <c r="E14" s="47"/>
      <c r="F14" s="70" t="s">
        <v>66</v>
      </c>
      <c r="G14" s="155">
        <f>+FORMATO!H34</f>
        <v>0</v>
      </c>
      <c r="H14" s="155">
        <f>+FORMATO!I34</f>
        <v>0</v>
      </c>
      <c r="I14" s="155">
        <f>+FORMATO!J34</f>
        <v>0</v>
      </c>
      <c r="J14" s="497"/>
      <c r="K14" s="498"/>
      <c r="M14" s="36"/>
      <c r="N14" s="37"/>
    </row>
    <row r="15" spans="1:14" ht="22.5" customHeight="1" x14ac:dyDescent="0.25">
      <c r="A15" s="43"/>
      <c r="B15" s="73" t="s">
        <v>59</v>
      </c>
      <c r="C15" s="74"/>
      <c r="D15" s="74"/>
      <c r="E15" s="75"/>
      <c r="F15" s="164" t="s">
        <v>1</v>
      </c>
      <c r="G15" s="157" t="e">
        <f>+ROUNDUP(G14/G13*100,0)</f>
        <v>#DIV/0!</v>
      </c>
      <c r="H15" s="157" t="e">
        <f t="shared" ref="H15:I15" si="0">+ROUNDUP(H14/H13*100,0)</f>
        <v>#DIV/0!</v>
      </c>
      <c r="I15" s="157" t="e">
        <f t="shared" si="0"/>
        <v>#DIV/0!</v>
      </c>
      <c r="J15" s="90"/>
      <c r="K15" s="89"/>
      <c r="M15" s="36"/>
      <c r="N15" s="37"/>
    </row>
    <row r="16" spans="1:14" ht="22.5" customHeight="1" x14ac:dyDescent="0.25">
      <c r="A16" s="48"/>
      <c r="B16" s="49" t="s">
        <v>69</v>
      </c>
      <c r="C16" s="45"/>
      <c r="D16" s="47"/>
      <c r="E16" s="47"/>
      <c r="F16" s="70" t="s">
        <v>1</v>
      </c>
      <c r="G16" s="499" t="e">
        <f>ROUNDUP((AVERAGE(G15:I15)),0)</f>
        <v>#DIV/0!</v>
      </c>
      <c r="H16" s="500"/>
      <c r="I16" s="501"/>
      <c r="J16" s="54"/>
      <c r="K16" s="52"/>
      <c r="M16" s="36"/>
      <c r="N16" s="37"/>
    </row>
    <row r="17" spans="1:15" ht="25.5" customHeight="1" x14ac:dyDescent="0.25">
      <c r="A17" s="48"/>
      <c r="B17" s="56"/>
      <c r="C17" s="54"/>
      <c r="D17" s="50"/>
      <c r="E17" s="50"/>
      <c r="F17" s="50"/>
      <c r="G17" s="38"/>
      <c r="H17" s="38"/>
      <c r="I17" s="82"/>
      <c r="J17" s="54"/>
      <c r="K17" s="52"/>
      <c r="L17" s="29"/>
      <c r="M17" s="36"/>
      <c r="N17" s="37"/>
      <c r="O17" s="39"/>
    </row>
    <row r="18" spans="1:15" ht="18" customHeight="1" x14ac:dyDescent="0.25">
      <c r="A18" s="85"/>
      <c r="C18" s="158"/>
      <c r="D18" s="485" t="s">
        <v>85</v>
      </c>
      <c r="E18" s="486"/>
      <c r="F18" s="486"/>
      <c r="G18" s="486"/>
      <c r="H18" s="486"/>
      <c r="I18" s="83"/>
      <c r="J18" s="58"/>
      <c r="K18" s="86"/>
      <c r="L18" s="29"/>
      <c r="M18" s="29"/>
      <c r="N18" s="29"/>
    </row>
    <row r="19" spans="1:15" ht="18" customHeight="1" x14ac:dyDescent="0.25">
      <c r="A19" s="85"/>
      <c r="C19" s="41"/>
      <c r="D19" s="483" t="s">
        <v>86</v>
      </c>
      <c r="E19" s="484"/>
      <c r="F19" s="483" t="s">
        <v>87</v>
      </c>
      <c r="G19" s="484"/>
      <c r="H19" s="487" t="s">
        <v>88</v>
      </c>
      <c r="I19" s="83"/>
      <c r="J19" s="58"/>
      <c r="K19" s="86"/>
      <c r="L19" s="29"/>
      <c r="M19" s="29"/>
      <c r="N19" s="29"/>
    </row>
    <row r="20" spans="1:15" ht="18" customHeight="1" x14ac:dyDescent="0.25">
      <c r="A20" s="85"/>
      <c r="C20" s="41"/>
      <c r="D20" s="159" t="s">
        <v>89</v>
      </c>
      <c r="E20" s="159" t="s">
        <v>90</v>
      </c>
      <c r="F20" s="159" t="s">
        <v>89</v>
      </c>
      <c r="G20" s="159" t="s">
        <v>90</v>
      </c>
      <c r="H20" s="488"/>
      <c r="I20" s="83"/>
      <c r="J20" s="58"/>
      <c r="K20" s="86"/>
      <c r="L20" s="29"/>
      <c r="M20" s="29"/>
      <c r="N20" s="29"/>
    </row>
    <row r="21" spans="1:15" ht="18" customHeight="1" x14ac:dyDescent="0.25">
      <c r="A21" s="85"/>
      <c r="C21" s="84" t="s">
        <v>91</v>
      </c>
      <c r="D21" s="160" t="e">
        <f>+STDEV(MAX(G15:I15),MIN(G15:I15))</f>
        <v>#DIV/0!</v>
      </c>
      <c r="E21" s="161" t="e">
        <f>D21*2.8</f>
        <v>#DIV/0!</v>
      </c>
      <c r="F21" s="162">
        <v>2.9</v>
      </c>
      <c r="G21" s="162">
        <v>8.1999999999999993</v>
      </c>
      <c r="H21" s="163" t="e">
        <f>IF(E21&lt;G21, "cumple", "no cumple")</f>
        <v>#DIV/0!</v>
      </c>
      <c r="I21" s="59"/>
      <c r="J21" s="58"/>
      <c r="K21" s="86"/>
      <c r="L21" s="29"/>
      <c r="M21" s="29"/>
      <c r="N21" s="29"/>
    </row>
    <row r="22" spans="1:15" ht="18" customHeight="1" x14ac:dyDescent="0.25">
      <c r="A22" s="85"/>
      <c r="B22" s="59"/>
      <c r="C22" s="84" t="s">
        <v>92</v>
      </c>
      <c r="D22" s="160" t="e">
        <f>+STDEV(MAX(G15:I15),MIN(G15:I15))</f>
        <v>#DIV/0!</v>
      </c>
      <c r="E22" s="161" t="e">
        <f>D22*2.8</f>
        <v>#DIV/0!</v>
      </c>
      <c r="F22" s="81">
        <v>1.5</v>
      </c>
      <c r="G22" s="162">
        <v>4.2</v>
      </c>
      <c r="H22" s="163" t="e">
        <f>IF(E22&lt;G22, "cumple", "no cumple")</f>
        <v>#DIV/0!</v>
      </c>
      <c r="I22" s="59"/>
      <c r="J22" s="58"/>
      <c r="K22" s="86"/>
      <c r="L22" s="29"/>
      <c r="M22" s="29"/>
      <c r="N22" s="29"/>
    </row>
    <row r="23" spans="1:15" ht="18" customHeight="1" x14ac:dyDescent="0.25">
      <c r="A23" s="85"/>
      <c r="B23" s="59"/>
      <c r="C23" s="177"/>
      <c r="D23" s="178"/>
      <c r="E23" s="179"/>
      <c r="F23" s="180"/>
      <c r="G23" s="181"/>
      <c r="H23" s="182"/>
      <c r="I23" s="59"/>
      <c r="J23" s="58"/>
      <c r="K23" s="86"/>
      <c r="L23" s="29"/>
      <c r="M23" s="29"/>
      <c r="N23" s="29"/>
    </row>
    <row r="24" spans="1:15" ht="18" customHeight="1" x14ac:dyDescent="0.25">
      <c r="A24" s="85"/>
      <c r="B24" s="59"/>
      <c r="C24" s="55" t="s">
        <v>112</v>
      </c>
      <c r="D24" s="178"/>
      <c r="E24" s="179"/>
      <c r="F24" s="180"/>
      <c r="G24" s="181"/>
      <c r="H24" s="182"/>
      <c r="I24" s="59"/>
      <c r="J24" s="58"/>
      <c r="K24" s="86"/>
      <c r="L24" s="29"/>
      <c r="M24" s="29"/>
      <c r="N24" s="29"/>
    </row>
    <row r="25" spans="1:15" ht="18" customHeight="1" x14ac:dyDescent="0.25">
      <c r="A25" s="85"/>
      <c r="B25" s="59"/>
      <c r="C25" s="57" t="s">
        <v>114</v>
      </c>
      <c r="D25" s="178"/>
      <c r="E25" s="194">
        <v>0</v>
      </c>
      <c r="F25" s="180"/>
      <c r="G25" s="181"/>
      <c r="H25" s="182"/>
      <c r="I25" s="59"/>
      <c r="J25" s="58"/>
      <c r="K25" s="86"/>
      <c r="L25" s="29"/>
      <c r="M25" s="29"/>
      <c r="N25" s="29"/>
    </row>
    <row r="26" spans="1:15" ht="18" customHeight="1" x14ac:dyDescent="0.25">
      <c r="A26" s="85"/>
      <c r="B26" s="59"/>
      <c r="C26" s="57" t="s">
        <v>113</v>
      </c>
      <c r="D26" s="178"/>
      <c r="E26" s="183">
        <v>0</v>
      </c>
      <c r="F26" s="180"/>
      <c r="G26" s="181"/>
      <c r="H26" s="182"/>
      <c r="I26" s="59"/>
      <c r="J26" s="58"/>
      <c r="K26" s="86"/>
      <c r="L26" s="29"/>
      <c r="M26" s="29"/>
      <c r="N26" s="29"/>
    </row>
    <row r="27" spans="1:15" ht="18" customHeight="1" x14ac:dyDescent="0.25">
      <c r="A27" s="69"/>
      <c r="B27" s="87"/>
      <c r="C27" s="87"/>
      <c r="D27" s="87"/>
      <c r="E27" s="87"/>
      <c r="F27" s="87"/>
      <c r="G27" s="87"/>
      <c r="H27" s="87"/>
      <c r="I27" s="87"/>
      <c r="J27" s="87"/>
      <c r="K27" s="88"/>
      <c r="L27" s="29"/>
      <c r="M27" s="29"/>
      <c r="N27" s="29"/>
    </row>
    <row r="28" spans="1:15" ht="18" customHeight="1" x14ac:dyDescent="0.25">
      <c r="A28" s="60"/>
      <c r="B28" s="40"/>
      <c r="C28" s="40"/>
      <c r="D28" s="40"/>
      <c r="E28" s="40"/>
      <c r="F28" s="40"/>
      <c r="G28" s="40"/>
      <c r="H28" s="40"/>
      <c r="I28" s="40"/>
      <c r="J28" s="40"/>
      <c r="L28" s="29"/>
      <c r="M28" s="65"/>
      <c r="N28" s="29"/>
    </row>
    <row r="29" spans="1:15" ht="17.25" customHeight="1" x14ac:dyDescent="0.25">
      <c r="A29" s="62"/>
      <c r="B29" s="40"/>
      <c r="C29" s="40"/>
      <c r="D29" s="40"/>
      <c r="E29" s="40"/>
      <c r="F29" s="40"/>
      <c r="G29" s="40"/>
      <c r="H29" s="63"/>
      <c r="I29" s="63"/>
      <c r="J29" s="63"/>
      <c r="K29" s="63"/>
      <c r="L29" s="29"/>
      <c r="M29" s="29"/>
      <c r="N29" s="29"/>
    </row>
    <row r="30" spans="1:15" ht="17.25" customHeight="1" x14ac:dyDescent="0.25">
      <c r="A30" s="62"/>
      <c r="B30" s="41"/>
      <c r="C30" s="41"/>
      <c r="D30" s="41"/>
      <c r="E30" s="41"/>
      <c r="F30" s="41"/>
      <c r="G30" s="41"/>
      <c r="H30" s="41"/>
      <c r="I30" s="41"/>
      <c r="J30" s="41"/>
      <c r="K30" s="61"/>
      <c r="L30" s="29"/>
      <c r="M30" s="29"/>
      <c r="N30" s="29"/>
    </row>
    <row r="31" spans="1:15" ht="16.5" customHeight="1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29"/>
      <c r="M31" s="29"/>
      <c r="N31" s="29"/>
    </row>
    <row r="32" spans="1:15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</row>
    <row r="33" spans="1:11" ht="15.95" customHeight="1" x14ac:dyDescent="0.25">
      <c r="A33" s="41"/>
      <c r="B33" s="58"/>
      <c r="C33" s="58"/>
      <c r="D33" s="58"/>
      <c r="E33" s="58"/>
      <c r="F33" s="58"/>
      <c r="G33" s="58"/>
      <c r="H33" s="41"/>
      <c r="I33" s="41"/>
      <c r="J33" s="41"/>
      <c r="K33" s="41"/>
    </row>
    <row r="34" spans="1:11" ht="15.95" customHeight="1" x14ac:dyDescent="0.25"/>
  </sheetData>
  <sheetProtection algorithmName="SHA-512" hashValue="30HaiR52nqiYotLJpI1mB2lORNPbDurlcC6410k5mvSvnGiAmVghg7imMzZoWOpv930Refz4w5FF+iObjCt0iQ==" saltValue="+OutNn2WwZIf1rmOnZwRlA==" spinCount="100000" sheet="1" objects="1" scenarios="1"/>
  <protectedRanges>
    <protectedRange sqref="C3" name="Rango3_3_1_1_1_1_1_1_1_1"/>
    <protectedRange sqref="G11:I11" name="Rango8"/>
  </protectedRanges>
  <mergeCells count="10">
    <mergeCell ref="A1:K1"/>
    <mergeCell ref="A2:K2"/>
    <mergeCell ref="D19:E19"/>
    <mergeCell ref="D18:H18"/>
    <mergeCell ref="F19:G19"/>
    <mergeCell ref="H19:H20"/>
    <mergeCell ref="B4:F5"/>
    <mergeCell ref="G4:I4"/>
    <mergeCell ref="J14:K14"/>
    <mergeCell ref="G16:I16"/>
  </mergeCells>
  <dataValidations count="1">
    <dataValidation type="list" allowBlank="1" showInputMessage="1" showErrorMessage="1" sqref="L2" xr:uid="{00000000-0002-0000-0100-000000000000}">
      <formula1>"-, DEYVI, BEATRIZ, IVAN"</formula1>
    </dataValidation>
  </dataValidations>
  <printOptions horizontalCentered="1"/>
  <pageMargins left="0" right="0" top="1.3779527559055118" bottom="0" header="0.11811023622047245" footer="0"/>
  <pageSetup paperSize="274" scale="85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8"/>
  <sheetViews>
    <sheetView topLeftCell="A22" workbookViewId="0">
      <selection activeCell="M12" sqref="M12"/>
    </sheetView>
  </sheetViews>
  <sheetFormatPr baseColWidth="10" defaultColWidth="11.42578125" defaultRowHeight="12.75" x14ac:dyDescent="0.2"/>
  <cols>
    <col min="1" max="1" width="19.42578125" style="15" customWidth="1"/>
    <col min="2" max="5" width="10.42578125" style="15" customWidth="1"/>
    <col min="6" max="8" width="13.140625" style="15" customWidth="1"/>
    <col min="9" max="9" width="18.140625" style="15" customWidth="1"/>
    <col min="10" max="10" width="15.42578125" style="15" customWidth="1"/>
    <col min="11" max="12" width="12" style="15" customWidth="1"/>
    <col min="13" max="16" width="12.7109375" style="15" customWidth="1"/>
    <col min="17" max="17" width="14.7109375" style="15" customWidth="1"/>
    <col min="18" max="20" width="12.140625" style="15" customWidth="1"/>
    <col min="21" max="24" width="13" style="15" customWidth="1"/>
    <col min="25" max="16384" width="11.42578125" style="15"/>
  </cols>
  <sheetData>
    <row r="1" spans="1:10" ht="12.75" customHeight="1" x14ac:dyDescent="0.2">
      <c r="A1" s="516"/>
      <c r="B1" s="516"/>
      <c r="C1" s="507" t="s">
        <v>57</v>
      </c>
      <c r="D1" s="508"/>
      <c r="E1" s="508"/>
      <c r="F1" s="508"/>
      <c r="G1" s="508"/>
      <c r="H1" s="509"/>
      <c r="I1" s="109" t="s">
        <v>56</v>
      </c>
      <c r="J1" s="109" t="s">
        <v>55</v>
      </c>
    </row>
    <row r="2" spans="1:10" ht="12.75" customHeight="1" x14ac:dyDescent="0.2">
      <c r="A2" s="516"/>
      <c r="B2" s="516"/>
      <c r="C2" s="510"/>
      <c r="D2" s="511"/>
      <c r="E2" s="511"/>
      <c r="F2" s="511"/>
      <c r="G2" s="511"/>
      <c r="H2" s="512"/>
      <c r="I2" s="109" t="s">
        <v>54</v>
      </c>
      <c r="J2" s="110">
        <v>3</v>
      </c>
    </row>
    <row r="3" spans="1:10" ht="12.75" customHeight="1" x14ac:dyDescent="0.2">
      <c r="A3" s="516"/>
      <c r="B3" s="516"/>
      <c r="C3" s="510"/>
      <c r="D3" s="511"/>
      <c r="E3" s="511"/>
      <c r="F3" s="511"/>
      <c r="G3" s="511"/>
      <c r="H3" s="512"/>
      <c r="I3" s="109" t="s">
        <v>53</v>
      </c>
      <c r="J3" s="289">
        <v>46146</v>
      </c>
    </row>
    <row r="4" spans="1:10" ht="12.75" customHeight="1" x14ac:dyDescent="0.2">
      <c r="A4" s="516"/>
      <c r="B4" s="516"/>
      <c r="C4" s="513"/>
      <c r="D4" s="514"/>
      <c r="E4" s="514"/>
      <c r="F4" s="514"/>
      <c r="G4" s="514"/>
      <c r="H4" s="515"/>
      <c r="I4" s="109" t="s">
        <v>52</v>
      </c>
      <c r="J4" s="109" t="s">
        <v>51</v>
      </c>
    </row>
    <row r="6" spans="1:10" ht="19.5" customHeight="1" x14ac:dyDescent="0.2">
      <c r="A6" s="170" t="s">
        <v>50</v>
      </c>
      <c r="B6" s="19" t="s">
        <v>30</v>
      </c>
      <c r="C6" s="18"/>
      <c r="D6" s="18"/>
      <c r="E6" s="18"/>
      <c r="F6" s="17"/>
      <c r="G6" s="17"/>
      <c r="H6" s="17"/>
      <c r="I6" s="17"/>
      <c r="J6" s="16"/>
    </row>
    <row r="7" spans="1:10" ht="19.5" customHeight="1" x14ac:dyDescent="0.2">
      <c r="A7" s="170" t="s">
        <v>49</v>
      </c>
      <c r="B7" s="19" t="s">
        <v>117</v>
      </c>
      <c r="C7" s="18"/>
      <c r="D7" s="18"/>
      <c r="E7" s="18"/>
      <c r="F7" s="17"/>
      <c r="G7" s="17"/>
      <c r="H7" s="17"/>
      <c r="I7" s="17"/>
      <c r="J7" s="16"/>
    </row>
    <row r="8" spans="1:10" ht="19.5" customHeight="1" x14ac:dyDescent="0.2">
      <c r="A8" s="170" t="s">
        <v>48</v>
      </c>
      <c r="B8" s="19" t="s">
        <v>103</v>
      </c>
      <c r="C8" s="18"/>
      <c r="D8" s="18"/>
      <c r="E8" s="18"/>
      <c r="F8" s="17"/>
      <c r="G8" s="17"/>
      <c r="H8" s="17"/>
      <c r="I8" s="17"/>
      <c r="J8" s="16"/>
    </row>
    <row r="9" spans="1:10" ht="19.5" customHeight="1" x14ac:dyDescent="0.2">
      <c r="A9" s="171" t="s">
        <v>161</v>
      </c>
      <c r="B9" s="19" t="s">
        <v>67</v>
      </c>
      <c r="C9" s="18"/>
      <c r="D9" s="18"/>
      <c r="E9" s="18"/>
      <c r="F9" s="17"/>
      <c r="G9" s="17"/>
      <c r="H9" s="17"/>
      <c r="I9" s="17"/>
      <c r="J9" s="16"/>
    </row>
    <row r="11" spans="1:10" ht="12" customHeight="1" x14ac:dyDescent="0.2">
      <c r="A11" s="172" t="s">
        <v>168</v>
      </c>
      <c r="B11" s="167"/>
      <c r="C11" s="167"/>
      <c r="D11" s="167"/>
      <c r="E11" s="167"/>
      <c r="F11" s="167"/>
      <c r="G11" s="167"/>
      <c r="H11" s="167"/>
      <c r="I11" s="167"/>
    </row>
    <row r="12" spans="1:10" ht="12" customHeight="1" x14ac:dyDescent="0.2">
      <c r="A12" s="167"/>
      <c r="B12" s="167"/>
      <c r="C12" s="167"/>
      <c r="D12" s="167"/>
      <c r="E12" s="167"/>
      <c r="F12" s="167"/>
      <c r="G12" s="167"/>
      <c r="H12" s="167"/>
      <c r="I12" s="167"/>
    </row>
    <row r="13" spans="1:10" ht="12" customHeight="1" x14ac:dyDescent="0.2">
      <c r="A13" s="173" t="s">
        <v>104</v>
      </c>
      <c r="B13" s="167"/>
      <c r="C13" s="167"/>
      <c r="D13" s="167"/>
      <c r="E13" s="167"/>
      <c r="F13" s="173" t="s">
        <v>105</v>
      </c>
      <c r="G13" s="167"/>
      <c r="H13" s="167"/>
      <c r="I13" s="167"/>
    </row>
    <row r="14" spans="1:10" ht="12" customHeight="1" x14ac:dyDescent="0.2">
      <c r="A14" s="167"/>
      <c r="B14" s="167"/>
      <c r="C14" s="167"/>
      <c r="D14" s="167"/>
      <c r="E14" s="167"/>
      <c r="F14" s="167"/>
      <c r="G14" s="167"/>
      <c r="H14" s="167"/>
      <c r="I14" s="167"/>
    </row>
    <row r="15" spans="1:10" ht="12" customHeight="1" x14ac:dyDescent="0.2">
      <c r="A15" s="176" t="s">
        <v>108</v>
      </c>
      <c r="B15" s="167"/>
      <c r="C15" s="167"/>
      <c r="D15" s="167"/>
      <c r="E15" s="167"/>
      <c r="F15" s="174"/>
      <c r="G15" s="167"/>
      <c r="H15" s="167"/>
      <c r="I15" s="167"/>
    </row>
    <row r="16" spans="1:10" ht="12" customHeight="1" x14ac:dyDescent="0.2">
      <c r="A16" s="176" t="s">
        <v>109</v>
      </c>
      <c r="B16" s="167"/>
      <c r="C16" s="167"/>
      <c r="D16" s="167"/>
      <c r="E16" s="167"/>
      <c r="F16" s="167"/>
      <c r="G16" s="167"/>
      <c r="H16" s="167"/>
      <c r="I16" s="167"/>
    </row>
    <row r="17" spans="1:24" ht="12" customHeight="1" x14ac:dyDescent="0.2">
      <c r="A17" s="176" t="s">
        <v>110</v>
      </c>
      <c r="B17" s="167"/>
      <c r="C17" s="167"/>
      <c r="D17" s="167"/>
      <c r="E17" s="167"/>
      <c r="F17" s="167"/>
      <c r="G17" s="167"/>
      <c r="H17" s="167"/>
      <c r="I17" s="167"/>
    </row>
    <row r="18" spans="1:24" ht="12" customHeight="1" x14ac:dyDescent="0.2">
      <c r="A18" s="167"/>
      <c r="B18" s="167"/>
      <c r="C18" s="167"/>
      <c r="D18" s="175"/>
      <c r="E18" s="167"/>
      <c r="F18" s="167"/>
      <c r="G18" s="167"/>
      <c r="H18" s="167"/>
      <c r="I18" s="167"/>
    </row>
    <row r="19" spans="1:24" ht="12" customHeight="1" x14ac:dyDescent="0.2">
      <c r="A19" s="173" t="s">
        <v>106</v>
      </c>
      <c r="B19" s="167"/>
      <c r="C19" s="167"/>
      <c r="D19" s="167"/>
      <c r="E19" s="167"/>
      <c r="F19" s="167"/>
      <c r="G19" s="167"/>
      <c r="H19" s="167"/>
      <c r="I19" s="167"/>
    </row>
    <row r="20" spans="1:24" ht="12" customHeight="1" x14ac:dyDescent="0.2">
      <c r="A20" s="167"/>
      <c r="B20" s="167"/>
      <c r="C20" s="167"/>
      <c r="D20" s="167"/>
      <c r="E20" s="167"/>
      <c r="F20" s="174"/>
      <c r="G20" s="167"/>
      <c r="H20" s="167"/>
      <c r="I20" s="167"/>
    </row>
    <row r="21" spans="1:24" ht="12" customHeight="1" x14ac:dyDescent="0.2">
      <c r="A21" s="176" t="s">
        <v>111</v>
      </c>
      <c r="B21" s="167"/>
      <c r="C21" s="167"/>
      <c r="D21" s="167"/>
      <c r="E21" s="167"/>
      <c r="F21" s="167"/>
      <c r="G21" s="167"/>
      <c r="H21" s="167"/>
      <c r="I21" s="167"/>
    </row>
    <row r="22" spans="1:24" ht="12" customHeight="1" x14ac:dyDescent="0.2">
      <c r="A22" s="167"/>
      <c r="B22" s="167"/>
      <c r="C22" s="167"/>
      <c r="D22" s="167"/>
      <c r="E22" s="167"/>
      <c r="F22" s="167"/>
      <c r="G22" s="167"/>
      <c r="H22" s="167"/>
      <c r="I22" s="167"/>
    </row>
    <row r="23" spans="1:24" ht="12" customHeight="1" x14ac:dyDescent="0.2">
      <c r="A23" s="172" t="s">
        <v>107</v>
      </c>
      <c r="B23" s="167"/>
      <c r="C23" s="167"/>
      <c r="D23" s="167"/>
      <c r="E23" s="167"/>
      <c r="F23" s="167"/>
      <c r="G23" s="167"/>
      <c r="H23" s="167"/>
      <c r="I23" s="167"/>
    </row>
    <row r="24" spans="1:24" ht="12" customHeight="1" x14ac:dyDescent="0.2">
      <c r="A24" s="167"/>
      <c r="B24" s="167"/>
      <c r="C24" s="167"/>
      <c r="D24" s="167"/>
      <c r="E24" s="167"/>
      <c r="F24" s="167"/>
      <c r="G24" s="167"/>
      <c r="H24" s="167"/>
      <c r="I24" s="167"/>
    </row>
    <row r="25" spans="1:24" ht="12" customHeight="1" x14ac:dyDescent="0.2"/>
    <row r="26" spans="1:24" ht="12" customHeight="1" x14ac:dyDescent="0.2"/>
    <row r="27" spans="1:24" ht="12" customHeight="1" x14ac:dyDescent="0.2"/>
    <row r="28" spans="1:24" ht="54.75" customHeight="1" x14ac:dyDescent="0.2"/>
    <row r="29" spans="1:24" ht="16.5" customHeight="1" x14ac:dyDescent="0.2">
      <c r="F29" s="91"/>
      <c r="H29" s="91"/>
      <c r="I29" s="91"/>
      <c r="L29" s="166"/>
      <c r="M29" s="167"/>
      <c r="N29" s="167"/>
      <c r="O29" s="167"/>
      <c r="P29" s="167"/>
      <c r="Q29" s="167"/>
      <c r="R29" s="167"/>
      <c r="S29" s="167"/>
      <c r="T29" s="167"/>
      <c r="U29" s="167"/>
    </row>
    <row r="30" spans="1:24" ht="12" customHeight="1" x14ac:dyDescent="0.2">
      <c r="L30" s="166"/>
      <c r="M30" s="167"/>
      <c r="N30" s="167"/>
      <c r="O30" s="167"/>
      <c r="P30" s="167"/>
      <c r="Q30" s="167"/>
      <c r="R30" s="167"/>
      <c r="S30" s="167"/>
      <c r="T30" s="167"/>
      <c r="U30" s="167"/>
    </row>
    <row r="31" spans="1:24" ht="21.75" customHeight="1" thickBot="1" x14ac:dyDescent="0.25">
      <c r="L31" s="168"/>
      <c r="M31" s="168"/>
      <c r="N31" s="168"/>
      <c r="O31" s="168"/>
      <c r="P31" s="168"/>
      <c r="Q31" s="168"/>
      <c r="R31" s="168"/>
      <c r="S31" s="168"/>
      <c r="T31" s="168"/>
      <c r="U31" s="168"/>
    </row>
    <row r="32" spans="1:24" ht="30" customHeight="1" thickBot="1" x14ac:dyDescent="0.25">
      <c r="A32" s="139" t="s">
        <v>47</v>
      </c>
      <c r="B32" s="140" t="s">
        <v>46</v>
      </c>
      <c r="C32" s="141" t="s">
        <v>45</v>
      </c>
      <c r="D32" s="141" t="s">
        <v>44</v>
      </c>
      <c r="E32" s="141" t="s">
        <v>43</v>
      </c>
      <c r="F32" s="141" t="s">
        <v>42</v>
      </c>
      <c r="G32" s="141" t="s">
        <v>41</v>
      </c>
      <c r="H32" s="142" t="s">
        <v>40</v>
      </c>
      <c r="I32" s="139" t="s">
        <v>47</v>
      </c>
      <c r="J32" s="140" t="s">
        <v>46</v>
      </c>
      <c r="K32" s="141" t="s">
        <v>45</v>
      </c>
      <c r="L32" s="141" t="s">
        <v>44</v>
      </c>
      <c r="M32" s="141" t="s">
        <v>43</v>
      </c>
      <c r="N32" s="141" t="s">
        <v>42</v>
      </c>
      <c r="O32" s="141" t="s">
        <v>41</v>
      </c>
      <c r="P32" s="142" t="s">
        <v>40</v>
      </c>
      <c r="Q32" s="139" t="s">
        <v>47</v>
      </c>
      <c r="R32" s="140" t="s">
        <v>46</v>
      </c>
      <c r="S32" s="141" t="s">
        <v>45</v>
      </c>
      <c r="T32" s="141" t="s">
        <v>44</v>
      </c>
      <c r="U32" s="141" t="s">
        <v>43</v>
      </c>
      <c r="V32" s="141" t="s">
        <v>42</v>
      </c>
      <c r="W32" s="141" t="s">
        <v>41</v>
      </c>
      <c r="X32" s="142" t="s">
        <v>40</v>
      </c>
    </row>
    <row r="33" spans="1:24" ht="27" customHeight="1" x14ac:dyDescent="0.2">
      <c r="A33" s="126" t="s">
        <v>59</v>
      </c>
      <c r="B33" s="127" t="e">
        <f>ROUNDUP((B36/B34*100),0)</f>
        <v>#DIV/0!</v>
      </c>
      <c r="C33" s="112"/>
      <c r="D33" s="112"/>
      <c r="E33" s="112"/>
      <c r="F33" s="112"/>
      <c r="G33" s="112"/>
      <c r="H33" s="128"/>
      <c r="I33" s="126" t="s">
        <v>59</v>
      </c>
      <c r="J33" s="127" t="e">
        <f>ROUNDUP((J36/J34*100),0)</f>
        <v>#DIV/0!</v>
      </c>
      <c r="K33" s="112"/>
      <c r="L33" s="112"/>
      <c r="M33" s="112"/>
      <c r="N33" s="112"/>
      <c r="O33" s="112"/>
      <c r="P33" s="128"/>
      <c r="Q33" s="126" t="s">
        <v>59</v>
      </c>
      <c r="R33" s="127" t="e">
        <f>ROUNDUP((R36/R34*100),0)</f>
        <v>#DIV/0!</v>
      </c>
      <c r="S33" s="112"/>
      <c r="T33" s="112"/>
      <c r="U33" s="112"/>
      <c r="V33" s="112"/>
      <c r="W33" s="112"/>
      <c r="X33" s="128"/>
    </row>
    <row r="34" spans="1:24" ht="27" customHeight="1" x14ac:dyDescent="0.2">
      <c r="A34" s="122" t="s">
        <v>64</v>
      </c>
      <c r="B34" s="153">
        <f>+Balanza!C4</f>
        <v>0</v>
      </c>
      <c r="C34" s="117"/>
      <c r="D34" s="118" t="s">
        <v>66</v>
      </c>
      <c r="E34" s="119" t="s">
        <v>37</v>
      </c>
      <c r="F34" s="120">
        <f>+F35</f>
        <v>3.0731814857649951E-2</v>
      </c>
      <c r="G34" s="121" t="e">
        <f>(B36/POWER(B34,2))*100</f>
        <v>#DIV/0!</v>
      </c>
      <c r="H34" s="123" t="e">
        <f>ABS(G34*F34)</f>
        <v>#DIV/0!</v>
      </c>
      <c r="I34" s="122" t="s">
        <v>64</v>
      </c>
      <c r="J34" s="153">
        <f>+Balanza!D4</f>
        <v>0</v>
      </c>
      <c r="K34" s="117"/>
      <c r="L34" s="118" t="s">
        <v>66</v>
      </c>
      <c r="M34" s="119" t="s">
        <v>37</v>
      </c>
      <c r="N34" s="120">
        <f>+N35</f>
        <v>3.0731814857649951E-2</v>
      </c>
      <c r="O34" s="121" t="e">
        <f>(J36/POWER(J34,2))*100</f>
        <v>#DIV/0!</v>
      </c>
      <c r="P34" s="123" t="e">
        <f>ABS(O34*N34)</f>
        <v>#DIV/0!</v>
      </c>
      <c r="Q34" s="122" t="s">
        <v>64</v>
      </c>
      <c r="R34" s="153">
        <f>+Balanza!E4</f>
        <v>0</v>
      </c>
      <c r="S34" s="117"/>
      <c r="T34" s="118" t="s">
        <v>66</v>
      </c>
      <c r="U34" s="119" t="s">
        <v>37</v>
      </c>
      <c r="V34" s="120">
        <f>+V35</f>
        <v>3.0731814857649951E-2</v>
      </c>
      <c r="W34" s="121" t="e">
        <f>(R36/POWER(R34,2))*100</f>
        <v>#DIV/0!</v>
      </c>
      <c r="X34" s="123" t="e">
        <f>ABS(W34*V34)</f>
        <v>#DIV/0!</v>
      </c>
    </row>
    <row r="35" spans="1:24" ht="27" customHeight="1" x14ac:dyDescent="0.2">
      <c r="A35" s="124" t="s">
        <v>60</v>
      </c>
      <c r="B35" s="154"/>
      <c r="C35" s="96">
        <f>Balanza!$C$18</f>
        <v>3.0731814857649951E-2</v>
      </c>
      <c r="D35" s="97" t="s">
        <v>66</v>
      </c>
      <c r="E35" s="116" t="s">
        <v>39</v>
      </c>
      <c r="F35" s="98">
        <f>+C35</f>
        <v>3.0731814857649951E-2</v>
      </c>
      <c r="G35" s="113" t="s">
        <v>37</v>
      </c>
      <c r="H35" s="125" t="s">
        <v>37</v>
      </c>
      <c r="I35" s="124" t="s">
        <v>60</v>
      </c>
      <c r="J35" s="154"/>
      <c r="K35" s="96">
        <f>Balanza!$C$18</f>
        <v>3.0731814857649951E-2</v>
      </c>
      <c r="L35" s="97" t="s">
        <v>66</v>
      </c>
      <c r="M35" s="116" t="s">
        <v>39</v>
      </c>
      <c r="N35" s="98">
        <f>+K35</f>
        <v>3.0731814857649951E-2</v>
      </c>
      <c r="O35" s="113" t="s">
        <v>37</v>
      </c>
      <c r="P35" s="125" t="s">
        <v>37</v>
      </c>
      <c r="Q35" s="124" t="s">
        <v>60</v>
      </c>
      <c r="R35" s="154"/>
      <c r="S35" s="96">
        <f>Balanza!$C$18</f>
        <v>3.0731814857649951E-2</v>
      </c>
      <c r="T35" s="97" t="s">
        <v>66</v>
      </c>
      <c r="U35" s="116" t="s">
        <v>39</v>
      </c>
      <c r="V35" s="98">
        <f>+S35</f>
        <v>3.0731814857649951E-2</v>
      </c>
      <c r="W35" s="113" t="s">
        <v>37</v>
      </c>
      <c r="X35" s="125" t="s">
        <v>37</v>
      </c>
    </row>
    <row r="36" spans="1:24" ht="27" customHeight="1" x14ac:dyDescent="0.2">
      <c r="A36" s="122" t="s">
        <v>65</v>
      </c>
      <c r="B36" s="153">
        <f>+Balanza!C5</f>
        <v>0</v>
      </c>
      <c r="C36" s="117"/>
      <c r="D36" s="118" t="s">
        <v>66</v>
      </c>
      <c r="E36" s="119" t="s">
        <v>37</v>
      </c>
      <c r="F36" s="120">
        <f>+F37</f>
        <v>3.0731814857649951E-2</v>
      </c>
      <c r="G36" s="121" t="e">
        <f>(1/B34)*100</f>
        <v>#DIV/0!</v>
      </c>
      <c r="H36" s="123" t="e">
        <f>ABS(G36*F36)</f>
        <v>#DIV/0!</v>
      </c>
      <c r="I36" s="122" t="s">
        <v>65</v>
      </c>
      <c r="J36" s="153">
        <f>+Balanza!D5</f>
        <v>0</v>
      </c>
      <c r="K36" s="117"/>
      <c r="L36" s="118" t="s">
        <v>66</v>
      </c>
      <c r="M36" s="119" t="s">
        <v>37</v>
      </c>
      <c r="N36" s="120">
        <f>+N37</f>
        <v>3.0731814857649951E-2</v>
      </c>
      <c r="O36" s="121" t="e">
        <f>(1/J34)*100</f>
        <v>#DIV/0!</v>
      </c>
      <c r="P36" s="123" t="e">
        <f>ABS(O36*N36)</f>
        <v>#DIV/0!</v>
      </c>
      <c r="Q36" s="122" t="s">
        <v>65</v>
      </c>
      <c r="R36" s="153">
        <f>+Balanza!E5</f>
        <v>0</v>
      </c>
      <c r="S36" s="117"/>
      <c r="T36" s="118" t="s">
        <v>66</v>
      </c>
      <c r="U36" s="119" t="s">
        <v>37</v>
      </c>
      <c r="V36" s="120">
        <f>+V37</f>
        <v>3.0731814857649951E-2</v>
      </c>
      <c r="W36" s="121" t="e">
        <f>(1/R34)*100</f>
        <v>#DIV/0!</v>
      </c>
      <c r="X36" s="123" t="e">
        <f>ABS(W36*V36)</f>
        <v>#DIV/0!</v>
      </c>
    </row>
    <row r="37" spans="1:24" ht="27" customHeight="1" x14ac:dyDescent="0.2">
      <c r="A37" s="124" t="s">
        <v>60</v>
      </c>
      <c r="B37" s="115"/>
      <c r="C37" s="96">
        <f>Balanza!$C$18</f>
        <v>3.0731814857649951E-2</v>
      </c>
      <c r="D37" s="97" t="s">
        <v>66</v>
      </c>
      <c r="E37" s="116" t="s">
        <v>39</v>
      </c>
      <c r="F37" s="98">
        <f>+C37</f>
        <v>3.0731814857649951E-2</v>
      </c>
      <c r="G37" s="113" t="s">
        <v>37</v>
      </c>
      <c r="H37" s="125" t="s">
        <v>37</v>
      </c>
      <c r="I37" s="124" t="s">
        <v>60</v>
      </c>
      <c r="J37" s="115"/>
      <c r="K37" s="96">
        <f>Balanza!$C$18</f>
        <v>3.0731814857649951E-2</v>
      </c>
      <c r="L37" s="97" t="s">
        <v>66</v>
      </c>
      <c r="M37" s="116" t="s">
        <v>39</v>
      </c>
      <c r="N37" s="98">
        <f>+K37</f>
        <v>3.0731814857649951E-2</v>
      </c>
      <c r="O37" s="113" t="s">
        <v>37</v>
      </c>
      <c r="P37" s="125" t="s">
        <v>37</v>
      </c>
      <c r="Q37" s="124" t="s">
        <v>60</v>
      </c>
      <c r="R37" s="115"/>
      <c r="S37" s="96">
        <f>Balanza!$C$18</f>
        <v>3.0731814857649951E-2</v>
      </c>
      <c r="T37" s="97" t="s">
        <v>66</v>
      </c>
      <c r="U37" s="116" t="s">
        <v>39</v>
      </c>
      <c r="V37" s="98">
        <f>+S37</f>
        <v>3.0731814857649951E-2</v>
      </c>
      <c r="W37" s="113" t="s">
        <v>37</v>
      </c>
      <c r="X37" s="125" t="s">
        <v>37</v>
      </c>
    </row>
    <row r="38" spans="1:24" s="99" customFormat="1" ht="27" customHeight="1" thickBot="1" x14ac:dyDescent="0.25">
      <c r="A38" s="129" t="s">
        <v>61</v>
      </c>
      <c r="B38" s="130">
        <f>+Precision!B8</f>
        <v>0.9775252199076786</v>
      </c>
      <c r="C38" s="131"/>
      <c r="D38" s="132" t="s">
        <v>1</v>
      </c>
      <c r="E38" s="133" t="s">
        <v>38</v>
      </c>
      <c r="F38" s="134">
        <f>+B38</f>
        <v>0.9775252199076786</v>
      </c>
      <c r="G38" s="135">
        <v>1</v>
      </c>
      <c r="H38" s="136">
        <f>ABS(G38*F38)</f>
        <v>0.9775252199076786</v>
      </c>
      <c r="I38" s="129" t="s">
        <v>61</v>
      </c>
      <c r="J38" s="130">
        <f>+B38</f>
        <v>0.9775252199076786</v>
      </c>
      <c r="K38" s="131"/>
      <c r="L38" s="132" t="s">
        <v>1</v>
      </c>
      <c r="M38" s="133" t="s">
        <v>38</v>
      </c>
      <c r="N38" s="134">
        <f>+J38</f>
        <v>0.9775252199076786</v>
      </c>
      <c r="O38" s="135">
        <v>1</v>
      </c>
      <c r="P38" s="136">
        <f>ABS(O38*N38)</f>
        <v>0.9775252199076786</v>
      </c>
      <c r="Q38" s="129" t="s">
        <v>61</v>
      </c>
      <c r="R38" s="130">
        <f>+J38</f>
        <v>0.9775252199076786</v>
      </c>
      <c r="S38" s="131"/>
      <c r="T38" s="132" t="s">
        <v>1</v>
      </c>
      <c r="U38" s="133" t="s">
        <v>38</v>
      </c>
      <c r="V38" s="134">
        <f>+R38</f>
        <v>0.9775252199076786</v>
      </c>
      <c r="W38" s="135">
        <v>1</v>
      </c>
      <c r="X38" s="136">
        <f>ABS(W38*V38)</f>
        <v>0.9775252199076786</v>
      </c>
    </row>
    <row r="39" spans="1:24" s="99" customFormat="1" ht="21" customHeight="1" thickBot="1" x14ac:dyDescent="0.25">
      <c r="A39" s="143" t="s">
        <v>62</v>
      </c>
      <c r="B39" s="144"/>
      <c r="C39" s="144"/>
      <c r="D39" s="145"/>
      <c r="E39" s="144"/>
      <c r="F39" s="146"/>
      <c r="G39" s="144"/>
      <c r="H39" s="147" t="e">
        <f>SQRT((H34*H34)+(H38*H38)+(H36*H36))</f>
        <v>#DIV/0!</v>
      </c>
      <c r="I39" s="143"/>
      <c r="J39" s="144"/>
      <c r="K39" s="144"/>
      <c r="L39" s="145"/>
      <c r="M39" s="144"/>
      <c r="N39" s="146"/>
      <c r="O39" s="144"/>
      <c r="P39" s="147" t="e">
        <f>SQRT((P34*P34)+(P38*P38)+(P36*P36))</f>
        <v>#DIV/0!</v>
      </c>
      <c r="Q39" s="143"/>
      <c r="R39" s="144"/>
      <c r="S39" s="144"/>
      <c r="T39" s="145"/>
      <c r="U39" s="144"/>
      <c r="V39" s="146"/>
      <c r="W39" s="144"/>
      <c r="X39" s="147" t="e">
        <f>SQRT((X34*X34)+(X38*X38)+(X36*X36))</f>
        <v>#DIV/0!</v>
      </c>
    </row>
    <row r="40" spans="1:24" s="99" customFormat="1" ht="21" customHeight="1" thickBot="1" x14ac:dyDescent="0.25">
      <c r="A40" s="143" t="s">
        <v>63</v>
      </c>
      <c r="B40" s="144"/>
      <c r="C40" s="144"/>
      <c r="D40" s="145"/>
      <c r="E40" s="144"/>
      <c r="F40" s="146"/>
      <c r="G40" s="144"/>
      <c r="H40" s="169" t="e">
        <f>ROUNDUP((MAX(H39:X39)*2),0)</f>
        <v>#DIV/0!</v>
      </c>
      <c r="I40" s="137"/>
      <c r="J40" s="137"/>
      <c r="K40" s="137"/>
      <c r="L40" s="138"/>
      <c r="M40" s="137"/>
      <c r="O40" s="137"/>
      <c r="P40" s="137"/>
      <c r="Q40" s="137"/>
      <c r="R40" s="137"/>
      <c r="S40" s="137"/>
      <c r="T40" s="138"/>
      <c r="U40" s="137"/>
      <c r="W40" s="137"/>
      <c r="X40" s="137"/>
    </row>
    <row r="41" spans="1:24" ht="14.25" customHeight="1" x14ac:dyDescent="0.2">
      <c r="A41" s="111"/>
      <c r="D41" s="111"/>
      <c r="E41" s="111"/>
      <c r="F41" s="111"/>
      <c r="G41" s="111"/>
      <c r="H41" s="111"/>
      <c r="I41" s="111"/>
      <c r="J41" s="111"/>
    </row>
    <row r="42" spans="1:24" ht="14.25" customHeight="1" x14ac:dyDescent="0.2">
      <c r="A42" s="111"/>
      <c r="B42" s="14"/>
      <c r="C42" s="13"/>
      <c r="D42" s="114"/>
      <c r="E42" s="111"/>
      <c r="F42" s="111"/>
      <c r="G42" s="111"/>
      <c r="H42" s="111"/>
      <c r="I42" s="111"/>
      <c r="J42" s="111"/>
    </row>
    <row r="43" spans="1:24" ht="14.25" customHeight="1" x14ac:dyDescent="0.2">
      <c r="A43" s="148"/>
      <c r="B43" s="152" t="str">
        <f>A34</f>
        <v>Lecturas de Medida - Arcilla</v>
      </c>
      <c r="C43" s="149" t="e">
        <f>H34</f>
        <v>#DIV/0!</v>
      </c>
      <c r="D43" s="150" t="e">
        <f>+C43/$C$46</f>
        <v>#DIV/0!</v>
      </c>
      <c r="E43" s="111"/>
      <c r="F43" s="111"/>
      <c r="G43" s="111"/>
      <c r="H43" s="111"/>
      <c r="I43" s="111"/>
      <c r="J43" s="111"/>
    </row>
    <row r="44" spans="1:24" ht="14.25" customHeight="1" x14ac:dyDescent="0.2">
      <c r="A44" s="148"/>
      <c r="B44" s="152" t="str">
        <f>A36</f>
        <v>Lecturas de Medida . Arena</v>
      </c>
      <c r="C44" s="149" t="e">
        <f>H36</f>
        <v>#DIV/0!</v>
      </c>
      <c r="D44" s="150" t="e">
        <f>+C44/$C$46</f>
        <v>#DIV/0!</v>
      </c>
      <c r="E44" s="111"/>
      <c r="F44" s="111"/>
      <c r="G44" s="111"/>
      <c r="H44" s="111"/>
      <c r="I44" s="111"/>
      <c r="J44" s="111"/>
    </row>
    <row r="45" spans="1:24" ht="14.25" customHeight="1" x14ac:dyDescent="0.2">
      <c r="B45" s="152" t="str">
        <f>A38</f>
        <v>factor de presición</v>
      </c>
      <c r="C45" s="149">
        <f>H38</f>
        <v>0.9775252199076786</v>
      </c>
      <c r="D45" s="150" t="e">
        <f>+C45/$C$46</f>
        <v>#DIV/0!</v>
      </c>
      <c r="E45" s="111"/>
      <c r="F45" s="111"/>
      <c r="G45" s="111"/>
      <c r="H45" s="111"/>
      <c r="I45" s="111"/>
      <c r="J45" s="111"/>
    </row>
    <row r="46" spans="1:24" ht="14.25" customHeight="1" x14ac:dyDescent="0.2">
      <c r="A46" s="505"/>
      <c r="B46" s="506"/>
      <c r="C46" s="151" t="e">
        <f>SUM(C43:C45)</f>
        <v>#DIV/0!</v>
      </c>
      <c r="D46" s="148"/>
      <c r="E46" s="111"/>
      <c r="F46" s="111"/>
      <c r="G46" s="111"/>
      <c r="H46" s="111"/>
      <c r="I46" s="111"/>
      <c r="J46" s="111"/>
    </row>
    <row r="47" spans="1:24" x14ac:dyDescent="0.2">
      <c r="A47" s="111"/>
      <c r="B47" s="111"/>
      <c r="C47" s="111"/>
      <c r="D47" s="111"/>
      <c r="E47" s="111"/>
      <c r="F47" s="111"/>
      <c r="G47" s="111"/>
      <c r="H47" s="111"/>
      <c r="I47" s="111"/>
      <c r="J47" s="111"/>
    </row>
    <row r="55" spans="1:8" x14ac:dyDescent="0.2">
      <c r="A55" s="290" t="s">
        <v>162</v>
      </c>
      <c r="B55" s="517" t="s">
        <v>163</v>
      </c>
      <c r="C55" s="518"/>
      <c r="D55" s="291"/>
      <c r="E55" s="519" t="s">
        <v>164</v>
      </c>
      <c r="F55" s="519"/>
      <c r="G55" s="520" t="s">
        <v>165</v>
      </c>
      <c r="H55" s="521"/>
    </row>
    <row r="56" spans="1:8" x14ac:dyDescent="0.2">
      <c r="A56" s="167"/>
      <c r="B56" s="167"/>
      <c r="C56" s="167"/>
      <c r="D56" s="167"/>
      <c r="E56" s="167"/>
      <c r="F56" s="167"/>
      <c r="G56" s="167"/>
      <c r="H56" s="167"/>
    </row>
    <row r="57" spans="1:8" x14ac:dyDescent="0.2">
      <c r="A57" s="287" t="s">
        <v>166</v>
      </c>
      <c r="B57" s="502">
        <v>44869</v>
      </c>
      <c r="C57" s="503"/>
      <c r="D57" s="167"/>
      <c r="E57" s="504" t="s">
        <v>167</v>
      </c>
      <c r="F57" s="504"/>
      <c r="G57" s="502">
        <v>44870</v>
      </c>
      <c r="H57" s="503"/>
    </row>
    <row r="58" spans="1:8" x14ac:dyDescent="0.2">
      <c r="A58" s="167"/>
      <c r="B58" s="167"/>
      <c r="C58" s="167"/>
      <c r="D58" s="167"/>
      <c r="E58" s="167"/>
      <c r="F58" s="167"/>
      <c r="G58" s="167"/>
      <c r="H58" s="167"/>
    </row>
  </sheetData>
  <sheetProtection algorithmName="SHA-512" hashValue="vsvUK0TloRFKoo8uRc/wzbXs05dwbRMXzNWsarKAjr7XVAo4s0iftn6aIkvgTJjHeS7c0oLFhaZaqoMtHd6kRg==" saltValue="m8e4RTM6eBEkVjZOCJAAeQ==" spinCount="100000" sheet="1" objects="1" scenarios="1" selectLockedCells="1" selectUnlockedCells="1"/>
  <protectedRanges>
    <protectedRange sqref="B33 J33 R33" name="Rango8_1_1_1"/>
  </protectedRanges>
  <mergeCells count="9">
    <mergeCell ref="B57:C57"/>
    <mergeCell ref="E57:F57"/>
    <mergeCell ref="G57:H57"/>
    <mergeCell ref="A46:B46"/>
    <mergeCell ref="C1:H4"/>
    <mergeCell ref="A1:B4"/>
    <mergeCell ref="B55:C55"/>
    <mergeCell ref="E55:F55"/>
    <mergeCell ref="G55:H55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30"/>
  <sheetViews>
    <sheetView workbookViewId="0">
      <selection activeCell="C16" sqref="C16"/>
    </sheetView>
  </sheetViews>
  <sheetFormatPr baseColWidth="10" defaultColWidth="11.42578125" defaultRowHeight="12.75" x14ac:dyDescent="0.2"/>
  <cols>
    <col min="1" max="1" width="11.42578125" style="15"/>
    <col min="2" max="2" width="13.5703125" style="15" customWidth="1"/>
    <col min="3" max="3" width="12" style="15" customWidth="1"/>
    <col min="4" max="6" width="11.42578125" style="15"/>
    <col min="7" max="7" width="14.42578125" style="15" customWidth="1"/>
    <col min="8" max="8" width="11.42578125" style="15"/>
    <col min="9" max="9" width="11.85546875" style="15" customWidth="1"/>
    <col min="10" max="16384" width="11.42578125" style="15"/>
  </cols>
  <sheetData>
    <row r="2" spans="1:7" x14ac:dyDescent="0.2">
      <c r="A2" s="100" t="s">
        <v>97</v>
      </c>
    </row>
    <row r="4" spans="1:7" x14ac:dyDescent="0.2">
      <c r="B4" s="101" t="str">
        <f>+Datos!B13</f>
        <v>Lectura de la arcilla</v>
      </c>
      <c r="C4" s="77">
        <f>+Datos!G13</f>
        <v>0</v>
      </c>
      <c r="D4" s="77">
        <f>+Datos!H13</f>
        <v>0</v>
      </c>
      <c r="E4" s="77">
        <f>+Datos!I13</f>
        <v>0</v>
      </c>
    </row>
    <row r="5" spans="1:7" x14ac:dyDescent="0.2">
      <c r="B5" s="101" t="str">
        <f>+Datos!B14</f>
        <v>Lectura de la arena</v>
      </c>
      <c r="C5" s="77">
        <f>+Datos!G14</f>
        <v>0</v>
      </c>
      <c r="D5" s="77">
        <f>+Datos!H14</f>
        <v>0</v>
      </c>
      <c r="E5" s="77">
        <f>+Datos!I14</f>
        <v>0</v>
      </c>
    </row>
    <row r="9" spans="1:7" x14ac:dyDescent="0.2">
      <c r="A9" s="523" t="s">
        <v>58</v>
      </c>
      <c r="B9" s="524"/>
      <c r="C9" s="524"/>
      <c r="D9" s="524"/>
      <c r="E9" s="26"/>
      <c r="F9" s="26"/>
    </row>
    <row r="10" spans="1:7" ht="13.15" customHeight="1" x14ac:dyDescent="0.2">
      <c r="B10" s="21"/>
      <c r="C10" s="21"/>
      <c r="D10" s="21"/>
      <c r="E10" s="27"/>
      <c r="F10" s="94"/>
    </row>
    <row r="11" spans="1:7" x14ac:dyDescent="0.2">
      <c r="A11" s="102" t="s">
        <v>98</v>
      </c>
      <c r="B11" s="91"/>
      <c r="F11" s="94"/>
      <c r="G11" s="94"/>
    </row>
    <row r="12" spans="1:7" x14ac:dyDescent="0.2">
      <c r="A12" s="103"/>
      <c r="B12" s="91"/>
      <c r="F12" s="94"/>
      <c r="G12" s="94"/>
    </row>
    <row r="13" spans="1:7" x14ac:dyDescent="0.2">
      <c r="A13" s="104">
        <v>1</v>
      </c>
      <c r="B13" s="105">
        <v>381.5</v>
      </c>
      <c r="C13" s="105">
        <v>381.6</v>
      </c>
    </row>
    <row r="14" spans="1:7" ht="15.75" customHeight="1" x14ac:dyDescent="0.2">
      <c r="A14" s="104">
        <v>2</v>
      </c>
      <c r="B14" s="105">
        <v>381.4</v>
      </c>
      <c r="C14" s="105">
        <v>381.5</v>
      </c>
      <c r="E14" s="106"/>
      <c r="F14" s="95"/>
      <c r="G14" s="95"/>
    </row>
    <row r="15" spans="1:7" x14ac:dyDescent="0.2">
      <c r="A15" s="104">
        <v>3</v>
      </c>
      <c r="B15" s="105">
        <v>381.5</v>
      </c>
      <c r="C15" s="105">
        <v>381.6</v>
      </c>
      <c r="E15" s="106"/>
      <c r="F15" s="95"/>
      <c r="G15" s="95"/>
    </row>
    <row r="16" spans="1:7" x14ac:dyDescent="0.2">
      <c r="A16" s="104">
        <v>4</v>
      </c>
      <c r="B16" s="105"/>
      <c r="C16" s="105"/>
      <c r="F16" s="95"/>
      <c r="G16" s="95"/>
    </row>
    <row r="17" spans="1:7" x14ac:dyDescent="0.2">
      <c r="A17" s="525" t="s">
        <v>96</v>
      </c>
      <c r="B17" s="525"/>
      <c r="C17" s="107">
        <f>COUNT(B13:C16)</f>
        <v>6</v>
      </c>
    </row>
    <row r="18" spans="1:7" ht="13.15" customHeight="1" x14ac:dyDescent="0.2">
      <c r="A18" s="525"/>
      <c r="B18" s="525"/>
      <c r="C18" s="108">
        <f>STDEV(B13:C16)/SQRT($C$17)</f>
        <v>3.0731814857649951E-2</v>
      </c>
      <c r="F18" s="95"/>
      <c r="G18" s="95"/>
    </row>
    <row r="19" spans="1:7" x14ac:dyDescent="0.2">
      <c r="A19" s="20"/>
      <c r="B19" s="21"/>
      <c r="C19" s="21"/>
      <c r="D19" s="21"/>
      <c r="F19" s="95"/>
      <c r="G19" s="95"/>
    </row>
    <row r="20" spans="1:7" x14ac:dyDescent="0.2">
      <c r="B20" s="21"/>
      <c r="C20" s="21"/>
      <c r="D20" s="21"/>
    </row>
    <row r="21" spans="1:7" x14ac:dyDescent="0.2">
      <c r="A21" s="504"/>
      <c r="B21" s="21"/>
      <c r="C21" s="21"/>
      <c r="D21" s="21"/>
    </row>
    <row r="22" spans="1:7" x14ac:dyDescent="0.2">
      <c r="A22" s="504"/>
      <c r="B22" s="21"/>
      <c r="C22" s="21"/>
      <c r="D22" s="21"/>
    </row>
    <row r="23" spans="1:7" x14ac:dyDescent="0.2">
      <c r="A23" s="504"/>
      <c r="B23" s="21"/>
      <c r="C23" s="21"/>
      <c r="D23" s="21"/>
    </row>
    <row r="24" spans="1:7" x14ac:dyDescent="0.2">
      <c r="A24" s="504"/>
      <c r="B24" s="21"/>
      <c r="C24" s="21"/>
      <c r="D24" s="21"/>
    </row>
    <row r="25" spans="1:7" x14ac:dyDescent="0.2">
      <c r="A25" s="522"/>
      <c r="B25" s="21"/>
      <c r="C25" s="21"/>
      <c r="D25" s="21"/>
    </row>
    <row r="26" spans="1:7" x14ac:dyDescent="0.2">
      <c r="A26" s="522"/>
      <c r="B26" s="21"/>
      <c r="C26" s="21"/>
      <c r="D26" s="21"/>
    </row>
    <row r="27" spans="1:7" x14ac:dyDescent="0.2">
      <c r="A27" s="522"/>
      <c r="B27" s="21"/>
      <c r="C27" s="21"/>
      <c r="D27" s="21"/>
    </row>
    <row r="28" spans="1:7" x14ac:dyDescent="0.2">
      <c r="A28" s="522"/>
      <c r="B28" s="21"/>
      <c r="C28" s="21"/>
      <c r="D28" s="21"/>
    </row>
    <row r="29" spans="1:7" x14ac:dyDescent="0.2">
      <c r="A29" s="20"/>
      <c r="B29" s="22"/>
      <c r="C29" s="23"/>
      <c r="D29" s="22"/>
    </row>
    <row r="30" spans="1:7" x14ac:dyDescent="0.2">
      <c r="C30" s="24"/>
      <c r="D30" s="25"/>
    </row>
  </sheetData>
  <sheetProtection algorithmName="SHA-512" hashValue="4QdLrkpYmFoem+aigvBue7nUWgiuKPD81FxJ3Popt8Nhsjhfd+VatsN9nnb0gqPUdbJVBAywr2qmldLS2O6hAQ==" saltValue="6mAmbloImiJLFGdiJ4okjg==" spinCount="100000" sheet="1" objects="1" scenarios="1" selectLockedCells="1" selectUnlockedCells="1"/>
  <mergeCells count="4">
    <mergeCell ref="A21:A24"/>
    <mergeCell ref="A25:A28"/>
    <mergeCell ref="A9:D9"/>
    <mergeCell ref="A17:B1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zoomScale="80" zoomScaleNormal="80" workbookViewId="0">
      <selection activeCell="H10" sqref="H10"/>
    </sheetView>
  </sheetViews>
  <sheetFormatPr baseColWidth="10" defaultColWidth="11.5703125" defaultRowHeight="12.75" x14ac:dyDescent="0.2"/>
  <cols>
    <col min="1" max="1" width="39.7109375" style="186" customWidth="1"/>
    <col min="2" max="16384" width="11.5703125" style="186"/>
  </cols>
  <sheetData>
    <row r="1" spans="1:11" ht="9.6" customHeight="1" x14ac:dyDescent="0.2"/>
    <row r="2" spans="1:11" ht="15" customHeight="1" x14ac:dyDescent="0.25">
      <c r="A2" s="187"/>
    </row>
    <row r="3" spans="1:11" ht="6.6" customHeight="1" x14ac:dyDescent="0.2"/>
    <row r="4" spans="1:11" ht="15" customHeight="1" x14ac:dyDescent="0.25">
      <c r="A4" s="292" t="s">
        <v>169</v>
      </c>
    </row>
    <row r="5" spans="1:11" ht="9" customHeight="1" x14ac:dyDescent="0.2">
      <c r="A5" s="93"/>
      <c r="H5" s="188"/>
      <c r="I5" s="526"/>
      <c r="J5" s="526"/>
      <c r="K5" s="526"/>
    </row>
    <row r="6" spans="1:11" ht="15" customHeight="1" x14ac:dyDescent="0.2">
      <c r="A6" s="93" t="s">
        <v>94</v>
      </c>
      <c r="B6" s="189">
        <v>46072</v>
      </c>
      <c r="H6" s="190"/>
      <c r="I6" s="191"/>
      <c r="J6" s="191"/>
      <c r="K6" s="191"/>
    </row>
    <row r="7" spans="1:11" ht="7.9" customHeight="1" x14ac:dyDescent="0.2">
      <c r="A7" s="93"/>
      <c r="B7" s="192"/>
      <c r="H7" s="288"/>
      <c r="I7" s="191"/>
      <c r="J7" s="191"/>
      <c r="K7" s="191"/>
    </row>
    <row r="8" spans="1:11" ht="15" customHeight="1" x14ac:dyDescent="0.2">
      <c r="A8" s="193" t="s">
        <v>120</v>
      </c>
      <c r="B8" s="527">
        <v>0.9775252199076786</v>
      </c>
      <c r="C8" s="527"/>
      <c r="D8" s="527"/>
      <c r="E8" s="92"/>
    </row>
    <row r="9" spans="1:11" ht="15" customHeight="1" x14ac:dyDescent="0.2">
      <c r="A9" s="193" t="s">
        <v>121</v>
      </c>
      <c r="B9" s="527">
        <v>0.99721835344343934</v>
      </c>
      <c r="C9" s="527"/>
      <c r="D9" s="527"/>
      <c r="E9" s="92"/>
    </row>
  </sheetData>
  <sheetProtection algorithmName="SHA-512" hashValue="OkxfL873VX6h1beCqCeo5CWhdmsYtZeJUGnlHk/nS/YqLv8qapXvv0MN5g4ZSfjBe+iGRl3N+MfhQIBFE0aJRg==" saltValue="VW/tFKgcT4KIVyQcdgKucQ==" spinCount="100000" sheet="1" objects="1" scenarios="1"/>
  <mergeCells count="3">
    <mergeCell ref="I5:K5"/>
    <mergeCell ref="B8:D8"/>
    <mergeCell ref="B9:D9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2:M9"/>
  <sheetViews>
    <sheetView workbookViewId="0">
      <selection activeCell="D26" sqref="D26"/>
    </sheetView>
  </sheetViews>
  <sheetFormatPr baseColWidth="10" defaultRowHeight="12.75" x14ac:dyDescent="0.2"/>
  <cols>
    <col min="1" max="2" width="10.42578125" customWidth="1"/>
    <col min="3" max="3" width="18.28515625" customWidth="1"/>
    <col min="4" max="4" width="20" customWidth="1"/>
    <col min="6" max="6" width="12.42578125" customWidth="1"/>
    <col min="11" max="11" width="17.7109375" customWidth="1"/>
    <col min="12" max="12" width="12.42578125" customWidth="1"/>
    <col min="13" max="13" width="15.42578125" customWidth="1"/>
  </cols>
  <sheetData>
    <row r="2" spans="1:13" ht="18.75" customHeight="1" x14ac:dyDescent="0.2">
      <c r="A2" s="528" t="s">
        <v>11</v>
      </c>
      <c r="B2" s="528"/>
      <c r="C2" s="5" t="s">
        <v>12</v>
      </c>
      <c r="D2" s="4" t="s">
        <v>4</v>
      </c>
      <c r="E2" s="4" t="s">
        <v>2</v>
      </c>
      <c r="F2" s="4" t="s">
        <v>3</v>
      </c>
      <c r="G2" s="4" t="s">
        <v>5</v>
      </c>
      <c r="H2" s="4" t="s">
        <v>6</v>
      </c>
      <c r="I2" s="4" t="s">
        <v>8</v>
      </c>
      <c r="J2" s="4" t="s">
        <v>7</v>
      </c>
      <c r="K2" s="4" t="s">
        <v>9</v>
      </c>
      <c r="L2" s="4" t="s">
        <v>10</v>
      </c>
      <c r="M2" s="4" t="s">
        <v>13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16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14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15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15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15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15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14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FORMATO</vt:lpstr>
      <vt:lpstr>INFORME</vt:lpstr>
      <vt:lpstr>Datos</vt:lpstr>
      <vt:lpstr>Incertidumbre</vt:lpstr>
      <vt:lpstr>Balanza</vt:lpstr>
      <vt:lpstr>Precision</vt:lpstr>
      <vt:lpstr>Hoja1</vt:lpstr>
      <vt:lpstr>Datos!Área_de_impresión</vt:lpstr>
      <vt:lpstr>FORMATO!Área_de_impresión</vt:lpstr>
      <vt:lpstr>INFORME!Área_de_impresión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Jazmin Grandez</cp:lastModifiedBy>
  <cp:lastPrinted>2026-06-13T15:32:47Z</cp:lastPrinted>
  <dcterms:created xsi:type="dcterms:W3CDTF">1999-11-07T15:11:55Z</dcterms:created>
  <dcterms:modified xsi:type="dcterms:W3CDTF">2026-06-24T14:28:20Z</dcterms:modified>
</cp:coreProperties>
</file>