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WORK\Programming Career\PyQT5\For Portfolio\old\"/>
    </mc:Choice>
  </mc:AlternateContent>
  <bookViews>
    <workbookView xWindow="0" yWindow="0" windowWidth="28800" windowHeight="11850"/>
  </bookViews>
  <sheets>
    <sheet name="SPREADSHEET" sheetId="1" r:id="rId1"/>
  </sheets>
  <externalReferences>
    <externalReference r:id="rId2"/>
  </externalReferences>
  <definedNames>
    <definedName name="BUS">[1]SRCCB!$Z$46:$AB$53</definedName>
    <definedName name="DEVLENGTHS">[1]PARAMETERS!$O$4:$Q$179</definedName>
    <definedName name="fcefactor">[1]SRCCB!$W$31:$X$53</definedName>
    <definedName name="HOOKS">[1]PARAMETERS!$B$4:$H$13</definedName>
    <definedName name="HRS">[1]SRCCB!$Z$32:$AB$42</definedName>
    <definedName name="NegativeLookup">IF([1]SRCCB!$W$129=[1]CASES!$A$11, [1]CASES!$B$11, IF([1]SRCCB!$W$129=[1]CASES!$A$12, [1]CASES!$B$12, IF([1]SRCCB!$W$129=[1]CASES!$A$13, [1]CASES!$B$13, IF([1]SRCCB!$W$129=[1]CASES!$A$14, [1]CASES!$B$14, IF([1]SRCCB!$W$129=[1]CASES!$A$15, [1]CASES!$B$15, IF([1]SRCCB!$W$129=[1]CASES!$A$16, [1]CASES!$B$16))))))</definedName>
    <definedName name="PositiveLookup">IF([1]SRCCB!$W$107=[1]CASES!$A$1, [1]CASES!$B$1, IF([1]SRCCB!$W$107=[1]CASES!$A$2, [1]CASES!$B$2, IF([1]SRCCB!$W$107=[1]CASES!$A$3, [1]CASES!$B$3, IF([1]SRCCB!$W$107=[1]CASES!$A$4, [1]CASES!$B$4, IF([1]SRCCB!$W$107=[1]CASES!$A$5, [1]CASES!$B$5, IF([1]SRCCB!$W$107=[1]CASES!$A$6, [1]CASES!$B$6))))))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0" i="1" l="1"/>
  <c r="O60" i="1"/>
  <c r="Q59" i="1"/>
  <c r="O59" i="1"/>
  <c r="O55" i="1"/>
  <c r="O54" i="1"/>
  <c r="Q53" i="1"/>
  <c r="O53" i="1"/>
  <c r="Q52" i="1"/>
  <c r="O52" i="1"/>
  <c r="O108" i="1" l="1"/>
  <c r="O83" i="1" s="1"/>
  <c r="O107" i="1"/>
  <c r="O98" i="1"/>
  <c r="O93" i="1"/>
  <c r="O92" i="1"/>
  <c r="O101" i="1" s="1"/>
  <c r="O102" i="1" s="1"/>
  <c r="O89" i="1"/>
  <c r="W78" i="1"/>
  <c r="V78" i="1"/>
  <c r="O77" i="1"/>
  <c r="O76" i="1"/>
  <c r="O74" i="1"/>
  <c r="O73" i="1"/>
  <c r="V79" i="1"/>
  <c r="U79" i="1"/>
  <c r="O90" i="1"/>
  <c r="Q88" i="1"/>
  <c r="O88" i="1"/>
  <c r="L23" i="1"/>
  <c r="O6" i="1"/>
  <c r="W79" i="1" l="1"/>
  <c r="Q68" i="1"/>
  <c r="O68" i="1"/>
  <c r="Q106" i="1"/>
  <c r="Q70" i="1" s="1"/>
  <c r="O106" i="1"/>
  <c r="O70" i="1" s="1"/>
  <c r="O78" i="1"/>
  <c r="O80" i="1"/>
  <c r="O91" i="1"/>
  <c r="O99" i="1"/>
  <c r="O56" i="1"/>
  <c r="O75" i="1"/>
  <c r="U78" i="1"/>
  <c r="Q97" i="1" l="1"/>
  <c r="Q69" i="1" s="1"/>
  <c r="O97" i="1"/>
  <c r="O69" i="1" s="1"/>
  <c r="O94" i="1"/>
  <c r="O81" i="1" s="1"/>
  <c r="O79" i="1"/>
  <c r="O100" i="1"/>
  <c r="O103" i="1" s="1"/>
  <c r="O82" i="1" s="1"/>
</calcChain>
</file>

<file path=xl/sharedStrings.xml><?xml version="1.0" encoding="utf-8"?>
<sst xmlns="http://schemas.openxmlformats.org/spreadsheetml/2006/main" count="133" uniqueCount="100">
  <si>
    <t>CONCRETE COLUMN CALCULATION REPORT</t>
  </si>
  <si>
    <t>TRANSVERSE REINFORCEMENT</t>
  </si>
  <si>
    <t>PROJECT:</t>
  </si>
  <si>
    <t>Rockwell IPI</t>
  </si>
  <si>
    <t>ENGR.:</t>
  </si>
  <si>
    <t>Kevin M. Melendres</t>
  </si>
  <si>
    <t>DATE:</t>
  </si>
  <si>
    <t>COLUMN DESCRIPTION</t>
  </si>
  <si>
    <t>Designation:</t>
  </si>
  <si>
    <t>Floor Levels:</t>
  </si>
  <si>
    <t>Type of Detailing:</t>
  </si>
  <si>
    <t>Special - Tied</t>
  </si>
  <si>
    <t>SECTION GEOMETRY</t>
  </si>
  <si>
    <t>Shape:</t>
  </si>
  <si>
    <t>Rectangular</t>
  </si>
  <si>
    <r>
      <t xml:space="preserve">Width, </t>
    </r>
    <r>
      <rPr>
        <i/>
        <sz val="11"/>
        <color theme="1"/>
        <rFont val="Cambria"/>
        <family val="1"/>
      </rPr>
      <t>c</t>
    </r>
    <r>
      <rPr>
        <i/>
        <vertAlign val="subscript"/>
        <sz val="11"/>
        <color theme="1"/>
        <rFont val="Cambria"/>
        <family val="1"/>
      </rPr>
      <t>1</t>
    </r>
    <r>
      <rPr>
        <sz val="11"/>
        <color theme="1"/>
        <rFont val="Futura Lt BT"/>
        <family val="2"/>
      </rPr>
      <t xml:space="preserve"> =</t>
    </r>
  </si>
  <si>
    <t>mm</t>
  </si>
  <si>
    <r>
      <t xml:space="preserve">Depth, </t>
    </r>
    <r>
      <rPr>
        <i/>
        <sz val="11"/>
        <color theme="1"/>
        <rFont val="Cambria"/>
        <family val="1"/>
      </rPr>
      <t>c</t>
    </r>
    <r>
      <rPr>
        <i/>
        <vertAlign val="subscript"/>
        <sz val="11"/>
        <color theme="1"/>
        <rFont val="Cambria"/>
        <family val="1"/>
      </rPr>
      <t>2</t>
    </r>
    <r>
      <rPr>
        <sz val="11"/>
        <color theme="1"/>
        <rFont val="Futura Lt BT"/>
        <family val="2"/>
      </rPr>
      <t xml:space="preserve"> =</t>
    </r>
  </si>
  <si>
    <r>
      <t xml:space="preserve">Concrete Cover, </t>
    </r>
    <r>
      <rPr>
        <i/>
        <sz val="11"/>
        <color theme="1"/>
        <rFont val="Cambria"/>
        <family val="1"/>
      </rPr>
      <t>cc</t>
    </r>
    <r>
      <rPr>
        <sz val="11"/>
        <color theme="1"/>
        <rFont val="Futura Lt BT"/>
        <family val="2"/>
      </rPr>
      <t xml:space="preserve"> =</t>
    </r>
  </si>
  <si>
    <t>GOVERNING LOADS</t>
  </si>
  <si>
    <r>
      <t xml:space="preserve">Axial force, </t>
    </r>
    <r>
      <rPr>
        <i/>
        <sz val="11"/>
        <color theme="1"/>
        <rFont val="Cambria"/>
        <family val="1"/>
      </rPr>
      <t>P</t>
    </r>
    <r>
      <rPr>
        <i/>
        <vertAlign val="subscript"/>
        <sz val="11"/>
        <color theme="1"/>
        <rFont val="Cambria"/>
        <family val="1"/>
      </rPr>
      <t>u</t>
    </r>
    <r>
      <rPr>
        <sz val="11"/>
        <color theme="1"/>
        <rFont val="Futura Lt BT"/>
        <family val="2"/>
      </rPr>
      <t xml:space="preserve"> =</t>
    </r>
  </si>
  <si>
    <t>kN</t>
  </si>
  <si>
    <t>Shear along X, Vux =</t>
  </si>
  <si>
    <r>
      <t xml:space="preserve">, </t>
    </r>
    <r>
      <rPr>
        <i/>
        <sz val="10"/>
        <color theme="1"/>
        <rFont val="Cambria"/>
        <family val="1"/>
      </rPr>
      <t>N</t>
    </r>
    <r>
      <rPr>
        <i/>
        <vertAlign val="subscript"/>
        <sz val="10"/>
        <color theme="1"/>
        <rFont val="Cambria"/>
        <family val="1"/>
      </rPr>
      <t>u</t>
    </r>
    <r>
      <rPr>
        <sz val="9"/>
        <color theme="1"/>
        <rFont val="Futura Lt BT"/>
        <family val="2"/>
      </rPr>
      <t>=</t>
    </r>
  </si>
  <si>
    <t>Shear along Y, Vuy =</t>
  </si>
  <si>
    <t>MATERIAL PROPERTIES</t>
  </si>
  <si>
    <t>Concrete</t>
  </si>
  <si>
    <r>
      <t xml:space="preserve">Concrete compressive strength, </t>
    </r>
    <r>
      <rPr>
        <i/>
        <sz val="11"/>
        <color theme="1"/>
        <rFont val="Cambria"/>
        <family val="1"/>
      </rPr>
      <t>f</t>
    </r>
    <r>
      <rPr>
        <i/>
        <vertAlign val="subscript"/>
        <sz val="11"/>
        <color theme="1"/>
        <rFont val="Cambria"/>
        <family val="1"/>
      </rPr>
      <t>c</t>
    </r>
    <r>
      <rPr>
        <i/>
        <sz val="11"/>
        <color theme="1"/>
        <rFont val="Cambria"/>
        <family val="1"/>
      </rPr>
      <t>'</t>
    </r>
    <r>
      <rPr>
        <sz val="11"/>
        <color theme="1"/>
        <rFont val="Futura Lt BT"/>
        <family val="2"/>
      </rPr>
      <t xml:space="preserve"> =</t>
    </r>
  </si>
  <si>
    <t>MPa</t>
  </si>
  <si>
    <t>Reinforcement</t>
  </si>
  <si>
    <t>OUTER</t>
  </si>
  <si>
    <t>INNER</t>
  </si>
  <si>
    <r>
      <t xml:space="preserve">Longitudinal reinforcement yield strength, </t>
    </r>
    <r>
      <rPr>
        <i/>
        <sz val="11"/>
        <color theme="1"/>
        <rFont val="Cambria"/>
        <family val="1"/>
      </rPr>
      <t>f</t>
    </r>
    <r>
      <rPr>
        <i/>
        <vertAlign val="subscript"/>
        <sz val="11"/>
        <color theme="1"/>
        <rFont val="Cambria"/>
        <family val="1"/>
      </rPr>
      <t>yl</t>
    </r>
    <r>
      <rPr>
        <sz val="11"/>
        <color theme="1"/>
        <rFont val="Futura Lt BT"/>
        <family val="2"/>
      </rPr>
      <t xml:space="preserve"> =</t>
    </r>
  </si>
  <si>
    <r>
      <t xml:space="preserve">Joint transverse reinforcement yield strength, </t>
    </r>
    <r>
      <rPr>
        <i/>
        <sz val="11"/>
        <color theme="1"/>
        <rFont val="Cambria"/>
        <family val="1"/>
      </rPr>
      <t>f</t>
    </r>
    <r>
      <rPr>
        <i/>
        <vertAlign val="subscript"/>
        <sz val="11"/>
        <color theme="1"/>
        <rFont val="Cambria"/>
        <family val="1"/>
      </rPr>
      <t>yj</t>
    </r>
    <r>
      <rPr>
        <sz val="11"/>
        <color theme="1"/>
        <rFont val="Futura Lt BT"/>
        <family val="2"/>
      </rPr>
      <t xml:space="preserve"> =</t>
    </r>
  </si>
  <si>
    <r>
      <t xml:space="preserve">Confinement zone transverse reinforcement yield strength, </t>
    </r>
    <r>
      <rPr>
        <i/>
        <sz val="11"/>
        <color theme="1"/>
        <rFont val="Cambria"/>
        <family val="1"/>
      </rPr>
      <t>f</t>
    </r>
    <r>
      <rPr>
        <i/>
        <vertAlign val="subscript"/>
        <sz val="11"/>
        <color theme="1"/>
        <rFont val="Cambria"/>
        <family val="1"/>
      </rPr>
      <t>yc</t>
    </r>
    <r>
      <rPr>
        <sz val="11"/>
        <color theme="1"/>
        <rFont val="Futura Lt BT"/>
        <family val="2"/>
      </rPr>
      <t xml:space="preserve"> =</t>
    </r>
  </si>
  <si>
    <r>
      <t xml:space="preserve">Ties zone transverse reinforcement yield strength, </t>
    </r>
    <r>
      <rPr>
        <i/>
        <sz val="11"/>
        <color theme="1"/>
        <rFont val="Cambria"/>
        <family val="1"/>
      </rPr>
      <t>f</t>
    </r>
    <r>
      <rPr>
        <i/>
        <vertAlign val="subscript"/>
        <sz val="11"/>
        <color theme="1"/>
        <rFont val="Cambria"/>
        <family val="1"/>
      </rPr>
      <t>yt</t>
    </r>
    <r>
      <rPr>
        <sz val="11"/>
        <color theme="1"/>
        <rFont val="Futura Lt BT"/>
        <family val="2"/>
      </rPr>
      <t xml:space="preserve"> =</t>
    </r>
  </si>
  <si>
    <t>REINFORCEMENT DETAILS</t>
  </si>
  <si>
    <t>ALONG X</t>
  </si>
  <si>
    <t>ALONG Y</t>
  </si>
  <si>
    <t>Longitudinal Reinforcement</t>
  </si>
  <si>
    <r>
      <t xml:space="preserve">Number of longitudinal bars, </t>
    </r>
    <r>
      <rPr>
        <i/>
        <sz val="11"/>
        <color theme="1"/>
        <rFont val="Cambria"/>
        <family val="1"/>
      </rPr>
      <t>n</t>
    </r>
    <r>
      <rPr>
        <i/>
        <vertAlign val="subscript"/>
        <sz val="11"/>
        <color theme="1"/>
        <rFont val="Cambria"/>
        <family val="1"/>
      </rPr>
      <t>LB</t>
    </r>
    <r>
      <rPr>
        <sz val="11"/>
        <color theme="1"/>
        <rFont val="Futura Lt BT"/>
        <family val="2"/>
      </rPr>
      <t xml:space="preserve"> =</t>
    </r>
  </si>
  <si>
    <r>
      <t xml:space="preserve">Longitudinal reinforcement bar diameter, </t>
    </r>
    <r>
      <rPr>
        <i/>
        <sz val="11"/>
        <color theme="1"/>
        <rFont val="Cambria"/>
        <family val="1"/>
      </rPr>
      <t>d</t>
    </r>
    <r>
      <rPr>
        <i/>
        <vertAlign val="subscript"/>
        <sz val="11"/>
        <color theme="1"/>
        <rFont val="Cambria"/>
        <family val="1"/>
      </rPr>
      <t>LB</t>
    </r>
    <r>
      <rPr>
        <sz val="11"/>
        <color theme="1"/>
        <rFont val="Futura Lt BT"/>
        <family val="2"/>
      </rPr>
      <t xml:space="preserve"> =</t>
    </r>
  </si>
  <si>
    <t>Joint Reinforcement</t>
  </si>
  <si>
    <r>
      <t xml:space="preserve">Number of outer transverse reinforcement legs, </t>
    </r>
    <r>
      <rPr>
        <i/>
        <sz val="11"/>
        <color theme="1"/>
        <rFont val="Cambria"/>
        <family val="1"/>
      </rPr>
      <t>n</t>
    </r>
    <r>
      <rPr>
        <i/>
        <vertAlign val="subscript"/>
        <sz val="11"/>
        <color theme="1"/>
        <rFont val="Cambria"/>
        <family val="1"/>
      </rPr>
      <t>jo</t>
    </r>
    <r>
      <rPr>
        <sz val="11"/>
        <color theme="1"/>
        <rFont val="Futura Lt BT"/>
        <family val="2"/>
      </rPr>
      <t xml:space="preserve"> =</t>
    </r>
  </si>
  <si>
    <r>
      <t xml:space="preserve">Number of inner transverse reinforcement legs, </t>
    </r>
    <r>
      <rPr>
        <i/>
        <sz val="11"/>
        <color theme="1"/>
        <rFont val="Cambria"/>
        <family val="1"/>
      </rPr>
      <t>n</t>
    </r>
    <r>
      <rPr>
        <i/>
        <vertAlign val="subscript"/>
        <sz val="11"/>
        <color theme="1"/>
        <rFont val="Cambria"/>
        <family val="1"/>
      </rPr>
      <t>ji</t>
    </r>
    <r>
      <rPr>
        <sz val="11"/>
        <color theme="1"/>
        <rFont val="Futura Lt BT"/>
        <family val="2"/>
      </rPr>
      <t xml:space="preserve"> =</t>
    </r>
  </si>
  <si>
    <r>
      <t xml:space="preserve">Outer transverse reinforcement bar diameter, </t>
    </r>
    <r>
      <rPr>
        <i/>
        <sz val="11"/>
        <color theme="1"/>
        <rFont val="Cambria"/>
        <family val="1"/>
      </rPr>
      <t>d</t>
    </r>
    <r>
      <rPr>
        <i/>
        <vertAlign val="subscript"/>
        <sz val="11"/>
        <color theme="1"/>
        <rFont val="Cambria"/>
        <family val="1"/>
      </rPr>
      <t>jo</t>
    </r>
    <r>
      <rPr>
        <sz val="11"/>
        <color theme="1"/>
        <rFont val="Futura Lt BT"/>
        <family val="2"/>
      </rPr>
      <t xml:space="preserve"> =</t>
    </r>
  </si>
  <si>
    <r>
      <t xml:space="preserve">Inner transverse reinforcement bar diameter, </t>
    </r>
    <r>
      <rPr>
        <i/>
        <sz val="11"/>
        <color theme="1"/>
        <rFont val="Cambria"/>
        <family val="1"/>
      </rPr>
      <t>d</t>
    </r>
    <r>
      <rPr>
        <i/>
        <vertAlign val="subscript"/>
        <sz val="11"/>
        <color theme="1"/>
        <rFont val="Cambria"/>
        <family val="1"/>
      </rPr>
      <t>ji</t>
    </r>
    <r>
      <rPr>
        <sz val="11"/>
        <color theme="1"/>
        <rFont val="Futura Lt BT"/>
        <family val="2"/>
      </rPr>
      <t xml:space="preserve"> =</t>
    </r>
  </si>
  <si>
    <r>
      <t xml:space="preserve">Longitudinal spacing of transverse reinf., </t>
    </r>
    <r>
      <rPr>
        <i/>
        <sz val="11"/>
        <color theme="1"/>
        <rFont val="Cambria"/>
        <family val="1"/>
      </rPr>
      <t>s</t>
    </r>
    <r>
      <rPr>
        <i/>
        <vertAlign val="subscript"/>
        <sz val="11"/>
        <color theme="1"/>
        <rFont val="Cambria"/>
        <family val="1"/>
      </rPr>
      <t>j</t>
    </r>
    <r>
      <rPr>
        <sz val="11"/>
        <color theme="1"/>
        <rFont val="Futura Lt BT"/>
        <family val="2"/>
      </rPr>
      <t xml:space="preserve"> =</t>
    </r>
  </si>
  <si>
    <t>Confinement Zone Reinforcement</t>
  </si>
  <si>
    <r>
      <t xml:space="preserve">Number of outer transverse reinforcement legs, </t>
    </r>
    <r>
      <rPr>
        <i/>
        <sz val="11"/>
        <color theme="1"/>
        <rFont val="Cambria"/>
        <family val="1"/>
      </rPr>
      <t>n</t>
    </r>
    <r>
      <rPr>
        <i/>
        <vertAlign val="subscript"/>
        <sz val="11"/>
        <color theme="1"/>
        <rFont val="Cambria"/>
        <family val="1"/>
      </rPr>
      <t>co</t>
    </r>
    <r>
      <rPr>
        <sz val="11"/>
        <color theme="1"/>
        <rFont val="Futura Lt BT"/>
        <family val="2"/>
      </rPr>
      <t xml:space="preserve"> =</t>
    </r>
  </si>
  <si>
    <r>
      <t xml:space="preserve">Number of inner transverse reinforcement legs, </t>
    </r>
    <r>
      <rPr>
        <i/>
        <sz val="11"/>
        <color theme="1"/>
        <rFont val="Cambria"/>
        <family val="1"/>
      </rPr>
      <t>n</t>
    </r>
    <r>
      <rPr>
        <i/>
        <vertAlign val="subscript"/>
        <sz val="11"/>
        <color theme="1"/>
        <rFont val="Cambria"/>
        <family val="1"/>
      </rPr>
      <t>ci</t>
    </r>
    <r>
      <rPr>
        <sz val="11"/>
        <color theme="1"/>
        <rFont val="Futura Lt BT"/>
        <family val="2"/>
      </rPr>
      <t xml:space="preserve"> =</t>
    </r>
  </si>
  <si>
    <t xml:space="preserve">                        </t>
  </si>
  <si>
    <r>
      <t xml:space="preserve">Outer transverse reinforcement bar diameter, </t>
    </r>
    <r>
      <rPr>
        <i/>
        <sz val="11"/>
        <color theme="1"/>
        <rFont val="Cambria"/>
        <family val="1"/>
      </rPr>
      <t>d</t>
    </r>
    <r>
      <rPr>
        <i/>
        <vertAlign val="subscript"/>
        <sz val="11"/>
        <color theme="1"/>
        <rFont val="Cambria"/>
        <family val="1"/>
      </rPr>
      <t>co</t>
    </r>
    <r>
      <rPr>
        <sz val="11"/>
        <color theme="1"/>
        <rFont val="Futura Lt BT"/>
        <family val="2"/>
      </rPr>
      <t xml:space="preserve"> =</t>
    </r>
  </si>
  <si>
    <r>
      <t xml:space="preserve">Inner transverse reinforcement bar diameter, </t>
    </r>
    <r>
      <rPr>
        <i/>
        <sz val="11"/>
        <color theme="1"/>
        <rFont val="Cambria"/>
        <family val="1"/>
      </rPr>
      <t>d</t>
    </r>
    <r>
      <rPr>
        <i/>
        <vertAlign val="subscript"/>
        <sz val="11"/>
        <color theme="1"/>
        <rFont val="Cambria"/>
        <family val="1"/>
      </rPr>
      <t>ci</t>
    </r>
    <r>
      <rPr>
        <sz val="11"/>
        <color theme="1"/>
        <rFont val="Futura Lt BT"/>
        <family val="2"/>
      </rPr>
      <t xml:space="preserve"> =</t>
    </r>
  </si>
  <si>
    <r>
      <t xml:space="preserve">Longitudinal spacing of transverse reinf., </t>
    </r>
    <r>
      <rPr>
        <i/>
        <sz val="11"/>
        <color theme="1"/>
        <rFont val="Cambria"/>
        <family val="1"/>
      </rPr>
      <t>s</t>
    </r>
    <r>
      <rPr>
        <i/>
        <vertAlign val="subscript"/>
        <sz val="11"/>
        <color theme="1"/>
        <rFont val="Cambria"/>
        <family val="1"/>
      </rPr>
      <t>c</t>
    </r>
    <r>
      <rPr>
        <sz val="11"/>
        <color theme="1"/>
        <rFont val="Futura Lt BT"/>
        <family val="2"/>
      </rPr>
      <t xml:space="preserve"> =</t>
    </r>
  </si>
  <si>
    <t>Ties Zone Reinforcement</t>
  </si>
  <si>
    <r>
      <t xml:space="preserve">Number of outer transverse reinforcement legs, </t>
    </r>
    <r>
      <rPr>
        <i/>
        <sz val="11"/>
        <color theme="1"/>
        <rFont val="Cambria"/>
        <family val="1"/>
      </rPr>
      <t>n</t>
    </r>
    <r>
      <rPr>
        <i/>
        <vertAlign val="subscript"/>
        <sz val="11"/>
        <color theme="1"/>
        <rFont val="Cambria"/>
        <family val="1"/>
      </rPr>
      <t>to</t>
    </r>
    <r>
      <rPr>
        <sz val="11"/>
        <color theme="1"/>
        <rFont val="Futura Lt BT"/>
        <family val="2"/>
      </rPr>
      <t xml:space="preserve"> =</t>
    </r>
  </si>
  <si>
    <r>
      <t xml:space="preserve">Number of inner transverse reinforcement legs, </t>
    </r>
    <r>
      <rPr>
        <i/>
        <sz val="11"/>
        <color theme="1"/>
        <rFont val="Cambria"/>
        <family val="1"/>
      </rPr>
      <t>n</t>
    </r>
    <r>
      <rPr>
        <i/>
        <vertAlign val="subscript"/>
        <sz val="11"/>
        <color theme="1"/>
        <rFont val="Cambria"/>
        <family val="1"/>
      </rPr>
      <t>ti</t>
    </r>
    <r>
      <rPr>
        <sz val="11"/>
        <color theme="1"/>
        <rFont val="Futura Lt BT"/>
        <family val="2"/>
      </rPr>
      <t xml:space="preserve"> =</t>
    </r>
  </si>
  <si>
    <r>
      <t xml:space="preserve">Outer transverse reinforcement bar diameter, </t>
    </r>
    <r>
      <rPr>
        <i/>
        <sz val="11"/>
        <color theme="1"/>
        <rFont val="Cambria"/>
        <family val="1"/>
      </rPr>
      <t>d</t>
    </r>
    <r>
      <rPr>
        <i/>
        <vertAlign val="subscript"/>
        <sz val="11"/>
        <color theme="1"/>
        <rFont val="Cambria"/>
        <family val="1"/>
      </rPr>
      <t>to</t>
    </r>
    <r>
      <rPr>
        <sz val="11"/>
        <color theme="1"/>
        <rFont val="Futura Lt BT"/>
        <family val="2"/>
      </rPr>
      <t xml:space="preserve"> =</t>
    </r>
  </si>
  <si>
    <r>
      <t xml:space="preserve">Inner transverse reinforcement bar diameter, </t>
    </r>
    <r>
      <rPr>
        <i/>
        <sz val="11"/>
        <color theme="1"/>
        <rFont val="Cambria"/>
        <family val="1"/>
      </rPr>
      <t>d</t>
    </r>
    <r>
      <rPr>
        <i/>
        <vertAlign val="subscript"/>
        <sz val="11"/>
        <color theme="1"/>
        <rFont val="Cambria"/>
        <family val="1"/>
      </rPr>
      <t>ti</t>
    </r>
    <r>
      <rPr>
        <sz val="11"/>
        <color theme="1"/>
        <rFont val="Futura Lt BT"/>
        <family val="2"/>
      </rPr>
      <t xml:space="preserve"> =</t>
    </r>
  </si>
  <si>
    <r>
      <t xml:space="preserve">Longitudinal spacing of transverse reinf., </t>
    </r>
    <r>
      <rPr>
        <i/>
        <sz val="11"/>
        <color theme="1"/>
        <rFont val="Cambria"/>
        <family val="1"/>
      </rPr>
      <t>s</t>
    </r>
    <r>
      <rPr>
        <i/>
        <vertAlign val="subscript"/>
        <sz val="11"/>
        <color theme="1"/>
        <rFont val="Cambria"/>
        <family val="1"/>
      </rPr>
      <t>t</t>
    </r>
    <r>
      <rPr>
        <sz val="11"/>
        <color theme="1"/>
        <rFont val="Futura Lt BT"/>
        <family val="2"/>
      </rPr>
      <t xml:space="preserve"> =</t>
    </r>
  </si>
  <si>
    <t>RESULT SUMMARY</t>
  </si>
  <si>
    <t>Demand-Capacity Ratios</t>
  </si>
  <si>
    <t>Joint transverse reinforcement:</t>
  </si>
  <si>
    <t>Confinement zone transverse reinforcement:</t>
  </si>
  <si>
    <t>Ties zone transverse reinforcement:</t>
  </si>
  <si>
    <t>Other Requirement Checks</t>
  </si>
  <si>
    <t>Minimum column dimension:</t>
  </si>
  <si>
    <t>Cross section ratio:</t>
  </si>
  <si>
    <t>Minimum number of longitudinal bars:</t>
  </si>
  <si>
    <t>Minimum area of longitudinal reinforcement:</t>
  </si>
  <si>
    <t>Maximum area of longitudinal reinforcement:</t>
  </si>
  <si>
    <t>Along X</t>
  </si>
  <si>
    <t>Along Y</t>
  </si>
  <si>
    <t>Limit</t>
  </si>
  <si>
    <t>Minimum longitudinal bar spacing:</t>
  </si>
  <si>
    <t>Maximum longitudinal bar spacing:</t>
  </si>
  <si>
    <t>Minimum tie diameter:</t>
  </si>
  <si>
    <t>Joint transverse reinforcement spacing:</t>
  </si>
  <si>
    <t>Confinement zone transverse reinforcement spacing:</t>
  </si>
  <si>
    <t>Ties zone transverse reinforcement spacing:</t>
  </si>
  <si>
    <t>CALCULATIONS</t>
  </si>
  <si>
    <t>Joint Transverse Reinforcement</t>
  </si>
  <si>
    <r>
      <t xml:space="preserve">Provided transverse reinforcement, </t>
    </r>
    <r>
      <rPr>
        <i/>
        <sz val="11"/>
        <color theme="1"/>
        <rFont val="Cambria"/>
        <family val="1"/>
      </rPr>
      <t>[ A</t>
    </r>
    <r>
      <rPr>
        <i/>
        <vertAlign val="subscript"/>
        <sz val="11"/>
        <color theme="1"/>
        <rFont val="Cambria"/>
        <family val="1"/>
      </rPr>
      <t>shj</t>
    </r>
    <r>
      <rPr>
        <i/>
        <sz val="11"/>
        <color theme="1"/>
        <rFont val="Cambria"/>
        <family val="1"/>
      </rPr>
      <t>/s</t>
    </r>
    <r>
      <rPr>
        <i/>
        <vertAlign val="subscript"/>
        <sz val="11"/>
        <color theme="1"/>
        <rFont val="Cambria"/>
        <family val="1"/>
      </rPr>
      <t>j</t>
    </r>
    <r>
      <rPr>
        <i/>
        <sz val="11"/>
        <color theme="1"/>
        <rFont val="Cambria"/>
        <family val="1"/>
      </rPr>
      <t>b</t>
    </r>
    <r>
      <rPr>
        <i/>
        <vertAlign val="subscript"/>
        <sz val="11"/>
        <color theme="1"/>
        <rFont val="Cambria"/>
        <family val="1"/>
      </rPr>
      <t xml:space="preserve">c </t>
    </r>
    <r>
      <rPr>
        <i/>
        <sz val="11"/>
        <color theme="1"/>
        <rFont val="Cambria"/>
        <family val="1"/>
      </rPr>
      <t>]</t>
    </r>
    <r>
      <rPr>
        <i/>
        <vertAlign val="subscript"/>
        <sz val="11"/>
        <color theme="1"/>
        <rFont val="Cambria"/>
        <family val="1"/>
      </rPr>
      <t>prov</t>
    </r>
    <r>
      <rPr>
        <sz val="11"/>
        <color theme="1"/>
        <rFont val="Futura Lt BT"/>
        <family val="2"/>
      </rPr>
      <t xml:space="preserve"> =</t>
    </r>
  </si>
  <si>
    <r>
      <t xml:space="preserve">Concrete strength factor, </t>
    </r>
    <r>
      <rPr>
        <i/>
        <sz val="11"/>
        <color theme="1"/>
        <rFont val="Cambria"/>
        <family val="1"/>
      </rPr>
      <t>k</t>
    </r>
    <r>
      <rPr>
        <i/>
        <vertAlign val="subscript"/>
        <sz val="11"/>
        <color theme="1"/>
        <rFont val="Cambria"/>
        <family val="1"/>
      </rPr>
      <t>f</t>
    </r>
    <r>
      <rPr>
        <sz val="11"/>
        <color theme="1"/>
        <rFont val="Futura Lt BT"/>
        <family val="2"/>
      </rPr>
      <t xml:space="preserve"> =</t>
    </r>
  </si>
  <si>
    <r>
      <t xml:space="preserve">Confinement effectiveness factor, </t>
    </r>
    <r>
      <rPr>
        <i/>
        <sz val="11"/>
        <color theme="1"/>
        <rFont val="Cambria"/>
        <family val="1"/>
      </rPr>
      <t>k</t>
    </r>
    <r>
      <rPr>
        <i/>
        <vertAlign val="subscript"/>
        <sz val="11"/>
        <color theme="1"/>
        <rFont val="Cambria"/>
        <family val="1"/>
      </rPr>
      <t>n</t>
    </r>
    <r>
      <rPr>
        <sz val="11"/>
        <color theme="1"/>
        <rFont val="Futura Lt BT"/>
        <family val="2"/>
      </rPr>
      <t xml:space="preserve"> =</t>
    </r>
  </si>
  <si>
    <r>
      <t xml:space="preserve">Maximum spacing of laterally-supported longitudinal bars, </t>
    </r>
    <r>
      <rPr>
        <i/>
        <sz val="11"/>
        <color theme="1"/>
        <rFont val="Cambria"/>
        <family val="1"/>
      </rPr>
      <t>h</t>
    </r>
    <r>
      <rPr>
        <i/>
        <vertAlign val="subscript"/>
        <sz val="11"/>
        <color theme="1"/>
        <rFont val="Cambria"/>
        <family val="1"/>
      </rPr>
      <t>x</t>
    </r>
    <r>
      <rPr>
        <sz val="11"/>
        <color theme="1"/>
        <rFont val="Futura Lt BT"/>
        <family val="2"/>
      </rPr>
      <t xml:space="preserve"> =</t>
    </r>
  </si>
  <si>
    <r>
      <t xml:space="preserve">Maximum factored compressive force, </t>
    </r>
    <r>
      <rPr>
        <i/>
        <sz val="11"/>
        <color theme="1"/>
        <rFont val="Cambria"/>
        <family val="1"/>
      </rPr>
      <t>P</t>
    </r>
    <r>
      <rPr>
        <i/>
        <vertAlign val="subscript"/>
        <sz val="11"/>
        <color theme="1"/>
        <rFont val="Cambria"/>
        <family val="1"/>
      </rPr>
      <t>u</t>
    </r>
    <r>
      <rPr>
        <sz val="11"/>
        <color theme="1"/>
        <rFont val="Futura Lt BT"/>
        <family val="2"/>
      </rPr>
      <t xml:space="preserve"> =</t>
    </r>
  </si>
  <si>
    <r>
      <t xml:space="preserve">Required transverse reinforcement, </t>
    </r>
    <r>
      <rPr>
        <i/>
        <sz val="11"/>
        <color theme="1"/>
        <rFont val="Cambria"/>
        <family val="1"/>
      </rPr>
      <t>[ A</t>
    </r>
    <r>
      <rPr>
        <i/>
        <vertAlign val="subscript"/>
        <sz val="11"/>
        <color theme="1"/>
        <rFont val="Cambria"/>
        <family val="1"/>
      </rPr>
      <t>shj</t>
    </r>
    <r>
      <rPr>
        <i/>
        <sz val="11"/>
        <color theme="1"/>
        <rFont val="Cambria"/>
        <family val="1"/>
      </rPr>
      <t>/s</t>
    </r>
    <r>
      <rPr>
        <i/>
        <vertAlign val="subscript"/>
        <sz val="11"/>
        <color theme="1"/>
        <rFont val="Cambria"/>
        <family val="1"/>
      </rPr>
      <t>j</t>
    </r>
    <r>
      <rPr>
        <i/>
        <sz val="11"/>
        <color theme="1"/>
        <rFont val="Cambria"/>
        <family val="1"/>
      </rPr>
      <t>b</t>
    </r>
    <r>
      <rPr>
        <i/>
        <vertAlign val="subscript"/>
        <sz val="11"/>
        <color theme="1"/>
        <rFont val="Cambria"/>
        <family val="1"/>
      </rPr>
      <t xml:space="preserve">c </t>
    </r>
    <r>
      <rPr>
        <i/>
        <sz val="11"/>
        <color theme="1"/>
        <rFont val="Cambria"/>
        <family val="1"/>
      </rPr>
      <t>]</t>
    </r>
    <r>
      <rPr>
        <i/>
        <vertAlign val="subscript"/>
        <sz val="11"/>
        <color theme="1"/>
        <rFont val="Cambria"/>
        <family val="1"/>
      </rPr>
      <t>req</t>
    </r>
    <r>
      <rPr>
        <sz val="11"/>
        <color theme="1"/>
        <rFont val="Futura Lt BT"/>
        <family val="2"/>
      </rPr>
      <t xml:space="preserve"> =</t>
    </r>
  </si>
  <si>
    <r>
      <t xml:space="preserve">Required spacing of transverse reinforcement, </t>
    </r>
    <r>
      <rPr>
        <i/>
        <sz val="11"/>
        <color theme="1"/>
        <rFont val="Cambria"/>
        <family val="1"/>
      </rPr>
      <t>s</t>
    </r>
    <r>
      <rPr>
        <i/>
        <vertAlign val="subscript"/>
        <sz val="11"/>
        <color theme="1"/>
        <rFont val="Cambria"/>
        <family val="1"/>
      </rPr>
      <t>jreq</t>
    </r>
    <r>
      <rPr>
        <sz val="11"/>
        <color theme="1"/>
        <rFont val="Futura Lt BT"/>
        <family val="2"/>
      </rPr>
      <t xml:space="preserve"> =</t>
    </r>
  </si>
  <si>
    <t>Confinement Zone Transverse Reinforcement</t>
  </si>
  <si>
    <r>
      <t xml:space="preserve">Provided transverse reinforcement, </t>
    </r>
    <r>
      <rPr>
        <i/>
        <sz val="11"/>
        <color theme="1"/>
        <rFont val="Cambria"/>
        <family val="1"/>
      </rPr>
      <t>[ A</t>
    </r>
    <r>
      <rPr>
        <i/>
        <vertAlign val="subscript"/>
        <sz val="11"/>
        <color theme="1"/>
        <rFont val="Cambria"/>
        <family val="1"/>
      </rPr>
      <t>shc</t>
    </r>
    <r>
      <rPr>
        <i/>
        <sz val="11"/>
        <color theme="1"/>
        <rFont val="Cambria"/>
        <family val="1"/>
      </rPr>
      <t>/s</t>
    </r>
    <r>
      <rPr>
        <i/>
        <vertAlign val="subscript"/>
        <sz val="11"/>
        <color theme="1"/>
        <rFont val="Cambria"/>
        <family val="1"/>
      </rPr>
      <t>c</t>
    </r>
    <r>
      <rPr>
        <i/>
        <sz val="11"/>
        <color theme="1"/>
        <rFont val="Cambria"/>
        <family val="1"/>
      </rPr>
      <t>b</t>
    </r>
    <r>
      <rPr>
        <i/>
        <vertAlign val="subscript"/>
        <sz val="11"/>
        <color theme="1"/>
        <rFont val="Cambria"/>
        <family val="1"/>
      </rPr>
      <t xml:space="preserve">c </t>
    </r>
    <r>
      <rPr>
        <i/>
        <sz val="11"/>
        <color theme="1"/>
        <rFont val="Cambria"/>
        <family val="1"/>
      </rPr>
      <t>]</t>
    </r>
    <r>
      <rPr>
        <i/>
        <vertAlign val="subscript"/>
        <sz val="11"/>
        <color theme="1"/>
        <rFont val="Cambria"/>
        <family val="1"/>
      </rPr>
      <t>prov</t>
    </r>
    <r>
      <rPr>
        <sz val="11"/>
        <color theme="1"/>
        <rFont val="Futura Lt BT"/>
        <family val="2"/>
      </rPr>
      <t xml:space="preserve"> =</t>
    </r>
  </si>
  <si>
    <r>
      <t xml:space="preserve">Required transverse reinforcement, </t>
    </r>
    <r>
      <rPr>
        <i/>
        <sz val="11"/>
        <color theme="1"/>
        <rFont val="Cambria"/>
        <family val="1"/>
      </rPr>
      <t>[ A</t>
    </r>
    <r>
      <rPr>
        <i/>
        <vertAlign val="subscript"/>
        <sz val="11"/>
        <color theme="1"/>
        <rFont val="Cambria"/>
        <family val="1"/>
      </rPr>
      <t>shc</t>
    </r>
    <r>
      <rPr>
        <i/>
        <sz val="11"/>
        <color theme="1"/>
        <rFont val="Cambria"/>
        <family val="1"/>
      </rPr>
      <t>/s</t>
    </r>
    <r>
      <rPr>
        <i/>
        <vertAlign val="subscript"/>
        <sz val="11"/>
        <color theme="1"/>
        <rFont val="Cambria"/>
        <family val="1"/>
      </rPr>
      <t>c</t>
    </r>
    <r>
      <rPr>
        <i/>
        <sz val="11"/>
        <color theme="1"/>
        <rFont val="Cambria"/>
        <family val="1"/>
      </rPr>
      <t>b</t>
    </r>
    <r>
      <rPr>
        <i/>
        <vertAlign val="subscript"/>
        <sz val="11"/>
        <color theme="1"/>
        <rFont val="Cambria"/>
        <family val="1"/>
      </rPr>
      <t xml:space="preserve">c </t>
    </r>
    <r>
      <rPr>
        <i/>
        <sz val="11"/>
        <color theme="1"/>
        <rFont val="Cambria"/>
        <family val="1"/>
      </rPr>
      <t>]</t>
    </r>
    <r>
      <rPr>
        <i/>
        <vertAlign val="subscript"/>
        <sz val="11"/>
        <color theme="1"/>
        <rFont val="Cambria"/>
        <family val="1"/>
      </rPr>
      <t>req</t>
    </r>
    <r>
      <rPr>
        <sz val="11"/>
        <color theme="1"/>
        <rFont val="Futura Lt BT"/>
        <family val="2"/>
      </rPr>
      <t xml:space="preserve"> =</t>
    </r>
  </si>
  <si>
    <r>
      <t xml:space="preserve">Required spacing of transverse reinforcement, </t>
    </r>
    <r>
      <rPr>
        <i/>
        <sz val="11"/>
        <color theme="1"/>
        <rFont val="Cambria"/>
        <family val="1"/>
      </rPr>
      <t>s</t>
    </r>
    <r>
      <rPr>
        <i/>
        <vertAlign val="subscript"/>
        <sz val="11"/>
        <color theme="1"/>
        <rFont val="Cambria"/>
        <family val="1"/>
      </rPr>
      <t>creq</t>
    </r>
    <r>
      <rPr>
        <sz val="11"/>
        <color theme="1"/>
        <rFont val="Futura Lt BT"/>
        <family val="2"/>
      </rPr>
      <t xml:space="preserve"> =</t>
    </r>
  </si>
  <si>
    <t>Ties Zone Transverse Reinforcement</t>
  </si>
  <si>
    <r>
      <t xml:space="preserve">Provided transverse reinforcement, </t>
    </r>
    <r>
      <rPr>
        <i/>
        <sz val="11"/>
        <color theme="1"/>
        <rFont val="Cambria"/>
        <family val="1"/>
      </rPr>
      <t>[ A</t>
    </r>
    <r>
      <rPr>
        <i/>
        <vertAlign val="subscript"/>
        <sz val="11"/>
        <color theme="1"/>
        <rFont val="Cambria"/>
        <family val="1"/>
      </rPr>
      <t>sht</t>
    </r>
    <r>
      <rPr>
        <i/>
        <sz val="11"/>
        <color theme="1"/>
        <rFont val="Cambria"/>
        <family val="1"/>
      </rPr>
      <t>/s</t>
    </r>
    <r>
      <rPr>
        <i/>
        <vertAlign val="subscript"/>
        <sz val="11"/>
        <color theme="1"/>
        <rFont val="Cambria"/>
        <family val="1"/>
      </rPr>
      <t>t</t>
    </r>
    <r>
      <rPr>
        <i/>
        <sz val="11"/>
        <color theme="1"/>
        <rFont val="Cambria"/>
        <family val="1"/>
      </rPr>
      <t>b</t>
    </r>
    <r>
      <rPr>
        <i/>
        <vertAlign val="subscript"/>
        <sz val="11"/>
        <color theme="1"/>
        <rFont val="Cambria"/>
        <family val="1"/>
      </rPr>
      <t xml:space="preserve">w </t>
    </r>
    <r>
      <rPr>
        <i/>
        <sz val="11"/>
        <color theme="1"/>
        <rFont val="Cambria"/>
        <family val="1"/>
      </rPr>
      <t>]</t>
    </r>
    <r>
      <rPr>
        <i/>
        <vertAlign val="subscript"/>
        <sz val="11"/>
        <color theme="1"/>
        <rFont val="Cambria"/>
        <family val="1"/>
      </rPr>
      <t>prov</t>
    </r>
    <r>
      <rPr>
        <sz val="11"/>
        <color theme="1"/>
        <rFont val="Futura Lt BT"/>
        <family val="2"/>
      </rPr>
      <t xml:space="preserve"> =</t>
    </r>
  </si>
  <si>
    <r>
      <t xml:space="preserve">Required transverse reinforcement, </t>
    </r>
    <r>
      <rPr>
        <i/>
        <sz val="11"/>
        <color theme="1"/>
        <rFont val="Cambria"/>
        <family val="1"/>
      </rPr>
      <t>[ A</t>
    </r>
    <r>
      <rPr>
        <i/>
        <vertAlign val="subscript"/>
        <sz val="11"/>
        <color theme="1"/>
        <rFont val="Cambria"/>
        <family val="1"/>
      </rPr>
      <t>sht</t>
    </r>
    <r>
      <rPr>
        <i/>
        <sz val="11"/>
        <color theme="1"/>
        <rFont val="Cambria"/>
        <family val="1"/>
      </rPr>
      <t>/s</t>
    </r>
    <r>
      <rPr>
        <i/>
        <vertAlign val="subscript"/>
        <sz val="11"/>
        <color theme="1"/>
        <rFont val="Cambria"/>
        <family val="1"/>
      </rPr>
      <t>t</t>
    </r>
    <r>
      <rPr>
        <i/>
        <sz val="11"/>
        <color theme="1"/>
        <rFont val="Cambria"/>
        <family val="1"/>
      </rPr>
      <t>b</t>
    </r>
    <r>
      <rPr>
        <i/>
        <vertAlign val="subscript"/>
        <sz val="11"/>
        <color theme="1"/>
        <rFont val="Cambria"/>
        <family val="1"/>
      </rPr>
      <t xml:space="preserve">w </t>
    </r>
    <r>
      <rPr>
        <i/>
        <sz val="11"/>
        <color theme="1"/>
        <rFont val="Cambria"/>
        <family val="1"/>
      </rPr>
      <t>]</t>
    </r>
    <r>
      <rPr>
        <i/>
        <vertAlign val="subscript"/>
        <sz val="11"/>
        <color theme="1"/>
        <rFont val="Cambria"/>
        <family val="1"/>
      </rPr>
      <t>req</t>
    </r>
    <r>
      <rPr>
        <sz val="11"/>
        <color theme="1"/>
        <rFont val="Futura Lt BT"/>
        <family val="2"/>
      </rPr>
      <t xml:space="preserve"> =</t>
    </r>
  </si>
  <si>
    <r>
      <t xml:space="preserve">Required spacing of transverse reinforcement, </t>
    </r>
    <r>
      <rPr>
        <i/>
        <sz val="11"/>
        <color theme="1"/>
        <rFont val="Cambria"/>
        <family val="1"/>
      </rPr>
      <t>s</t>
    </r>
    <r>
      <rPr>
        <i/>
        <vertAlign val="subscript"/>
        <sz val="11"/>
        <color theme="1"/>
        <rFont val="Cambria"/>
        <family val="1"/>
      </rPr>
      <t>treq</t>
    </r>
    <r>
      <rPr>
        <sz val="11"/>
        <color theme="1"/>
        <rFont val="Futura Lt BT"/>
        <family val="2"/>
      </rPr>
      <t xml:space="preserve"> =</t>
    </r>
  </si>
  <si>
    <t>C-1</t>
  </si>
  <si>
    <t>L1-L5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</si>
</sst>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3409]mmmm\ dd\,\ yyyy;@"/>
    <numFmt numFmtId="165" formatCode="0.00000"/>
  </numFmts>
  <fonts count="18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2"/>
      <color theme="1"/>
      <name val="Futura MdCn BT"/>
      <family val="2"/>
    </font>
    <font>
      <sz val="11"/>
      <color rgb="FFFF0000"/>
      <name val="Futura Lt BT"/>
      <family val="2"/>
    </font>
    <font>
      <sz val="16"/>
      <color theme="1"/>
      <name val="Futura Md BT"/>
      <family val="2"/>
    </font>
    <font>
      <sz val="8"/>
      <color rgb="FFFF0000"/>
      <name val="Neuropol"/>
      <family val="2"/>
    </font>
    <font>
      <sz val="13"/>
      <color theme="1"/>
      <name val="Futura Lt BT"/>
      <family val="2"/>
    </font>
    <font>
      <sz val="12"/>
      <color theme="1"/>
      <name val="Futura Lt BT"/>
      <family val="2"/>
    </font>
    <font>
      <sz val="11"/>
      <color theme="1"/>
      <name val="Futura Md BT"/>
      <family val="2"/>
    </font>
    <font>
      <sz val="10.5"/>
      <color theme="1"/>
      <name val="Futura Lt BT"/>
      <family val="2"/>
    </font>
    <font>
      <sz val="10"/>
      <color theme="1"/>
      <name val="Futura Lt BT"/>
      <family val="2"/>
    </font>
    <font>
      <i/>
      <sz val="11"/>
      <color theme="1"/>
      <name val="Cambria"/>
      <family val="1"/>
    </font>
    <font>
      <i/>
      <vertAlign val="subscript"/>
      <sz val="11"/>
      <color theme="1"/>
      <name val="Cambria"/>
      <family val="1"/>
    </font>
    <font>
      <i/>
      <sz val="11"/>
      <color theme="1"/>
      <name val="Times New Roman"/>
      <family val="1"/>
    </font>
    <font>
      <sz val="9"/>
      <color theme="1"/>
      <name val="Futura Lt BT"/>
      <family val="2"/>
    </font>
    <font>
      <i/>
      <sz val="10"/>
      <color theme="1"/>
      <name val="Cambria"/>
      <family val="1"/>
    </font>
    <font>
      <i/>
      <vertAlign val="subscript"/>
      <sz val="10"/>
      <color theme="1"/>
      <name val="Cambria"/>
      <family val="1"/>
    </font>
    <font>
      <sz val="10.5"/>
      <color theme="1"/>
      <name val="Futura MdCn BT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 applyProtection="1">
      <alignment vertical="center"/>
      <protection locked="0"/>
    </xf>
    <xf numFmtId="0" fontId="8" fillId="2" borderId="0" xfId="0" applyFont="1" applyFill="1" applyAlignment="1">
      <alignment vertical="center"/>
    </xf>
    <xf numFmtId="22" fontId="7" fillId="2" borderId="0" xfId="0" applyNumberFormat="1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1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0" fontId="13" fillId="2" borderId="0" xfId="0" applyFont="1" applyFill="1" applyAlignment="1">
      <alignment vertical="center"/>
    </xf>
    <xf numFmtId="3" fontId="10" fillId="2" borderId="0" xfId="0" applyNumberFormat="1" applyFont="1" applyFill="1" applyAlignment="1">
      <alignment vertical="center"/>
    </xf>
    <xf numFmtId="3" fontId="14" fillId="2" borderId="0" xfId="0" quotePrefix="1" applyNumberFormat="1" applyFont="1" applyFill="1" applyAlignment="1">
      <alignment horizontal="center" vertical="center"/>
    </xf>
    <xf numFmtId="3" fontId="10" fillId="3" borderId="0" xfId="0" applyNumberFormat="1" applyFont="1" applyFill="1" applyAlignment="1">
      <alignment vertical="center"/>
    </xf>
    <xf numFmtId="3" fontId="10" fillId="3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3" fontId="3" fillId="2" borderId="0" xfId="0" applyNumberFormat="1" applyFont="1" applyFill="1" applyAlignment="1">
      <alignment vertical="center"/>
    </xf>
    <xf numFmtId="1" fontId="10" fillId="2" borderId="0" xfId="0" applyNumberFormat="1" applyFont="1" applyFill="1" applyAlignment="1" applyProtection="1">
      <alignment horizontal="center" vertical="center"/>
      <protection locked="0"/>
    </xf>
    <xf numFmtId="1" fontId="10" fillId="3" borderId="0" xfId="0" applyNumberFormat="1" applyFont="1" applyFill="1" applyAlignment="1" applyProtection="1">
      <alignment horizontal="center" vertical="center"/>
      <protection locked="0"/>
    </xf>
    <xf numFmtId="2" fontId="10" fillId="3" borderId="0" xfId="0" applyNumberFormat="1" applyFont="1" applyFill="1" applyAlignment="1">
      <alignment horizontal="center" vertical="center"/>
    </xf>
    <xf numFmtId="165" fontId="10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 applyProtection="1">
      <alignment horizontal="center" vertical="center"/>
      <protection locked="0"/>
    </xf>
    <xf numFmtId="4" fontId="10" fillId="3" borderId="0" xfId="0" applyNumberFormat="1" applyFont="1" applyFill="1" applyAlignment="1" applyProtection="1">
      <alignment horizontal="center" vertical="center"/>
      <protection locked="0"/>
    </xf>
    <xf numFmtId="0" fontId="10" fillId="2" borderId="0" xfId="0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9" fillId="2" borderId="0" xfId="0" applyFont="1" applyFill="1" applyAlignment="1" applyProtection="1">
      <alignment horizontal="left" vertical="center"/>
      <protection locked="0"/>
    </xf>
    <xf numFmtId="0" fontId="1" fillId="2" borderId="0" xfId="0" applyFont="1" applyFill="1" applyAlignment="1">
      <alignment horizontal="left" vertical="center"/>
    </xf>
    <xf numFmtId="164" fontId="9" fillId="2" borderId="0" xfId="0" applyNumberFormat="1" applyFont="1" applyFill="1" applyAlignment="1" applyProtection="1">
      <alignment horizontal="left" vertical="center"/>
      <protection locked="0"/>
    </xf>
    <xf numFmtId="0" fontId="10" fillId="2" borderId="0" xfId="0" applyFont="1" applyFill="1" applyAlignment="1" applyProtection="1">
      <alignment horizontal="center" vertical="center"/>
      <protection locked="0"/>
    </xf>
    <xf numFmtId="0" fontId="10" fillId="3" borderId="0" xfId="0" applyFont="1" applyFill="1" applyAlignment="1">
      <alignment horizontal="center" vertical="center"/>
    </xf>
    <xf numFmtId="4" fontId="10" fillId="3" borderId="0" xfId="0" applyNumberFormat="1" applyFont="1" applyFill="1" applyAlignment="1">
      <alignment horizontal="center" vertical="center"/>
    </xf>
    <xf numFmtId="3" fontId="10" fillId="2" borderId="0" xfId="0" applyNumberFormat="1" applyFont="1" applyFill="1" applyAlignment="1" applyProtection="1">
      <alignment horizontal="center" vertical="center"/>
      <protection locked="0"/>
    </xf>
    <xf numFmtId="3" fontId="10" fillId="3" borderId="0" xfId="0" applyNumberFormat="1" applyFont="1" applyFill="1" applyAlignment="1" applyProtection="1">
      <alignment horizontal="center" vertical="center"/>
      <protection locked="0"/>
    </xf>
    <xf numFmtId="1" fontId="10" fillId="2" borderId="0" xfId="0" applyNumberFormat="1" applyFont="1" applyFill="1" applyAlignment="1" applyProtection="1">
      <alignment horizontal="center" vertical="center"/>
      <protection locked="0"/>
    </xf>
    <xf numFmtId="0" fontId="10" fillId="2" borderId="0" xfId="0" applyFont="1" applyFill="1" applyAlignment="1">
      <alignment horizontal="left" vertical="center" wrapText="1"/>
    </xf>
    <xf numFmtId="2" fontId="10" fillId="3" borderId="0" xfId="0" applyNumberFormat="1" applyFont="1" applyFill="1" applyAlignment="1" applyProtection="1">
      <alignment horizontal="center" vertical="center"/>
      <protection locked="0"/>
    </xf>
    <xf numFmtId="1" fontId="10" fillId="3" borderId="0" xfId="0" applyNumberFormat="1" applyFont="1" applyFill="1" applyAlignment="1" applyProtection="1">
      <alignment horizontal="center" vertical="center"/>
      <protection locked="0"/>
    </xf>
    <xf numFmtId="2" fontId="10" fillId="2" borderId="0" xfId="0" applyNumberFormat="1" applyFont="1" applyFill="1" applyAlignment="1">
      <alignment horizontal="center" vertical="center"/>
    </xf>
    <xf numFmtId="2" fontId="10" fillId="3" borderId="0" xfId="0" applyNumberFormat="1" applyFont="1" applyFill="1" applyAlignment="1">
      <alignment horizontal="center" vertical="center"/>
    </xf>
    <xf numFmtId="165" fontId="10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57150</xdr:colOff>
      <xdr:row>111</xdr:row>
      <xdr:rowOff>190500</xdr:rowOff>
    </xdr:from>
    <xdr:ext cx="2571750" cy="3238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818E3DA-80F8-44EE-B7E7-D57B7062E521}"/>
                </a:ext>
              </a:extLst>
            </xdr:cNvPr>
            <xdr:cNvSpPr txBox="1"/>
          </xdr:nvSpPr>
          <xdr:spPr>
            <a:xfrm>
              <a:off x="847725" y="20545425"/>
              <a:ext cx="2571750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PH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n-PH" sz="1100" b="0" i="1">
                            <a:latin typeface="Cambria" panose="02040503050406030204" pitchFamily="18" charset="0"/>
                            <a:ea typeface="Cambria" panose="02040503050406030204" pitchFamily="18" charset="0"/>
                          </a:rPr>
                          <m:t>V</m:t>
                        </m:r>
                      </m:e>
                      <m:sub>
                        <m:r>
                          <m:rPr>
                            <m:nor/>
                          </m:rPr>
                          <a:rPr lang="en-PH" sz="1100" b="0" i="1">
                            <a:latin typeface="Cambria" panose="02040503050406030204" pitchFamily="18" charset="0"/>
                            <a:ea typeface="Cambria" panose="02040503050406030204" pitchFamily="18" charset="0"/>
                          </a:rPr>
                          <m:t>nr</m:t>
                        </m:r>
                      </m:sub>
                    </m:sSub>
                    <m:r>
                      <m:rPr>
                        <m:nor/>
                      </m:rPr>
                      <a:rPr lang="en-PH" sz="1100" b="0" i="1">
                        <a:latin typeface="Cambria" panose="02040503050406030204" pitchFamily="18" charset="0"/>
                        <a:ea typeface="Cambria" panose="02040503050406030204" pitchFamily="18" charset="0"/>
                      </a:rPr>
                      <m:t> = </m:t>
                    </m:r>
                    <m:sSub>
                      <m:sSubPr>
                        <m:ctrlPr>
                          <a:rPr lang="en-PH" sz="1100" b="0" i="1">
                            <a:latin typeface="Cambria Math" panose="02040503050406030204" pitchFamily="18" charset="0"/>
                            <a:ea typeface="Cambria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n-PH" sz="1100" b="0" i="1">
                            <a:latin typeface="Cambria" panose="02040503050406030204" pitchFamily="18" charset="0"/>
                            <a:ea typeface="Cambria" panose="02040503050406030204" pitchFamily="18" charset="0"/>
                          </a:rPr>
                          <m:t>A</m:t>
                        </m:r>
                      </m:e>
                      <m:sub>
                        <m:r>
                          <m:rPr>
                            <m:nor/>
                          </m:rPr>
                          <a:rPr lang="en-PH" sz="1100" b="0" i="1">
                            <a:latin typeface="Cambria" panose="02040503050406030204" pitchFamily="18" charset="0"/>
                            <a:ea typeface="Cambria" panose="02040503050406030204" pitchFamily="18" charset="0"/>
                          </a:rPr>
                          <m:t>cv</m:t>
                        </m:r>
                      </m:sub>
                    </m:sSub>
                    <m:d>
                      <m:dPr>
                        <m:ctrlPr>
                          <a:rPr lang="en-PH" sz="1100" b="0" i="1">
                            <a:latin typeface="Cambria Math" panose="02040503050406030204" pitchFamily="18" charset="0"/>
                            <a:ea typeface="Cambria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PH" sz="1100" b="0" i="1">
                                <a:latin typeface="Cambria Math" panose="02040503050406030204" pitchFamily="18" charset="0"/>
                                <a:ea typeface="Cambria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PH" sz="1100" b="0" i="1">
                                <a:latin typeface="Cambria" panose="02040503050406030204" pitchFamily="18" charset="0"/>
                                <a:ea typeface="Cambria" panose="02040503050406030204" pitchFamily="18" charset="0"/>
                              </a:rPr>
                              <m:t>α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lang="en-PH" sz="1100" b="0" i="1">
                                <a:latin typeface="Cambria" panose="02040503050406030204" pitchFamily="18" charset="0"/>
                                <a:ea typeface="Cambria" panose="02040503050406030204" pitchFamily="18" charset="0"/>
                              </a:rPr>
                              <m:t>c</m:t>
                            </m:r>
                          </m:sub>
                        </m:sSub>
                        <m:rad>
                          <m:radPr>
                            <m:degHide m:val="on"/>
                            <m:ctrlPr>
                              <a:rPr lang="en-PH" sz="1100" b="0" i="1">
                                <a:latin typeface="Cambria Math" panose="02040503050406030204" pitchFamily="18" charset="0"/>
                                <a:ea typeface="Cambria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b>
                              <m:sSubPr>
                                <m:ctrlPr>
                                  <a:rPr lang="en-PH" sz="1100" b="0" i="1">
                                    <a:latin typeface="Cambria Math" panose="02040503050406030204" pitchFamily="18" charset="0"/>
                                    <a:ea typeface="Cambria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nor/>
                                  </m:rPr>
                                  <a:rPr lang="en-PH" sz="1100" b="0" i="1">
                                    <a:latin typeface="Cambria" panose="02040503050406030204" pitchFamily="18" charset="0"/>
                                    <a:ea typeface="Cambria" panose="02040503050406030204" pitchFamily="18" charset="0"/>
                                  </a:rPr>
                                  <m:t>f</m:t>
                                </m:r>
                                <m:r>
                                  <m:rPr>
                                    <m:nor/>
                                  </m:rPr>
                                  <a:rPr lang="en-PH" sz="1100" b="0" i="1">
                                    <a:latin typeface="Cambria" panose="02040503050406030204" pitchFamily="18" charset="0"/>
                                    <a:ea typeface="Cambria" panose="02040503050406030204" pitchFamily="18" charset="0"/>
                                  </a:rPr>
                                  <m:t>′</m:t>
                                </m:r>
                              </m:e>
                              <m:sub>
                                <m:r>
                                  <m:rPr>
                                    <m:nor/>
                                  </m:rPr>
                                  <a:rPr lang="en-PH" sz="1100" b="0" i="1">
                                    <a:latin typeface="Cambria" panose="02040503050406030204" pitchFamily="18" charset="0"/>
                                    <a:ea typeface="Cambria" panose="02040503050406030204" pitchFamily="18" charset="0"/>
                                  </a:rPr>
                                  <m:t>c</m:t>
                                </m:r>
                              </m:sub>
                            </m:sSub>
                          </m:e>
                        </m:rad>
                        <m:r>
                          <m:rPr>
                            <m:nor/>
                          </m:rPr>
                          <a:rPr lang="en-PH" sz="1100" b="0" i="1">
                            <a:latin typeface="Cambria Math" panose="02040503050406030204" pitchFamily="18" charset="0"/>
                            <a:ea typeface="Cambria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PH" sz="1100" b="0" i="1">
                            <a:latin typeface="Cambria" panose="02040503050406030204" pitchFamily="18" charset="0"/>
                            <a:ea typeface="Cambria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PH" sz="1100" b="0" i="1">
                                <a:latin typeface="Cambria Math" panose="02040503050406030204" pitchFamily="18" charset="0"/>
                                <a:ea typeface="Cambria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PH" sz="1100" b="0" i="1">
                                <a:latin typeface="Cambria Math" panose="02040503050406030204" pitchFamily="18" charset="0"/>
                                <a:ea typeface="Cambria" panose="02040503050406030204" pitchFamily="18" charset="0"/>
                              </a:rPr>
                              <m:t> </m:t>
                            </m:r>
                            <m:r>
                              <m:rPr>
                                <m:nor/>
                              </m:rPr>
                              <a:rPr lang="en-PH" sz="1100" b="0" i="1">
                                <a:latin typeface="Cambria" panose="02040503050406030204" pitchFamily="18" charset="0"/>
                                <a:ea typeface="Cambria" panose="02040503050406030204" pitchFamily="18" charset="0"/>
                              </a:rPr>
                              <m:t>ρ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lang="en-PH" sz="1100" b="0" i="1">
                                <a:latin typeface="Cambria" panose="02040503050406030204" pitchFamily="18" charset="0"/>
                                <a:ea typeface="Cambria" panose="02040503050406030204" pitchFamily="18" charset="0"/>
                              </a:rPr>
                              <m:t>t</m:t>
                            </m:r>
                            <m:r>
                              <m:rPr>
                                <m:nor/>
                              </m:rPr>
                              <a:rPr lang="en-PH" sz="1100" b="0" i="1">
                                <a:latin typeface="Cambria" panose="02040503050406030204" pitchFamily="18" charset="0"/>
                                <a:ea typeface="Cambria" panose="02040503050406030204" pitchFamily="18" charset="0"/>
                              </a:rPr>
                              <m:t> </m:t>
                            </m:r>
                          </m:sub>
                        </m:sSub>
                        <m:sSub>
                          <m:sSubPr>
                            <m:ctrlPr>
                              <a:rPr lang="en-PH" sz="1100" b="0" i="1">
                                <a:latin typeface="Cambria Math" panose="02040503050406030204" pitchFamily="18" charset="0"/>
                                <a:ea typeface="Cambria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PH" sz="1100" b="0" i="1">
                                <a:latin typeface="Cambria" panose="02040503050406030204" pitchFamily="18" charset="0"/>
                                <a:ea typeface="Cambria" panose="02040503050406030204" pitchFamily="18" charset="0"/>
                              </a:rPr>
                              <m:t>f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lang="en-PH" sz="1100" b="0" i="1">
                                <a:latin typeface="Cambria" panose="02040503050406030204" pitchFamily="18" charset="0"/>
                                <a:ea typeface="Cambria" panose="02040503050406030204" pitchFamily="18" charset="0"/>
                              </a:rPr>
                              <m:t>yt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PH" sz="1100" i="1">
                <a:latin typeface="Cambria" panose="02040503050406030204" pitchFamily="18" charset="0"/>
                <a:ea typeface="Cambria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818E3DA-80F8-44EE-B7E7-D57B7062E521}"/>
                </a:ext>
              </a:extLst>
            </xdr:cNvPr>
            <xdr:cNvSpPr txBox="1"/>
          </xdr:nvSpPr>
          <xdr:spPr>
            <a:xfrm>
              <a:off x="847725" y="20545425"/>
              <a:ext cx="2571750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lang="en-PH" sz="1100" b="0" i="0">
                  <a:latin typeface="Cambria" panose="02040503050406030204" pitchFamily="18" charset="0"/>
                  <a:ea typeface="Cambria" panose="02040503050406030204" pitchFamily="18" charset="0"/>
                </a:rPr>
                <a:t>"V</a:t>
              </a:r>
              <a:r>
                <a:rPr lang="en-PH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" </a:t>
              </a:r>
              <a:r>
                <a:rPr lang="en-P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_"</a:t>
              </a:r>
              <a:r>
                <a:rPr lang="en-PH" sz="1100" b="0" i="0">
                  <a:latin typeface="Cambria" panose="02040503050406030204" pitchFamily="18" charset="0"/>
                  <a:ea typeface="Cambria" panose="02040503050406030204" pitchFamily="18" charset="0"/>
                </a:rPr>
                <a:t>nr</a:t>
              </a:r>
              <a:r>
                <a:rPr lang="en-PH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"  " = " </a:t>
              </a:r>
              <a:r>
                <a:rPr lang="en-PH" sz="1100" b="0" i="0">
                  <a:latin typeface="Cambria" panose="02040503050406030204" pitchFamily="18" charset="0"/>
                  <a:ea typeface="Cambria" panose="02040503050406030204" pitchFamily="18" charset="0"/>
                </a:rPr>
                <a:t>"A</a:t>
              </a:r>
              <a:r>
                <a:rPr lang="en-PH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" _"</a:t>
              </a:r>
              <a:r>
                <a:rPr lang="en-PH" sz="1100" b="0" i="0">
                  <a:latin typeface="Cambria" panose="02040503050406030204" pitchFamily="18" charset="0"/>
                  <a:ea typeface="Cambria" panose="02040503050406030204" pitchFamily="18" charset="0"/>
                </a:rPr>
                <a:t>cv</a:t>
              </a:r>
              <a:r>
                <a:rPr lang="en-PH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"  ("</a:t>
              </a:r>
              <a:r>
                <a:rPr lang="en-PH" sz="1100" b="0" i="0">
                  <a:latin typeface="Cambria" panose="02040503050406030204" pitchFamily="18" charset="0"/>
                  <a:ea typeface="Cambria" panose="02040503050406030204" pitchFamily="18" charset="0"/>
                </a:rPr>
                <a:t>α</a:t>
              </a:r>
              <a:r>
                <a:rPr lang="en-PH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" _"</a:t>
              </a:r>
              <a:r>
                <a:rPr lang="en-PH" sz="1100" b="0" i="0">
                  <a:latin typeface="Cambria" panose="02040503050406030204" pitchFamily="18" charset="0"/>
                  <a:ea typeface="Cambria" panose="02040503050406030204" pitchFamily="18" charset="0"/>
                </a:rPr>
                <a:t>c</a:t>
              </a:r>
              <a:r>
                <a:rPr lang="en-PH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"  √(〖"</a:t>
              </a:r>
              <a:r>
                <a:rPr lang="en-PH" sz="1100" b="0" i="0">
                  <a:latin typeface="Cambria" panose="02040503050406030204" pitchFamily="18" charset="0"/>
                  <a:ea typeface="Cambria" panose="02040503050406030204" pitchFamily="18" charset="0"/>
                </a:rPr>
                <a:t>f′</a:t>
              </a:r>
              <a:r>
                <a:rPr lang="en-PH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" 〗_"</a:t>
              </a:r>
              <a:r>
                <a:rPr lang="en-PH" sz="1100" b="0" i="0">
                  <a:latin typeface="Cambria" panose="02040503050406030204" pitchFamily="18" charset="0"/>
                  <a:ea typeface="Cambria" panose="02040503050406030204" pitchFamily="18" charset="0"/>
                </a:rPr>
                <a:t>c</a:t>
              </a:r>
              <a:r>
                <a:rPr lang="en-PH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"  ) " </a:t>
              </a:r>
              <a:r>
                <a:rPr lang="en-PH" sz="1100" b="0" i="0">
                  <a:latin typeface="Cambria" panose="02040503050406030204" pitchFamily="18" charset="0"/>
                  <a:ea typeface="Cambria" panose="02040503050406030204" pitchFamily="18" charset="0"/>
                </a:rPr>
                <a:t>+</a:t>
              </a:r>
              <a:r>
                <a:rPr lang="en-PH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" 〖" </a:t>
              </a:r>
              <a:r>
                <a:rPr lang="en-PH" sz="1100" b="0" i="0">
                  <a:latin typeface="Cambria" panose="02040503050406030204" pitchFamily="18" charset="0"/>
                  <a:ea typeface="Cambria" panose="02040503050406030204" pitchFamily="18" charset="0"/>
                </a:rPr>
                <a:t>ρ</a:t>
              </a:r>
              <a:r>
                <a:rPr lang="en-PH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" 〗_"</a:t>
              </a:r>
              <a:r>
                <a:rPr lang="en-PH" sz="1100" b="0" i="0">
                  <a:latin typeface="Cambria" panose="02040503050406030204" pitchFamily="18" charset="0"/>
                  <a:ea typeface="Cambria" panose="02040503050406030204" pitchFamily="18" charset="0"/>
                </a:rPr>
                <a:t>t </a:t>
              </a:r>
              <a:r>
                <a:rPr lang="en-PH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"  "</a:t>
              </a:r>
              <a:r>
                <a:rPr lang="en-PH" sz="1100" b="0" i="0">
                  <a:latin typeface="Cambria" panose="02040503050406030204" pitchFamily="18" charset="0"/>
                  <a:ea typeface="Cambria" panose="02040503050406030204" pitchFamily="18" charset="0"/>
                </a:rPr>
                <a:t>f</a:t>
              </a:r>
              <a:r>
                <a:rPr lang="en-PH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" _"</a:t>
              </a:r>
              <a:r>
                <a:rPr lang="en-PH" sz="1100" b="0" i="0">
                  <a:latin typeface="Cambria" panose="02040503050406030204" pitchFamily="18" charset="0"/>
                  <a:ea typeface="Cambria" panose="02040503050406030204" pitchFamily="18" charset="0"/>
                </a:rPr>
                <a:t>yt</a:t>
              </a:r>
              <a:r>
                <a:rPr lang="en-PH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"  )</a:t>
              </a:r>
              <a:endParaRPr lang="en-PH" sz="1100" i="1">
                <a:latin typeface="Cambria" panose="02040503050406030204" pitchFamily="18" charset="0"/>
                <a:ea typeface="Cambria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4</xdr:col>
      <xdr:colOff>57150</xdr:colOff>
      <xdr:row>114</xdr:row>
      <xdr:rowOff>152400</xdr:rowOff>
    </xdr:from>
    <xdr:ext cx="2571750" cy="3238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3928AE5-8D14-4C7C-B52A-1FF12852E964}"/>
                </a:ext>
              </a:extLst>
            </xdr:cNvPr>
            <xdr:cNvSpPr txBox="1"/>
          </xdr:nvSpPr>
          <xdr:spPr>
            <a:xfrm>
              <a:off x="847725" y="20545425"/>
              <a:ext cx="2571750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PH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n-PH" sz="1100" b="0" i="1">
                            <a:latin typeface="Cambria" panose="02040503050406030204" pitchFamily="18" charset="0"/>
                            <a:ea typeface="Cambria" panose="02040503050406030204" pitchFamily="18" charset="0"/>
                          </a:rPr>
                          <m:t>V</m:t>
                        </m:r>
                      </m:e>
                      <m:sub>
                        <m:r>
                          <m:rPr>
                            <m:nor/>
                          </m:rPr>
                          <a:rPr lang="en-PH" sz="1100" b="0" i="1">
                            <a:latin typeface="Cambria" panose="02040503050406030204" pitchFamily="18" charset="0"/>
                            <a:ea typeface="Cambria" panose="02040503050406030204" pitchFamily="18" charset="0"/>
                          </a:rPr>
                          <m:t>n</m:t>
                        </m:r>
                        <m:r>
                          <m:rPr>
                            <m:nor/>
                          </m:rPr>
                          <a:rPr lang="en-PH" sz="1100" b="0" i="1">
                            <a:latin typeface="Cambria" panose="02040503050406030204" pitchFamily="18" charset="0"/>
                            <a:ea typeface="Cambria" panose="02040503050406030204" pitchFamily="18" charset="0"/>
                          </a:rPr>
                          <m:t>,</m:t>
                        </m:r>
                        <m:r>
                          <m:rPr>
                            <m:nor/>
                          </m:rPr>
                          <a:rPr lang="en-PH" sz="1100" b="0" i="1">
                            <a:latin typeface="Cambria" panose="02040503050406030204" pitchFamily="18" charset="0"/>
                            <a:ea typeface="Cambria" panose="02040503050406030204" pitchFamily="18" charset="0"/>
                          </a:rPr>
                          <m:t>limit</m:t>
                        </m:r>
                      </m:sub>
                    </m:sSub>
                    <m:r>
                      <m:rPr>
                        <m:nor/>
                      </m:rPr>
                      <a:rPr lang="en-PH" sz="1100" b="0" i="1">
                        <a:latin typeface="Cambria" panose="02040503050406030204" pitchFamily="18" charset="0"/>
                        <a:ea typeface="Cambria" panose="02040503050406030204" pitchFamily="18" charset="0"/>
                      </a:rPr>
                      <m:t> = 0.83 </m:t>
                    </m:r>
                    <m:sSub>
                      <m:sSubPr>
                        <m:ctrlPr>
                          <a:rPr lang="en-PH" sz="1100" b="0" i="1">
                            <a:latin typeface="Cambria Math" panose="02040503050406030204" pitchFamily="18" charset="0"/>
                            <a:ea typeface="Cambria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n-PH" sz="1100" b="0" i="1">
                            <a:latin typeface="Cambria" panose="02040503050406030204" pitchFamily="18" charset="0"/>
                            <a:ea typeface="Cambria" panose="02040503050406030204" pitchFamily="18" charset="0"/>
                          </a:rPr>
                          <m:t>A</m:t>
                        </m:r>
                      </m:e>
                      <m:sub>
                        <m:r>
                          <m:rPr>
                            <m:nor/>
                          </m:rPr>
                          <a:rPr lang="en-PH" sz="1100" b="0" i="1">
                            <a:latin typeface="Cambria" panose="02040503050406030204" pitchFamily="18" charset="0"/>
                            <a:ea typeface="Cambria" panose="02040503050406030204" pitchFamily="18" charset="0"/>
                          </a:rPr>
                          <m:t>cv</m:t>
                        </m:r>
                      </m:sub>
                    </m:sSub>
                    <m:r>
                      <m:rPr>
                        <m:nor/>
                      </m:rPr>
                      <a:rPr lang="en-PH" sz="1100" b="0" i="0">
                        <a:latin typeface="Cambria" panose="02040503050406030204" pitchFamily="18" charset="0"/>
                        <a:ea typeface="Cambria" panose="02040503050406030204" pitchFamily="18" charset="0"/>
                      </a:rPr>
                      <m:t> </m:t>
                    </m:r>
                    <m:rad>
                      <m:radPr>
                        <m:degHide m:val="on"/>
                        <m:ctrlPr>
                          <a:rPr lang="en-P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b>
                          <m:sSubPr>
                            <m:ctrlPr>
                              <a:rPr lang="en-P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P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" panose="02040503050406030204" pitchFamily="18" charset="0"/>
                                <a:ea typeface="Cambria" panose="02040503050406030204" pitchFamily="18" charset="0"/>
                                <a:cs typeface="+mn-cs"/>
                              </a:rPr>
                              <m:t>f</m:t>
                            </m:r>
                            <m:r>
                              <m:rPr>
                                <m:nor/>
                              </m:rPr>
                              <a:rPr lang="en-P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" panose="02040503050406030204" pitchFamily="18" charset="0"/>
                                <a:ea typeface="Cambria" panose="02040503050406030204" pitchFamily="18" charset="0"/>
                                <a:cs typeface="+mn-cs"/>
                              </a:rPr>
                              <m:t>′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lang="en-P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" panose="02040503050406030204" pitchFamily="18" charset="0"/>
                                <a:ea typeface="Cambria" panose="02040503050406030204" pitchFamily="18" charset="0"/>
                                <a:cs typeface="+mn-cs"/>
                              </a:rPr>
                              <m:t>c</m:t>
                            </m:r>
                          </m:sub>
                        </m:sSub>
                      </m:e>
                    </m:rad>
                  </m:oMath>
                </m:oMathPara>
              </a14:m>
              <a:endParaRPr lang="en-PH" sz="1100" i="1">
                <a:latin typeface="Cambria" panose="02040503050406030204" pitchFamily="18" charset="0"/>
                <a:ea typeface="Cambria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3928AE5-8D14-4C7C-B52A-1FF12852E964}"/>
                </a:ext>
              </a:extLst>
            </xdr:cNvPr>
            <xdr:cNvSpPr txBox="1"/>
          </xdr:nvSpPr>
          <xdr:spPr>
            <a:xfrm>
              <a:off x="847725" y="20545425"/>
              <a:ext cx="2571750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lang="en-PH" sz="1100" b="0" i="0">
                  <a:latin typeface="Cambria" panose="02040503050406030204" pitchFamily="18" charset="0"/>
                  <a:ea typeface="Cambria" panose="02040503050406030204" pitchFamily="18" charset="0"/>
                </a:rPr>
                <a:t>"V</a:t>
              </a:r>
              <a:r>
                <a:rPr lang="en-PH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" </a:t>
              </a:r>
              <a:r>
                <a:rPr lang="en-P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_"</a:t>
              </a:r>
              <a:r>
                <a:rPr lang="en-PH" sz="1100" b="0" i="0">
                  <a:latin typeface="Cambria" panose="02040503050406030204" pitchFamily="18" charset="0"/>
                  <a:ea typeface="Cambria" panose="02040503050406030204" pitchFamily="18" charset="0"/>
                </a:rPr>
                <a:t>n,limit</a:t>
              </a:r>
              <a:r>
                <a:rPr lang="en-PH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"  " = 0.83 " </a:t>
              </a:r>
              <a:r>
                <a:rPr lang="en-PH" sz="1100" b="0" i="0">
                  <a:latin typeface="Cambria" panose="02040503050406030204" pitchFamily="18" charset="0"/>
                  <a:ea typeface="Cambria" panose="02040503050406030204" pitchFamily="18" charset="0"/>
                </a:rPr>
                <a:t>"A</a:t>
              </a:r>
              <a:r>
                <a:rPr lang="en-PH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" _"</a:t>
              </a:r>
              <a:r>
                <a:rPr lang="en-PH" sz="1100" b="0" i="0">
                  <a:latin typeface="Cambria" panose="02040503050406030204" pitchFamily="18" charset="0"/>
                  <a:ea typeface="Cambria" panose="02040503050406030204" pitchFamily="18" charset="0"/>
                </a:rPr>
                <a:t>cv</a:t>
              </a:r>
              <a:r>
                <a:rPr lang="en-PH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"  " </a:t>
              </a:r>
              <a:r>
                <a:rPr lang="en-P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√(〖"</a:t>
              </a:r>
              <a:r>
                <a:rPr lang="en-PH" sz="1100" b="0" i="0">
                  <a:solidFill>
                    <a:schemeClr val="tx1"/>
                  </a:solidFill>
                  <a:effectLst/>
                  <a:latin typeface="Cambria" panose="02040503050406030204" pitchFamily="18" charset="0"/>
                  <a:ea typeface="Cambria" panose="02040503050406030204" pitchFamily="18" charset="0"/>
                  <a:cs typeface="+mn-cs"/>
                </a:rPr>
                <a:t>f′</a:t>
              </a:r>
              <a:r>
                <a:rPr lang="en-P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" panose="02040503050406030204" pitchFamily="18" charset="0"/>
                  <a:cs typeface="+mn-cs"/>
                </a:rPr>
                <a:t>" </a:t>
              </a:r>
              <a:r>
                <a:rPr lang="en-P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〗_"</a:t>
              </a:r>
              <a:r>
                <a:rPr lang="en-PH" sz="1100" b="0" i="0">
                  <a:solidFill>
                    <a:schemeClr val="tx1"/>
                  </a:solidFill>
                  <a:effectLst/>
                  <a:latin typeface="Cambria" panose="02040503050406030204" pitchFamily="18" charset="0"/>
                  <a:ea typeface="Cambria" panose="02040503050406030204" pitchFamily="18" charset="0"/>
                  <a:cs typeface="+mn-cs"/>
                </a:rPr>
                <a:t>c</a:t>
              </a:r>
              <a:r>
                <a:rPr lang="en-P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" panose="02040503050406030204" pitchFamily="18" charset="0"/>
                  <a:cs typeface="+mn-cs"/>
                </a:rPr>
                <a:t>"  </a:t>
              </a:r>
              <a:r>
                <a:rPr lang="en-P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PH" sz="1100" i="1">
                <a:latin typeface="Cambria" panose="02040503050406030204" pitchFamily="18" charset="0"/>
                <a:ea typeface="Cambria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0</xdr:colOff>
      <xdr:row>117</xdr:row>
      <xdr:rowOff>0</xdr:rowOff>
    </xdr:from>
    <xdr:ext cx="2571750" cy="2190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251693A-3DFD-4079-AC9C-C3C9FCC75C83}"/>
                </a:ext>
              </a:extLst>
            </xdr:cNvPr>
            <xdr:cNvSpPr txBox="1"/>
          </xdr:nvSpPr>
          <xdr:spPr>
            <a:xfrm>
              <a:off x="609600" y="20545425"/>
              <a:ext cx="2571750" cy="219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P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n-PH" sz="1100" b="0" i="1">
                            <a:latin typeface="Cambria" panose="02040503050406030204" pitchFamily="18" charset="0"/>
                            <a:ea typeface="Cambria" panose="02040503050406030204" pitchFamily="18" charset="0"/>
                          </a:rPr>
                          <m:t>V</m:t>
                        </m:r>
                      </m:e>
                      <m:sub>
                        <m:r>
                          <m:rPr>
                            <m:nor/>
                          </m:rPr>
                          <a:rPr lang="en-PH" sz="1100" b="0" i="1">
                            <a:latin typeface="Cambria" panose="02040503050406030204" pitchFamily="18" charset="0"/>
                            <a:ea typeface="Cambria" panose="02040503050406030204" pitchFamily="18" charset="0"/>
                          </a:rPr>
                          <m:t>n</m:t>
                        </m:r>
                      </m:sub>
                    </m:sSub>
                    <m:r>
                      <m:rPr>
                        <m:nor/>
                      </m:rPr>
                      <a:rPr lang="en-PH" sz="1100" b="0" i="1">
                        <a:latin typeface="Cambria" panose="02040503050406030204" pitchFamily="18" charset="0"/>
                        <a:ea typeface="Cambria" panose="02040503050406030204" pitchFamily="18" charset="0"/>
                      </a:rPr>
                      <m:t> = </m:t>
                    </m:r>
                    <m:r>
                      <m:rPr>
                        <m:nor/>
                      </m:rPr>
                      <a:rPr lang="en-PH" sz="1100" b="0" i="1">
                        <a:latin typeface="Cambria" panose="02040503050406030204" pitchFamily="18" charset="0"/>
                        <a:ea typeface="Cambria" panose="02040503050406030204" pitchFamily="18" charset="0"/>
                      </a:rPr>
                      <m:t>Min</m:t>
                    </m:r>
                    <m:d>
                      <m:dPr>
                        <m:begChr m:val="{"/>
                        <m:endChr m:val="}"/>
                        <m:ctrlPr>
                          <a:rPr lang="en-P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PH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PH" sz="1100" b="0" i="1">
                                <a:latin typeface="Cambria" panose="02040503050406030204" pitchFamily="18" charset="0"/>
                                <a:ea typeface="Cambria" panose="02040503050406030204" pitchFamily="18" charset="0"/>
                              </a:rPr>
                              <m:t>V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lang="en-PH" sz="1100" b="0" i="1">
                                <a:latin typeface="Cambria" panose="02040503050406030204" pitchFamily="18" charset="0"/>
                                <a:ea typeface="Cambria" panose="02040503050406030204" pitchFamily="18" charset="0"/>
                              </a:rPr>
                              <m:t>nr</m:t>
                            </m:r>
                            <m:r>
                              <m:rPr>
                                <m:nor/>
                              </m:rPr>
                              <a:rPr lang="en-PH" sz="1100" b="0" i="1">
                                <a:latin typeface="Cambria" panose="02040503050406030204" pitchFamily="18" charset="0"/>
                                <a:ea typeface="Cambria" panose="02040503050406030204" pitchFamily="18" charset="0"/>
                              </a:rPr>
                              <m:t> 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n-PH" sz="1100" b="0" i="1">
                            <a:latin typeface="Cambria" panose="02040503050406030204" pitchFamily="18" charset="0"/>
                            <a:ea typeface="Cambria" panose="02040503050406030204" pitchFamily="18" charset="0"/>
                          </a:rPr>
                          <m:t>, </m:t>
                        </m:r>
                        <m:sSub>
                          <m:sSubPr>
                            <m:ctrlPr>
                              <a:rPr lang="en-PH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PH" sz="1100" b="0" i="1">
                                <a:latin typeface="Cambria" panose="02040503050406030204" pitchFamily="18" charset="0"/>
                                <a:ea typeface="Cambria" panose="02040503050406030204" pitchFamily="18" charset="0"/>
                              </a:rPr>
                              <m:t>V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lang="en-PH" sz="1100" b="0" i="1">
                                <a:latin typeface="Cambria" panose="02040503050406030204" pitchFamily="18" charset="0"/>
                                <a:ea typeface="Cambria" panose="02040503050406030204" pitchFamily="18" charset="0"/>
                              </a:rPr>
                              <m:t>n</m:t>
                            </m:r>
                            <m:r>
                              <m:rPr>
                                <m:nor/>
                              </m:rPr>
                              <a:rPr lang="en-PH" sz="1100" b="0" i="1">
                                <a:latin typeface="Cambria" panose="02040503050406030204" pitchFamily="18" charset="0"/>
                                <a:ea typeface="Cambria" panose="02040503050406030204" pitchFamily="18" charset="0"/>
                              </a:rPr>
                              <m:t>,</m:t>
                            </m:r>
                            <m:r>
                              <m:rPr>
                                <m:nor/>
                              </m:rPr>
                              <a:rPr lang="en-PH" sz="1100" b="0" i="1">
                                <a:latin typeface="Cambria" panose="02040503050406030204" pitchFamily="18" charset="0"/>
                                <a:ea typeface="Cambria" panose="02040503050406030204" pitchFamily="18" charset="0"/>
                              </a:rPr>
                              <m:t>limit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PH" sz="1100" i="1">
                <a:latin typeface="Cambria" panose="02040503050406030204" pitchFamily="18" charset="0"/>
                <a:ea typeface="Cambria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251693A-3DFD-4079-AC9C-C3C9FCC75C83}"/>
                </a:ext>
              </a:extLst>
            </xdr:cNvPr>
            <xdr:cNvSpPr txBox="1"/>
          </xdr:nvSpPr>
          <xdr:spPr>
            <a:xfrm>
              <a:off x="609600" y="20545425"/>
              <a:ext cx="2571750" cy="219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lang="en-PH" sz="1100" b="0" i="0">
                  <a:latin typeface="Cambria" panose="02040503050406030204" pitchFamily="18" charset="0"/>
                  <a:ea typeface="Cambria" panose="02040503050406030204" pitchFamily="18" charset="0"/>
                </a:rPr>
                <a:t>"V</a:t>
              </a:r>
              <a:r>
                <a:rPr lang="en-PH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" </a:t>
              </a:r>
              <a:r>
                <a:rPr lang="en-P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_"</a:t>
              </a:r>
              <a:r>
                <a:rPr lang="en-PH" sz="1100" b="0" i="0">
                  <a:latin typeface="Cambria" panose="02040503050406030204" pitchFamily="18" charset="0"/>
                  <a:ea typeface="Cambria" panose="02040503050406030204" pitchFamily="18" charset="0"/>
                </a:rPr>
                <a:t>n</a:t>
              </a:r>
              <a:r>
                <a:rPr lang="en-PH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"  " = Min</a:t>
              </a:r>
              <a:r>
                <a:rPr lang="en-P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" {"</a:t>
              </a:r>
              <a:r>
                <a:rPr lang="en-PH" sz="1100" b="0" i="0">
                  <a:latin typeface="Cambria" panose="02040503050406030204" pitchFamily="18" charset="0"/>
                  <a:ea typeface="Cambria" panose="02040503050406030204" pitchFamily="18" charset="0"/>
                </a:rPr>
                <a:t>V</a:t>
              </a:r>
              <a:r>
                <a:rPr lang="en-PH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" </a:t>
              </a:r>
              <a:r>
                <a:rPr lang="en-P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_"</a:t>
              </a:r>
              <a:r>
                <a:rPr lang="en-PH" sz="1100" b="0" i="0">
                  <a:latin typeface="Cambria" panose="02040503050406030204" pitchFamily="18" charset="0"/>
                  <a:ea typeface="Cambria" panose="02040503050406030204" pitchFamily="18" charset="0"/>
                </a:rPr>
                <a:t>nr </a:t>
              </a:r>
              <a:r>
                <a:rPr lang="en-PH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"  "</a:t>
              </a:r>
              <a:r>
                <a:rPr lang="en-PH" sz="1100" b="0" i="0">
                  <a:latin typeface="Cambria" panose="02040503050406030204" pitchFamily="18" charset="0"/>
                  <a:ea typeface="Cambria" panose="02040503050406030204" pitchFamily="18" charset="0"/>
                </a:rPr>
                <a:t>, </a:t>
              </a:r>
              <a:r>
                <a:rPr lang="en-P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" "</a:t>
              </a:r>
              <a:r>
                <a:rPr lang="en-PH" sz="1100" b="0" i="0">
                  <a:latin typeface="Cambria" panose="02040503050406030204" pitchFamily="18" charset="0"/>
                  <a:ea typeface="Cambria" panose="02040503050406030204" pitchFamily="18" charset="0"/>
                </a:rPr>
                <a:t>V</a:t>
              </a:r>
              <a:r>
                <a:rPr lang="en-PH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" </a:t>
              </a:r>
              <a:r>
                <a:rPr lang="en-P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_"</a:t>
              </a:r>
              <a:r>
                <a:rPr lang="en-PH" sz="1100" b="0" i="0">
                  <a:latin typeface="Cambria" panose="02040503050406030204" pitchFamily="18" charset="0"/>
                  <a:ea typeface="Cambria" panose="02040503050406030204" pitchFamily="18" charset="0"/>
                </a:rPr>
                <a:t>n,limit</a:t>
              </a:r>
              <a:r>
                <a:rPr lang="en-PH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"  }</a:t>
              </a:r>
              <a:endParaRPr lang="en-PH" sz="1100" i="1">
                <a:latin typeface="Cambria" panose="02040503050406030204" pitchFamily="18" charset="0"/>
                <a:ea typeface="Cambria" panose="02040503050406030204" pitchFamily="18" charset="0"/>
              </a:endParaRPr>
            </a:p>
          </xdr:txBody>
        </xdr:sp>
      </mc:Fallback>
    </mc:AlternateContent>
    <xdr:clientData/>
  </xdr:oneCellAnchor>
  <xdr:twoCellAnchor editAs="oneCell">
    <xdr:from>
      <xdr:col>10</xdr:col>
      <xdr:colOff>558765</xdr:colOff>
      <xdr:row>7</xdr:row>
      <xdr:rowOff>26227</xdr:rowOff>
    </xdr:from>
    <xdr:to>
      <xdr:col>10</xdr:col>
      <xdr:colOff>558765</xdr:colOff>
      <xdr:row>30</xdr:row>
      <xdr:rowOff>20302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8A7F155-30A0-4E6E-9FD0-06A89EF46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5890" y="1502602"/>
          <a:ext cx="0" cy="3727875"/>
        </a:xfrm>
        <a:prstGeom prst="rect">
          <a:avLst/>
        </a:prstGeom>
      </xdr:spPr>
    </xdr:pic>
    <xdr:clientData/>
  </xdr:twoCellAnchor>
  <xdr:oneCellAnchor>
    <xdr:from>
      <xdr:col>4</xdr:col>
      <xdr:colOff>57150</xdr:colOff>
      <xdr:row>111</xdr:row>
      <xdr:rowOff>190500</xdr:rowOff>
    </xdr:from>
    <xdr:ext cx="2571750" cy="3238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818E3DA-80F8-44EE-B7E7-D57B7062E521}"/>
                </a:ext>
              </a:extLst>
            </xdr:cNvPr>
            <xdr:cNvSpPr txBox="1"/>
          </xdr:nvSpPr>
          <xdr:spPr>
            <a:xfrm>
              <a:off x="847725" y="20545425"/>
              <a:ext cx="2571750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PH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n-PH" sz="1100" b="0" i="1">
                            <a:latin typeface="Cambria" panose="02040503050406030204" pitchFamily="18" charset="0"/>
                            <a:ea typeface="Cambria" panose="02040503050406030204" pitchFamily="18" charset="0"/>
                          </a:rPr>
                          <m:t>V</m:t>
                        </m:r>
                      </m:e>
                      <m:sub>
                        <m:r>
                          <m:rPr>
                            <m:nor/>
                          </m:rPr>
                          <a:rPr lang="en-PH" sz="1100" b="0" i="1">
                            <a:latin typeface="Cambria" panose="02040503050406030204" pitchFamily="18" charset="0"/>
                            <a:ea typeface="Cambria" panose="02040503050406030204" pitchFamily="18" charset="0"/>
                          </a:rPr>
                          <m:t>nr</m:t>
                        </m:r>
                      </m:sub>
                    </m:sSub>
                    <m:r>
                      <m:rPr>
                        <m:nor/>
                      </m:rPr>
                      <a:rPr lang="en-PH" sz="1100" b="0" i="1">
                        <a:latin typeface="Cambria" panose="02040503050406030204" pitchFamily="18" charset="0"/>
                        <a:ea typeface="Cambria" panose="02040503050406030204" pitchFamily="18" charset="0"/>
                      </a:rPr>
                      <m:t> = </m:t>
                    </m:r>
                    <m:sSub>
                      <m:sSubPr>
                        <m:ctrlPr>
                          <a:rPr lang="en-PH" sz="1100" b="0" i="1">
                            <a:latin typeface="Cambria Math" panose="02040503050406030204" pitchFamily="18" charset="0"/>
                            <a:ea typeface="Cambria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n-PH" sz="1100" b="0" i="1">
                            <a:latin typeface="Cambria" panose="02040503050406030204" pitchFamily="18" charset="0"/>
                            <a:ea typeface="Cambria" panose="02040503050406030204" pitchFamily="18" charset="0"/>
                          </a:rPr>
                          <m:t>A</m:t>
                        </m:r>
                      </m:e>
                      <m:sub>
                        <m:r>
                          <m:rPr>
                            <m:nor/>
                          </m:rPr>
                          <a:rPr lang="en-PH" sz="1100" b="0" i="1">
                            <a:latin typeface="Cambria" panose="02040503050406030204" pitchFamily="18" charset="0"/>
                            <a:ea typeface="Cambria" panose="02040503050406030204" pitchFamily="18" charset="0"/>
                          </a:rPr>
                          <m:t>cv</m:t>
                        </m:r>
                      </m:sub>
                    </m:sSub>
                    <m:d>
                      <m:dPr>
                        <m:ctrlPr>
                          <a:rPr lang="en-PH" sz="1100" b="0" i="1">
                            <a:latin typeface="Cambria Math" panose="02040503050406030204" pitchFamily="18" charset="0"/>
                            <a:ea typeface="Cambria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PH" sz="1100" b="0" i="1">
                                <a:latin typeface="Cambria Math" panose="02040503050406030204" pitchFamily="18" charset="0"/>
                                <a:ea typeface="Cambria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PH" sz="1100" b="0" i="1">
                                <a:latin typeface="Cambria" panose="02040503050406030204" pitchFamily="18" charset="0"/>
                                <a:ea typeface="Cambria" panose="02040503050406030204" pitchFamily="18" charset="0"/>
                              </a:rPr>
                              <m:t>α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lang="en-PH" sz="1100" b="0" i="1">
                                <a:latin typeface="Cambria" panose="02040503050406030204" pitchFamily="18" charset="0"/>
                                <a:ea typeface="Cambria" panose="02040503050406030204" pitchFamily="18" charset="0"/>
                              </a:rPr>
                              <m:t>c</m:t>
                            </m:r>
                          </m:sub>
                        </m:sSub>
                        <m:rad>
                          <m:radPr>
                            <m:degHide m:val="on"/>
                            <m:ctrlPr>
                              <a:rPr lang="en-PH" sz="1100" b="0" i="1">
                                <a:latin typeface="Cambria Math" panose="02040503050406030204" pitchFamily="18" charset="0"/>
                                <a:ea typeface="Cambria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b>
                              <m:sSubPr>
                                <m:ctrlPr>
                                  <a:rPr lang="en-PH" sz="1100" b="0" i="1">
                                    <a:latin typeface="Cambria Math" panose="02040503050406030204" pitchFamily="18" charset="0"/>
                                    <a:ea typeface="Cambria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nor/>
                                  </m:rPr>
                                  <a:rPr lang="en-PH" sz="1100" b="0" i="1">
                                    <a:latin typeface="Cambria" panose="02040503050406030204" pitchFamily="18" charset="0"/>
                                    <a:ea typeface="Cambria" panose="02040503050406030204" pitchFamily="18" charset="0"/>
                                  </a:rPr>
                                  <m:t>f</m:t>
                                </m:r>
                                <m:r>
                                  <m:rPr>
                                    <m:nor/>
                                  </m:rPr>
                                  <a:rPr lang="en-PH" sz="1100" b="0" i="1">
                                    <a:latin typeface="Cambria" panose="02040503050406030204" pitchFamily="18" charset="0"/>
                                    <a:ea typeface="Cambria" panose="02040503050406030204" pitchFamily="18" charset="0"/>
                                  </a:rPr>
                                  <m:t>′</m:t>
                                </m:r>
                              </m:e>
                              <m:sub>
                                <m:r>
                                  <m:rPr>
                                    <m:nor/>
                                  </m:rPr>
                                  <a:rPr lang="en-PH" sz="1100" b="0" i="1">
                                    <a:latin typeface="Cambria" panose="02040503050406030204" pitchFamily="18" charset="0"/>
                                    <a:ea typeface="Cambria" panose="02040503050406030204" pitchFamily="18" charset="0"/>
                                  </a:rPr>
                                  <m:t>c</m:t>
                                </m:r>
                              </m:sub>
                            </m:sSub>
                          </m:e>
                        </m:rad>
                        <m:r>
                          <m:rPr>
                            <m:nor/>
                          </m:rPr>
                          <a:rPr lang="en-PH" sz="1100" b="0" i="1">
                            <a:latin typeface="Cambria Math" panose="02040503050406030204" pitchFamily="18" charset="0"/>
                            <a:ea typeface="Cambria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PH" sz="1100" b="0" i="1">
                            <a:latin typeface="Cambria" panose="02040503050406030204" pitchFamily="18" charset="0"/>
                            <a:ea typeface="Cambria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PH" sz="1100" b="0" i="1">
                                <a:latin typeface="Cambria Math" panose="02040503050406030204" pitchFamily="18" charset="0"/>
                                <a:ea typeface="Cambria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PH" sz="1100" b="0" i="1">
                                <a:latin typeface="Cambria Math" panose="02040503050406030204" pitchFamily="18" charset="0"/>
                                <a:ea typeface="Cambria" panose="02040503050406030204" pitchFamily="18" charset="0"/>
                              </a:rPr>
                              <m:t> </m:t>
                            </m:r>
                            <m:r>
                              <m:rPr>
                                <m:nor/>
                              </m:rPr>
                              <a:rPr lang="en-PH" sz="1100" b="0" i="1">
                                <a:latin typeface="Cambria" panose="02040503050406030204" pitchFamily="18" charset="0"/>
                                <a:ea typeface="Cambria" panose="02040503050406030204" pitchFamily="18" charset="0"/>
                              </a:rPr>
                              <m:t>ρ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lang="en-PH" sz="1100" b="0" i="1">
                                <a:latin typeface="Cambria" panose="02040503050406030204" pitchFamily="18" charset="0"/>
                                <a:ea typeface="Cambria" panose="02040503050406030204" pitchFamily="18" charset="0"/>
                              </a:rPr>
                              <m:t>t</m:t>
                            </m:r>
                            <m:r>
                              <m:rPr>
                                <m:nor/>
                              </m:rPr>
                              <a:rPr lang="en-PH" sz="1100" b="0" i="1">
                                <a:latin typeface="Cambria" panose="02040503050406030204" pitchFamily="18" charset="0"/>
                                <a:ea typeface="Cambria" panose="02040503050406030204" pitchFamily="18" charset="0"/>
                              </a:rPr>
                              <m:t> </m:t>
                            </m:r>
                          </m:sub>
                        </m:sSub>
                        <m:sSub>
                          <m:sSubPr>
                            <m:ctrlPr>
                              <a:rPr lang="en-PH" sz="1100" b="0" i="1">
                                <a:latin typeface="Cambria Math" panose="02040503050406030204" pitchFamily="18" charset="0"/>
                                <a:ea typeface="Cambria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PH" sz="1100" b="0" i="1">
                                <a:latin typeface="Cambria" panose="02040503050406030204" pitchFamily="18" charset="0"/>
                                <a:ea typeface="Cambria" panose="02040503050406030204" pitchFamily="18" charset="0"/>
                              </a:rPr>
                              <m:t>f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lang="en-PH" sz="1100" b="0" i="1">
                                <a:latin typeface="Cambria" panose="02040503050406030204" pitchFamily="18" charset="0"/>
                                <a:ea typeface="Cambria" panose="02040503050406030204" pitchFamily="18" charset="0"/>
                              </a:rPr>
                              <m:t>yt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PH" sz="1100" i="1">
                <a:latin typeface="Cambria" panose="02040503050406030204" pitchFamily="18" charset="0"/>
                <a:ea typeface="Cambria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818E3DA-80F8-44EE-B7E7-D57B7062E521}"/>
                </a:ext>
              </a:extLst>
            </xdr:cNvPr>
            <xdr:cNvSpPr txBox="1"/>
          </xdr:nvSpPr>
          <xdr:spPr>
            <a:xfrm>
              <a:off x="847725" y="20545425"/>
              <a:ext cx="2571750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lang="en-PH" sz="1100" b="0" i="0">
                  <a:latin typeface="Cambria" panose="02040503050406030204" pitchFamily="18" charset="0"/>
                  <a:ea typeface="Cambria" panose="02040503050406030204" pitchFamily="18" charset="0"/>
                </a:rPr>
                <a:t>"V</a:t>
              </a:r>
              <a:r>
                <a:rPr lang="en-PH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" </a:t>
              </a:r>
              <a:r>
                <a:rPr lang="en-P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_"</a:t>
              </a:r>
              <a:r>
                <a:rPr lang="en-PH" sz="1100" b="0" i="0">
                  <a:latin typeface="Cambria" panose="02040503050406030204" pitchFamily="18" charset="0"/>
                  <a:ea typeface="Cambria" panose="02040503050406030204" pitchFamily="18" charset="0"/>
                </a:rPr>
                <a:t>nr</a:t>
              </a:r>
              <a:r>
                <a:rPr lang="en-PH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"  " = " </a:t>
              </a:r>
              <a:r>
                <a:rPr lang="en-PH" sz="1100" b="0" i="0">
                  <a:latin typeface="Cambria" panose="02040503050406030204" pitchFamily="18" charset="0"/>
                  <a:ea typeface="Cambria" panose="02040503050406030204" pitchFamily="18" charset="0"/>
                </a:rPr>
                <a:t>"A</a:t>
              </a:r>
              <a:r>
                <a:rPr lang="en-PH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" _"</a:t>
              </a:r>
              <a:r>
                <a:rPr lang="en-PH" sz="1100" b="0" i="0">
                  <a:latin typeface="Cambria" panose="02040503050406030204" pitchFamily="18" charset="0"/>
                  <a:ea typeface="Cambria" panose="02040503050406030204" pitchFamily="18" charset="0"/>
                </a:rPr>
                <a:t>cv</a:t>
              </a:r>
              <a:r>
                <a:rPr lang="en-PH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"  ("</a:t>
              </a:r>
              <a:r>
                <a:rPr lang="en-PH" sz="1100" b="0" i="0">
                  <a:latin typeface="Cambria" panose="02040503050406030204" pitchFamily="18" charset="0"/>
                  <a:ea typeface="Cambria" panose="02040503050406030204" pitchFamily="18" charset="0"/>
                </a:rPr>
                <a:t>α</a:t>
              </a:r>
              <a:r>
                <a:rPr lang="en-PH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" _"</a:t>
              </a:r>
              <a:r>
                <a:rPr lang="en-PH" sz="1100" b="0" i="0">
                  <a:latin typeface="Cambria" panose="02040503050406030204" pitchFamily="18" charset="0"/>
                  <a:ea typeface="Cambria" panose="02040503050406030204" pitchFamily="18" charset="0"/>
                </a:rPr>
                <a:t>c</a:t>
              </a:r>
              <a:r>
                <a:rPr lang="en-PH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"  √(〖"</a:t>
              </a:r>
              <a:r>
                <a:rPr lang="en-PH" sz="1100" b="0" i="0">
                  <a:latin typeface="Cambria" panose="02040503050406030204" pitchFamily="18" charset="0"/>
                  <a:ea typeface="Cambria" panose="02040503050406030204" pitchFamily="18" charset="0"/>
                </a:rPr>
                <a:t>f′</a:t>
              </a:r>
              <a:r>
                <a:rPr lang="en-PH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" 〗_"</a:t>
              </a:r>
              <a:r>
                <a:rPr lang="en-PH" sz="1100" b="0" i="0">
                  <a:latin typeface="Cambria" panose="02040503050406030204" pitchFamily="18" charset="0"/>
                  <a:ea typeface="Cambria" panose="02040503050406030204" pitchFamily="18" charset="0"/>
                </a:rPr>
                <a:t>c</a:t>
              </a:r>
              <a:r>
                <a:rPr lang="en-PH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"  ) " </a:t>
              </a:r>
              <a:r>
                <a:rPr lang="en-PH" sz="1100" b="0" i="0">
                  <a:latin typeface="Cambria" panose="02040503050406030204" pitchFamily="18" charset="0"/>
                  <a:ea typeface="Cambria" panose="02040503050406030204" pitchFamily="18" charset="0"/>
                </a:rPr>
                <a:t>+</a:t>
              </a:r>
              <a:r>
                <a:rPr lang="en-PH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" 〖" </a:t>
              </a:r>
              <a:r>
                <a:rPr lang="en-PH" sz="1100" b="0" i="0">
                  <a:latin typeface="Cambria" panose="02040503050406030204" pitchFamily="18" charset="0"/>
                  <a:ea typeface="Cambria" panose="02040503050406030204" pitchFamily="18" charset="0"/>
                </a:rPr>
                <a:t>ρ</a:t>
              </a:r>
              <a:r>
                <a:rPr lang="en-PH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" 〗_"</a:t>
              </a:r>
              <a:r>
                <a:rPr lang="en-PH" sz="1100" b="0" i="0">
                  <a:latin typeface="Cambria" panose="02040503050406030204" pitchFamily="18" charset="0"/>
                  <a:ea typeface="Cambria" panose="02040503050406030204" pitchFamily="18" charset="0"/>
                </a:rPr>
                <a:t>t </a:t>
              </a:r>
              <a:r>
                <a:rPr lang="en-PH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"  "</a:t>
              </a:r>
              <a:r>
                <a:rPr lang="en-PH" sz="1100" b="0" i="0">
                  <a:latin typeface="Cambria" panose="02040503050406030204" pitchFamily="18" charset="0"/>
                  <a:ea typeface="Cambria" panose="02040503050406030204" pitchFamily="18" charset="0"/>
                </a:rPr>
                <a:t>f</a:t>
              </a:r>
              <a:r>
                <a:rPr lang="en-PH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" _"</a:t>
              </a:r>
              <a:r>
                <a:rPr lang="en-PH" sz="1100" b="0" i="0">
                  <a:latin typeface="Cambria" panose="02040503050406030204" pitchFamily="18" charset="0"/>
                  <a:ea typeface="Cambria" panose="02040503050406030204" pitchFamily="18" charset="0"/>
                </a:rPr>
                <a:t>yt</a:t>
              </a:r>
              <a:r>
                <a:rPr lang="en-PH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"  )</a:t>
              </a:r>
              <a:endParaRPr lang="en-PH" sz="1100" i="1">
                <a:latin typeface="Cambria" panose="02040503050406030204" pitchFamily="18" charset="0"/>
                <a:ea typeface="Cambria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4</xdr:col>
      <xdr:colOff>57150</xdr:colOff>
      <xdr:row>114</xdr:row>
      <xdr:rowOff>152400</xdr:rowOff>
    </xdr:from>
    <xdr:ext cx="2571750" cy="3238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3928AE5-8D14-4C7C-B52A-1FF12852E964}"/>
                </a:ext>
              </a:extLst>
            </xdr:cNvPr>
            <xdr:cNvSpPr txBox="1"/>
          </xdr:nvSpPr>
          <xdr:spPr>
            <a:xfrm>
              <a:off x="847725" y="20545425"/>
              <a:ext cx="2571750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PH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n-PH" sz="1100" b="0" i="1">
                            <a:latin typeface="Cambria" panose="02040503050406030204" pitchFamily="18" charset="0"/>
                            <a:ea typeface="Cambria" panose="02040503050406030204" pitchFamily="18" charset="0"/>
                          </a:rPr>
                          <m:t>V</m:t>
                        </m:r>
                      </m:e>
                      <m:sub>
                        <m:r>
                          <m:rPr>
                            <m:nor/>
                          </m:rPr>
                          <a:rPr lang="en-PH" sz="1100" b="0" i="1">
                            <a:latin typeface="Cambria" panose="02040503050406030204" pitchFamily="18" charset="0"/>
                            <a:ea typeface="Cambria" panose="02040503050406030204" pitchFamily="18" charset="0"/>
                          </a:rPr>
                          <m:t>n</m:t>
                        </m:r>
                        <m:r>
                          <m:rPr>
                            <m:nor/>
                          </m:rPr>
                          <a:rPr lang="en-PH" sz="1100" b="0" i="1">
                            <a:latin typeface="Cambria" panose="02040503050406030204" pitchFamily="18" charset="0"/>
                            <a:ea typeface="Cambria" panose="02040503050406030204" pitchFamily="18" charset="0"/>
                          </a:rPr>
                          <m:t>,</m:t>
                        </m:r>
                        <m:r>
                          <m:rPr>
                            <m:nor/>
                          </m:rPr>
                          <a:rPr lang="en-PH" sz="1100" b="0" i="1">
                            <a:latin typeface="Cambria" panose="02040503050406030204" pitchFamily="18" charset="0"/>
                            <a:ea typeface="Cambria" panose="02040503050406030204" pitchFamily="18" charset="0"/>
                          </a:rPr>
                          <m:t>limit</m:t>
                        </m:r>
                      </m:sub>
                    </m:sSub>
                    <m:r>
                      <m:rPr>
                        <m:nor/>
                      </m:rPr>
                      <a:rPr lang="en-PH" sz="1100" b="0" i="1">
                        <a:latin typeface="Cambria" panose="02040503050406030204" pitchFamily="18" charset="0"/>
                        <a:ea typeface="Cambria" panose="02040503050406030204" pitchFamily="18" charset="0"/>
                      </a:rPr>
                      <m:t> = 0.83 </m:t>
                    </m:r>
                    <m:sSub>
                      <m:sSubPr>
                        <m:ctrlPr>
                          <a:rPr lang="en-PH" sz="1100" b="0" i="1">
                            <a:latin typeface="Cambria Math" panose="02040503050406030204" pitchFamily="18" charset="0"/>
                            <a:ea typeface="Cambria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n-PH" sz="1100" b="0" i="1">
                            <a:latin typeface="Cambria" panose="02040503050406030204" pitchFamily="18" charset="0"/>
                            <a:ea typeface="Cambria" panose="02040503050406030204" pitchFamily="18" charset="0"/>
                          </a:rPr>
                          <m:t>A</m:t>
                        </m:r>
                      </m:e>
                      <m:sub>
                        <m:r>
                          <m:rPr>
                            <m:nor/>
                          </m:rPr>
                          <a:rPr lang="en-PH" sz="1100" b="0" i="1">
                            <a:latin typeface="Cambria" panose="02040503050406030204" pitchFamily="18" charset="0"/>
                            <a:ea typeface="Cambria" panose="02040503050406030204" pitchFamily="18" charset="0"/>
                          </a:rPr>
                          <m:t>cv</m:t>
                        </m:r>
                      </m:sub>
                    </m:sSub>
                    <m:r>
                      <m:rPr>
                        <m:nor/>
                      </m:rPr>
                      <a:rPr lang="en-PH" sz="1100" b="0" i="0">
                        <a:latin typeface="Cambria" panose="02040503050406030204" pitchFamily="18" charset="0"/>
                        <a:ea typeface="Cambria" panose="02040503050406030204" pitchFamily="18" charset="0"/>
                      </a:rPr>
                      <m:t> </m:t>
                    </m:r>
                    <m:rad>
                      <m:radPr>
                        <m:degHide m:val="on"/>
                        <m:ctrlPr>
                          <a:rPr lang="en-PH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b>
                          <m:sSubPr>
                            <m:ctrlPr>
                              <a:rPr lang="en-P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P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" panose="02040503050406030204" pitchFamily="18" charset="0"/>
                                <a:ea typeface="Cambria" panose="02040503050406030204" pitchFamily="18" charset="0"/>
                                <a:cs typeface="+mn-cs"/>
                              </a:rPr>
                              <m:t>f</m:t>
                            </m:r>
                            <m:r>
                              <m:rPr>
                                <m:nor/>
                              </m:rPr>
                              <a:rPr lang="en-P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" panose="02040503050406030204" pitchFamily="18" charset="0"/>
                                <a:ea typeface="Cambria" panose="02040503050406030204" pitchFamily="18" charset="0"/>
                                <a:cs typeface="+mn-cs"/>
                              </a:rPr>
                              <m:t>′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lang="en-PH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" panose="02040503050406030204" pitchFamily="18" charset="0"/>
                                <a:ea typeface="Cambria" panose="02040503050406030204" pitchFamily="18" charset="0"/>
                                <a:cs typeface="+mn-cs"/>
                              </a:rPr>
                              <m:t>c</m:t>
                            </m:r>
                          </m:sub>
                        </m:sSub>
                      </m:e>
                    </m:rad>
                  </m:oMath>
                </m:oMathPara>
              </a14:m>
              <a:endParaRPr lang="en-PH" sz="1100" i="1">
                <a:latin typeface="Cambria" panose="02040503050406030204" pitchFamily="18" charset="0"/>
                <a:ea typeface="Cambria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3928AE5-8D14-4C7C-B52A-1FF12852E964}"/>
                </a:ext>
              </a:extLst>
            </xdr:cNvPr>
            <xdr:cNvSpPr txBox="1"/>
          </xdr:nvSpPr>
          <xdr:spPr>
            <a:xfrm>
              <a:off x="847725" y="20545425"/>
              <a:ext cx="2571750" cy="323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lang="en-PH" sz="1100" b="0" i="0">
                  <a:latin typeface="Cambria" panose="02040503050406030204" pitchFamily="18" charset="0"/>
                  <a:ea typeface="Cambria" panose="02040503050406030204" pitchFamily="18" charset="0"/>
                </a:rPr>
                <a:t>"V</a:t>
              </a:r>
              <a:r>
                <a:rPr lang="en-PH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" </a:t>
              </a:r>
              <a:r>
                <a:rPr lang="en-P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_"</a:t>
              </a:r>
              <a:r>
                <a:rPr lang="en-PH" sz="1100" b="0" i="0">
                  <a:latin typeface="Cambria" panose="02040503050406030204" pitchFamily="18" charset="0"/>
                  <a:ea typeface="Cambria" panose="02040503050406030204" pitchFamily="18" charset="0"/>
                </a:rPr>
                <a:t>n,limit</a:t>
              </a:r>
              <a:r>
                <a:rPr lang="en-PH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"  " = 0.83 " </a:t>
              </a:r>
              <a:r>
                <a:rPr lang="en-PH" sz="1100" b="0" i="0">
                  <a:latin typeface="Cambria" panose="02040503050406030204" pitchFamily="18" charset="0"/>
                  <a:ea typeface="Cambria" panose="02040503050406030204" pitchFamily="18" charset="0"/>
                </a:rPr>
                <a:t>"A</a:t>
              </a:r>
              <a:r>
                <a:rPr lang="en-PH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" _"</a:t>
              </a:r>
              <a:r>
                <a:rPr lang="en-PH" sz="1100" b="0" i="0">
                  <a:latin typeface="Cambria" panose="02040503050406030204" pitchFamily="18" charset="0"/>
                  <a:ea typeface="Cambria" panose="02040503050406030204" pitchFamily="18" charset="0"/>
                </a:rPr>
                <a:t>cv</a:t>
              </a:r>
              <a:r>
                <a:rPr lang="en-PH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"  " </a:t>
              </a:r>
              <a:r>
                <a:rPr lang="en-P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√(〖"</a:t>
              </a:r>
              <a:r>
                <a:rPr lang="en-PH" sz="1100" b="0" i="0">
                  <a:solidFill>
                    <a:schemeClr val="tx1"/>
                  </a:solidFill>
                  <a:effectLst/>
                  <a:latin typeface="Cambria" panose="02040503050406030204" pitchFamily="18" charset="0"/>
                  <a:ea typeface="Cambria" panose="02040503050406030204" pitchFamily="18" charset="0"/>
                  <a:cs typeface="+mn-cs"/>
                </a:rPr>
                <a:t>f′</a:t>
              </a:r>
              <a:r>
                <a:rPr lang="en-P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" panose="02040503050406030204" pitchFamily="18" charset="0"/>
                  <a:cs typeface="+mn-cs"/>
                </a:rPr>
                <a:t>" </a:t>
              </a:r>
              <a:r>
                <a:rPr lang="en-P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〗_"</a:t>
              </a:r>
              <a:r>
                <a:rPr lang="en-PH" sz="1100" b="0" i="0">
                  <a:solidFill>
                    <a:schemeClr val="tx1"/>
                  </a:solidFill>
                  <a:effectLst/>
                  <a:latin typeface="Cambria" panose="02040503050406030204" pitchFamily="18" charset="0"/>
                  <a:ea typeface="Cambria" panose="02040503050406030204" pitchFamily="18" charset="0"/>
                  <a:cs typeface="+mn-cs"/>
                </a:rPr>
                <a:t>c</a:t>
              </a:r>
              <a:r>
                <a:rPr lang="en-P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" panose="02040503050406030204" pitchFamily="18" charset="0"/>
                  <a:cs typeface="+mn-cs"/>
                </a:rPr>
                <a:t>"  </a:t>
              </a:r>
              <a:r>
                <a:rPr lang="en-PH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PH" sz="1100" i="1">
                <a:latin typeface="Cambria" panose="02040503050406030204" pitchFamily="18" charset="0"/>
                <a:ea typeface="Cambria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3</xdr:col>
      <xdr:colOff>0</xdr:colOff>
      <xdr:row>117</xdr:row>
      <xdr:rowOff>0</xdr:rowOff>
    </xdr:from>
    <xdr:ext cx="2571750" cy="2190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251693A-3DFD-4079-AC9C-C3C9FCC75C83}"/>
                </a:ext>
              </a:extLst>
            </xdr:cNvPr>
            <xdr:cNvSpPr txBox="1"/>
          </xdr:nvSpPr>
          <xdr:spPr>
            <a:xfrm>
              <a:off x="609600" y="20545425"/>
              <a:ext cx="2571750" cy="219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P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n-PH" sz="1100" b="0" i="1">
                            <a:latin typeface="Cambria" panose="02040503050406030204" pitchFamily="18" charset="0"/>
                            <a:ea typeface="Cambria" panose="02040503050406030204" pitchFamily="18" charset="0"/>
                          </a:rPr>
                          <m:t>V</m:t>
                        </m:r>
                      </m:e>
                      <m:sub>
                        <m:r>
                          <m:rPr>
                            <m:nor/>
                          </m:rPr>
                          <a:rPr lang="en-PH" sz="1100" b="0" i="1">
                            <a:latin typeface="Cambria" panose="02040503050406030204" pitchFamily="18" charset="0"/>
                            <a:ea typeface="Cambria" panose="02040503050406030204" pitchFamily="18" charset="0"/>
                          </a:rPr>
                          <m:t>n</m:t>
                        </m:r>
                      </m:sub>
                    </m:sSub>
                    <m:r>
                      <m:rPr>
                        <m:nor/>
                      </m:rPr>
                      <a:rPr lang="en-PH" sz="1100" b="0" i="1">
                        <a:latin typeface="Cambria" panose="02040503050406030204" pitchFamily="18" charset="0"/>
                        <a:ea typeface="Cambria" panose="02040503050406030204" pitchFamily="18" charset="0"/>
                      </a:rPr>
                      <m:t> = </m:t>
                    </m:r>
                    <m:r>
                      <m:rPr>
                        <m:nor/>
                      </m:rPr>
                      <a:rPr lang="en-PH" sz="1100" b="0" i="1">
                        <a:latin typeface="Cambria" panose="02040503050406030204" pitchFamily="18" charset="0"/>
                        <a:ea typeface="Cambria" panose="02040503050406030204" pitchFamily="18" charset="0"/>
                      </a:rPr>
                      <m:t>Min</m:t>
                    </m:r>
                    <m:d>
                      <m:dPr>
                        <m:begChr m:val="{"/>
                        <m:endChr m:val="}"/>
                        <m:ctrlPr>
                          <a:rPr lang="en-P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PH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PH" sz="1100" b="0" i="1">
                                <a:latin typeface="Cambria" panose="02040503050406030204" pitchFamily="18" charset="0"/>
                                <a:ea typeface="Cambria" panose="02040503050406030204" pitchFamily="18" charset="0"/>
                              </a:rPr>
                              <m:t>V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lang="en-PH" sz="1100" b="0" i="1">
                                <a:latin typeface="Cambria" panose="02040503050406030204" pitchFamily="18" charset="0"/>
                                <a:ea typeface="Cambria" panose="02040503050406030204" pitchFamily="18" charset="0"/>
                              </a:rPr>
                              <m:t>nr</m:t>
                            </m:r>
                            <m:r>
                              <m:rPr>
                                <m:nor/>
                              </m:rPr>
                              <a:rPr lang="en-PH" sz="1100" b="0" i="1">
                                <a:latin typeface="Cambria" panose="02040503050406030204" pitchFamily="18" charset="0"/>
                                <a:ea typeface="Cambria" panose="02040503050406030204" pitchFamily="18" charset="0"/>
                              </a:rPr>
                              <m:t> 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en-PH" sz="1100" b="0" i="1">
                            <a:latin typeface="Cambria" panose="02040503050406030204" pitchFamily="18" charset="0"/>
                            <a:ea typeface="Cambria" panose="02040503050406030204" pitchFamily="18" charset="0"/>
                          </a:rPr>
                          <m:t>, </m:t>
                        </m:r>
                        <m:sSub>
                          <m:sSubPr>
                            <m:ctrlPr>
                              <a:rPr lang="en-PH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PH" sz="1100" b="0" i="1">
                                <a:latin typeface="Cambria" panose="02040503050406030204" pitchFamily="18" charset="0"/>
                                <a:ea typeface="Cambria" panose="02040503050406030204" pitchFamily="18" charset="0"/>
                              </a:rPr>
                              <m:t>V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lang="en-PH" sz="1100" b="0" i="1">
                                <a:latin typeface="Cambria" panose="02040503050406030204" pitchFamily="18" charset="0"/>
                                <a:ea typeface="Cambria" panose="02040503050406030204" pitchFamily="18" charset="0"/>
                              </a:rPr>
                              <m:t>n</m:t>
                            </m:r>
                            <m:r>
                              <m:rPr>
                                <m:nor/>
                              </m:rPr>
                              <a:rPr lang="en-PH" sz="1100" b="0" i="1">
                                <a:latin typeface="Cambria" panose="02040503050406030204" pitchFamily="18" charset="0"/>
                                <a:ea typeface="Cambria" panose="02040503050406030204" pitchFamily="18" charset="0"/>
                              </a:rPr>
                              <m:t>,</m:t>
                            </m:r>
                            <m:r>
                              <m:rPr>
                                <m:nor/>
                              </m:rPr>
                              <a:rPr lang="en-PH" sz="1100" b="0" i="1">
                                <a:latin typeface="Cambria" panose="02040503050406030204" pitchFamily="18" charset="0"/>
                                <a:ea typeface="Cambria" panose="02040503050406030204" pitchFamily="18" charset="0"/>
                              </a:rPr>
                              <m:t>limit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PH" sz="1100" i="1">
                <a:latin typeface="Cambria" panose="02040503050406030204" pitchFamily="18" charset="0"/>
                <a:ea typeface="Cambria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251693A-3DFD-4079-AC9C-C3C9FCC75C83}"/>
                </a:ext>
              </a:extLst>
            </xdr:cNvPr>
            <xdr:cNvSpPr txBox="1"/>
          </xdr:nvSpPr>
          <xdr:spPr>
            <a:xfrm>
              <a:off x="609600" y="20545425"/>
              <a:ext cx="2571750" cy="219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lang="en-PH" sz="1100" b="0" i="0">
                  <a:latin typeface="Cambria" panose="02040503050406030204" pitchFamily="18" charset="0"/>
                  <a:ea typeface="Cambria" panose="02040503050406030204" pitchFamily="18" charset="0"/>
                </a:rPr>
                <a:t>"V</a:t>
              </a:r>
              <a:r>
                <a:rPr lang="en-PH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" </a:t>
              </a:r>
              <a:r>
                <a:rPr lang="en-P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_"</a:t>
              </a:r>
              <a:r>
                <a:rPr lang="en-PH" sz="1100" b="0" i="0">
                  <a:latin typeface="Cambria" panose="02040503050406030204" pitchFamily="18" charset="0"/>
                  <a:ea typeface="Cambria" panose="02040503050406030204" pitchFamily="18" charset="0"/>
                </a:rPr>
                <a:t>n</a:t>
              </a:r>
              <a:r>
                <a:rPr lang="en-PH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"  " = Min</a:t>
              </a:r>
              <a:r>
                <a:rPr lang="en-P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" {"</a:t>
              </a:r>
              <a:r>
                <a:rPr lang="en-PH" sz="1100" b="0" i="0">
                  <a:latin typeface="Cambria" panose="02040503050406030204" pitchFamily="18" charset="0"/>
                  <a:ea typeface="Cambria" panose="02040503050406030204" pitchFamily="18" charset="0"/>
                </a:rPr>
                <a:t>V</a:t>
              </a:r>
              <a:r>
                <a:rPr lang="en-PH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" </a:t>
              </a:r>
              <a:r>
                <a:rPr lang="en-P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_"</a:t>
              </a:r>
              <a:r>
                <a:rPr lang="en-PH" sz="1100" b="0" i="0">
                  <a:latin typeface="Cambria" panose="02040503050406030204" pitchFamily="18" charset="0"/>
                  <a:ea typeface="Cambria" panose="02040503050406030204" pitchFamily="18" charset="0"/>
                </a:rPr>
                <a:t>nr </a:t>
              </a:r>
              <a:r>
                <a:rPr lang="en-PH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"  "</a:t>
              </a:r>
              <a:r>
                <a:rPr lang="en-PH" sz="1100" b="0" i="0">
                  <a:latin typeface="Cambria" panose="02040503050406030204" pitchFamily="18" charset="0"/>
                  <a:ea typeface="Cambria" panose="02040503050406030204" pitchFamily="18" charset="0"/>
                </a:rPr>
                <a:t>, </a:t>
              </a:r>
              <a:r>
                <a:rPr lang="en-P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" "</a:t>
              </a:r>
              <a:r>
                <a:rPr lang="en-PH" sz="1100" b="0" i="0">
                  <a:latin typeface="Cambria" panose="02040503050406030204" pitchFamily="18" charset="0"/>
                  <a:ea typeface="Cambria" panose="02040503050406030204" pitchFamily="18" charset="0"/>
                </a:rPr>
                <a:t>V</a:t>
              </a:r>
              <a:r>
                <a:rPr lang="en-PH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" </a:t>
              </a:r>
              <a:r>
                <a:rPr lang="en-P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_"</a:t>
              </a:r>
              <a:r>
                <a:rPr lang="en-PH" sz="1100" b="0" i="0">
                  <a:latin typeface="Cambria" panose="02040503050406030204" pitchFamily="18" charset="0"/>
                  <a:ea typeface="Cambria" panose="02040503050406030204" pitchFamily="18" charset="0"/>
                </a:rPr>
                <a:t>n,limit</a:t>
              </a:r>
              <a:r>
                <a:rPr lang="en-PH" sz="1100" b="0" i="0">
                  <a:latin typeface="Cambria Math" panose="02040503050406030204" pitchFamily="18" charset="0"/>
                  <a:ea typeface="Cambria" panose="02040503050406030204" pitchFamily="18" charset="0"/>
                </a:rPr>
                <a:t>"  }</a:t>
              </a:r>
              <a:endParaRPr lang="en-PH" sz="1100" i="1">
                <a:latin typeface="Cambria" panose="02040503050406030204" pitchFamily="18" charset="0"/>
                <a:ea typeface="Cambria" panose="02040503050406030204" pitchFamily="18" charset="0"/>
              </a:endParaRPr>
            </a:p>
          </xdr:txBody>
        </xdr:sp>
      </mc:Fallback>
    </mc:AlternateContent>
    <xdr:clientData/>
  </xdr:oneCellAnchor>
  <xdr:twoCellAnchor>
    <xdr:from>
      <xdr:col>10</xdr:col>
      <xdr:colOff>276225</xdr:colOff>
      <xdr:row>7</xdr:row>
      <xdr:rowOff>9526</xdr:rowOff>
    </xdr:from>
    <xdr:to>
      <xdr:col>19</xdr:col>
      <xdr:colOff>1</xdr:colOff>
      <xdr:row>21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ABDDB4A6-B2EC-4B1E-8848-E3A688DF326A}"/>
            </a:ext>
          </a:extLst>
        </xdr:cNvPr>
        <xdr:cNvSpPr/>
      </xdr:nvSpPr>
      <xdr:spPr>
        <a:xfrm>
          <a:off x="3943350" y="1485901"/>
          <a:ext cx="2771776" cy="261937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10</xdr:col>
      <xdr:colOff>361292</xdr:colOff>
      <xdr:row>8</xdr:row>
      <xdr:rowOff>65692</xdr:rowOff>
    </xdr:from>
    <xdr:to>
      <xdr:col>10</xdr:col>
      <xdr:colOff>361292</xdr:colOff>
      <xdr:row>22</xdr:row>
      <xdr:rowOff>81785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7F1376B-DB50-41DE-B597-9CF8203D7C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847" t="1532" r="7265" b="4150"/>
        <a:stretch/>
      </xdr:blipFill>
      <xdr:spPr>
        <a:xfrm>
          <a:off x="4028417" y="1742092"/>
          <a:ext cx="0" cy="2454493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7</xdr:row>
      <xdr:rowOff>38100</xdr:rowOff>
    </xdr:from>
    <xdr:to>
      <xdr:col>18</xdr:col>
      <xdr:colOff>76269</xdr:colOff>
      <xdr:row>20</xdr:row>
      <xdr:rowOff>9525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607D19D-EFAA-4C75-8231-277F955AEC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86" r="7093" b="4255"/>
        <a:stretch/>
      </xdr:blipFill>
      <xdr:spPr>
        <a:xfrm>
          <a:off x="4019550" y="1466850"/>
          <a:ext cx="2524194" cy="23145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y2%20Files\G\OneDrive\Documents\Design%20Aids\Under%20Development\ColTrans\2019-03-29%20-%20SWTrans%20v1.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 IN"/>
      <sheetName val="USERS"/>
      <sheetName val="INPUTS"/>
      <sheetName val="SORTED"/>
      <sheetName val="TEMP"/>
      <sheetName val="TEST"/>
      <sheetName val="RESULTS"/>
      <sheetName val="SCHEDULE"/>
      <sheetName val="CHANGES"/>
      <sheetName val="MODIFIERS"/>
      <sheetName val="RATIOS"/>
      <sheetName val="CALCULATIONS"/>
      <sheetName val="QUANTITIES"/>
      <sheetName val="REPORT"/>
      <sheetName val="PARAMETERS"/>
      <sheetName val="PRINT"/>
      <sheetName val="CUTS"/>
      <sheetName val="CRCCB"/>
      <sheetName val="DRCCBA"/>
      <sheetName val="DRCCBB"/>
      <sheetName val="SRCCB"/>
      <sheetName val="CAS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4">
          <cell r="B4">
            <v>10</v>
          </cell>
          <cell r="C4">
            <v>180</v>
          </cell>
          <cell r="D4">
            <v>130</v>
          </cell>
          <cell r="E4">
            <v>120</v>
          </cell>
          <cell r="F4">
            <v>120</v>
          </cell>
          <cell r="G4">
            <v>120</v>
          </cell>
          <cell r="H4">
            <v>6.1653755826699688E-4</v>
          </cell>
          <cell r="O4" t="str">
            <v>3000-10</v>
          </cell>
          <cell r="P4">
            <v>290</v>
          </cell>
          <cell r="Q4">
            <v>150</v>
          </cell>
        </row>
        <row r="5">
          <cell r="B5">
            <v>12</v>
          </cell>
          <cell r="C5">
            <v>220</v>
          </cell>
          <cell r="D5">
            <v>140</v>
          </cell>
          <cell r="E5">
            <v>130</v>
          </cell>
          <cell r="F5">
            <v>130</v>
          </cell>
          <cell r="G5">
            <v>130</v>
          </cell>
          <cell r="H5">
            <v>8.8781408390447539E-4</v>
          </cell>
          <cell r="O5" t="str">
            <v>3000-12</v>
          </cell>
          <cell r="P5">
            <v>520</v>
          </cell>
          <cell r="Q5">
            <v>270</v>
          </cell>
        </row>
        <row r="6">
          <cell r="B6">
            <v>16</v>
          </cell>
          <cell r="C6">
            <v>290</v>
          </cell>
          <cell r="D6">
            <v>170</v>
          </cell>
          <cell r="E6">
            <v>160</v>
          </cell>
          <cell r="F6">
            <v>160</v>
          </cell>
          <cell r="G6">
            <v>160</v>
          </cell>
          <cell r="H6">
            <v>1.5783361491635119E-3</v>
          </cell>
          <cell r="O6" t="str">
            <v>3000-16</v>
          </cell>
          <cell r="P6">
            <v>700</v>
          </cell>
          <cell r="Q6">
            <v>350</v>
          </cell>
        </row>
        <row r="7">
          <cell r="B7">
            <v>20</v>
          </cell>
          <cell r="C7">
            <v>360</v>
          </cell>
          <cell r="D7">
            <v>200</v>
          </cell>
          <cell r="E7">
            <v>360</v>
          </cell>
          <cell r="F7">
            <v>240</v>
          </cell>
          <cell r="G7">
            <v>200</v>
          </cell>
          <cell r="H7">
            <v>2.4661502330679875E-3</v>
          </cell>
          <cell r="O7" t="str">
            <v>3000-20</v>
          </cell>
          <cell r="P7">
            <v>1080</v>
          </cell>
          <cell r="Q7">
            <v>440</v>
          </cell>
        </row>
        <row r="8">
          <cell r="B8">
            <v>25</v>
          </cell>
          <cell r="C8">
            <v>450</v>
          </cell>
          <cell r="D8">
            <v>250</v>
          </cell>
          <cell r="E8">
            <v>450</v>
          </cell>
          <cell r="F8">
            <v>300</v>
          </cell>
          <cell r="G8">
            <v>250</v>
          </cell>
          <cell r="H8">
            <v>3.8533597391687303E-3</v>
          </cell>
          <cell r="O8" t="str">
            <v>3000-25</v>
          </cell>
          <cell r="P8">
            <v>1340</v>
          </cell>
          <cell r="Q8">
            <v>550</v>
          </cell>
        </row>
        <row r="9">
          <cell r="B9">
            <v>28</v>
          </cell>
          <cell r="C9">
            <v>560</v>
          </cell>
          <cell r="D9">
            <v>340</v>
          </cell>
          <cell r="E9">
            <v>0</v>
          </cell>
          <cell r="F9">
            <v>0</v>
          </cell>
          <cell r="G9">
            <v>0</v>
          </cell>
          <cell r="H9">
            <v>4.8336544568132554E-3</v>
          </cell>
          <cell r="O9" t="str">
            <v>3000-28</v>
          </cell>
          <cell r="P9">
            <v>1500</v>
          </cell>
          <cell r="Q9">
            <v>620</v>
          </cell>
        </row>
        <row r="10">
          <cell r="B10">
            <v>32</v>
          </cell>
          <cell r="C10">
            <v>640</v>
          </cell>
          <cell r="D10">
            <v>390</v>
          </cell>
          <cell r="E10">
            <v>0</v>
          </cell>
          <cell r="F10">
            <v>0</v>
          </cell>
          <cell r="G10">
            <v>0</v>
          </cell>
          <cell r="H10">
            <v>6.3133445966540476E-3</v>
          </cell>
          <cell r="O10" t="str">
            <v>3000-32</v>
          </cell>
          <cell r="P10">
            <v>1720</v>
          </cell>
          <cell r="Q10">
            <v>700</v>
          </cell>
        </row>
        <row r="11">
          <cell r="B11">
            <v>36</v>
          </cell>
          <cell r="C11">
            <v>720</v>
          </cell>
          <cell r="D11">
            <v>440</v>
          </cell>
          <cell r="E11">
            <v>0</v>
          </cell>
          <cell r="F11">
            <v>0</v>
          </cell>
          <cell r="G11">
            <v>0</v>
          </cell>
          <cell r="H11">
            <v>7.9903267551402792E-3</v>
          </cell>
          <cell r="O11" t="str">
            <v>3000-36</v>
          </cell>
          <cell r="P11">
            <v>1930</v>
          </cell>
          <cell r="Q11">
            <v>790</v>
          </cell>
        </row>
        <row r="12">
          <cell r="O12" t="str">
            <v>3500-10</v>
          </cell>
          <cell r="P12">
            <v>270</v>
          </cell>
          <cell r="Q12">
            <v>150</v>
          </cell>
        </row>
        <row r="13">
          <cell r="O13" t="str">
            <v>3500-12</v>
          </cell>
          <cell r="P13">
            <v>490</v>
          </cell>
          <cell r="Q13">
            <v>250</v>
          </cell>
        </row>
        <row r="14">
          <cell r="O14" t="str">
            <v>3500-16</v>
          </cell>
          <cell r="P14">
            <v>650</v>
          </cell>
          <cell r="Q14">
            <v>330</v>
          </cell>
        </row>
        <row r="15">
          <cell r="O15" t="str">
            <v>3500-20</v>
          </cell>
          <cell r="P15">
            <v>1000</v>
          </cell>
          <cell r="Q15">
            <v>410</v>
          </cell>
        </row>
        <row r="16">
          <cell r="O16" t="str">
            <v>3500-25</v>
          </cell>
          <cell r="P16">
            <v>1240</v>
          </cell>
          <cell r="Q16">
            <v>510</v>
          </cell>
        </row>
        <row r="17">
          <cell r="O17" t="str">
            <v>3500-28</v>
          </cell>
          <cell r="P17">
            <v>1390</v>
          </cell>
          <cell r="Q17">
            <v>570</v>
          </cell>
        </row>
        <row r="18">
          <cell r="O18" t="str">
            <v>3500-32</v>
          </cell>
          <cell r="P18">
            <v>1590</v>
          </cell>
          <cell r="Q18">
            <v>650</v>
          </cell>
        </row>
        <row r="19">
          <cell r="O19" t="str">
            <v>3500-36</v>
          </cell>
          <cell r="P19">
            <v>1790</v>
          </cell>
          <cell r="Q19">
            <v>730</v>
          </cell>
        </row>
        <row r="20">
          <cell r="O20" t="str">
            <v>4000-10</v>
          </cell>
          <cell r="P20">
            <v>260</v>
          </cell>
          <cell r="Q20">
            <v>150</v>
          </cell>
        </row>
        <row r="21">
          <cell r="O21" t="str">
            <v>4000-12</v>
          </cell>
          <cell r="P21">
            <v>460</v>
          </cell>
          <cell r="Q21">
            <v>230</v>
          </cell>
        </row>
        <row r="22">
          <cell r="O22" t="str">
            <v>4000-16</v>
          </cell>
          <cell r="P22">
            <v>610</v>
          </cell>
          <cell r="Q22">
            <v>310</v>
          </cell>
        </row>
        <row r="23">
          <cell r="O23" t="str">
            <v>4000-20</v>
          </cell>
          <cell r="P23">
            <v>930</v>
          </cell>
          <cell r="Q23">
            <v>380</v>
          </cell>
        </row>
        <row r="24">
          <cell r="O24" t="str">
            <v>4000-25</v>
          </cell>
          <cell r="P24">
            <v>1160</v>
          </cell>
          <cell r="Q24">
            <v>480</v>
          </cell>
        </row>
        <row r="25">
          <cell r="O25" t="str">
            <v>4000-28</v>
          </cell>
          <cell r="P25">
            <v>1300</v>
          </cell>
          <cell r="Q25">
            <v>530</v>
          </cell>
        </row>
        <row r="26">
          <cell r="O26" t="str">
            <v>4000-32</v>
          </cell>
          <cell r="P26">
            <v>1490</v>
          </cell>
          <cell r="Q26">
            <v>610</v>
          </cell>
        </row>
        <row r="27">
          <cell r="O27" t="str">
            <v>4000-36</v>
          </cell>
          <cell r="P27">
            <v>1670</v>
          </cell>
          <cell r="Q27">
            <v>690</v>
          </cell>
        </row>
        <row r="28">
          <cell r="O28" t="str">
            <v>4500-10</v>
          </cell>
          <cell r="P28">
            <v>240</v>
          </cell>
          <cell r="Q28">
            <v>150</v>
          </cell>
        </row>
        <row r="29">
          <cell r="O29" t="str">
            <v>4500-12</v>
          </cell>
          <cell r="P29">
            <v>430</v>
          </cell>
          <cell r="Q29">
            <v>220</v>
          </cell>
        </row>
        <row r="30">
          <cell r="O30" t="str">
            <v>4500-16</v>
          </cell>
          <cell r="P30">
            <v>570</v>
          </cell>
          <cell r="Q30">
            <v>290</v>
          </cell>
        </row>
        <row r="31">
          <cell r="O31" t="str">
            <v>4500-20</v>
          </cell>
          <cell r="P31">
            <v>880</v>
          </cell>
          <cell r="Q31">
            <v>360</v>
          </cell>
        </row>
        <row r="32">
          <cell r="O32" t="str">
            <v>4500-25</v>
          </cell>
          <cell r="P32">
            <v>1100</v>
          </cell>
          <cell r="Q32">
            <v>450</v>
          </cell>
        </row>
        <row r="33">
          <cell r="O33" t="str">
            <v>4500-28</v>
          </cell>
          <cell r="P33">
            <v>1230</v>
          </cell>
          <cell r="Q33">
            <v>500</v>
          </cell>
        </row>
        <row r="34">
          <cell r="O34" t="str">
            <v>4500-32</v>
          </cell>
          <cell r="P34">
            <v>1400</v>
          </cell>
          <cell r="Q34">
            <v>580</v>
          </cell>
        </row>
        <row r="35">
          <cell r="O35" t="str">
            <v>4500-36</v>
          </cell>
          <cell r="P35">
            <v>1580</v>
          </cell>
          <cell r="Q35">
            <v>650</v>
          </cell>
        </row>
        <row r="36">
          <cell r="O36" t="str">
            <v>5000-10</v>
          </cell>
          <cell r="P36">
            <v>230</v>
          </cell>
          <cell r="Q36">
            <v>150</v>
          </cell>
        </row>
        <row r="37">
          <cell r="O37" t="str">
            <v>5000-12</v>
          </cell>
          <cell r="P37">
            <v>410</v>
          </cell>
          <cell r="Q37">
            <v>210</v>
          </cell>
        </row>
        <row r="38">
          <cell r="O38" t="str">
            <v>5000-16</v>
          </cell>
          <cell r="P38">
            <v>540</v>
          </cell>
          <cell r="Q38">
            <v>280</v>
          </cell>
        </row>
        <row r="39">
          <cell r="O39" t="str">
            <v>5000-20</v>
          </cell>
          <cell r="P39">
            <v>830</v>
          </cell>
          <cell r="Q39">
            <v>340</v>
          </cell>
        </row>
        <row r="40">
          <cell r="O40" t="str">
            <v>5000-25</v>
          </cell>
          <cell r="P40">
            <v>1040</v>
          </cell>
          <cell r="Q40">
            <v>430</v>
          </cell>
        </row>
        <row r="41">
          <cell r="O41" t="str">
            <v>5000-28</v>
          </cell>
          <cell r="P41">
            <v>1170</v>
          </cell>
          <cell r="Q41">
            <v>480</v>
          </cell>
        </row>
        <row r="42">
          <cell r="O42" t="str">
            <v>5000-32</v>
          </cell>
          <cell r="P42">
            <v>1330</v>
          </cell>
          <cell r="Q42">
            <v>550</v>
          </cell>
        </row>
        <row r="43">
          <cell r="O43" t="str">
            <v>5000-36</v>
          </cell>
          <cell r="P43">
            <v>1500</v>
          </cell>
          <cell r="Q43">
            <v>610</v>
          </cell>
        </row>
        <row r="44">
          <cell r="O44" t="str">
            <v>5500-10</v>
          </cell>
          <cell r="P44">
            <v>220</v>
          </cell>
          <cell r="Q44">
            <v>150</v>
          </cell>
        </row>
        <row r="45">
          <cell r="O45" t="str">
            <v>5500-12</v>
          </cell>
          <cell r="P45">
            <v>390</v>
          </cell>
          <cell r="Q45">
            <v>200</v>
          </cell>
        </row>
        <row r="46">
          <cell r="O46" t="str">
            <v>5500-16</v>
          </cell>
          <cell r="P46">
            <v>520</v>
          </cell>
          <cell r="Q46">
            <v>260</v>
          </cell>
        </row>
        <row r="47">
          <cell r="O47" t="str">
            <v>5500-20</v>
          </cell>
          <cell r="P47">
            <v>800</v>
          </cell>
          <cell r="Q47">
            <v>330</v>
          </cell>
        </row>
        <row r="48">
          <cell r="O48" t="str">
            <v>5500-25</v>
          </cell>
          <cell r="P48">
            <v>990</v>
          </cell>
          <cell r="Q48">
            <v>410</v>
          </cell>
        </row>
        <row r="49">
          <cell r="O49" t="str">
            <v>5500-28</v>
          </cell>
          <cell r="P49">
            <v>1110</v>
          </cell>
          <cell r="Q49">
            <v>460</v>
          </cell>
        </row>
        <row r="50">
          <cell r="O50" t="str">
            <v>5500-32</v>
          </cell>
          <cell r="P50">
            <v>1270</v>
          </cell>
          <cell r="Q50">
            <v>520</v>
          </cell>
        </row>
        <row r="51">
          <cell r="O51" t="str">
            <v>5500-36</v>
          </cell>
          <cell r="P51">
            <v>1430</v>
          </cell>
          <cell r="Q51">
            <v>590</v>
          </cell>
        </row>
        <row r="52">
          <cell r="O52" t="str">
            <v>6000-10</v>
          </cell>
          <cell r="P52">
            <v>210</v>
          </cell>
          <cell r="Q52">
            <v>150</v>
          </cell>
        </row>
        <row r="53">
          <cell r="O53" t="str">
            <v>6000-12</v>
          </cell>
          <cell r="P53">
            <v>370</v>
          </cell>
          <cell r="Q53">
            <v>190</v>
          </cell>
        </row>
        <row r="54">
          <cell r="O54" t="str">
            <v>6000-16</v>
          </cell>
          <cell r="P54">
            <v>500</v>
          </cell>
          <cell r="Q54">
            <v>250</v>
          </cell>
        </row>
        <row r="55">
          <cell r="O55" t="str">
            <v>6000-20</v>
          </cell>
          <cell r="P55">
            <v>760</v>
          </cell>
          <cell r="Q55">
            <v>310</v>
          </cell>
        </row>
        <row r="56">
          <cell r="O56" t="str">
            <v>6000-25</v>
          </cell>
          <cell r="P56">
            <v>950</v>
          </cell>
          <cell r="Q56">
            <v>390</v>
          </cell>
        </row>
        <row r="57">
          <cell r="O57" t="str">
            <v>6000-28</v>
          </cell>
          <cell r="P57">
            <v>1060</v>
          </cell>
          <cell r="Q57">
            <v>440</v>
          </cell>
        </row>
        <row r="58">
          <cell r="O58" t="str">
            <v>6000-32</v>
          </cell>
          <cell r="P58">
            <v>1220</v>
          </cell>
          <cell r="Q58">
            <v>500</v>
          </cell>
        </row>
        <row r="59">
          <cell r="O59" t="str">
            <v>6000-36</v>
          </cell>
          <cell r="P59">
            <v>1370</v>
          </cell>
          <cell r="Q59">
            <v>560</v>
          </cell>
        </row>
        <row r="60">
          <cell r="O60" t="str">
            <v>6500-10</v>
          </cell>
          <cell r="P60">
            <v>200</v>
          </cell>
          <cell r="Q60">
            <v>150</v>
          </cell>
        </row>
        <row r="61">
          <cell r="O61" t="str">
            <v>6500-12</v>
          </cell>
          <cell r="P61">
            <v>360</v>
          </cell>
          <cell r="Q61">
            <v>180</v>
          </cell>
        </row>
        <row r="62">
          <cell r="O62" t="str">
            <v>6500-16</v>
          </cell>
          <cell r="P62">
            <v>480</v>
          </cell>
          <cell r="Q62">
            <v>240</v>
          </cell>
        </row>
        <row r="63">
          <cell r="O63" t="str">
            <v>6500-20</v>
          </cell>
          <cell r="P63">
            <v>730</v>
          </cell>
          <cell r="Q63">
            <v>300</v>
          </cell>
        </row>
        <row r="64">
          <cell r="O64" t="str">
            <v>6500-25</v>
          </cell>
          <cell r="P64">
            <v>910</v>
          </cell>
          <cell r="Q64">
            <v>380</v>
          </cell>
        </row>
        <row r="65">
          <cell r="O65" t="str">
            <v>6500-28</v>
          </cell>
          <cell r="P65">
            <v>1020</v>
          </cell>
          <cell r="Q65">
            <v>420</v>
          </cell>
        </row>
        <row r="66">
          <cell r="O66" t="str">
            <v>6500-32</v>
          </cell>
          <cell r="P66">
            <v>1170</v>
          </cell>
          <cell r="Q66">
            <v>480</v>
          </cell>
        </row>
        <row r="67">
          <cell r="O67" t="str">
            <v>6500-36</v>
          </cell>
          <cell r="P67">
            <v>1310</v>
          </cell>
          <cell r="Q67">
            <v>540</v>
          </cell>
        </row>
        <row r="68">
          <cell r="O68" t="str">
            <v>7000-10</v>
          </cell>
          <cell r="P68">
            <v>190</v>
          </cell>
          <cell r="Q68">
            <v>150</v>
          </cell>
        </row>
        <row r="69">
          <cell r="O69" t="str">
            <v>7000-12</v>
          </cell>
          <cell r="P69">
            <v>350</v>
          </cell>
          <cell r="Q69">
            <v>180</v>
          </cell>
        </row>
        <row r="70">
          <cell r="O70" t="str">
            <v>7000-16</v>
          </cell>
          <cell r="P70">
            <v>460</v>
          </cell>
          <cell r="Q70">
            <v>230</v>
          </cell>
        </row>
        <row r="71">
          <cell r="O71" t="str">
            <v>7000-20</v>
          </cell>
          <cell r="P71">
            <v>710</v>
          </cell>
          <cell r="Q71">
            <v>290</v>
          </cell>
        </row>
        <row r="72">
          <cell r="O72" t="str">
            <v>7000-25</v>
          </cell>
          <cell r="P72">
            <v>880</v>
          </cell>
          <cell r="Q72">
            <v>360</v>
          </cell>
        </row>
        <row r="73">
          <cell r="O73" t="str">
            <v>7000-28</v>
          </cell>
          <cell r="P73">
            <v>990</v>
          </cell>
          <cell r="Q73">
            <v>410</v>
          </cell>
        </row>
        <row r="74">
          <cell r="O74" t="str">
            <v>7000-32</v>
          </cell>
          <cell r="P74">
            <v>1130</v>
          </cell>
          <cell r="Q74">
            <v>460</v>
          </cell>
        </row>
        <row r="75">
          <cell r="O75" t="str">
            <v>7000-36</v>
          </cell>
          <cell r="P75">
            <v>1270</v>
          </cell>
          <cell r="Q75">
            <v>520</v>
          </cell>
        </row>
        <row r="76">
          <cell r="O76" t="str">
            <v>7200-10</v>
          </cell>
          <cell r="P76">
            <v>190</v>
          </cell>
          <cell r="Q76">
            <v>150</v>
          </cell>
        </row>
        <row r="77">
          <cell r="O77" t="str">
            <v>7200-12</v>
          </cell>
          <cell r="P77">
            <v>340</v>
          </cell>
          <cell r="Q77">
            <v>170</v>
          </cell>
        </row>
        <row r="78">
          <cell r="O78" t="str">
            <v>7200-16</v>
          </cell>
          <cell r="P78">
            <v>450</v>
          </cell>
          <cell r="Q78">
            <v>230</v>
          </cell>
        </row>
        <row r="79">
          <cell r="O79" t="str">
            <v>7200-20</v>
          </cell>
          <cell r="P79">
            <v>700</v>
          </cell>
          <cell r="Q79">
            <v>290</v>
          </cell>
        </row>
        <row r="80">
          <cell r="O80" t="str">
            <v>7200-25</v>
          </cell>
          <cell r="P80">
            <v>870</v>
          </cell>
          <cell r="Q80">
            <v>360</v>
          </cell>
        </row>
        <row r="81">
          <cell r="O81" t="str">
            <v>7200-28</v>
          </cell>
          <cell r="P81">
            <v>970</v>
          </cell>
          <cell r="Q81">
            <v>400</v>
          </cell>
        </row>
        <row r="82">
          <cell r="O82" t="str">
            <v>7200-32</v>
          </cell>
          <cell r="P82">
            <v>1110</v>
          </cell>
          <cell r="Q82">
            <v>460</v>
          </cell>
        </row>
        <row r="83">
          <cell r="O83" t="str">
            <v>7200-36</v>
          </cell>
          <cell r="P83">
            <v>1250</v>
          </cell>
          <cell r="Q83">
            <v>510</v>
          </cell>
        </row>
        <row r="84">
          <cell r="O84" t="str">
            <v>7500-10</v>
          </cell>
          <cell r="P84">
            <v>190</v>
          </cell>
          <cell r="Q84">
            <v>150</v>
          </cell>
        </row>
        <row r="85">
          <cell r="O85" t="str">
            <v>7500-12</v>
          </cell>
          <cell r="P85">
            <v>330</v>
          </cell>
          <cell r="Q85">
            <v>170</v>
          </cell>
        </row>
        <row r="86">
          <cell r="O86" t="str">
            <v>7500-16</v>
          </cell>
          <cell r="P86">
            <v>440</v>
          </cell>
          <cell r="Q86">
            <v>230</v>
          </cell>
        </row>
        <row r="87">
          <cell r="O87" t="str">
            <v>7500-20</v>
          </cell>
          <cell r="P87">
            <v>680</v>
          </cell>
          <cell r="Q87">
            <v>280</v>
          </cell>
        </row>
        <row r="88">
          <cell r="O88" t="str">
            <v>7500-25</v>
          </cell>
          <cell r="P88">
            <v>850</v>
          </cell>
          <cell r="Q88">
            <v>350</v>
          </cell>
        </row>
        <row r="89">
          <cell r="O89" t="str">
            <v>7500-28</v>
          </cell>
          <cell r="P89">
            <v>950</v>
          </cell>
          <cell r="Q89">
            <v>390</v>
          </cell>
        </row>
        <row r="90">
          <cell r="O90" t="str">
            <v>7500-32</v>
          </cell>
          <cell r="P90">
            <v>1090</v>
          </cell>
          <cell r="Q90">
            <v>450</v>
          </cell>
        </row>
        <row r="91">
          <cell r="O91" t="str">
            <v>7500-36</v>
          </cell>
          <cell r="P91">
            <v>1220</v>
          </cell>
          <cell r="Q91">
            <v>500</v>
          </cell>
        </row>
        <row r="92">
          <cell r="O92" t="str">
            <v>8000-10</v>
          </cell>
          <cell r="P92">
            <v>180</v>
          </cell>
          <cell r="Q92">
            <v>150</v>
          </cell>
        </row>
        <row r="93">
          <cell r="O93" t="str">
            <v>8000-12</v>
          </cell>
          <cell r="P93">
            <v>320</v>
          </cell>
          <cell r="Q93">
            <v>170</v>
          </cell>
        </row>
        <row r="94">
          <cell r="O94" t="str">
            <v>8000-16</v>
          </cell>
          <cell r="P94">
            <v>430</v>
          </cell>
          <cell r="Q94">
            <v>220</v>
          </cell>
        </row>
        <row r="95">
          <cell r="O95" t="str">
            <v>8000-20</v>
          </cell>
          <cell r="P95">
            <v>660</v>
          </cell>
          <cell r="Q95">
            <v>270</v>
          </cell>
        </row>
        <row r="96">
          <cell r="O96" t="str">
            <v>8000-25</v>
          </cell>
          <cell r="P96">
            <v>820</v>
          </cell>
          <cell r="Q96">
            <v>340</v>
          </cell>
        </row>
        <row r="97">
          <cell r="O97" t="str">
            <v>8000-28</v>
          </cell>
          <cell r="P97">
            <v>920</v>
          </cell>
          <cell r="Q97">
            <v>380</v>
          </cell>
        </row>
        <row r="98">
          <cell r="O98" t="str">
            <v>8000-32</v>
          </cell>
          <cell r="P98">
            <v>1050</v>
          </cell>
          <cell r="Q98">
            <v>430</v>
          </cell>
        </row>
        <row r="99">
          <cell r="O99" t="str">
            <v>8000-36</v>
          </cell>
          <cell r="P99">
            <v>1180</v>
          </cell>
          <cell r="Q99">
            <v>490</v>
          </cell>
        </row>
        <row r="100">
          <cell r="O100" t="str">
            <v>8500-10</v>
          </cell>
          <cell r="P100">
            <v>180</v>
          </cell>
          <cell r="Q100">
            <v>150</v>
          </cell>
        </row>
        <row r="101">
          <cell r="O101" t="str">
            <v>8500-12</v>
          </cell>
          <cell r="P101">
            <v>310</v>
          </cell>
          <cell r="Q101">
            <v>160</v>
          </cell>
        </row>
        <row r="102">
          <cell r="O102" t="str">
            <v>8500-16</v>
          </cell>
          <cell r="P102">
            <v>420</v>
          </cell>
          <cell r="Q102">
            <v>210</v>
          </cell>
        </row>
        <row r="103">
          <cell r="O103" t="str">
            <v>8500-20</v>
          </cell>
          <cell r="P103">
            <v>640</v>
          </cell>
          <cell r="Q103">
            <v>260</v>
          </cell>
        </row>
        <row r="104">
          <cell r="O104" t="str">
            <v>8500-25</v>
          </cell>
          <cell r="P104">
            <v>800</v>
          </cell>
          <cell r="Q104">
            <v>330</v>
          </cell>
        </row>
        <row r="105">
          <cell r="O105" t="str">
            <v>8500-28</v>
          </cell>
          <cell r="P105">
            <v>900</v>
          </cell>
          <cell r="Q105">
            <v>370</v>
          </cell>
        </row>
        <row r="106">
          <cell r="O106" t="str">
            <v>8500-32</v>
          </cell>
          <cell r="P106">
            <v>1020</v>
          </cell>
          <cell r="Q106">
            <v>420</v>
          </cell>
        </row>
        <row r="107">
          <cell r="O107" t="str">
            <v>8500-36</v>
          </cell>
          <cell r="P107">
            <v>1150</v>
          </cell>
          <cell r="Q107">
            <v>470</v>
          </cell>
        </row>
        <row r="108">
          <cell r="O108" t="str">
            <v>9000-10</v>
          </cell>
          <cell r="P108">
            <v>170</v>
          </cell>
          <cell r="Q108">
            <v>150</v>
          </cell>
        </row>
        <row r="109">
          <cell r="O109" t="str">
            <v>9000-12</v>
          </cell>
          <cell r="P109">
            <v>310</v>
          </cell>
          <cell r="Q109">
            <v>160</v>
          </cell>
        </row>
        <row r="110">
          <cell r="O110" t="str">
            <v>9000-16</v>
          </cell>
          <cell r="P110">
            <v>410</v>
          </cell>
          <cell r="Q110">
            <v>210</v>
          </cell>
        </row>
        <row r="111">
          <cell r="O111" t="str">
            <v>9000-20</v>
          </cell>
          <cell r="P111">
            <v>620</v>
          </cell>
          <cell r="Q111">
            <v>260</v>
          </cell>
        </row>
        <row r="112">
          <cell r="O112" t="str">
            <v>9000-25</v>
          </cell>
          <cell r="P112">
            <v>780</v>
          </cell>
          <cell r="Q112">
            <v>320</v>
          </cell>
        </row>
        <row r="113">
          <cell r="O113" t="str">
            <v>9000-28</v>
          </cell>
          <cell r="P113">
            <v>870</v>
          </cell>
          <cell r="Q113">
            <v>360</v>
          </cell>
        </row>
        <row r="114">
          <cell r="O114" t="str">
            <v>9000-32</v>
          </cell>
          <cell r="P114">
            <v>990</v>
          </cell>
          <cell r="Q114">
            <v>410</v>
          </cell>
        </row>
        <row r="115">
          <cell r="O115" t="str">
            <v>9000-36</v>
          </cell>
          <cell r="P115">
            <v>1120</v>
          </cell>
          <cell r="Q115">
            <v>460</v>
          </cell>
        </row>
        <row r="116">
          <cell r="O116" t="str">
            <v>9500-10</v>
          </cell>
          <cell r="P116">
            <v>170</v>
          </cell>
          <cell r="Q116">
            <v>150</v>
          </cell>
        </row>
        <row r="117">
          <cell r="O117" t="str">
            <v>9500-12</v>
          </cell>
          <cell r="P117">
            <v>300</v>
          </cell>
          <cell r="Q117">
            <v>150</v>
          </cell>
        </row>
        <row r="118">
          <cell r="O118" t="str">
            <v>9500-16</v>
          </cell>
          <cell r="P118">
            <v>390</v>
          </cell>
          <cell r="Q118">
            <v>200</v>
          </cell>
        </row>
        <row r="119">
          <cell r="O119" t="str">
            <v>9500-20</v>
          </cell>
          <cell r="P119">
            <v>610</v>
          </cell>
          <cell r="Q119">
            <v>250</v>
          </cell>
        </row>
        <row r="120">
          <cell r="O120" t="str">
            <v>9500-25</v>
          </cell>
          <cell r="P120">
            <v>760</v>
          </cell>
          <cell r="Q120">
            <v>310</v>
          </cell>
        </row>
        <row r="121">
          <cell r="O121" t="str">
            <v>9500-28</v>
          </cell>
          <cell r="P121">
            <v>850</v>
          </cell>
          <cell r="Q121">
            <v>350</v>
          </cell>
        </row>
        <row r="122">
          <cell r="O122" t="str">
            <v>9500-32</v>
          </cell>
          <cell r="P122">
            <v>970</v>
          </cell>
          <cell r="Q122">
            <v>400</v>
          </cell>
        </row>
        <row r="123">
          <cell r="O123" t="str">
            <v>9500-36</v>
          </cell>
          <cell r="P123">
            <v>1090</v>
          </cell>
          <cell r="Q123">
            <v>450</v>
          </cell>
        </row>
        <row r="124">
          <cell r="O124" t="str">
            <v>10000-10</v>
          </cell>
          <cell r="P124">
            <v>160</v>
          </cell>
          <cell r="Q124">
            <v>150</v>
          </cell>
        </row>
        <row r="125">
          <cell r="O125" t="str">
            <v>10000-12</v>
          </cell>
          <cell r="P125">
            <v>290</v>
          </cell>
          <cell r="Q125">
            <v>150</v>
          </cell>
        </row>
        <row r="126">
          <cell r="O126" t="str">
            <v>10000-16</v>
          </cell>
          <cell r="P126">
            <v>380</v>
          </cell>
          <cell r="Q126">
            <v>200</v>
          </cell>
        </row>
        <row r="127">
          <cell r="O127" t="str">
            <v>10000-20</v>
          </cell>
          <cell r="P127">
            <v>590</v>
          </cell>
          <cell r="Q127">
            <v>240</v>
          </cell>
        </row>
        <row r="128">
          <cell r="O128" t="str">
            <v>10000-25</v>
          </cell>
          <cell r="P128">
            <v>740</v>
          </cell>
          <cell r="Q128">
            <v>300</v>
          </cell>
        </row>
        <row r="129">
          <cell r="O129" t="str">
            <v>10000-28</v>
          </cell>
          <cell r="P129">
            <v>830</v>
          </cell>
          <cell r="Q129">
            <v>340</v>
          </cell>
        </row>
        <row r="130">
          <cell r="O130" t="str">
            <v>10000-32</v>
          </cell>
          <cell r="P130">
            <v>940</v>
          </cell>
          <cell r="Q130">
            <v>390</v>
          </cell>
        </row>
        <row r="131">
          <cell r="O131" t="str">
            <v>10000-36</v>
          </cell>
          <cell r="P131">
            <v>1060</v>
          </cell>
          <cell r="Q131">
            <v>440</v>
          </cell>
        </row>
        <row r="132">
          <cell r="O132" t="str">
            <v>10500-10</v>
          </cell>
          <cell r="P132">
            <v>160</v>
          </cell>
          <cell r="Q132">
            <v>150</v>
          </cell>
        </row>
        <row r="133">
          <cell r="O133" t="str">
            <v>10500-12</v>
          </cell>
          <cell r="P133">
            <v>290</v>
          </cell>
          <cell r="Q133">
            <v>150</v>
          </cell>
        </row>
        <row r="134">
          <cell r="O134" t="str">
            <v>10500-16</v>
          </cell>
          <cell r="P134">
            <v>380</v>
          </cell>
          <cell r="Q134">
            <v>200</v>
          </cell>
        </row>
        <row r="135">
          <cell r="O135" t="str">
            <v>10500-20</v>
          </cell>
          <cell r="P135">
            <v>590</v>
          </cell>
          <cell r="Q135">
            <v>240</v>
          </cell>
        </row>
        <row r="136">
          <cell r="O136" t="str">
            <v>10500-25</v>
          </cell>
          <cell r="P136">
            <v>740</v>
          </cell>
          <cell r="Q136">
            <v>300</v>
          </cell>
        </row>
        <row r="137">
          <cell r="O137" t="str">
            <v>10500-28</v>
          </cell>
          <cell r="P137">
            <v>830</v>
          </cell>
          <cell r="Q137">
            <v>340</v>
          </cell>
        </row>
        <row r="138">
          <cell r="O138" t="str">
            <v>10500-32</v>
          </cell>
          <cell r="P138">
            <v>940</v>
          </cell>
          <cell r="Q138">
            <v>390</v>
          </cell>
        </row>
        <row r="139">
          <cell r="O139" t="str">
            <v>10500-36</v>
          </cell>
          <cell r="P139">
            <v>1060</v>
          </cell>
          <cell r="Q139">
            <v>440</v>
          </cell>
        </row>
        <row r="140">
          <cell r="O140" t="str">
            <v>11000-10</v>
          </cell>
          <cell r="P140">
            <v>160</v>
          </cell>
          <cell r="Q140">
            <v>150</v>
          </cell>
        </row>
        <row r="141">
          <cell r="O141" t="str">
            <v>11000-12</v>
          </cell>
          <cell r="P141">
            <v>290</v>
          </cell>
          <cell r="Q141">
            <v>150</v>
          </cell>
        </row>
        <row r="142">
          <cell r="O142" t="str">
            <v>11000-16</v>
          </cell>
          <cell r="P142">
            <v>380</v>
          </cell>
          <cell r="Q142">
            <v>200</v>
          </cell>
        </row>
        <row r="143">
          <cell r="O143" t="str">
            <v>11000-20</v>
          </cell>
          <cell r="P143">
            <v>590</v>
          </cell>
          <cell r="Q143">
            <v>240</v>
          </cell>
        </row>
        <row r="144">
          <cell r="O144" t="str">
            <v>11000-25</v>
          </cell>
          <cell r="P144">
            <v>740</v>
          </cell>
          <cell r="Q144">
            <v>300</v>
          </cell>
        </row>
        <row r="145">
          <cell r="O145" t="str">
            <v>11000-28</v>
          </cell>
          <cell r="P145">
            <v>830</v>
          </cell>
          <cell r="Q145">
            <v>340</v>
          </cell>
        </row>
        <row r="146">
          <cell r="O146" t="str">
            <v>11000-32</v>
          </cell>
          <cell r="P146">
            <v>940</v>
          </cell>
          <cell r="Q146">
            <v>390</v>
          </cell>
        </row>
        <row r="147">
          <cell r="O147" t="str">
            <v>11000-36</v>
          </cell>
          <cell r="P147">
            <v>1060</v>
          </cell>
          <cell r="Q147">
            <v>440</v>
          </cell>
        </row>
        <row r="148">
          <cell r="O148" t="str">
            <v>11500-10</v>
          </cell>
          <cell r="P148">
            <v>160</v>
          </cell>
          <cell r="Q148">
            <v>150</v>
          </cell>
        </row>
        <row r="149">
          <cell r="O149" t="str">
            <v>11500-12</v>
          </cell>
          <cell r="P149">
            <v>290</v>
          </cell>
          <cell r="Q149">
            <v>150</v>
          </cell>
        </row>
        <row r="150">
          <cell r="O150" t="str">
            <v>11500-16</v>
          </cell>
          <cell r="P150">
            <v>380</v>
          </cell>
          <cell r="Q150">
            <v>200</v>
          </cell>
        </row>
        <row r="151">
          <cell r="O151" t="str">
            <v>11500-20</v>
          </cell>
          <cell r="P151">
            <v>590</v>
          </cell>
          <cell r="Q151">
            <v>240</v>
          </cell>
        </row>
        <row r="152">
          <cell r="O152" t="str">
            <v>11500-25</v>
          </cell>
          <cell r="P152">
            <v>740</v>
          </cell>
          <cell r="Q152">
            <v>300</v>
          </cell>
        </row>
        <row r="153">
          <cell r="O153" t="str">
            <v>11500-28</v>
          </cell>
          <cell r="P153">
            <v>830</v>
          </cell>
          <cell r="Q153">
            <v>340</v>
          </cell>
        </row>
        <row r="154">
          <cell r="O154" t="str">
            <v>11500-32</v>
          </cell>
          <cell r="P154">
            <v>940</v>
          </cell>
          <cell r="Q154">
            <v>390</v>
          </cell>
        </row>
        <row r="155">
          <cell r="O155" t="str">
            <v>11500-36</v>
          </cell>
          <cell r="P155">
            <v>1060</v>
          </cell>
          <cell r="Q155">
            <v>440</v>
          </cell>
        </row>
        <row r="156">
          <cell r="O156" t="str">
            <v>12000-10</v>
          </cell>
          <cell r="P156">
            <v>160</v>
          </cell>
          <cell r="Q156">
            <v>150</v>
          </cell>
        </row>
        <row r="157">
          <cell r="O157" t="str">
            <v>12000-12</v>
          </cell>
          <cell r="P157">
            <v>290</v>
          </cell>
          <cell r="Q157">
            <v>150</v>
          </cell>
        </row>
        <row r="158">
          <cell r="O158" t="str">
            <v>12000-16</v>
          </cell>
          <cell r="P158">
            <v>380</v>
          </cell>
          <cell r="Q158">
            <v>200</v>
          </cell>
        </row>
        <row r="159">
          <cell r="O159" t="str">
            <v>12000-20</v>
          </cell>
          <cell r="P159">
            <v>590</v>
          </cell>
          <cell r="Q159">
            <v>240</v>
          </cell>
        </row>
        <row r="160">
          <cell r="O160" t="str">
            <v>12000-25</v>
          </cell>
          <cell r="P160">
            <v>740</v>
          </cell>
          <cell r="Q160">
            <v>300</v>
          </cell>
        </row>
        <row r="161">
          <cell r="O161" t="str">
            <v>12000-28</v>
          </cell>
          <cell r="P161">
            <v>830</v>
          </cell>
          <cell r="Q161">
            <v>340</v>
          </cell>
        </row>
        <row r="162">
          <cell r="O162" t="str">
            <v>12000-32</v>
          </cell>
          <cell r="P162">
            <v>940</v>
          </cell>
          <cell r="Q162">
            <v>390</v>
          </cell>
        </row>
        <row r="163">
          <cell r="O163" t="str">
            <v>12000-36</v>
          </cell>
          <cell r="P163">
            <v>1060</v>
          </cell>
          <cell r="Q163">
            <v>440</v>
          </cell>
        </row>
      </sheetData>
      <sheetData sheetId="15"/>
      <sheetData sheetId="16"/>
      <sheetData sheetId="17"/>
      <sheetData sheetId="18"/>
      <sheetData sheetId="19"/>
      <sheetData sheetId="20">
        <row r="31">
          <cell r="W31">
            <v>20.684234476482025</v>
          </cell>
          <cell r="X31">
            <v>1.31</v>
          </cell>
        </row>
        <row r="32">
          <cell r="W32">
            <v>24.131606889229026</v>
          </cell>
          <cell r="X32">
            <v>1.27</v>
          </cell>
          <cell r="Z32" t="str">
            <v>A36 Grade 36</v>
          </cell>
          <cell r="AA32">
            <v>248.21081371778428</v>
          </cell>
          <cell r="AB32">
            <v>1.5</v>
          </cell>
        </row>
        <row r="33">
          <cell r="W33">
            <v>27.57897930197603</v>
          </cell>
          <cell r="X33">
            <v>1.24</v>
          </cell>
          <cell r="Z33" t="str">
            <v>A992 Grade 50</v>
          </cell>
          <cell r="AA33">
            <v>344.73724127470041</v>
          </cell>
          <cell r="AB33">
            <v>1.1000000000000001</v>
          </cell>
        </row>
        <row r="34">
          <cell r="W34">
            <v>31.026351714723035</v>
          </cell>
          <cell r="X34">
            <v>1.21</v>
          </cell>
          <cell r="Z34" t="str">
            <v>A572 Grade 50</v>
          </cell>
          <cell r="AA34">
            <v>344.73724127470041</v>
          </cell>
          <cell r="AB34">
            <v>1.1000000000000001</v>
          </cell>
        </row>
        <row r="35">
          <cell r="W35">
            <v>34.473724127470042</v>
          </cell>
          <cell r="X35">
            <v>1.19</v>
          </cell>
          <cell r="Z35" t="str">
            <v>A572 Grade 55</v>
          </cell>
          <cell r="AA35">
            <v>379.21096540217042</v>
          </cell>
          <cell r="AB35">
            <v>1.1000000000000001</v>
          </cell>
        </row>
        <row r="36">
          <cell r="W36">
            <v>37.921096540217043</v>
          </cell>
          <cell r="X36">
            <v>1.17</v>
          </cell>
          <cell r="Z36" t="str">
            <v>A913 Grade 50</v>
          </cell>
          <cell r="AA36">
            <v>344.73724127470041</v>
          </cell>
          <cell r="AB36">
            <v>1.1000000000000001</v>
          </cell>
        </row>
        <row r="37">
          <cell r="W37">
            <v>37.921096540217043</v>
          </cell>
          <cell r="X37">
            <v>1.17</v>
          </cell>
          <cell r="Z37" t="str">
            <v>A913 Grade 60</v>
          </cell>
          <cell r="AA37">
            <v>413.68468952964048</v>
          </cell>
          <cell r="AB37">
            <v>1.1000000000000001</v>
          </cell>
        </row>
        <row r="38">
          <cell r="W38">
            <v>41.368468952964051</v>
          </cell>
          <cell r="X38">
            <v>1.1499999999999999</v>
          </cell>
          <cell r="Z38" t="str">
            <v>A913 Grade 65</v>
          </cell>
          <cell r="AA38">
            <v>448.15841365711054</v>
          </cell>
          <cell r="AB38">
            <v>1.1000000000000001</v>
          </cell>
        </row>
        <row r="39">
          <cell r="W39">
            <v>44.815841365711051</v>
          </cell>
          <cell r="X39">
            <v>1.1399999999999999</v>
          </cell>
          <cell r="Z39" t="str">
            <v>A913 Grade 70</v>
          </cell>
          <cell r="AA39">
            <v>482.63213778458055</v>
          </cell>
          <cell r="AB39">
            <v>1.1000000000000001</v>
          </cell>
        </row>
        <row r="40">
          <cell r="W40">
            <v>48.263213778458052</v>
          </cell>
          <cell r="X40">
            <v>1.1299999999999999</v>
          </cell>
        </row>
        <row r="41">
          <cell r="W41">
            <v>51.71058619120506</v>
          </cell>
          <cell r="X41">
            <v>1.1200000000000001</v>
          </cell>
        </row>
        <row r="42">
          <cell r="W42">
            <v>55.157958603952061</v>
          </cell>
          <cell r="X42">
            <v>1.1100000000000001</v>
          </cell>
        </row>
        <row r="43">
          <cell r="W43">
            <v>58.605331016699068</v>
          </cell>
          <cell r="X43">
            <v>1.105</v>
          </cell>
        </row>
        <row r="44">
          <cell r="W44">
            <v>62.052703429446069</v>
          </cell>
          <cell r="X44">
            <v>1.1000000000000001</v>
          </cell>
        </row>
        <row r="45">
          <cell r="W45">
            <v>65.50007584219307</v>
          </cell>
          <cell r="X45">
            <v>1.095</v>
          </cell>
        </row>
        <row r="46">
          <cell r="W46">
            <v>68.947448254940085</v>
          </cell>
          <cell r="X46">
            <v>1.0900000000000001</v>
          </cell>
          <cell r="Z46" t="str">
            <v>A36 Grade 36</v>
          </cell>
          <cell r="AA46">
            <v>248.21081371778428</v>
          </cell>
          <cell r="AB46">
            <v>1.3</v>
          </cell>
        </row>
        <row r="47">
          <cell r="W47">
            <v>72.394820667687085</v>
          </cell>
          <cell r="X47">
            <v>1.0925</v>
          </cell>
          <cell r="Z47" t="str">
            <v>A572 Grade 50</v>
          </cell>
          <cell r="AA47">
            <v>344.73724127470041</v>
          </cell>
          <cell r="AB47">
            <v>1.1000000000000001</v>
          </cell>
        </row>
        <row r="48">
          <cell r="W48">
            <v>75.842193080434086</v>
          </cell>
          <cell r="X48">
            <v>1.095</v>
          </cell>
          <cell r="Z48" t="str">
            <v>A572 Grade 55</v>
          </cell>
          <cell r="AA48">
            <v>379.21096540217042</v>
          </cell>
          <cell r="AB48">
            <v>1.1000000000000001</v>
          </cell>
        </row>
        <row r="49">
          <cell r="W49">
            <v>79.289565493181087</v>
          </cell>
          <cell r="X49">
            <v>1.0974999999999999</v>
          </cell>
        </row>
        <row r="50">
          <cell r="W50">
            <v>82.736937905928102</v>
          </cell>
          <cell r="X50">
            <v>1.08</v>
          </cell>
        </row>
        <row r="51">
          <cell r="W51">
            <v>49.64216274355686</v>
          </cell>
          <cell r="X51">
            <v>1.1259999999999999</v>
          </cell>
        </row>
        <row r="107">
          <cell r="W107" t="str">
            <v>Case 6</v>
          </cell>
        </row>
        <row r="129">
          <cell r="W129" t="str">
            <v>Case 6</v>
          </cell>
        </row>
      </sheetData>
      <sheetData sheetId="21">
        <row r="1">
          <cell r="A1" t="str">
            <v>Case 1</v>
          </cell>
        </row>
        <row r="2">
          <cell r="A2" t="str">
            <v>Case 2</v>
          </cell>
        </row>
        <row r="3">
          <cell r="A3" t="str">
            <v>Case 3</v>
          </cell>
        </row>
        <row r="4">
          <cell r="A4" t="str">
            <v>Case 4</v>
          </cell>
        </row>
        <row r="5">
          <cell r="A5" t="str">
            <v>Case 5</v>
          </cell>
        </row>
        <row r="6">
          <cell r="A6" t="str">
            <v>Case 6</v>
          </cell>
        </row>
        <row r="11">
          <cell r="A11" t="str">
            <v>Case 1</v>
          </cell>
        </row>
        <row r="12">
          <cell r="A12" t="str">
            <v>Case 2</v>
          </cell>
        </row>
        <row r="13">
          <cell r="A13" t="str">
            <v>Case 3</v>
          </cell>
        </row>
        <row r="14">
          <cell r="A14" t="str">
            <v>Case 4</v>
          </cell>
        </row>
        <row r="15">
          <cell r="A15" t="str">
            <v>Case 5</v>
          </cell>
        </row>
        <row r="16">
          <cell r="A16" t="str">
            <v>Case 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F128"/>
  <sheetViews>
    <sheetView tabSelected="1" workbookViewId="0">
      <selection activeCell="F11" sqref="F11:H11"/>
    </sheetView>
  </sheetViews>
  <sheetFormatPr defaultColWidth="0" defaultRowHeight="15.75" customHeight="1" zeroHeight="1"/>
  <cols>
    <col min="1" max="1" width="3.7109375" style="1" customWidth="1"/>
    <col min="2" max="4" width="2.7109375" style="1" customWidth="1"/>
    <col min="5" max="5" width="15.7109375" style="1" customWidth="1"/>
    <col min="6" max="6" width="8.7109375" style="1" customWidth="1"/>
    <col min="7" max="7" width="5.85546875" style="1" bestFit="1" customWidth="1"/>
    <col min="8" max="8" width="8.7109375" style="1" customWidth="1"/>
    <col min="9" max="9" width="0.42578125" style="1" customWidth="1"/>
    <col min="10" max="10" width="3.7109375" style="2" customWidth="1"/>
    <col min="11" max="11" width="11.7109375" style="1" customWidth="1"/>
    <col min="12" max="14" width="3.7109375" style="1" customWidth="1"/>
    <col min="15" max="15" width="9.140625" style="11" customWidth="1"/>
    <col min="16" max="16" width="0.42578125" style="11" customWidth="1"/>
    <col min="17" max="17" width="9.140625" style="11" customWidth="1"/>
    <col min="18" max="18" width="0.42578125" style="1" customWidth="1"/>
    <col min="19" max="19" width="3.7109375" style="2" customWidth="1"/>
    <col min="20" max="20" width="3.7109375" style="1" customWidth="1"/>
    <col min="21" max="32" width="9.140625" style="4" hidden="1" customWidth="1"/>
    <col min="33" max="16384" width="9.140625" style="1" hidden="1"/>
  </cols>
  <sheetData>
    <row r="1" spans="2:27" ht="15">
      <c r="O1" s="3"/>
      <c r="P1" s="3"/>
      <c r="Q1" s="3"/>
    </row>
    <row r="2" spans="2:27" ht="23.1" customHeight="1">
      <c r="B2" s="31" t="s">
        <v>0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U2" s="5"/>
      <c r="V2" s="5"/>
      <c r="W2" s="5"/>
      <c r="X2" s="5"/>
      <c r="Y2" s="5"/>
      <c r="Z2" s="5"/>
      <c r="AA2" s="5"/>
    </row>
    <row r="3" spans="2:27" ht="15" customHeight="1">
      <c r="B3" s="32" t="s">
        <v>1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</row>
    <row r="4" spans="2:27" ht="15">
      <c r="O4" s="3"/>
      <c r="P4" s="3"/>
      <c r="Q4" s="3"/>
    </row>
    <row r="5" spans="2:27" ht="15">
      <c r="B5" s="2" t="s">
        <v>2</v>
      </c>
      <c r="C5" s="6"/>
      <c r="D5" s="6"/>
      <c r="F5" s="7" t="s">
        <v>3</v>
      </c>
      <c r="G5" s="6"/>
      <c r="K5" s="2"/>
      <c r="L5" s="2"/>
      <c r="M5" s="2" t="s">
        <v>4</v>
      </c>
      <c r="N5" s="2"/>
      <c r="O5" s="33" t="s">
        <v>5</v>
      </c>
      <c r="P5" s="33"/>
      <c r="Q5" s="33"/>
      <c r="R5" s="33"/>
      <c r="S5" s="33"/>
    </row>
    <row r="6" spans="2:27" ht="15">
      <c r="B6" s="2"/>
      <c r="C6" s="6"/>
      <c r="D6" s="6"/>
      <c r="E6" s="34"/>
      <c r="F6" s="34"/>
      <c r="G6" s="9"/>
      <c r="K6" s="2"/>
      <c r="L6" s="2"/>
      <c r="M6" s="2" t="s">
        <v>6</v>
      </c>
      <c r="N6" s="2"/>
      <c r="O6" s="35">
        <f ca="1">NOW()</f>
        <v>44989.830311921294</v>
      </c>
      <c r="P6" s="35"/>
      <c r="Q6" s="35"/>
      <c r="R6" s="35"/>
      <c r="S6" s="35"/>
    </row>
    <row r="7" spans="2:27" ht="15">
      <c r="O7" s="3"/>
      <c r="P7" s="3"/>
      <c r="Q7" s="3"/>
    </row>
    <row r="8" spans="2:27" ht="15">
      <c r="B8" s="8" t="s">
        <v>7</v>
      </c>
      <c r="O8" s="10"/>
      <c r="P8" s="2"/>
      <c r="Q8" s="1"/>
      <c r="S8" s="1"/>
    </row>
    <row r="9" spans="2:27" ht="8.1" customHeight="1">
      <c r="O9" s="3"/>
      <c r="P9" s="3"/>
      <c r="Q9" s="3"/>
    </row>
    <row r="10" spans="2:27" ht="15">
      <c r="C10" s="1" t="s">
        <v>8</v>
      </c>
      <c r="F10" s="27" t="s">
        <v>98</v>
      </c>
      <c r="G10" s="28"/>
      <c r="H10" s="28"/>
      <c r="I10" s="10"/>
      <c r="O10" s="29"/>
      <c r="P10" s="30"/>
      <c r="Q10" s="30"/>
      <c r="R10" s="10"/>
    </row>
    <row r="11" spans="2:27" ht="15">
      <c r="C11" s="1" t="s">
        <v>9</v>
      </c>
      <c r="F11" s="36" t="s">
        <v>99</v>
      </c>
      <c r="G11" s="36"/>
      <c r="H11" s="36"/>
      <c r="I11" s="10"/>
      <c r="O11" s="29"/>
      <c r="P11" s="29"/>
      <c r="Q11" s="29"/>
      <c r="R11" s="10"/>
    </row>
    <row r="12" spans="2:27" ht="15">
      <c r="C12" s="1" t="s">
        <v>10</v>
      </c>
      <c r="F12" s="37" t="s">
        <v>11</v>
      </c>
      <c r="G12" s="38"/>
      <c r="H12" s="38"/>
      <c r="I12" s="10"/>
      <c r="O12" s="29"/>
      <c r="P12" s="30"/>
      <c r="Q12" s="30"/>
      <c r="R12" s="10"/>
    </row>
    <row r="13" spans="2:27" ht="15">
      <c r="F13" s="11"/>
      <c r="G13" s="11"/>
      <c r="H13" s="11"/>
      <c r="I13" s="10"/>
      <c r="R13" s="10"/>
    </row>
    <row r="14" spans="2:27" ht="15">
      <c r="B14" s="8" t="s">
        <v>12</v>
      </c>
      <c r="F14" s="11"/>
      <c r="G14" s="11"/>
      <c r="H14" s="11"/>
      <c r="I14" s="10"/>
      <c r="R14" s="10"/>
    </row>
    <row r="15" spans="2:27" ht="8.1" customHeight="1">
      <c r="F15" s="11"/>
      <c r="G15" s="11"/>
      <c r="H15" s="11"/>
      <c r="I15" s="10"/>
      <c r="R15" s="10"/>
    </row>
    <row r="16" spans="2:27" ht="15">
      <c r="C16" s="1" t="s">
        <v>13</v>
      </c>
      <c r="F16" s="38" t="s">
        <v>14</v>
      </c>
      <c r="G16" s="38"/>
      <c r="H16" s="38"/>
      <c r="I16" s="10"/>
      <c r="O16" s="30"/>
      <c r="P16" s="30"/>
      <c r="Q16" s="30"/>
      <c r="R16" s="10"/>
    </row>
    <row r="17" spans="2:25" ht="17.25">
      <c r="C17" s="1" t="s">
        <v>15</v>
      </c>
      <c r="F17" s="39">
        <v>1500</v>
      </c>
      <c r="G17" s="39"/>
      <c r="H17" s="39"/>
      <c r="I17" s="10"/>
      <c r="J17" s="12" t="s">
        <v>16</v>
      </c>
      <c r="O17" s="30"/>
      <c r="P17" s="30"/>
      <c r="Q17" s="30"/>
      <c r="R17" s="10"/>
    </row>
    <row r="18" spans="2:25" ht="17.25">
      <c r="C18" s="1" t="s">
        <v>17</v>
      </c>
      <c r="F18" s="40">
        <v>3000</v>
      </c>
      <c r="G18" s="40"/>
      <c r="H18" s="40"/>
      <c r="I18" s="10"/>
      <c r="J18" s="12" t="s">
        <v>16</v>
      </c>
      <c r="O18" s="30"/>
      <c r="P18" s="30"/>
      <c r="Q18" s="30"/>
      <c r="R18" s="10"/>
    </row>
    <row r="19" spans="2:25" ht="15">
      <c r="C19" s="1" t="s">
        <v>18</v>
      </c>
      <c r="F19" s="41">
        <v>40</v>
      </c>
      <c r="G19" s="41"/>
      <c r="H19" s="41"/>
      <c r="I19" s="10"/>
      <c r="J19" s="12" t="s">
        <v>16</v>
      </c>
      <c r="O19" s="30"/>
      <c r="P19" s="30"/>
      <c r="Q19" s="30"/>
      <c r="R19" s="10"/>
    </row>
    <row r="20" spans="2:25" ht="15">
      <c r="F20" s="13"/>
      <c r="G20" s="13"/>
      <c r="H20" s="13"/>
      <c r="I20" s="10"/>
      <c r="O20" s="14"/>
      <c r="P20" s="14"/>
      <c r="Q20" s="14"/>
      <c r="R20" s="10"/>
    </row>
    <row r="21" spans="2:25" ht="15">
      <c r="B21" s="8" t="s">
        <v>19</v>
      </c>
      <c r="F21" s="13"/>
      <c r="G21" s="13"/>
      <c r="H21" s="13"/>
      <c r="I21" s="10"/>
      <c r="O21" s="14"/>
      <c r="P21" s="14"/>
      <c r="Q21" s="14"/>
      <c r="R21" s="10"/>
    </row>
    <row r="22" spans="2:25" ht="8.1" customHeight="1">
      <c r="B22" s="8"/>
      <c r="C22" s="15"/>
      <c r="R22" s="10"/>
    </row>
    <row r="23" spans="2:25" ht="17.25">
      <c r="B23" s="8"/>
      <c r="C23" s="1" t="s">
        <v>20</v>
      </c>
      <c r="F23" s="40">
        <v>50000</v>
      </c>
      <c r="G23" s="40"/>
      <c r="H23" s="40"/>
      <c r="J23" s="2" t="s">
        <v>21</v>
      </c>
      <c r="L23" s="42" t="str">
        <f>IF(OR((O92&gt;0.3*F17*F18*O30/1000), (O30&gt;70)), "Note: All crossties of this column should have 135-deg hooks at both ends", "")</f>
        <v/>
      </c>
      <c r="M23" s="42"/>
      <c r="N23" s="42"/>
      <c r="O23" s="42"/>
      <c r="P23" s="42"/>
      <c r="Q23" s="42"/>
      <c r="R23" s="42"/>
      <c r="S23" s="42"/>
    </row>
    <row r="24" spans="2:25" ht="15.75" hidden="1" customHeight="1">
      <c r="B24" s="8"/>
      <c r="C24" s="1" t="s">
        <v>22</v>
      </c>
      <c r="F24" s="16"/>
      <c r="G24" s="17" t="s">
        <v>23</v>
      </c>
      <c r="H24" s="16"/>
      <c r="J24" s="2" t="s">
        <v>21</v>
      </c>
      <c r="L24" s="42"/>
      <c r="M24" s="42"/>
      <c r="N24" s="42"/>
      <c r="O24" s="42"/>
      <c r="P24" s="42"/>
      <c r="Q24" s="42"/>
      <c r="R24" s="42"/>
      <c r="S24" s="42"/>
    </row>
    <row r="25" spans="2:25" ht="15.75" hidden="1" customHeight="1">
      <c r="C25" s="1" t="s">
        <v>24</v>
      </c>
      <c r="F25" s="18"/>
      <c r="G25" s="19" t="s">
        <v>23</v>
      </c>
      <c r="H25" s="18"/>
      <c r="I25" s="10"/>
      <c r="J25" s="2" t="s">
        <v>21</v>
      </c>
      <c r="L25" s="42"/>
      <c r="M25" s="42"/>
      <c r="N25" s="42"/>
      <c r="O25" s="42"/>
      <c r="P25" s="42"/>
      <c r="Q25" s="42"/>
      <c r="R25" s="42"/>
      <c r="S25" s="42"/>
    </row>
    <row r="26" spans="2:25" ht="15">
      <c r="B26" s="8"/>
      <c r="C26" s="15"/>
      <c r="L26" s="42"/>
      <c r="M26" s="42"/>
      <c r="N26" s="42"/>
      <c r="O26" s="42"/>
      <c r="P26" s="42"/>
      <c r="Q26" s="42"/>
      <c r="R26" s="42"/>
      <c r="S26" s="42"/>
    </row>
    <row r="27" spans="2:25" ht="15">
      <c r="B27" s="8" t="s">
        <v>25</v>
      </c>
      <c r="O27" s="1"/>
      <c r="P27" s="1"/>
      <c r="Q27" s="1"/>
    </row>
    <row r="28" spans="2:25" ht="8.1" customHeight="1">
      <c r="B28" s="8"/>
      <c r="O28" s="1"/>
      <c r="P28" s="1"/>
      <c r="Q28" s="1"/>
    </row>
    <row r="29" spans="2:25" ht="15">
      <c r="B29" s="8"/>
      <c r="C29" s="8" t="s">
        <v>26</v>
      </c>
      <c r="O29" s="1"/>
      <c r="P29" s="1"/>
      <c r="Q29" s="1"/>
      <c r="S29" s="1"/>
    </row>
    <row r="30" spans="2:25" ht="17.25">
      <c r="D30" s="1" t="s">
        <v>27</v>
      </c>
      <c r="O30" s="43">
        <v>68</v>
      </c>
      <c r="P30" s="43"/>
      <c r="Q30" s="43"/>
      <c r="S30" s="2" t="s">
        <v>28</v>
      </c>
    </row>
    <row r="31" spans="2:25" ht="8.1" customHeight="1">
      <c r="O31" s="20"/>
      <c r="P31" s="20"/>
      <c r="Q31" s="20"/>
    </row>
    <row r="32" spans="2:25" ht="15">
      <c r="C32" s="8" t="s">
        <v>29</v>
      </c>
      <c r="O32" s="21" t="s">
        <v>30</v>
      </c>
      <c r="Q32" s="21" t="s">
        <v>31</v>
      </c>
      <c r="U32" s="4">
        <v>33</v>
      </c>
      <c r="V32" s="22">
        <v>228</v>
      </c>
      <c r="X32" s="4">
        <v>33</v>
      </c>
      <c r="Y32" s="22">
        <v>228</v>
      </c>
    </row>
    <row r="33" spans="2:25" ht="17.25">
      <c r="D33" s="1" t="s">
        <v>32</v>
      </c>
      <c r="O33" s="44">
        <v>414</v>
      </c>
      <c r="P33" s="44"/>
      <c r="Q33" s="44"/>
      <c r="S33" s="2" t="s">
        <v>28</v>
      </c>
      <c r="U33" s="4">
        <v>40</v>
      </c>
      <c r="V33" s="22">
        <v>276</v>
      </c>
      <c r="X33" s="4">
        <v>40</v>
      </c>
      <c r="Y33" s="22">
        <v>276</v>
      </c>
    </row>
    <row r="34" spans="2:25" ht="17.25">
      <c r="D34" s="1" t="s">
        <v>33</v>
      </c>
      <c r="O34" s="23">
        <v>414</v>
      </c>
      <c r="P34" s="13"/>
      <c r="Q34" s="23">
        <v>414</v>
      </c>
      <c r="S34" s="2" t="s">
        <v>28</v>
      </c>
      <c r="U34" s="4">
        <v>60</v>
      </c>
      <c r="V34" s="22">
        <v>414</v>
      </c>
      <c r="X34" s="4">
        <v>60</v>
      </c>
      <c r="Y34" s="22">
        <v>414</v>
      </c>
    </row>
    <row r="35" spans="2:25" ht="17.25">
      <c r="D35" s="1" t="s">
        <v>34</v>
      </c>
      <c r="O35" s="24">
        <v>414</v>
      </c>
      <c r="P35" s="13"/>
      <c r="Q35" s="24">
        <v>414</v>
      </c>
      <c r="S35" s="2" t="s">
        <v>28</v>
      </c>
      <c r="U35" s="4">
        <v>75</v>
      </c>
      <c r="V35" s="22">
        <v>517</v>
      </c>
      <c r="X35" s="4">
        <v>80</v>
      </c>
      <c r="Y35" s="22">
        <v>552</v>
      </c>
    </row>
    <row r="36" spans="2:25" ht="17.25">
      <c r="D36" s="1" t="s">
        <v>35</v>
      </c>
      <c r="O36" s="23">
        <v>414</v>
      </c>
      <c r="P36" s="13"/>
      <c r="Q36" s="23">
        <v>414</v>
      </c>
      <c r="S36" s="2" t="s">
        <v>28</v>
      </c>
      <c r="U36" s="4">
        <v>80</v>
      </c>
      <c r="V36" s="22">
        <v>552</v>
      </c>
    </row>
    <row r="37" spans="2:25" ht="15">
      <c r="O37" s="3"/>
      <c r="P37" s="3"/>
      <c r="Q37" s="3"/>
    </row>
    <row r="38" spans="2:25" ht="15">
      <c r="B38" s="8" t="s">
        <v>36</v>
      </c>
      <c r="O38" s="21" t="s">
        <v>37</v>
      </c>
      <c r="Q38" s="21" t="s">
        <v>38</v>
      </c>
    </row>
    <row r="39" spans="2:25" ht="8.1" customHeight="1">
      <c r="B39" s="8"/>
      <c r="O39" s="3"/>
      <c r="P39" s="3"/>
      <c r="Q39" s="3"/>
    </row>
    <row r="40" spans="2:25" ht="15">
      <c r="C40" s="8" t="s">
        <v>39</v>
      </c>
      <c r="O40" s="3"/>
      <c r="P40" s="3"/>
      <c r="Q40" s="3"/>
    </row>
    <row r="41" spans="2:25" ht="17.25">
      <c r="D41" s="1" t="s">
        <v>40</v>
      </c>
      <c r="O41" s="27">
        <v>35</v>
      </c>
      <c r="P41" s="28"/>
      <c r="Q41" s="28"/>
    </row>
    <row r="42" spans="2:25" ht="17.25">
      <c r="D42" s="1" t="s">
        <v>41</v>
      </c>
      <c r="O42" s="36">
        <v>32</v>
      </c>
      <c r="P42" s="36"/>
      <c r="Q42" s="36"/>
      <c r="S42" s="2" t="s">
        <v>16</v>
      </c>
    </row>
    <row r="43" spans="2:25" ht="8.1" customHeight="1"/>
    <row r="44" spans="2:25" ht="15">
      <c r="C44" s="8" t="s">
        <v>42</v>
      </c>
    </row>
    <row r="45" spans="2:25" ht="17.25">
      <c r="D45" s="1" t="s">
        <v>43</v>
      </c>
      <c r="O45" s="24">
        <v>2</v>
      </c>
      <c r="P45" s="13"/>
      <c r="Q45" s="24">
        <v>2</v>
      </c>
    </row>
    <row r="46" spans="2:25" ht="17.25">
      <c r="D46" s="1" t="s">
        <v>44</v>
      </c>
      <c r="O46" s="23">
        <v>20</v>
      </c>
      <c r="P46" s="13"/>
      <c r="Q46" s="23">
        <v>9</v>
      </c>
    </row>
    <row r="47" spans="2:25" ht="17.25">
      <c r="D47" s="1" t="s">
        <v>45</v>
      </c>
      <c r="O47" s="44">
        <v>16</v>
      </c>
      <c r="P47" s="44"/>
      <c r="Q47" s="44"/>
      <c r="S47" s="2" t="s">
        <v>16</v>
      </c>
    </row>
    <row r="48" spans="2:25" ht="17.25">
      <c r="D48" s="1" t="s">
        <v>46</v>
      </c>
      <c r="O48" s="41">
        <v>16</v>
      </c>
      <c r="P48" s="41"/>
      <c r="Q48" s="41"/>
      <c r="S48" s="2" t="s">
        <v>16</v>
      </c>
    </row>
    <row r="49" spans="3:19" ht="17.25">
      <c r="D49" s="1" t="s">
        <v>47</v>
      </c>
      <c r="O49" s="44">
        <v>100</v>
      </c>
      <c r="P49" s="44"/>
      <c r="Q49" s="44"/>
      <c r="S49" s="2" t="s">
        <v>16</v>
      </c>
    </row>
    <row r="50" spans="3:19" ht="8.1" customHeight="1">
      <c r="O50" s="13"/>
      <c r="P50" s="13"/>
      <c r="Q50" s="13"/>
    </row>
    <row r="51" spans="3:19" ht="15">
      <c r="C51" s="8" t="s">
        <v>48</v>
      </c>
      <c r="O51" s="3"/>
      <c r="P51" s="3"/>
      <c r="Q51" s="3"/>
    </row>
    <row r="52" spans="3:19" ht="17.25">
      <c r="D52" s="1" t="s">
        <v>49</v>
      </c>
      <c r="O52" s="24">
        <f>O45</f>
        <v>2</v>
      </c>
      <c r="P52" s="13"/>
      <c r="Q52" s="24">
        <f>Q45</f>
        <v>2</v>
      </c>
    </row>
    <row r="53" spans="3:19" ht="17.25">
      <c r="D53" s="1" t="s">
        <v>50</v>
      </c>
      <c r="O53" s="23">
        <f>O46</f>
        <v>20</v>
      </c>
      <c r="P53" s="13"/>
      <c r="Q53" s="23">
        <f>Q46</f>
        <v>9</v>
      </c>
      <c r="S53" s="2" t="s">
        <v>51</v>
      </c>
    </row>
    <row r="54" spans="3:19" ht="17.25">
      <c r="D54" s="1" t="s">
        <v>52</v>
      </c>
      <c r="O54" s="44">
        <f>O47</f>
        <v>16</v>
      </c>
      <c r="P54" s="44"/>
      <c r="Q54" s="44"/>
      <c r="S54" s="2" t="s">
        <v>16</v>
      </c>
    </row>
    <row r="55" spans="3:19" ht="17.25">
      <c r="D55" s="1" t="s">
        <v>53</v>
      </c>
      <c r="O55" s="41">
        <f>O48</f>
        <v>16</v>
      </c>
      <c r="P55" s="41"/>
      <c r="Q55" s="41"/>
      <c r="S55" s="2" t="s">
        <v>16</v>
      </c>
    </row>
    <row r="56" spans="3:19" ht="17.25">
      <c r="D56" s="1" t="s">
        <v>54</v>
      </c>
      <c r="O56" s="44">
        <f>O49</f>
        <v>100</v>
      </c>
      <c r="P56" s="44"/>
      <c r="Q56" s="44"/>
      <c r="S56" s="2" t="s">
        <v>16</v>
      </c>
    </row>
    <row r="57" spans="3:19" ht="8.1" customHeight="1">
      <c r="O57" s="13"/>
      <c r="P57" s="13"/>
      <c r="Q57" s="13"/>
    </row>
    <row r="58" spans="3:19" ht="15">
      <c r="C58" s="8" t="s">
        <v>55</v>
      </c>
      <c r="O58" s="3"/>
      <c r="P58" s="3"/>
      <c r="Q58" s="3"/>
    </row>
    <row r="59" spans="3:19" ht="17.25">
      <c r="D59" s="1" t="s">
        <v>56</v>
      </c>
      <c r="O59" s="24">
        <f>O45</f>
        <v>2</v>
      </c>
      <c r="P59" s="13"/>
      <c r="Q59" s="24">
        <f>Q45</f>
        <v>2</v>
      </c>
    </row>
    <row r="60" spans="3:19" ht="17.25">
      <c r="D60" s="1" t="s">
        <v>57</v>
      </c>
      <c r="O60" s="23">
        <f>O46</f>
        <v>20</v>
      </c>
      <c r="P60" s="13"/>
      <c r="Q60" s="23">
        <f>Q46</f>
        <v>9</v>
      </c>
    </row>
    <row r="61" spans="3:19" ht="17.25">
      <c r="D61" s="1" t="s">
        <v>58</v>
      </c>
      <c r="O61" s="44">
        <v>12</v>
      </c>
      <c r="P61" s="44"/>
      <c r="Q61" s="44"/>
      <c r="S61" s="2" t="s">
        <v>16</v>
      </c>
    </row>
    <row r="62" spans="3:19" ht="17.25">
      <c r="D62" s="1" t="s">
        <v>59</v>
      </c>
      <c r="O62" s="41">
        <v>12</v>
      </c>
      <c r="P62" s="41"/>
      <c r="Q62" s="41"/>
      <c r="S62" s="2" t="s">
        <v>16</v>
      </c>
    </row>
    <row r="63" spans="3:19" ht="17.25">
      <c r="D63" s="1" t="s">
        <v>60</v>
      </c>
      <c r="O63" s="44">
        <v>150</v>
      </c>
      <c r="P63" s="44"/>
      <c r="Q63" s="44"/>
      <c r="S63" s="2" t="s">
        <v>16</v>
      </c>
    </row>
    <row r="64" spans="3:19" ht="15">
      <c r="O64" s="3"/>
      <c r="P64" s="3"/>
      <c r="Q64" s="3"/>
    </row>
    <row r="65" spans="2:23" ht="15">
      <c r="B65" s="8" t="s">
        <v>61</v>
      </c>
      <c r="O65" s="21" t="s">
        <v>37</v>
      </c>
      <c r="Q65" s="21" t="s">
        <v>38</v>
      </c>
    </row>
    <row r="66" spans="2:23" ht="8.1" customHeight="1">
      <c r="B66" s="8"/>
      <c r="O66" s="3"/>
      <c r="P66" s="3"/>
      <c r="Q66" s="3"/>
    </row>
    <row r="67" spans="2:23" ht="15">
      <c r="B67" s="8"/>
      <c r="C67" s="8" t="s">
        <v>62</v>
      </c>
    </row>
    <row r="68" spans="2:23" ht="15">
      <c r="D68" s="1" t="s">
        <v>63</v>
      </c>
      <c r="O68" s="25">
        <f>O93/O88</f>
        <v>0.97584626668499075</v>
      </c>
      <c r="P68" s="20"/>
      <c r="Q68" s="25">
        <f>O93/Q88</f>
        <v>0.9491107525292376</v>
      </c>
    </row>
    <row r="69" spans="2:23" ht="15">
      <c r="D69" s="1" t="s">
        <v>64</v>
      </c>
      <c r="O69" s="20">
        <f>O102/O97</f>
        <v>0.97584626668499075</v>
      </c>
      <c r="P69" s="20"/>
      <c r="Q69" s="20">
        <f>O102/Q97</f>
        <v>0.9491107525292376</v>
      </c>
    </row>
    <row r="70" spans="2:23" ht="15">
      <c r="D70" s="1" t="s">
        <v>65</v>
      </c>
      <c r="O70" s="25">
        <f>O107/O106</f>
        <v>0.22334861525492553</v>
      </c>
      <c r="P70" s="20"/>
      <c r="Q70" s="25">
        <f>O107/Q106</f>
        <v>0.22334861525492561</v>
      </c>
    </row>
    <row r="71" spans="2:23" ht="8.1" customHeight="1">
      <c r="O71" s="20"/>
      <c r="P71" s="20"/>
      <c r="Q71" s="20"/>
    </row>
    <row r="72" spans="2:23" ht="15">
      <c r="B72" s="8"/>
      <c r="C72" s="8" t="s">
        <v>66</v>
      </c>
      <c r="O72" s="3"/>
      <c r="P72" s="3"/>
      <c r="Q72" s="3"/>
    </row>
    <row r="73" spans="2:23" ht="15">
      <c r="D73" s="1" t="s">
        <v>67</v>
      </c>
      <c r="O73" s="37" t="str">
        <f>IF(MIN(F17, F18)&gt;=300, "OK", "NOT OK")</f>
        <v>OK</v>
      </c>
      <c r="P73" s="37"/>
      <c r="Q73" s="37"/>
    </row>
    <row r="74" spans="2:23" ht="15">
      <c r="D74" s="1" t="s">
        <v>68</v>
      </c>
      <c r="O74" s="29" t="str">
        <f>IF(MIN(F17, F18)/MAX(F17, F18)&gt;=0.4, "OK", "NOT OK")</f>
        <v>OK</v>
      </c>
      <c r="P74" s="29"/>
      <c r="Q74" s="29"/>
    </row>
    <row r="75" spans="2:23" ht="15">
      <c r="D75" s="1" t="s">
        <v>69</v>
      </c>
      <c r="O75" s="37" t="str">
        <f>IF(O41&gt;=(2*(2+O46+Q46)), "OK", "NOT OK")</f>
        <v>NOT OK</v>
      </c>
      <c r="P75" s="37"/>
      <c r="Q75" s="37"/>
    </row>
    <row r="76" spans="2:23" ht="15">
      <c r="D76" s="1" t="s">
        <v>70</v>
      </c>
      <c r="O76" s="29" t="str">
        <f>IF((O41*0.25*PI()*O42^2)&gt;(0.01*F17*F18), "OK", "NOT OK")</f>
        <v>NOT OK</v>
      </c>
      <c r="P76" s="29"/>
      <c r="Q76" s="29"/>
    </row>
    <row r="77" spans="2:23" ht="15">
      <c r="D77" s="1" t="s">
        <v>71</v>
      </c>
      <c r="O77" s="37" t="str">
        <f>IF((O41*0.25*PI()*O42^2)&lt;(0.06*F17*F18), "OK", "NOT OK")</f>
        <v>OK</v>
      </c>
      <c r="P77" s="37"/>
      <c r="Q77" s="37"/>
      <c r="U77" s="4" t="s">
        <v>72</v>
      </c>
      <c r="V77" s="4" t="s">
        <v>73</v>
      </c>
      <c r="W77" s="4" t="s">
        <v>74</v>
      </c>
    </row>
    <row r="78" spans="2:23" ht="15">
      <c r="D78" s="1" t="s">
        <v>75</v>
      </c>
      <c r="O78" s="29" t="str">
        <f>IF((MIN(((F18-2*F19-2*O47-O42)/(2+O46-1)), ((F17-2*F19-2*O47-O42)/(2+Q46-1)))-O42)&gt;MAX(40, 1.5*O42), "OK", "NOT OK")</f>
        <v>OK</v>
      </c>
      <c r="P78" s="29"/>
      <c r="Q78" s="29"/>
      <c r="U78" s="4">
        <f>((F18-2*F19-2*O47-O42)/(2+O46-1))-O42</f>
        <v>104</v>
      </c>
      <c r="V78" s="4">
        <f>((F17-2*F19-2*O47-O42)/(2+Q46-1))-O42</f>
        <v>103.6</v>
      </c>
      <c r="W78" s="4">
        <f>MAX(40, 1.5*O42)</f>
        <v>48</v>
      </c>
    </row>
    <row r="79" spans="2:23" ht="15">
      <c r="D79" s="1" t="s">
        <v>76</v>
      </c>
      <c r="O79" s="37" t="str">
        <f>IF(O91&lt; IF(OR((O92&gt;0.3*F17*F18*O30/1000), (O30&gt;70)), 200, 350), "OK", "NOT OK")</f>
        <v>OK</v>
      </c>
      <c r="P79" s="37"/>
      <c r="Q79" s="37"/>
      <c r="U79" s="4">
        <f>((F18-2*F19-2*O47-O42)/(2+O46-1))</f>
        <v>136</v>
      </c>
      <c r="V79" s="4">
        <f>((F17-2*F19-2*O54-O42)/(2+Q53-1))</f>
        <v>135.6</v>
      </c>
      <c r="W79" s="4">
        <f xml:space="preserve"> IF(OR((O92&gt;0.3*F17*F18*O30/1000), (O30&gt;70)), 200, 350)</f>
        <v>350</v>
      </c>
    </row>
    <row r="80" spans="2:23" ht="15">
      <c r="D80" s="1" t="s">
        <v>77</v>
      </c>
      <c r="O80" s="29" t="str">
        <f>IF(MIN(O47, O48, O54, O55, O61, O62)&gt;=IF(O42&gt;32, 12, 10), "OK", "NOT OK")</f>
        <v>OK</v>
      </c>
      <c r="P80" s="29"/>
      <c r="Q80" s="29"/>
    </row>
    <row r="81" spans="2:19" ht="15">
      <c r="D81" s="1" t="s">
        <v>78</v>
      </c>
      <c r="O81" s="37" t="str">
        <f>IF(O49&lt;=O94, "OK", "NOT OK")</f>
        <v>OK</v>
      </c>
      <c r="P81" s="37"/>
      <c r="Q81" s="37"/>
    </row>
    <row r="82" spans="2:19" ht="15">
      <c r="D82" s="1" t="s">
        <v>79</v>
      </c>
      <c r="O82" s="29" t="str">
        <f>IF(O56&lt;=O103, "OK", "NOT OK")</f>
        <v>OK</v>
      </c>
      <c r="P82" s="29"/>
      <c r="Q82" s="29"/>
    </row>
    <row r="83" spans="2:19" ht="15">
      <c r="D83" s="1" t="s">
        <v>80</v>
      </c>
      <c r="O83" s="37" t="str">
        <f>IF(O63&lt;=O108, "OK", "NOT OK")</f>
        <v>OK</v>
      </c>
      <c r="P83" s="37"/>
      <c r="Q83" s="37"/>
    </row>
    <row r="84" spans="2:19" ht="15">
      <c r="O84" s="3"/>
      <c r="P84" s="3"/>
      <c r="Q84" s="3"/>
    </row>
    <row r="85" spans="2:19" ht="15">
      <c r="B85" s="8" t="s">
        <v>81</v>
      </c>
      <c r="O85" s="21" t="s">
        <v>37</v>
      </c>
      <c r="Q85" s="21" t="s">
        <v>38</v>
      </c>
    </row>
    <row r="86" spans="2:19" ht="8.1" customHeight="1">
      <c r="B86" s="8"/>
      <c r="O86" s="3"/>
      <c r="P86" s="3"/>
      <c r="Q86" s="3"/>
    </row>
    <row r="87" spans="2:19" ht="15">
      <c r="C87" s="8" t="s">
        <v>82</v>
      </c>
    </row>
    <row r="88" spans="2:19" ht="17.25">
      <c r="D88" s="1" t="s">
        <v>83</v>
      </c>
      <c r="O88" s="26">
        <f>((O45*0.25*PI()*O47^2)+(O46*0.25*PI()*O48^2))/O49/(F18-2*F19)</f>
        <v>1.5148501562515166E-2</v>
      </c>
      <c r="P88" s="20"/>
      <c r="Q88" s="26">
        <f>((Q45*0.25*PI()*O47^2)+(Q46*0.25*PI()*O48^2))/O49/(F17-2*F19)</f>
        <v>1.5575219916388832E-2</v>
      </c>
    </row>
    <row r="89" spans="2:19" ht="17.25">
      <c r="D89" s="1" t="s">
        <v>84</v>
      </c>
      <c r="O89" s="45">
        <f>MAX(O30/175+0.6, 1)</f>
        <v>1</v>
      </c>
      <c r="P89" s="45"/>
      <c r="Q89" s="45"/>
    </row>
    <row r="90" spans="2:19" ht="17.25">
      <c r="D90" s="1" t="s">
        <v>85</v>
      </c>
      <c r="O90" s="46">
        <f>(2*(2+O46+Q46))/(2*(2+O46+Q46)-2)</f>
        <v>1.0333333333333334</v>
      </c>
      <c r="P90" s="46"/>
      <c r="Q90" s="46"/>
    </row>
    <row r="91" spans="2:19" ht="17.25">
      <c r="D91" s="1" t="s">
        <v>86</v>
      </c>
      <c r="O91" s="45">
        <f>MAX(((F18-2*F19-2*O47-O42)/(2+O46-1)), ((F17-2*F19-2*O47-O42)/(2+Q46-1)))</f>
        <v>136</v>
      </c>
      <c r="P91" s="45"/>
      <c r="Q91" s="45"/>
      <c r="S91" s="2" t="s">
        <v>16</v>
      </c>
    </row>
    <row r="92" spans="2:19" ht="17.25">
      <c r="D92" s="1" t="s">
        <v>87</v>
      </c>
      <c r="O92" s="38">
        <f>F23</f>
        <v>50000</v>
      </c>
      <c r="P92" s="38"/>
      <c r="Q92" s="38"/>
      <c r="S92" s="2" t="s">
        <v>21</v>
      </c>
    </row>
    <row r="93" spans="2:19" ht="17.25">
      <c r="D93" s="1" t="s">
        <v>88</v>
      </c>
      <c r="O93" s="47">
        <f>IF(OR((O92&gt;0.3*F17*F18*O30/1000), (O30&gt;70)), MAX((0.3*(F17*F18/(F17-2*F19)/(F18-2*F19)-1)*O30/MIN(O34, Q34)), (0.09*O30/MIN(O34, Q34)), (0.2*O89*O90*O92*1000/MIN(O34, Q34)/(F17-2*F19)/(F18-2*F19))), MAX((0.3*(F17*F18/(F17-2*F19)/(F18-2*F19)-1)*O30/MIN(O34, Q34)), (0.09*O30/MIN(O34, Q34))))</f>
        <v>1.4782608695652174E-2</v>
      </c>
      <c r="P93" s="47"/>
      <c r="Q93" s="47"/>
    </row>
    <row r="94" spans="2:19" ht="17.25">
      <c r="D94" s="1" t="s">
        <v>89</v>
      </c>
      <c r="O94" s="46">
        <f>MIN((0.25*MIN(F17, F18)), IF(O33&gt;420, 5*O42, 6*O42), MAX((100+(350-O91)/3), 100), 150)</f>
        <v>150</v>
      </c>
      <c r="P94" s="46"/>
      <c r="Q94" s="46"/>
      <c r="S94" s="2" t="s">
        <v>16</v>
      </c>
    </row>
    <row r="95" spans="2:19" ht="8.1" customHeight="1">
      <c r="O95" s="20"/>
      <c r="P95" s="20"/>
      <c r="Q95" s="20"/>
    </row>
    <row r="96" spans="2:19" ht="15">
      <c r="C96" s="8" t="s">
        <v>90</v>
      </c>
      <c r="O96" s="3"/>
      <c r="P96" s="3"/>
      <c r="Q96" s="3"/>
    </row>
    <row r="97" spans="3:19" ht="17.25">
      <c r="D97" s="1" t="s">
        <v>91</v>
      </c>
      <c r="O97" s="26">
        <f>((O52*0.25*PI()*O54^2)+(O53*0.25*PI()*O55^2))/O56/(F18-2*F19)</f>
        <v>1.5148501562515166E-2</v>
      </c>
      <c r="P97" s="20"/>
      <c r="Q97" s="26">
        <f>((Q52*0.25*PI()*O54^2)+(Q53*0.25*PI()*O55^2))/O56/(F17-2*F19)</f>
        <v>1.5575219916388832E-2</v>
      </c>
    </row>
    <row r="98" spans="3:19" ht="17.25">
      <c r="D98" s="1" t="s">
        <v>84</v>
      </c>
      <c r="O98" s="45">
        <f>MAX(O30/175+0.6, 1)</f>
        <v>1</v>
      </c>
      <c r="P98" s="45"/>
      <c r="Q98" s="45"/>
    </row>
    <row r="99" spans="3:19" ht="17.25">
      <c r="D99" s="1" t="s">
        <v>85</v>
      </c>
      <c r="O99" s="46">
        <f>(2*(2+O53+Q53))/(2*(2+O53+Q53)-2)</f>
        <v>1.0333333333333334</v>
      </c>
      <c r="P99" s="46"/>
      <c r="Q99" s="46"/>
    </row>
    <row r="100" spans="3:19" ht="17.25">
      <c r="D100" s="1" t="s">
        <v>86</v>
      </c>
      <c r="O100" s="45">
        <f>MAX(((F18-2*F19-2*O54-O42)/(2+O53-1)), ((F17-2*F19-2*O54-O42)/(2+Q53-1)))</f>
        <v>136</v>
      </c>
      <c r="P100" s="45"/>
      <c r="Q100" s="45"/>
      <c r="S100" s="2" t="s">
        <v>16</v>
      </c>
    </row>
    <row r="101" spans="3:19" ht="17.25">
      <c r="D101" s="1" t="s">
        <v>87</v>
      </c>
      <c r="O101" s="38">
        <f>O92</f>
        <v>50000</v>
      </c>
      <c r="P101" s="38"/>
      <c r="Q101" s="38"/>
      <c r="S101" s="2" t="s">
        <v>21</v>
      </c>
    </row>
    <row r="102" spans="3:19" ht="17.25">
      <c r="D102" s="1" t="s">
        <v>92</v>
      </c>
      <c r="O102" s="47">
        <f>IF(OR((O101&gt;0.3*F17*F18*O30/1000), (O30&gt;70)), MAX((0.3*(F17*F18/(F17-2*F19)/(F18-2*F19)-1)*O30/MIN(O35, Q35)), (0.09*O30/MIN(O35, Q35)), (0.2*O98*O99*O101*1000/MIN(O35, Q35)/(F17-2*F19)/(F18-2*F19))), MAX((0.3*(F17*F18/(F17-2*F19)/(F18-2*F19)-1)*O30/MIN(O35, Q35)), (0.09*O30/MIN(O35, Q35))))</f>
        <v>1.4782608695652174E-2</v>
      </c>
      <c r="P102" s="47"/>
      <c r="Q102" s="47"/>
    </row>
    <row r="103" spans="3:19" ht="17.25">
      <c r="D103" s="1" t="s">
        <v>93</v>
      </c>
      <c r="O103" s="46">
        <f>MIN((0.25*MIN(F17, F18)), IF(O33&gt;420, 5*O42, 6*O42), MAX((100+(350-O100)/3), 100), 150)</f>
        <v>150</v>
      </c>
      <c r="P103" s="46"/>
      <c r="Q103" s="46"/>
      <c r="S103" s="2" t="s">
        <v>16</v>
      </c>
    </row>
    <row r="104" spans="3:19" ht="8.1" customHeight="1">
      <c r="O104" s="20"/>
      <c r="P104" s="20"/>
      <c r="Q104" s="20"/>
    </row>
    <row r="105" spans="3:19" ht="15">
      <c r="C105" s="8" t="s">
        <v>94</v>
      </c>
      <c r="O105" s="3"/>
      <c r="P105" s="3"/>
      <c r="Q105" s="3"/>
    </row>
    <row r="106" spans="3:19" ht="17.25">
      <c r="D106" s="1" t="s">
        <v>95</v>
      </c>
      <c r="O106" s="26">
        <f>((O59*0.25*PI()*O61^2)+(O60*0.25*PI()*O62^2))/O63/F18</f>
        <v>5.5292030703180369E-3</v>
      </c>
      <c r="P106" s="20"/>
      <c r="Q106" s="26">
        <f>((Q59*0.25*PI()*O61^2)+(Q60*0.25*PI()*O62^2))/O63/F17</f>
        <v>5.5292030703180351E-3</v>
      </c>
    </row>
    <row r="107" spans="3:19" ht="17.25">
      <c r="D107" s="1" t="s">
        <v>96</v>
      </c>
      <c r="O107" s="47">
        <f>MAX((0.062*SQRT(O30)/MIN(O36, Q36)), (0.35/MIN(O36, Q36)))</f>
        <v>1.2349398492188161E-3</v>
      </c>
      <c r="P107" s="47"/>
      <c r="Q107" s="47"/>
    </row>
    <row r="108" spans="3:19" ht="17.25">
      <c r="D108" s="1" t="s">
        <v>97</v>
      </c>
      <c r="O108" s="46">
        <f>MIN((0.8*F17/2), (0.8*F18/2), IF(O33&gt;420, 5*O42, 6*O42), 150)</f>
        <v>150</v>
      </c>
      <c r="P108" s="46"/>
      <c r="Q108" s="46"/>
    </row>
    <row r="109" spans="3:19" ht="15"/>
    <row r="110" spans="3:19" ht="15.75" hidden="1" customHeight="1"/>
    <row r="111" spans="3:19" ht="15.75" hidden="1" customHeight="1"/>
    <row r="112" spans="3:19" ht="15.75" hidden="1" customHeight="1"/>
    <row r="113" ht="15.75" hidden="1" customHeight="1"/>
    <row r="114" ht="15.75" hidden="1" customHeight="1"/>
    <row r="115" ht="15.75" hidden="1" customHeight="1"/>
    <row r="116" ht="15.75" hidden="1" customHeight="1"/>
    <row r="117" ht="15.75" hidden="1" customHeight="1"/>
    <row r="118" ht="15.75" hidden="1" customHeight="1"/>
    <row r="119" ht="15.75" hidden="1" customHeight="1"/>
    <row r="120" ht="15.75" hidden="1" customHeight="1"/>
    <row r="121" ht="15.75" hidden="1" customHeight="1"/>
    <row r="122" ht="15.75" hidden="1" customHeight="1"/>
    <row r="123" ht="15.75" hidden="1" customHeight="1"/>
    <row r="124" ht="15.75" hidden="1" customHeight="1"/>
    <row r="125" ht="15.75" hidden="1" customHeight="1"/>
    <row r="126" ht="15.75" hidden="1" customHeight="1"/>
    <row r="127" ht="15.75" hidden="1" customHeight="1"/>
    <row r="128" ht="15.75" hidden="1" customHeight="1"/>
  </sheetData>
  <dataConsolidate/>
  <mergeCells count="59">
    <mergeCell ref="O102:Q102"/>
    <mergeCell ref="O103:Q103"/>
    <mergeCell ref="O107:Q107"/>
    <mergeCell ref="O108:Q108"/>
    <mergeCell ref="O93:Q93"/>
    <mergeCell ref="O94:Q94"/>
    <mergeCell ref="O98:Q98"/>
    <mergeCell ref="O99:Q99"/>
    <mergeCell ref="O100:Q100"/>
    <mergeCell ref="O101:Q101"/>
    <mergeCell ref="O92:Q92"/>
    <mergeCell ref="O76:Q76"/>
    <mergeCell ref="O77:Q77"/>
    <mergeCell ref="O78:Q78"/>
    <mergeCell ref="O79:Q79"/>
    <mergeCell ref="O80:Q80"/>
    <mergeCell ref="O81:Q81"/>
    <mergeCell ref="O82:Q82"/>
    <mergeCell ref="O83:Q83"/>
    <mergeCell ref="O89:Q89"/>
    <mergeCell ref="O90:Q90"/>
    <mergeCell ref="O91:Q91"/>
    <mergeCell ref="O75:Q75"/>
    <mergeCell ref="O47:Q47"/>
    <mergeCell ref="O48:Q48"/>
    <mergeCell ref="O49:Q49"/>
    <mergeCell ref="O54:Q54"/>
    <mergeCell ref="O55:Q55"/>
    <mergeCell ref="O56:Q56"/>
    <mergeCell ref="O61:Q61"/>
    <mergeCell ref="O62:Q62"/>
    <mergeCell ref="O63:Q63"/>
    <mergeCell ref="O73:Q73"/>
    <mergeCell ref="O74:Q74"/>
    <mergeCell ref="O42:Q42"/>
    <mergeCell ref="F17:H17"/>
    <mergeCell ref="O17:Q17"/>
    <mergeCell ref="F18:H18"/>
    <mergeCell ref="O18:Q18"/>
    <mergeCell ref="F19:H19"/>
    <mergeCell ref="O19:Q19"/>
    <mergeCell ref="F23:H23"/>
    <mergeCell ref="L23:S26"/>
    <mergeCell ref="O30:Q30"/>
    <mergeCell ref="O33:Q33"/>
    <mergeCell ref="O41:Q41"/>
    <mergeCell ref="F11:H11"/>
    <mergeCell ref="O11:Q11"/>
    <mergeCell ref="F12:H12"/>
    <mergeCell ref="O12:Q12"/>
    <mergeCell ref="F16:H16"/>
    <mergeCell ref="O16:Q16"/>
    <mergeCell ref="F10:H10"/>
    <mergeCell ref="O10:Q10"/>
    <mergeCell ref="B2:S2"/>
    <mergeCell ref="B3:S3"/>
    <mergeCell ref="O5:S5"/>
    <mergeCell ref="E6:F6"/>
    <mergeCell ref="O6:S6"/>
  </mergeCells>
  <conditionalFormatting sqref="O68">
    <cfRule type="expression" dxfId="7" priority="8">
      <formula>O68&gt;1</formula>
    </cfRule>
  </conditionalFormatting>
  <conditionalFormatting sqref="Q68">
    <cfRule type="expression" dxfId="6" priority="7">
      <formula>Q68&gt;1</formula>
    </cfRule>
  </conditionalFormatting>
  <conditionalFormatting sqref="Q70">
    <cfRule type="expression" dxfId="5" priority="6">
      <formula>Q70&gt;1</formula>
    </cfRule>
  </conditionalFormatting>
  <conditionalFormatting sqref="O70">
    <cfRule type="expression" dxfId="4" priority="5">
      <formula>O70&gt;1</formula>
    </cfRule>
  </conditionalFormatting>
  <conditionalFormatting sqref="O69">
    <cfRule type="expression" dxfId="3" priority="4">
      <formula>O69&gt;1</formula>
    </cfRule>
  </conditionalFormatting>
  <conditionalFormatting sqref="Q69">
    <cfRule type="expression" dxfId="2" priority="3">
      <formula>Q69&gt;1</formula>
    </cfRule>
  </conditionalFormatting>
  <conditionalFormatting sqref="L23:S26">
    <cfRule type="expression" dxfId="1" priority="1">
      <formula>O30&gt;70</formula>
    </cfRule>
    <cfRule type="expression" dxfId="0" priority="2">
      <formula>O92&gt;0.3*F17*F18*O30/1000</formula>
    </cfRule>
  </conditionalFormatting>
  <dataValidations disablePrompts="1" count="2">
    <dataValidation type="list" allowBlank="1" showInputMessage="1" showErrorMessage="1" sqref="O33:Q33">
      <formula1>$Y$32:$Y$35</formula1>
    </dataValidation>
    <dataValidation type="list" allowBlank="1" showInputMessage="1" showErrorMessage="1" sqref="O34:O36 Q34:Q36">
      <formula1>$V$32:$V$36</formula1>
    </dataValidation>
  </dataValidations>
  <pageMargins left="0.7" right="0.7" top="0.75" bottom="0.75" header="0.3" footer="0.3"/>
  <pageSetup paperSize="9"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SPREADSHEET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2023-03-04T11:55:39Z</cp:lastPrinted>
  <dcterms:created xsi:type="dcterms:W3CDTF">2023-03-01T14:48:00Z</dcterms:created>
  <dcterms:modified xsi:type="dcterms:W3CDTF">2023-03-04T11:55:43Z</dcterms:modified>
</cp:coreProperties>
</file>