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E\MoMoney\Money\"/>
    </mc:Choice>
  </mc:AlternateContent>
  <xr:revisionPtr revIDLastSave="0" documentId="13_ncr:1_{1DBB8728-F0A7-44D7-84AE-B7418BD477BD}" xr6:coauthVersionLast="47" xr6:coauthVersionMax="47" xr10:uidLastSave="{00000000-0000-0000-0000-000000000000}"/>
  <bookViews>
    <workbookView xWindow="-32520" yWindow="-120" windowWidth="32640" windowHeight="57840" xr2:uid="{88A08AD5-7C0F-46E1-B808-DA5500BDDB10}"/>
  </bookViews>
  <sheets>
    <sheet name="Main Analysis" sheetId="1" r:id="rId1"/>
  </sheets>
  <definedNames>
    <definedName name="solver_adj" localSheetId="0" hidden="1">'Main Analysis'!$D$22:$D$58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'Main Analysis'!$D$22:$D$58</definedName>
    <definedName name="solver_lhs10" localSheetId="0" hidden="1">'Main Analysis'!$D$31</definedName>
    <definedName name="solver_lhs11" localSheetId="0" hidden="1">'Main Analysis'!$D$32</definedName>
    <definedName name="solver_lhs12" localSheetId="0" hidden="1">'Main Analysis'!$D$33</definedName>
    <definedName name="solver_lhs13" localSheetId="0" hidden="1">'Main Analysis'!$D$34</definedName>
    <definedName name="solver_lhs14" localSheetId="0" hidden="1">'Main Analysis'!$D$35</definedName>
    <definedName name="solver_lhs15" localSheetId="0" hidden="1">'Main Analysis'!$D$36</definedName>
    <definedName name="solver_lhs16" localSheetId="0" hidden="1">'Main Analysis'!$D$37</definedName>
    <definedName name="solver_lhs17" localSheetId="0" hidden="1">'Main Analysis'!$D$38</definedName>
    <definedName name="solver_lhs2" localSheetId="0" hidden="1">'Main Analysis'!$D$22:$D$58</definedName>
    <definedName name="solver_lhs3" localSheetId="0" hidden="1">'Main Analysis'!$D$22:$D$58</definedName>
    <definedName name="solver_lhs4" localSheetId="0" hidden="1">'Main Analysis'!$D$25</definedName>
    <definedName name="solver_lhs5" localSheetId="0" hidden="1">'Main Analysis'!$D$26</definedName>
    <definedName name="solver_lhs6" localSheetId="0" hidden="1">'Main Analysis'!$D$38</definedName>
    <definedName name="solver_lhs7" localSheetId="0" hidden="1">'Main Analysis'!$D$28</definedName>
    <definedName name="solver_lhs8" localSheetId="0" hidden="1">'Main Analysis'!$D$29</definedName>
    <definedName name="solver_lhs9" localSheetId="0" hidden="1">'Main Analysis'!$D$30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'Main Analysis'!$C$18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600000</definedName>
    <definedName name="solver_rhs10" localSheetId="0" hidden="1">500000</definedName>
    <definedName name="solver_rhs11" localSheetId="0" hidden="1">500000</definedName>
    <definedName name="solver_rhs12" localSheetId="0" hidden="1">500000</definedName>
    <definedName name="solver_rhs13" localSheetId="0" hidden="1">500000</definedName>
    <definedName name="solver_rhs14" localSheetId="0" hidden="1">500000</definedName>
    <definedName name="solver_rhs15" localSheetId="0" hidden="1">500000</definedName>
    <definedName name="solver_rhs16" localSheetId="0" hidden="1">500000</definedName>
    <definedName name="solver_rhs17" localSheetId="0" hidden="1">500000</definedName>
    <definedName name="solver_rhs2" localSheetId="0" hidden="1">"integer"</definedName>
    <definedName name="solver_rhs3" localSheetId="0" hidden="1">0</definedName>
    <definedName name="solver_rhs4" localSheetId="0" hidden="1">500000</definedName>
    <definedName name="solver_rhs5" localSheetId="0" hidden="1">500000</definedName>
    <definedName name="solver_rhs6" localSheetId="0" hidden="1">500000</definedName>
    <definedName name="solver_rhs7" localSheetId="0" hidden="1">500000</definedName>
    <definedName name="solver_rhs8" localSheetId="0" hidden="1">500000</definedName>
    <definedName name="solver_rhs9" localSheetId="0" hidden="1">500000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F22" i="1" l="1"/>
  <c r="G22" i="1" s="1"/>
  <c r="BX22" i="1" l="1"/>
  <c r="F23" i="1"/>
  <c r="AR22" i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Q22" i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P22" i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O22" i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N22" i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M22" i="1"/>
  <c r="CO22" i="1" s="1"/>
  <c r="U20" i="1"/>
  <c r="V22" i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U22" i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T22" i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S20" i="1"/>
  <c r="S22" i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R22" i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Q22" i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20" i="1"/>
  <c r="P22" i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O22" i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20" i="1"/>
  <c r="N22" i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M22" i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20" i="1"/>
  <c r="L22" i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K22" i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I20" i="1"/>
  <c r="J22" i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I22" i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AS22" i="1" l="1"/>
  <c r="AM23" i="1"/>
  <c r="AM24" i="1" s="1"/>
  <c r="CO24" i="1" s="1"/>
  <c r="F24" i="1"/>
  <c r="G23" i="1"/>
  <c r="CO23" i="1"/>
  <c r="AS23" i="1"/>
  <c r="AM25" i="1"/>
  <c r="CO25" i="1" s="1"/>
  <c r="AS24" i="1"/>
  <c r="AZ22" i="1"/>
  <c r="B66" i="1"/>
  <c r="B67" i="1"/>
  <c r="B68" i="1"/>
  <c r="B69" i="1"/>
  <c r="B70" i="1"/>
  <c r="B65" i="1"/>
  <c r="B62" i="1"/>
  <c r="B63" i="1"/>
  <c r="B64" i="1"/>
  <c r="B57" i="1"/>
  <c r="B58" i="1"/>
  <c r="B59" i="1"/>
  <c r="B60" i="1"/>
  <c r="B61" i="1"/>
  <c r="BX23" i="1" l="1"/>
  <c r="AZ23" i="1"/>
  <c r="CV22" i="1"/>
  <c r="G24" i="1"/>
  <c r="F25" i="1"/>
  <c r="AM26" i="1"/>
  <c r="CO26" i="1" s="1"/>
  <c r="AS25" i="1"/>
  <c r="BN22" i="1"/>
  <c r="BX24" i="1" l="1"/>
  <c r="G25" i="1"/>
  <c r="F26" i="1"/>
  <c r="AZ24" i="1"/>
  <c r="CV23" i="1"/>
  <c r="AM27" i="1"/>
  <c r="CO27" i="1" s="1"/>
  <c r="AS26" i="1"/>
  <c r="BJ22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X25" i="1" l="1"/>
  <c r="AZ25" i="1"/>
  <c r="CV24" i="1"/>
  <c r="G26" i="1"/>
  <c r="F27" i="1"/>
  <c r="AM28" i="1"/>
  <c r="CO28" i="1" s="1"/>
  <c r="AS27" i="1"/>
  <c r="BP22" i="1"/>
  <c r="C5" i="1"/>
  <c r="B50" i="1"/>
  <c r="B51" i="1"/>
  <c r="B52" i="1"/>
  <c r="B53" i="1"/>
  <c r="B54" i="1"/>
  <c r="B55" i="1"/>
  <c r="B56" i="1"/>
  <c r="B23" i="1"/>
  <c r="B24" i="1"/>
  <c r="B25" i="1"/>
  <c r="B49" i="1"/>
  <c r="B22" i="1"/>
  <c r="BX26" i="1" l="1"/>
  <c r="G27" i="1"/>
  <c r="F28" i="1"/>
  <c r="CV25" i="1"/>
  <c r="AZ26" i="1"/>
  <c r="AM29" i="1"/>
  <c r="CO29" i="1" s="1"/>
  <c r="AS28" i="1"/>
  <c r="BV22" i="1"/>
  <c r="C7" i="1"/>
  <c r="E22" i="1"/>
  <c r="H22" i="1" s="1"/>
  <c r="BX27" i="1" l="1"/>
  <c r="CV26" i="1"/>
  <c r="AZ27" i="1"/>
  <c r="G28" i="1"/>
  <c r="F29" i="1"/>
  <c r="E23" i="1"/>
  <c r="H23" i="1" s="1"/>
  <c r="BW22" i="1"/>
  <c r="BY22" i="1" s="1"/>
  <c r="AY22" i="1"/>
  <c r="BA22" i="1" s="1"/>
  <c r="BT22" i="1"/>
  <c r="BU22" i="1" s="1"/>
  <c r="BS23" i="1" s="1"/>
  <c r="CU22" i="1"/>
  <c r="BQ22" i="1"/>
  <c r="BR22" i="1" s="1"/>
  <c r="BP23" i="1" s="1"/>
  <c r="D23" i="1" s="1"/>
  <c r="AM30" i="1"/>
  <c r="CO30" i="1" s="1"/>
  <c r="AS29" i="1"/>
  <c r="W22" i="1"/>
  <c r="BX28" i="1" l="1"/>
  <c r="AY23" i="1"/>
  <c r="BA23" i="1" s="1"/>
  <c r="W23" i="1"/>
  <c r="AC23" i="1" s="1"/>
  <c r="BW23" i="1"/>
  <c r="E24" i="1"/>
  <c r="H24" i="1" s="1"/>
  <c r="F30" i="1"/>
  <c r="G29" i="1"/>
  <c r="CV27" i="1"/>
  <c r="AZ28" i="1"/>
  <c r="CP22" i="1"/>
  <c r="CQ22" i="1" s="1"/>
  <c r="CR22" i="1"/>
  <c r="AM31" i="1"/>
  <c r="CO31" i="1" s="1"/>
  <c r="AS30" i="1"/>
  <c r="AT22" i="1"/>
  <c r="AU22" i="1" s="1"/>
  <c r="AV22" i="1" s="1"/>
  <c r="CE22" i="1"/>
  <c r="CL22" i="1" s="1"/>
  <c r="CF22" i="1"/>
  <c r="CM22" i="1" s="1"/>
  <c r="CC22" i="1"/>
  <c r="CJ22" i="1" s="1"/>
  <c r="CD22" i="1"/>
  <c r="CK22" i="1" s="1"/>
  <c r="CA22" i="1"/>
  <c r="CH22" i="1" s="1"/>
  <c r="CB22" i="1"/>
  <c r="CI22" i="1" s="1"/>
  <c r="BZ22" i="1"/>
  <c r="CG22" i="1" s="1"/>
  <c r="AC22" i="1"/>
  <c r="AJ22" i="1" s="1"/>
  <c r="AD22" i="1"/>
  <c r="AK22" i="1" s="1"/>
  <c r="AA22" i="1"/>
  <c r="AH22" i="1" s="1"/>
  <c r="AB22" i="1"/>
  <c r="AI22" i="1" s="1"/>
  <c r="Y22" i="1"/>
  <c r="AF22" i="1" s="1"/>
  <c r="Z22" i="1"/>
  <c r="AG22" i="1" s="1"/>
  <c r="X22" i="1"/>
  <c r="AE22" i="1" s="1"/>
  <c r="CW22" i="1"/>
  <c r="DE22" i="1" s="1"/>
  <c r="BT23" i="1"/>
  <c r="BU23" i="1" s="1"/>
  <c r="BS24" i="1" s="1"/>
  <c r="BQ23" i="1"/>
  <c r="BR23" i="1" s="1"/>
  <c r="BV23" i="1"/>
  <c r="Y23" i="1" l="1"/>
  <c r="Z23" i="1"/>
  <c r="BX29" i="1"/>
  <c r="AB23" i="1"/>
  <c r="AI23" i="1" s="1"/>
  <c r="X23" i="1"/>
  <c r="AA23" i="1"/>
  <c r="AD23" i="1"/>
  <c r="AK23" i="1" s="1"/>
  <c r="CV28" i="1"/>
  <c r="AZ29" i="1"/>
  <c r="F31" i="1"/>
  <c r="G30" i="1"/>
  <c r="BW24" i="1"/>
  <c r="E25" i="1"/>
  <c r="H25" i="1" s="1"/>
  <c r="BY23" i="1"/>
  <c r="CE23" i="1" s="1"/>
  <c r="CL23" i="1" s="1"/>
  <c r="CU23" i="1"/>
  <c r="CW23" i="1" s="1"/>
  <c r="CS22" i="1"/>
  <c r="CT22" i="1" s="1"/>
  <c r="AM32" i="1"/>
  <c r="CO32" i="1" s="1"/>
  <c r="AS31" i="1"/>
  <c r="AT23" i="1"/>
  <c r="AU23" i="1" s="1"/>
  <c r="AV23" i="1" s="1"/>
  <c r="AW23" i="1" s="1"/>
  <c r="AX23" i="1" s="1"/>
  <c r="AW22" i="1"/>
  <c r="AX22" i="1" s="1"/>
  <c r="AF23" i="1"/>
  <c r="AH23" i="1"/>
  <c r="AJ23" i="1"/>
  <c r="AE23" i="1"/>
  <c r="AG23" i="1"/>
  <c r="DG22" i="1"/>
  <c r="CY22" i="1"/>
  <c r="CX22" i="1"/>
  <c r="DA22" i="1" s="1"/>
  <c r="DF22" i="1"/>
  <c r="BP24" i="1"/>
  <c r="D24" i="1" s="1"/>
  <c r="CN22" i="1"/>
  <c r="BB22" i="1"/>
  <c r="BE22" i="1" s="1"/>
  <c r="AL22" i="1"/>
  <c r="BC22" i="1"/>
  <c r="BF22" i="1" s="1"/>
  <c r="BX30" i="1" l="1"/>
  <c r="CV29" i="1"/>
  <c r="AZ30" i="1"/>
  <c r="E26" i="1"/>
  <c r="H26" i="1" s="1"/>
  <c r="BW25" i="1"/>
  <c r="F32" i="1"/>
  <c r="G31" i="1"/>
  <c r="W24" i="1"/>
  <c r="AY24" i="1"/>
  <c r="BA24" i="1" s="1"/>
  <c r="CC23" i="1"/>
  <c r="CJ23" i="1" s="1"/>
  <c r="CA23" i="1"/>
  <c r="CH23" i="1" s="1"/>
  <c r="BZ23" i="1"/>
  <c r="CG23" i="1" s="1"/>
  <c r="CD23" i="1"/>
  <c r="CK23" i="1" s="1"/>
  <c r="CB23" i="1"/>
  <c r="CI23" i="1" s="1"/>
  <c r="CP23" i="1"/>
  <c r="CQ23" i="1" s="1"/>
  <c r="CR23" i="1" s="1"/>
  <c r="CS23" i="1" s="1"/>
  <c r="CT23" i="1" s="1"/>
  <c r="CF23" i="1"/>
  <c r="CM23" i="1" s="1"/>
  <c r="DH22" i="1"/>
  <c r="CZ22" i="1"/>
  <c r="DC22" i="1" s="1"/>
  <c r="AM33" i="1"/>
  <c r="CO33" i="1" s="1"/>
  <c r="AS32" i="1"/>
  <c r="BD22" i="1"/>
  <c r="BG22" i="1" s="1"/>
  <c r="BH22" i="1" s="1"/>
  <c r="BK22" i="1" s="1"/>
  <c r="AL23" i="1"/>
  <c r="BD23" i="1"/>
  <c r="BG23" i="1" s="1"/>
  <c r="BC23" i="1"/>
  <c r="BF23" i="1" s="1"/>
  <c r="BB23" i="1"/>
  <c r="BE23" i="1" s="1"/>
  <c r="DI22" i="1"/>
  <c r="DB22" i="1"/>
  <c r="BQ24" i="1"/>
  <c r="BR24" i="1" s="1"/>
  <c r="BV24" i="1"/>
  <c r="BX31" i="1" l="1"/>
  <c r="G32" i="1"/>
  <c r="F33" i="1"/>
  <c r="E27" i="1"/>
  <c r="H27" i="1" s="1"/>
  <c r="BW26" i="1"/>
  <c r="CV30" i="1"/>
  <c r="AZ31" i="1"/>
  <c r="AC24" i="1"/>
  <c r="AJ24" i="1" s="1"/>
  <c r="AT24" i="1"/>
  <c r="AU24" i="1" s="1"/>
  <c r="AV24" i="1" s="1"/>
  <c r="AW24" i="1" s="1"/>
  <c r="AX24" i="1" s="1"/>
  <c r="AD24" i="1"/>
  <c r="AK24" i="1" s="1"/>
  <c r="Z24" i="1"/>
  <c r="AG24" i="1" s="1"/>
  <c r="X24" i="1"/>
  <c r="AE24" i="1" s="1"/>
  <c r="Y24" i="1"/>
  <c r="AF24" i="1" s="1"/>
  <c r="AA24" i="1"/>
  <c r="AH24" i="1" s="1"/>
  <c r="AB24" i="1"/>
  <c r="AI24" i="1" s="1"/>
  <c r="BT24" i="1"/>
  <c r="BU24" i="1" s="1"/>
  <c r="BS25" i="1" s="1"/>
  <c r="CX23" i="1"/>
  <c r="DA23" i="1" s="1"/>
  <c r="CN23" i="1"/>
  <c r="BP25" i="1"/>
  <c r="D25" i="1" s="1"/>
  <c r="BY24" i="1"/>
  <c r="CC24" i="1" s="1"/>
  <c r="CJ24" i="1" s="1"/>
  <c r="CU24" i="1"/>
  <c r="CW24" i="1" s="1"/>
  <c r="AM34" i="1"/>
  <c r="CO34" i="1" s="1"/>
  <c r="AS33" i="1"/>
  <c r="BH23" i="1"/>
  <c r="BK23" i="1" s="1"/>
  <c r="BM24" i="1" s="1"/>
  <c r="DD22" i="1"/>
  <c r="DJ22" i="1"/>
  <c r="DK22" i="1"/>
  <c r="BM23" i="1"/>
  <c r="BL22" i="1"/>
  <c r="BI23" i="1" s="1"/>
  <c r="BX32" i="1" l="1"/>
  <c r="E28" i="1"/>
  <c r="H28" i="1" s="1"/>
  <c r="BW27" i="1"/>
  <c r="CV31" i="1"/>
  <c r="AZ32" i="1"/>
  <c r="F34" i="1"/>
  <c r="G33" i="1"/>
  <c r="AL24" i="1"/>
  <c r="BB24" i="1"/>
  <c r="BE24" i="1" s="1"/>
  <c r="CE24" i="1"/>
  <c r="CL24" i="1" s="1"/>
  <c r="CP24" i="1"/>
  <c r="CQ24" i="1" s="1"/>
  <c r="CR24" i="1" s="1"/>
  <c r="CS24" i="1" s="1"/>
  <c r="CT24" i="1" s="1"/>
  <c r="BZ24" i="1"/>
  <c r="CG24" i="1" s="1"/>
  <c r="CB24" i="1"/>
  <c r="CI24" i="1" s="1"/>
  <c r="CA24" i="1"/>
  <c r="CH24" i="1" s="1"/>
  <c r="W25" i="1"/>
  <c r="AY25" i="1"/>
  <c r="BA25" i="1" s="1"/>
  <c r="CD24" i="1"/>
  <c r="CK24" i="1" s="1"/>
  <c r="CF24" i="1"/>
  <c r="CM24" i="1" s="1"/>
  <c r="AM35" i="1"/>
  <c r="CO35" i="1" s="1"/>
  <c r="AS34" i="1"/>
  <c r="CY23" i="1"/>
  <c r="DB23" i="1" s="1"/>
  <c r="CZ23" i="1"/>
  <c r="DC23" i="1" s="1"/>
  <c r="DL22" i="1"/>
  <c r="DM22" i="1" s="1"/>
  <c r="BO22" i="1" s="1"/>
  <c r="DN22" i="1" s="1"/>
  <c r="DO22" i="1" s="1"/>
  <c r="BT25" i="1"/>
  <c r="BU25" i="1" s="1"/>
  <c r="BS26" i="1" s="1"/>
  <c r="BN23" i="1"/>
  <c r="DE23" i="1" s="1"/>
  <c r="BQ25" i="1"/>
  <c r="BR25" i="1" s="1"/>
  <c r="BJ23" i="1"/>
  <c r="BL23" i="1" s="1"/>
  <c r="BV25" i="1"/>
  <c r="BC24" i="1"/>
  <c r="BF24" i="1" s="1"/>
  <c r="BD24" i="1"/>
  <c r="BG24" i="1" s="1"/>
  <c r="BX33" i="1" l="1"/>
  <c r="F35" i="1"/>
  <c r="G34" i="1"/>
  <c r="CV32" i="1"/>
  <c r="AZ33" i="1"/>
  <c r="E29" i="1"/>
  <c r="H29" i="1" s="1"/>
  <c r="BW28" i="1"/>
  <c r="CY24" i="1"/>
  <c r="DB24" i="1" s="1"/>
  <c r="CX24" i="1"/>
  <c r="DA24" i="1" s="1"/>
  <c r="CN24" i="1"/>
  <c r="BP26" i="1"/>
  <c r="D26" i="1" s="1"/>
  <c r="X25" i="1"/>
  <c r="AE25" i="1" s="1"/>
  <c r="Z25" i="1"/>
  <c r="AG25" i="1" s="1"/>
  <c r="AB25" i="1"/>
  <c r="AI25" i="1" s="1"/>
  <c r="AC25" i="1"/>
  <c r="AJ25" i="1" s="1"/>
  <c r="AD25" i="1"/>
  <c r="AK25" i="1" s="1"/>
  <c r="Y25" i="1"/>
  <c r="AF25" i="1" s="1"/>
  <c r="AA25" i="1"/>
  <c r="AH25" i="1" s="1"/>
  <c r="BY25" i="1"/>
  <c r="CE25" i="1" s="1"/>
  <c r="CL25" i="1" s="1"/>
  <c r="CU25" i="1"/>
  <c r="CW25" i="1" s="1"/>
  <c r="AM36" i="1"/>
  <c r="CO36" i="1" s="1"/>
  <c r="AS35" i="1"/>
  <c r="AT25" i="1"/>
  <c r="AU25" i="1" s="1"/>
  <c r="AV25" i="1" s="1"/>
  <c r="AW25" i="1" s="1"/>
  <c r="AX25" i="1" s="1"/>
  <c r="DD23" i="1"/>
  <c r="DH23" i="1"/>
  <c r="DK23" i="1" s="1"/>
  <c r="DG23" i="1"/>
  <c r="DJ23" i="1" s="1"/>
  <c r="DF23" i="1"/>
  <c r="DI23" i="1" s="1"/>
  <c r="CZ24" i="1"/>
  <c r="DC24" i="1" s="1"/>
  <c r="BI24" i="1"/>
  <c r="BH24" i="1"/>
  <c r="BK24" i="1" s="1"/>
  <c r="BX34" i="1" l="1"/>
  <c r="E30" i="1"/>
  <c r="H30" i="1" s="1"/>
  <c r="BW29" i="1"/>
  <c r="CV33" i="1"/>
  <c r="AZ34" i="1"/>
  <c r="G35" i="1"/>
  <c r="F36" i="1"/>
  <c r="BV26" i="1"/>
  <c r="CU26" i="1" s="1"/>
  <c r="W26" i="1"/>
  <c r="CC25" i="1"/>
  <c r="CJ25" i="1" s="1"/>
  <c r="CB25" i="1"/>
  <c r="CI25" i="1" s="1"/>
  <c r="CA25" i="1"/>
  <c r="CH25" i="1" s="1"/>
  <c r="CP25" i="1"/>
  <c r="CQ25" i="1" s="1"/>
  <c r="CR25" i="1" s="1"/>
  <c r="CS25" i="1" s="1"/>
  <c r="CT25" i="1" s="1"/>
  <c r="CD25" i="1"/>
  <c r="CK25" i="1" s="1"/>
  <c r="BZ25" i="1"/>
  <c r="CG25" i="1" s="1"/>
  <c r="CF25" i="1"/>
  <c r="CM25" i="1" s="1"/>
  <c r="AM37" i="1"/>
  <c r="CO37" i="1" s="1"/>
  <c r="AS36" i="1"/>
  <c r="DD24" i="1"/>
  <c r="DL23" i="1"/>
  <c r="DM23" i="1" s="1"/>
  <c r="BO23" i="1" s="1"/>
  <c r="DN23" i="1" s="1"/>
  <c r="DO23" i="1" s="1"/>
  <c r="BQ26" i="1"/>
  <c r="BD25" i="1"/>
  <c r="BG25" i="1" s="1"/>
  <c r="BC25" i="1"/>
  <c r="BF25" i="1" s="1"/>
  <c r="BB25" i="1"/>
  <c r="BE25" i="1" s="1"/>
  <c r="BN24" i="1"/>
  <c r="DE24" i="1" s="1"/>
  <c r="AL25" i="1"/>
  <c r="BM25" i="1"/>
  <c r="BT26" i="1"/>
  <c r="BJ24" i="1"/>
  <c r="BX35" i="1" l="1"/>
  <c r="BY26" i="1"/>
  <c r="CF26" i="1" s="1"/>
  <c r="CM26" i="1" s="1"/>
  <c r="CV34" i="1"/>
  <c r="AZ35" i="1"/>
  <c r="G36" i="1"/>
  <c r="F37" i="1"/>
  <c r="E31" i="1"/>
  <c r="H31" i="1" s="1"/>
  <c r="BW30" i="1"/>
  <c r="AY26" i="1"/>
  <c r="BA26" i="1" s="1"/>
  <c r="CE26" i="1"/>
  <c r="CL26" i="1" s="1"/>
  <c r="CC26" i="1"/>
  <c r="CJ26" i="1" s="1"/>
  <c r="CN25" i="1"/>
  <c r="Z26" i="1"/>
  <c r="AG26" i="1" s="1"/>
  <c r="X26" i="1"/>
  <c r="AE26" i="1" s="1"/>
  <c r="Y26" i="1"/>
  <c r="AF26" i="1" s="1"/>
  <c r="AC26" i="1"/>
  <c r="AJ26" i="1" s="1"/>
  <c r="AB26" i="1"/>
  <c r="AI26" i="1" s="1"/>
  <c r="AA26" i="1"/>
  <c r="AH26" i="1" s="1"/>
  <c r="AD26" i="1"/>
  <c r="AK26" i="1" s="1"/>
  <c r="CX25" i="1"/>
  <c r="DA25" i="1" s="1"/>
  <c r="AM38" i="1"/>
  <c r="CO38" i="1" s="1"/>
  <c r="AS37" i="1"/>
  <c r="AT26" i="1"/>
  <c r="AU26" i="1" s="1"/>
  <c r="AV26" i="1" s="1"/>
  <c r="AW26" i="1" s="1"/>
  <c r="AX26" i="1" s="1"/>
  <c r="CW26" i="1"/>
  <c r="DG24" i="1"/>
  <c r="DJ24" i="1" s="1"/>
  <c r="DH24" i="1"/>
  <c r="DK24" i="1" s="1"/>
  <c r="DF24" i="1"/>
  <c r="DI24" i="1" s="1"/>
  <c r="BH25" i="1"/>
  <c r="BK25" i="1" s="1"/>
  <c r="BR26" i="1"/>
  <c r="BU26" i="1"/>
  <c r="BS27" i="1" s="1"/>
  <c r="BL24" i="1"/>
  <c r="BI25" i="1" s="1"/>
  <c r="CA26" i="1" l="1"/>
  <c r="CH26" i="1" s="1"/>
  <c r="BX36" i="1"/>
  <c r="BZ26" i="1"/>
  <c r="CG26" i="1" s="1"/>
  <c r="CD26" i="1"/>
  <c r="CK26" i="1" s="1"/>
  <c r="CP26" i="1"/>
  <c r="CQ26" i="1" s="1"/>
  <c r="CR26" i="1" s="1"/>
  <c r="CS26" i="1" s="1"/>
  <c r="CT26" i="1" s="1"/>
  <c r="CB26" i="1"/>
  <c r="CI26" i="1" s="1"/>
  <c r="G37" i="1"/>
  <c r="F38" i="1"/>
  <c r="E32" i="1"/>
  <c r="H32" i="1" s="1"/>
  <c r="BW31" i="1"/>
  <c r="CV35" i="1"/>
  <c r="AZ36" i="1"/>
  <c r="BP27" i="1"/>
  <c r="D27" i="1" s="1"/>
  <c r="AM39" i="1"/>
  <c r="CO39" i="1" s="1"/>
  <c r="AS38" i="1"/>
  <c r="BM26" i="1"/>
  <c r="CY25" i="1"/>
  <c r="DL24" i="1"/>
  <c r="DM24" i="1" s="1"/>
  <c r="BO24" i="1" s="1"/>
  <c r="DN24" i="1" s="1"/>
  <c r="BN25" i="1"/>
  <c r="DE25" i="1" s="1"/>
  <c r="BJ25" i="1"/>
  <c r="BL25" i="1" s="1"/>
  <c r="BI26" i="1" s="1"/>
  <c r="BB26" i="1"/>
  <c r="BE26" i="1" s="1"/>
  <c r="AL26" i="1"/>
  <c r="BC26" i="1"/>
  <c r="BF26" i="1" s="1"/>
  <c r="BD26" i="1"/>
  <c r="BG26" i="1" s="1"/>
  <c r="CY26" i="1" l="1"/>
  <c r="DB26" i="1" s="1"/>
  <c r="CX26" i="1"/>
  <c r="DA26" i="1" s="1"/>
  <c r="CZ26" i="1"/>
  <c r="DC26" i="1" s="1"/>
  <c r="CN26" i="1"/>
  <c r="BX37" i="1"/>
  <c r="E33" i="1"/>
  <c r="H33" i="1" s="1"/>
  <c r="BW32" i="1"/>
  <c r="G38" i="1"/>
  <c r="F39" i="1"/>
  <c r="CV36" i="1"/>
  <c r="AZ37" i="1"/>
  <c r="W27" i="1"/>
  <c r="AY27" i="1"/>
  <c r="BA27" i="1" s="1"/>
  <c r="AM40" i="1"/>
  <c r="CO40" i="1" s="1"/>
  <c r="AS39" i="1"/>
  <c r="DO24" i="1"/>
  <c r="DG25" i="1"/>
  <c r="DF25" i="1"/>
  <c r="DI25" i="1" s="1"/>
  <c r="CZ25" i="1"/>
  <c r="DB25" i="1"/>
  <c r="BT27" i="1"/>
  <c r="BN26" i="1"/>
  <c r="DE26" i="1" s="1"/>
  <c r="BQ27" i="1"/>
  <c r="BJ26" i="1"/>
  <c r="BV27" i="1"/>
  <c r="BH26" i="1"/>
  <c r="BK26" i="1" s="1"/>
  <c r="DD26" i="1" l="1"/>
  <c r="BX38" i="1"/>
  <c r="CV37" i="1"/>
  <c r="AZ38" i="1"/>
  <c r="G39" i="1"/>
  <c r="F40" i="1"/>
  <c r="E34" i="1"/>
  <c r="H34" i="1" s="1"/>
  <c r="BW33" i="1"/>
  <c r="X27" i="1"/>
  <c r="AE27" i="1" s="1"/>
  <c r="Y27" i="1"/>
  <c r="AF27" i="1" s="1"/>
  <c r="Z27" i="1"/>
  <c r="AG27" i="1" s="1"/>
  <c r="AA27" i="1"/>
  <c r="AH27" i="1" s="1"/>
  <c r="AB27" i="1"/>
  <c r="AI27" i="1" s="1"/>
  <c r="AC27" i="1"/>
  <c r="AJ27" i="1" s="1"/>
  <c r="AD27" i="1"/>
  <c r="AK27" i="1" s="1"/>
  <c r="BY27" i="1"/>
  <c r="CP27" i="1" s="1"/>
  <c r="CQ27" i="1" s="1"/>
  <c r="CR27" i="1" s="1"/>
  <c r="CS27" i="1" s="1"/>
  <c r="CT27" i="1" s="1"/>
  <c r="CU27" i="1"/>
  <c r="CW27" i="1" s="1"/>
  <c r="AM41" i="1"/>
  <c r="CO41" i="1" s="1"/>
  <c r="AS40" i="1"/>
  <c r="AT27" i="1"/>
  <c r="AU27" i="1" s="1"/>
  <c r="AV27" i="1" s="1"/>
  <c r="AW27" i="1" s="1"/>
  <c r="AX27" i="1" s="1"/>
  <c r="DH26" i="1"/>
  <c r="DK26" i="1" s="1"/>
  <c r="DG26" i="1"/>
  <c r="DJ26" i="1" s="1"/>
  <c r="DF26" i="1"/>
  <c r="DI26" i="1" s="1"/>
  <c r="DC25" i="1"/>
  <c r="DD25" i="1" s="1"/>
  <c r="DH25" i="1"/>
  <c r="DJ25" i="1"/>
  <c r="BM27" i="1"/>
  <c r="BU27" i="1"/>
  <c r="BS28" i="1" s="1"/>
  <c r="BR27" i="1"/>
  <c r="BL26" i="1"/>
  <c r="BI27" i="1" s="1"/>
  <c r="BX39" i="1" l="1"/>
  <c r="E35" i="1"/>
  <c r="H35" i="1" s="1"/>
  <c r="BW34" i="1"/>
  <c r="F41" i="1"/>
  <c r="G40" i="1"/>
  <c r="CV38" i="1"/>
  <c r="AZ39" i="1"/>
  <c r="CE27" i="1"/>
  <c r="CL27" i="1" s="1"/>
  <c r="CC27" i="1"/>
  <c r="CJ27" i="1" s="1"/>
  <c r="CB27" i="1"/>
  <c r="CI27" i="1" s="1"/>
  <c r="CA27" i="1"/>
  <c r="CH27" i="1" s="1"/>
  <c r="BZ27" i="1"/>
  <c r="CG27" i="1" s="1"/>
  <c r="CD27" i="1"/>
  <c r="CK27" i="1" s="1"/>
  <c r="BP28" i="1"/>
  <c r="D28" i="1" s="1"/>
  <c r="CF27" i="1"/>
  <c r="CM27" i="1" s="1"/>
  <c r="AM42" i="1"/>
  <c r="CO42" i="1" s="1"/>
  <c r="AS41" i="1"/>
  <c r="DL26" i="1"/>
  <c r="DM26" i="1" s="1"/>
  <c r="BO26" i="1" s="1"/>
  <c r="DN26" i="1" s="1"/>
  <c r="DO26" i="1" s="1"/>
  <c r="CZ27" i="1"/>
  <c r="DC27" i="1" s="1"/>
  <c r="CY27" i="1"/>
  <c r="CX27" i="1"/>
  <c r="DA27" i="1" s="1"/>
  <c r="DK25" i="1"/>
  <c r="DL25" i="1" s="1"/>
  <c r="DM25" i="1" s="1"/>
  <c r="BO25" i="1" s="1"/>
  <c r="DN25" i="1" s="1"/>
  <c r="DO25" i="1" s="1"/>
  <c r="BN27" i="1"/>
  <c r="DE27" i="1" s="1"/>
  <c r="BJ27" i="1"/>
  <c r="BB27" i="1"/>
  <c r="BE27" i="1" s="1"/>
  <c r="AL27" i="1"/>
  <c r="BX40" i="1" l="1"/>
  <c r="CV39" i="1"/>
  <c r="AZ40" i="1"/>
  <c r="F42" i="1"/>
  <c r="G41" i="1"/>
  <c r="E36" i="1"/>
  <c r="H36" i="1" s="1"/>
  <c r="BW35" i="1"/>
  <c r="CN27" i="1"/>
  <c r="W28" i="1"/>
  <c r="AY28" i="1"/>
  <c r="BA28" i="1" s="1"/>
  <c r="AM43" i="1"/>
  <c r="CO43" i="1" s="1"/>
  <c r="AS42" i="1"/>
  <c r="DH27" i="1"/>
  <c r="DG27" i="1"/>
  <c r="DF27" i="1"/>
  <c r="DI27" i="1" s="1"/>
  <c r="BQ28" i="1"/>
  <c r="DB27" i="1"/>
  <c r="BT28" i="1"/>
  <c r="BV28" i="1"/>
  <c r="BX41" i="1" l="1"/>
  <c r="CV40" i="1"/>
  <c r="AZ41" i="1"/>
  <c r="E37" i="1"/>
  <c r="H37" i="1" s="1"/>
  <c r="BW36" i="1"/>
  <c r="F43" i="1"/>
  <c r="G42" i="1"/>
  <c r="X28" i="1"/>
  <c r="AE28" i="1" s="1"/>
  <c r="AD28" i="1"/>
  <c r="AK28" i="1" s="1"/>
  <c r="AB28" i="1"/>
  <c r="AI28" i="1" s="1"/>
  <c r="AC28" i="1"/>
  <c r="AJ28" i="1" s="1"/>
  <c r="Z28" i="1"/>
  <c r="AG28" i="1" s="1"/>
  <c r="AA28" i="1"/>
  <c r="AH28" i="1" s="1"/>
  <c r="Y28" i="1"/>
  <c r="AF28" i="1" s="1"/>
  <c r="BY28" i="1"/>
  <c r="CP28" i="1" s="1"/>
  <c r="CQ28" i="1" s="1"/>
  <c r="CR28" i="1" s="1"/>
  <c r="CS28" i="1" s="1"/>
  <c r="CT28" i="1" s="1"/>
  <c r="CU28" i="1"/>
  <c r="CW28" i="1" s="1"/>
  <c r="AM44" i="1"/>
  <c r="CO44" i="1" s="1"/>
  <c r="AS43" i="1"/>
  <c r="AT28" i="1"/>
  <c r="AU28" i="1" s="1"/>
  <c r="AV28" i="1" s="1"/>
  <c r="AW28" i="1" s="1"/>
  <c r="AX28" i="1" s="1"/>
  <c r="DJ27" i="1"/>
  <c r="DD27" i="1"/>
  <c r="BR28" i="1"/>
  <c r="BU28" i="1"/>
  <c r="BS29" i="1" s="1"/>
  <c r="BC27" i="1"/>
  <c r="BF27" i="1" s="1"/>
  <c r="BD27" i="1"/>
  <c r="BG27" i="1" s="1"/>
  <c r="BX42" i="1" l="1"/>
  <c r="E38" i="1"/>
  <c r="H38" i="1" s="1"/>
  <c r="BW37" i="1"/>
  <c r="CV41" i="1"/>
  <c r="AZ42" i="1"/>
  <c r="G43" i="1"/>
  <c r="F44" i="1"/>
  <c r="CA28" i="1"/>
  <c r="CH28" i="1" s="1"/>
  <c r="BZ28" i="1"/>
  <c r="CG28" i="1" s="1"/>
  <c r="CF28" i="1"/>
  <c r="CM28" i="1" s="1"/>
  <c r="CD28" i="1"/>
  <c r="CK28" i="1" s="1"/>
  <c r="CB28" i="1"/>
  <c r="CI28" i="1" s="1"/>
  <c r="CE28" i="1"/>
  <c r="CL28" i="1" s="1"/>
  <c r="CC28" i="1"/>
  <c r="CJ28" i="1" s="1"/>
  <c r="BP29" i="1"/>
  <c r="D29" i="1" s="1"/>
  <c r="AM45" i="1"/>
  <c r="CO45" i="1" s="1"/>
  <c r="AS44" i="1"/>
  <c r="CX28" i="1"/>
  <c r="DA28" i="1" s="1"/>
  <c r="DK27" i="1"/>
  <c r="DL27" i="1" s="1"/>
  <c r="DM27" i="1" s="1"/>
  <c r="BO27" i="1" s="1"/>
  <c r="DN27" i="1" s="1"/>
  <c r="DO27" i="1" s="1"/>
  <c r="AL28" i="1"/>
  <c r="BB28" i="1"/>
  <c r="BE28" i="1" s="1"/>
  <c r="BH27" i="1"/>
  <c r="BK27" i="1" s="1"/>
  <c r="BX43" i="1" l="1"/>
  <c r="G44" i="1"/>
  <c r="F45" i="1"/>
  <c r="CV42" i="1"/>
  <c r="AZ43" i="1"/>
  <c r="E39" i="1"/>
  <c r="H39" i="1" s="1"/>
  <c r="BW38" i="1"/>
  <c r="CN28" i="1"/>
  <c r="W29" i="1"/>
  <c r="AY29" i="1"/>
  <c r="BA29" i="1" s="1"/>
  <c r="AM46" i="1"/>
  <c r="CO46" i="1" s="1"/>
  <c r="AS45" i="1"/>
  <c r="CY28" i="1"/>
  <c r="CZ28" i="1"/>
  <c r="DC28" i="1" s="1"/>
  <c r="BQ29" i="1"/>
  <c r="BL27" i="1"/>
  <c r="BI28" i="1" s="1"/>
  <c r="BM28" i="1"/>
  <c r="BT29" i="1"/>
  <c r="BV29" i="1"/>
  <c r="BX44" i="1" l="1"/>
  <c r="E40" i="1"/>
  <c r="H40" i="1" s="1"/>
  <c r="BW39" i="1"/>
  <c r="F46" i="1"/>
  <c r="G45" i="1"/>
  <c r="CV43" i="1"/>
  <c r="AZ44" i="1"/>
  <c r="Z29" i="1"/>
  <c r="AG29" i="1" s="1"/>
  <c r="Y29" i="1"/>
  <c r="AF29" i="1" s="1"/>
  <c r="X29" i="1"/>
  <c r="AE29" i="1" s="1"/>
  <c r="AD29" i="1"/>
  <c r="AK29" i="1" s="1"/>
  <c r="AB29" i="1"/>
  <c r="AI29" i="1" s="1"/>
  <c r="AA29" i="1"/>
  <c r="AH29" i="1" s="1"/>
  <c r="AC29" i="1"/>
  <c r="AJ29" i="1" s="1"/>
  <c r="BY29" i="1"/>
  <c r="CP29" i="1" s="1"/>
  <c r="CQ29" i="1" s="1"/>
  <c r="CR29" i="1" s="1"/>
  <c r="CS29" i="1" s="1"/>
  <c r="CT29" i="1" s="1"/>
  <c r="CU29" i="1"/>
  <c r="CW29" i="1" s="1"/>
  <c r="AM47" i="1"/>
  <c r="CO47" i="1" s="1"/>
  <c r="AS46" i="1"/>
  <c r="AT29" i="1"/>
  <c r="AU29" i="1" s="1"/>
  <c r="AV29" i="1" s="1"/>
  <c r="AW29" i="1" s="1"/>
  <c r="AX29" i="1" s="1"/>
  <c r="DB28" i="1"/>
  <c r="BN28" i="1"/>
  <c r="DE28" i="1" s="1"/>
  <c r="BU29" i="1"/>
  <c r="BS30" i="1" s="1"/>
  <c r="BR29" i="1"/>
  <c r="BJ28" i="1"/>
  <c r="BC28" i="1"/>
  <c r="BF28" i="1" s="1"/>
  <c r="BD28" i="1"/>
  <c r="BG28" i="1" s="1"/>
  <c r="BX45" i="1" l="1"/>
  <c r="G46" i="1"/>
  <c r="F47" i="1"/>
  <c r="CV44" i="1"/>
  <c r="AZ45" i="1"/>
  <c r="E41" i="1"/>
  <c r="H41" i="1" s="1"/>
  <c r="BW40" i="1"/>
  <c r="CA29" i="1"/>
  <c r="CH29" i="1" s="1"/>
  <c r="CF29" i="1"/>
  <c r="CM29" i="1" s="1"/>
  <c r="CE29" i="1"/>
  <c r="CL29" i="1" s="1"/>
  <c r="CC29" i="1"/>
  <c r="CJ29" i="1" s="1"/>
  <c r="CB29" i="1"/>
  <c r="CI29" i="1" s="1"/>
  <c r="BZ29" i="1"/>
  <c r="CG29" i="1" s="1"/>
  <c r="CD29" i="1"/>
  <c r="CK29" i="1" s="1"/>
  <c r="BP30" i="1"/>
  <c r="D30" i="1" s="1"/>
  <c r="AM48" i="1"/>
  <c r="CO48" i="1" s="1"/>
  <c r="AS47" i="1"/>
  <c r="DF28" i="1"/>
  <c r="DI28" i="1" s="1"/>
  <c r="DH28" i="1"/>
  <c r="DG28" i="1"/>
  <c r="DJ28" i="1" s="1"/>
  <c r="CX29" i="1"/>
  <c r="DA29" i="1" s="1"/>
  <c r="DD28" i="1"/>
  <c r="BH28" i="1"/>
  <c r="BK28" i="1" s="1"/>
  <c r="BB29" i="1"/>
  <c r="BE29" i="1" s="1"/>
  <c r="AL29" i="1"/>
  <c r="BX46" i="1" l="1"/>
  <c r="CV45" i="1"/>
  <c r="AZ46" i="1"/>
  <c r="F48" i="1"/>
  <c r="G47" i="1"/>
  <c r="E42" i="1"/>
  <c r="H42" i="1" s="1"/>
  <c r="BW41" i="1"/>
  <c r="CN29" i="1"/>
  <c r="W30" i="1"/>
  <c r="AY30" i="1"/>
  <c r="BA30" i="1" s="1"/>
  <c r="AM49" i="1"/>
  <c r="CO49" i="1" s="1"/>
  <c r="AS48" i="1"/>
  <c r="DK28" i="1"/>
  <c r="DL28" i="1" s="1"/>
  <c r="DM28" i="1" s="1"/>
  <c r="BO28" i="1" s="1"/>
  <c r="DN28" i="1" s="1"/>
  <c r="DO28" i="1" s="1"/>
  <c r="BQ30" i="1"/>
  <c r="BL28" i="1"/>
  <c r="BI29" i="1" s="1"/>
  <c r="BM29" i="1"/>
  <c r="BT30" i="1"/>
  <c r="BV30" i="1"/>
  <c r="BX47" i="1" l="1"/>
  <c r="F49" i="1"/>
  <c r="G48" i="1"/>
  <c r="E43" i="1"/>
  <c r="H43" i="1" s="1"/>
  <c r="BW42" i="1"/>
  <c r="CV46" i="1"/>
  <c r="AZ47" i="1"/>
  <c r="AA30" i="1"/>
  <c r="AH30" i="1" s="1"/>
  <c r="Y30" i="1"/>
  <c r="AF30" i="1" s="1"/>
  <c r="Z30" i="1"/>
  <c r="AG30" i="1" s="1"/>
  <c r="AC30" i="1"/>
  <c r="AJ30" i="1" s="1"/>
  <c r="AB30" i="1"/>
  <c r="AI30" i="1" s="1"/>
  <c r="X30" i="1"/>
  <c r="AE30" i="1" s="1"/>
  <c r="AD30" i="1"/>
  <c r="AK30" i="1" s="1"/>
  <c r="BY30" i="1"/>
  <c r="CP30" i="1" s="1"/>
  <c r="CQ30" i="1" s="1"/>
  <c r="CR30" i="1" s="1"/>
  <c r="CS30" i="1" s="1"/>
  <c r="CT30" i="1" s="1"/>
  <c r="CU30" i="1"/>
  <c r="CW30" i="1" s="1"/>
  <c r="AM50" i="1"/>
  <c r="CO50" i="1" s="1"/>
  <c r="AS49" i="1"/>
  <c r="AT30" i="1"/>
  <c r="AU30" i="1" s="1"/>
  <c r="AV30" i="1" s="1"/>
  <c r="AW30" i="1" s="1"/>
  <c r="AX30" i="1" s="1"/>
  <c r="CZ29" i="1"/>
  <c r="CY29" i="1"/>
  <c r="BN29" i="1"/>
  <c r="DE29" i="1" s="1"/>
  <c r="BR30" i="1"/>
  <c r="BU30" i="1"/>
  <c r="BS31" i="1" s="1"/>
  <c r="BJ29" i="1"/>
  <c r="BD29" i="1"/>
  <c r="BG29" i="1" s="1"/>
  <c r="BC29" i="1"/>
  <c r="BF29" i="1" s="1"/>
  <c r="BX48" i="1" l="1"/>
  <c r="E44" i="1"/>
  <c r="H44" i="1" s="1"/>
  <c r="BW43" i="1"/>
  <c r="CV47" i="1"/>
  <c r="AZ48" i="1"/>
  <c r="G49" i="1"/>
  <c r="F50" i="1"/>
  <c r="CC30" i="1"/>
  <c r="CJ30" i="1" s="1"/>
  <c r="CE30" i="1"/>
  <c r="CL30" i="1" s="1"/>
  <c r="CD30" i="1"/>
  <c r="CK30" i="1" s="1"/>
  <c r="CF30" i="1"/>
  <c r="CM30" i="1" s="1"/>
  <c r="CA30" i="1"/>
  <c r="CH30" i="1" s="1"/>
  <c r="BP31" i="1"/>
  <c r="D31" i="1" s="1"/>
  <c r="CB30" i="1"/>
  <c r="CI30" i="1" s="1"/>
  <c r="BZ30" i="1"/>
  <c r="CG30" i="1" s="1"/>
  <c r="AM51" i="1"/>
  <c r="CO51" i="1" s="1"/>
  <c r="AS50" i="1"/>
  <c r="DH29" i="1"/>
  <c r="DG29" i="1"/>
  <c r="DF29" i="1"/>
  <c r="DI29" i="1" s="1"/>
  <c r="CX30" i="1"/>
  <c r="DA30" i="1" s="1"/>
  <c r="DC29" i="1"/>
  <c r="DB29" i="1"/>
  <c r="BH29" i="1"/>
  <c r="BK29" i="1" s="1"/>
  <c r="AL30" i="1"/>
  <c r="BB30" i="1"/>
  <c r="BE30" i="1" s="1"/>
  <c r="BX49" i="1" l="1"/>
  <c r="F51" i="1"/>
  <c r="G50" i="1"/>
  <c r="CV48" i="1"/>
  <c r="AZ49" i="1"/>
  <c r="E45" i="1"/>
  <c r="H45" i="1" s="1"/>
  <c r="BW44" i="1"/>
  <c r="CN30" i="1"/>
  <c r="W31" i="1"/>
  <c r="AY31" i="1"/>
  <c r="BA31" i="1" s="1"/>
  <c r="AM52" i="1"/>
  <c r="CO52" i="1" s="1"/>
  <c r="AS51" i="1"/>
  <c r="DJ29" i="1"/>
  <c r="BQ31" i="1"/>
  <c r="DD29" i="1"/>
  <c r="BL29" i="1"/>
  <c r="BI30" i="1" s="1"/>
  <c r="BM30" i="1"/>
  <c r="BT31" i="1"/>
  <c r="BV31" i="1"/>
  <c r="BX50" i="1" l="1"/>
  <c r="CV49" i="1"/>
  <c r="AZ50" i="1"/>
  <c r="E46" i="1"/>
  <c r="H46" i="1" s="1"/>
  <c r="BW45" i="1"/>
  <c r="G51" i="1"/>
  <c r="F52" i="1"/>
  <c r="X31" i="1"/>
  <c r="AE31" i="1" s="1"/>
  <c r="Z31" i="1"/>
  <c r="AG31" i="1" s="1"/>
  <c r="AA31" i="1"/>
  <c r="AH31" i="1" s="1"/>
  <c r="AB31" i="1"/>
  <c r="AI31" i="1" s="1"/>
  <c r="AC31" i="1"/>
  <c r="AJ31" i="1" s="1"/>
  <c r="AD31" i="1"/>
  <c r="AK31" i="1" s="1"/>
  <c r="Y31" i="1"/>
  <c r="AF31" i="1" s="1"/>
  <c r="BY31" i="1"/>
  <c r="CP31" i="1" s="1"/>
  <c r="CQ31" i="1" s="1"/>
  <c r="CR31" i="1" s="1"/>
  <c r="CS31" i="1" s="1"/>
  <c r="CT31" i="1" s="1"/>
  <c r="CU31" i="1"/>
  <c r="CW31" i="1" s="1"/>
  <c r="AM53" i="1"/>
  <c r="CO53" i="1" s="1"/>
  <c r="AS52" i="1"/>
  <c r="AT31" i="1"/>
  <c r="AU31" i="1" s="1"/>
  <c r="AV31" i="1" s="1"/>
  <c r="AW31" i="1" s="1"/>
  <c r="AX31" i="1" s="1"/>
  <c r="CY30" i="1"/>
  <c r="DK29" i="1"/>
  <c r="DL29" i="1" s="1"/>
  <c r="DM29" i="1" s="1"/>
  <c r="BO29" i="1" s="1"/>
  <c r="DN29" i="1" s="1"/>
  <c r="DO29" i="1" s="1"/>
  <c r="BN30" i="1"/>
  <c r="DE30" i="1" s="1"/>
  <c r="BU31" i="1"/>
  <c r="BS32" i="1" s="1"/>
  <c r="BR31" i="1"/>
  <c r="BJ30" i="1"/>
  <c r="BC30" i="1"/>
  <c r="BF30" i="1" s="1"/>
  <c r="BD30" i="1"/>
  <c r="BG30" i="1" s="1"/>
  <c r="BX51" i="1" l="1"/>
  <c r="F53" i="1"/>
  <c r="G52" i="1"/>
  <c r="E47" i="1"/>
  <c r="H47" i="1" s="1"/>
  <c r="BW46" i="1"/>
  <c r="CV50" i="1"/>
  <c r="AZ51" i="1"/>
  <c r="CA31" i="1"/>
  <c r="CH31" i="1" s="1"/>
  <c r="CD31" i="1"/>
  <c r="CK31" i="1" s="1"/>
  <c r="CE31" i="1"/>
  <c r="CL31" i="1" s="1"/>
  <c r="BZ31" i="1"/>
  <c r="CG31" i="1" s="1"/>
  <c r="CF31" i="1"/>
  <c r="CM31" i="1" s="1"/>
  <c r="BP32" i="1"/>
  <c r="D32" i="1" s="1"/>
  <c r="CC31" i="1"/>
  <c r="CJ31" i="1" s="1"/>
  <c r="CB31" i="1"/>
  <c r="CI31" i="1" s="1"/>
  <c r="AM54" i="1"/>
  <c r="CO54" i="1" s="1"/>
  <c r="AS53" i="1"/>
  <c r="CX31" i="1"/>
  <c r="DA31" i="1" s="1"/>
  <c r="DG30" i="1"/>
  <c r="DF30" i="1"/>
  <c r="DI30" i="1" s="1"/>
  <c r="DH30" i="1"/>
  <c r="DB30" i="1"/>
  <c r="BH30" i="1"/>
  <c r="BK30" i="1" s="1"/>
  <c r="AL31" i="1"/>
  <c r="BB31" i="1"/>
  <c r="BE31" i="1" s="1"/>
  <c r="BX52" i="1" l="1"/>
  <c r="E48" i="1"/>
  <c r="H48" i="1" s="1"/>
  <c r="BW47" i="1"/>
  <c r="CV51" i="1"/>
  <c r="AZ52" i="1"/>
  <c r="F54" i="1"/>
  <c r="G53" i="1"/>
  <c r="BV32" i="1"/>
  <c r="BY32" i="1" s="1"/>
  <c r="CB32" i="1" s="1"/>
  <c r="CI32" i="1" s="1"/>
  <c r="CN31" i="1"/>
  <c r="W32" i="1"/>
  <c r="AY32" i="1"/>
  <c r="BA32" i="1" s="1"/>
  <c r="AM55" i="1"/>
  <c r="CO55" i="1" s="1"/>
  <c r="AS54" i="1"/>
  <c r="CZ30" i="1"/>
  <c r="DC30" i="1" s="1"/>
  <c r="DD30" i="1" s="1"/>
  <c r="DJ30" i="1"/>
  <c r="BQ32" i="1"/>
  <c r="BL30" i="1"/>
  <c r="BI31" i="1" s="1"/>
  <c r="BM31" i="1"/>
  <c r="BT32" i="1"/>
  <c r="BX53" i="1" l="1"/>
  <c r="CV52" i="1"/>
  <c r="AZ53" i="1"/>
  <c r="F55" i="1"/>
  <c r="G54" i="1"/>
  <c r="E49" i="1"/>
  <c r="H49" i="1" s="1"/>
  <c r="BW48" i="1"/>
  <c r="CA32" i="1"/>
  <c r="CH32" i="1" s="1"/>
  <c r="CP32" i="1"/>
  <c r="CQ32" i="1" s="1"/>
  <c r="CR32" i="1" s="1"/>
  <c r="CS32" i="1" s="1"/>
  <c r="CT32" i="1" s="1"/>
  <c r="CD32" i="1"/>
  <c r="CK32" i="1" s="1"/>
  <c r="CE32" i="1"/>
  <c r="CL32" i="1" s="1"/>
  <c r="CF32" i="1"/>
  <c r="CM32" i="1" s="1"/>
  <c r="BZ32" i="1"/>
  <c r="CG32" i="1" s="1"/>
  <c r="CC32" i="1"/>
  <c r="CJ32" i="1" s="1"/>
  <c r="CU32" i="1"/>
  <c r="CW32" i="1" s="1"/>
  <c r="Z32" i="1"/>
  <c r="AG32" i="1" s="1"/>
  <c r="X32" i="1"/>
  <c r="AE32" i="1" s="1"/>
  <c r="Y32" i="1"/>
  <c r="AF32" i="1" s="1"/>
  <c r="AB32" i="1"/>
  <c r="AI32" i="1" s="1"/>
  <c r="AD32" i="1"/>
  <c r="AK32" i="1" s="1"/>
  <c r="AA32" i="1"/>
  <c r="AH32" i="1" s="1"/>
  <c r="AC32" i="1"/>
  <c r="AJ32" i="1" s="1"/>
  <c r="AM56" i="1"/>
  <c r="CO56" i="1" s="1"/>
  <c r="AS55" i="1"/>
  <c r="AT32" i="1"/>
  <c r="AU32" i="1" s="1"/>
  <c r="AV32" i="1" s="1"/>
  <c r="AW32" i="1" s="1"/>
  <c r="AX32" i="1" s="1"/>
  <c r="CZ31" i="1"/>
  <c r="CY31" i="1"/>
  <c r="DK30" i="1"/>
  <c r="DL30" i="1" s="1"/>
  <c r="DM30" i="1" s="1"/>
  <c r="BO30" i="1" s="1"/>
  <c r="DN30" i="1" s="1"/>
  <c r="DO30" i="1" s="1"/>
  <c r="BN31" i="1"/>
  <c r="DE31" i="1" s="1"/>
  <c r="BR32" i="1"/>
  <c r="BU32" i="1"/>
  <c r="BS33" i="1" s="1"/>
  <c r="BJ31" i="1"/>
  <c r="BD31" i="1"/>
  <c r="BG31" i="1" s="1"/>
  <c r="BC31" i="1"/>
  <c r="BF31" i="1" s="1"/>
  <c r="BX54" i="1" l="1"/>
  <c r="F56" i="1"/>
  <c r="G55" i="1"/>
  <c r="CV53" i="1"/>
  <c r="AZ54" i="1"/>
  <c r="E50" i="1"/>
  <c r="H50" i="1" s="1"/>
  <c r="BW49" i="1"/>
  <c r="CN32" i="1"/>
  <c r="BP33" i="1"/>
  <c r="D33" i="1" s="1"/>
  <c r="BB32" i="1"/>
  <c r="BE32" i="1" s="1"/>
  <c r="AM57" i="1"/>
  <c r="CO57" i="1" s="1"/>
  <c r="AS56" i="1"/>
  <c r="DH31" i="1"/>
  <c r="DG31" i="1"/>
  <c r="DF31" i="1"/>
  <c r="DI31" i="1" s="1"/>
  <c r="CX32" i="1"/>
  <c r="DA32" i="1" s="1"/>
  <c r="DC31" i="1"/>
  <c r="DB31" i="1"/>
  <c r="BH31" i="1"/>
  <c r="BK31" i="1" s="1"/>
  <c r="AL32" i="1"/>
  <c r="BX55" i="1" l="1"/>
  <c r="E51" i="1"/>
  <c r="H51" i="1" s="1"/>
  <c r="BW50" i="1"/>
  <c r="CV54" i="1"/>
  <c r="AZ55" i="1"/>
  <c r="G56" i="1"/>
  <c r="F57" i="1"/>
  <c r="BV33" i="1"/>
  <c r="CU33" i="1" s="1"/>
  <c r="W33" i="1"/>
  <c r="AY33" i="1"/>
  <c r="BA33" i="1" s="1"/>
  <c r="BY33" i="1"/>
  <c r="CE33" i="1" s="1"/>
  <c r="CL33" i="1" s="1"/>
  <c r="AM58" i="1"/>
  <c r="CO58" i="1" s="1"/>
  <c r="AS57" i="1"/>
  <c r="CY32" i="1"/>
  <c r="CZ32" i="1"/>
  <c r="DC32" i="1" s="1"/>
  <c r="DJ31" i="1"/>
  <c r="BQ33" i="1"/>
  <c r="DD31" i="1"/>
  <c r="BL31" i="1"/>
  <c r="BI32" i="1" s="1"/>
  <c r="BM32" i="1"/>
  <c r="BT33" i="1"/>
  <c r="BD32" i="1"/>
  <c r="BG32" i="1" s="1"/>
  <c r="BC32" i="1"/>
  <c r="BF32" i="1" s="1"/>
  <c r="BX56" i="1" l="1"/>
  <c r="CV55" i="1"/>
  <c r="AZ56" i="1"/>
  <c r="G57" i="1"/>
  <c r="F58" i="1"/>
  <c r="E52" i="1"/>
  <c r="H52" i="1" s="1"/>
  <c r="BW51" i="1"/>
  <c r="CC33" i="1"/>
  <c r="CJ33" i="1" s="1"/>
  <c r="BZ33" i="1"/>
  <c r="CG33" i="1" s="1"/>
  <c r="CP33" i="1"/>
  <c r="CQ33" i="1" s="1"/>
  <c r="CR33" i="1" s="1"/>
  <c r="CS33" i="1" s="1"/>
  <c r="CT33" i="1" s="1"/>
  <c r="CF33" i="1"/>
  <c r="CM33" i="1" s="1"/>
  <c r="CD33" i="1"/>
  <c r="CK33" i="1" s="1"/>
  <c r="CB33" i="1"/>
  <c r="CI33" i="1" s="1"/>
  <c r="CA33" i="1"/>
  <c r="CH33" i="1" s="1"/>
  <c r="AA33" i="1"/>
  <c r="AH33" i="1" s="1"/>
  <c r="Z33" i="1"/>
  <c r="AG33" i="1" s="1"/>
  <c r="AB33" i="1"/>
  <c r="AI33" i="1" s="1"/>
  <c r="AC33" i="1"/>
  <c r="AJ33" i="1" s="1"/>
  <c r="X33" i="1"/>
  <c r="AE33" i="1" s="1"/>
  <c r="AD33" i="1"/>
  <c r="AK33" i="1" s="1"/>
  <c r="Y33" i="1"/>
  <c r="AF33" i="1" s="1"/>
  <c r="AM59" i="1"/>
  <c r="CO59" i="1" s="1"/>
  <c r="AS58" i="1"/>
  <c r="AT33" i="1"/>
  <c r="AU33" i="1" s="1"/>
  <c r="AV33" i="1" s="1"/>
  <c r="AW33" i="1" s="1"/>
  <c r="AX33" i="1" s="1"/>
  <c r="CW33" i="1"/>
  <c r="DK31" i="1"/>
  <c r="DL31" i="1" s="1"/>
  <c r="DM31" i="1" s="1"/>
  <c r="BO31" i="1" s="1"/>
  <c r="DN31" i="1" s="1"/>
  <c r="DO31" i="1" s="1"/>
  <c r="DB32" i="1"/>
  <c r="BN32" i="1"/>
  <c r="DE32" i="1" s="1"/>
  <c r="BU33" i="1"/>
  <c r="BS34" i="1" s="1"/>
  <c r="BR33" i="1"/>
  <c r="BJ32" i="1"/>
  <c r="BH32" i="1"/>
  <c r="BK32" i="1" s="1"/>
  <c r="BM33" i="1" s="1"/>
  <c r="BX57" i="1" l="1"/>
  <c r="G58" i="1"/>
  <c r="F59" i="1"/>
  <c r="E53" i="1"/>
  <c r="H53" i="1" s="1"/>
  <c r="BW52" i="1"/>
  <c r="CV56" i="1"/>
  <c r="AZ57" i="1"/>
  <c r="CN33" i="1"/>
  <c r="BP34" i="1"/>
  <c r="D34" i="1" s="1"/>
  <c r="AM60" i="1"/>
  <c r="CO60" i="1" s="1"/>
  <c r="AS59" i="1"/>
  <c r="CZ33" i="1"/>
  <c r="DC33" i="1" s="1"/>
  <c r="CY33" i="1"/>
  <c r="CX33" i="1"/>
  <c r="DA33" i="1" s="1"/>
  <c r="DH32" i="1"/>
  <c r="DG32" i="1"/>
  <c r="DJ32" i="1" s="1"/>
  <c r="DF32" i="1"/>
  <c r="DI32" i="1" s="1"/>
  <c r="DD32" i="1"/>
  <c r="BL32" i="1"/>
  <c r="BI33" i="1" s="1"/>
  <c r="AL33" i="1"/>
  <c r="BB33" i="1"/>
  <c r="BE33" i="1" s="1"/>
  <c r="BD33" i="1"/>
  <c r="BG33" i="1" s="1"/>
  <c r="BX58" i="1" l="1"/>
  <c r="E54" i="1"/>
  <c r="H54" i="1" s="1"/>
  <c r="BW53" i="1"/>
  <c r="CV57" i="1"/>
  <c r="AZ58" i="1"/>
  <c r="G59" i="1"/>
  <c r="F60" i="1"/>
  <c r="BV34" i="1"/>
  <c r="CU34" i="1" s="1"/>
  <c r="CW34" i="1" s="1"/>
  <c r="W34" i="1"/>
  <c r="AY34" i="1"/>
  <c r="BA34" i="1" s="1"/>
  <c r="AM61" i="1"/>
  <c r="CO61" i="1" s="1"/>
  <c r="AS60" i="1"/>
  <c r="DK32" i="1"/>
  <c r="DL32" i="1" s="1"/>
  <c r="DM32" i="1" s="1"/>
  <c r="BO32" i="1" s="1"/>
  <c r="DN32" i="1" s="1"/>
  <c r="DO32" i="1" s="1"/>
  <c r="DB33" i="1"/>
  <c r="BQ34" i="1"/>
  <c r="BN33" i="1"/>
  <c r="DE33" i="1" s="1"/>
  <c r="BT34" i="1"/>
  <c r="BJ33" i="1"/>
  <c r="BC33" i="1"/>
  <c r="BF33" i="1" s="1"/>
  <c r="BH33" i="1" s="1"/>
  <c r="BK33" i="1" s="1"/>
  <c r="BM34" i="1" s="1"/>
  <c r="BY34" i="1" l="1"/>
  <c r="CF34" i="1" s="1"/>
  <c r="CM34" i="1" s="1"/>
  <c r="BX59" i="1"/>
  <c r="F61" i="1"/>
  <c r="G60" i="1"/>
  <c r="CV58" i="1"/>
  <c r="AZ59" i="1"/>
  <c r="E55" i="1"/>
  <c r="H55" i="1" s="1"/>
  <c r="BW54" i="1"/>
  <c r="CC34" i="1"/>
  <c r="CJ34" i="1" s="1"/>
  <c r="CE34" i="1"/>
  <c r="CL34" i="1" s="1"/>
  <c r="CP34" i="1"/>
  <c r="CQ34" i="1" s="1"/>
  <c r="CR34" i="1" s="1"/>
  <c r="CS34" i="1" s="1"/>
  <c r="CT34" i="1" s="1"/>
  <c r="CD34" i="1"/>
  <c r="CK34" i="1" s="1"/>
  <c r="CB34" i="1"/>
  <c r="CI34" i="1" s="1"/>
  <c r="CA34" i="1"/>
  <c r="CH34" i="1" s="1"/>
  <c r="BZ34" i="1"/>
  <c r="CG34" i="1" s="1"/>
  <c r="X34" i="1"/>
  <c r="AE34" i="1" s="1"/>
  <c r="Z34" i="1"/>
  <c r="AG34" i="1" s="1"/>
  <c r="AD34" i="1"/>
  <c r="AK34" i="1" s="1"/>
  <c r="AA34" i="1"/>
  <c r="AH34" i="1" s="1"/>
  <c r="AB34" i="1"/>
  <c r="AI34" i="1" s="1"/>
  <c r="AC34" i="1"/>
  <c r="AJ34" i="1" s="1"/>
  <c r="Y34" i="1"/>
  <c r="AF34" i="1" s="1"/>
  <c r="AM62" i="1"/>
  <c r="CO62" i="1" s="1"/>
  <c r="AS61" i="1"/>
  <c r="AT34" i="1"/>
  <c r="AU34" i="1" s="1"/>
  <c r="AV34" i="1" s="1"/>
  <c r="AW34" i="1" s="1"/>
  <c r="AX34" i="1" s="1"/>
  <c r="DH33" i="1"/>
  <c r="DG33" i="1"/>
  <c r="DJ33" i="1" s="1"/>
  <c r="DF33" i="1"/>
  <c r="DI33" i="1" s="1"/>
  <c r="DD33" i="1"/>
  <c r="BR34" i="1"/>
  <c r="BU34" i="1"/>
  <c r="BS35" i="1" s="1"/>
  <c r="BL33" i="1"/>
  <c r="BI34" i="1" s="1"/>
  <c r="BX60" i="1" l="1"/>
  <c r="CV59" i="1"/>
  <c r="AZ60" i="1"/>
  <c r="E56" i="1"/>
  <c r="H56" i="1" s="1"/>
  <c r="BW55" i="1"/>
  <c r="F62" i="1"/>
  <c r="G61" i="1"/>
  <c r="CN34" i="1"/>
  <c r="BP35" i="1"/>
  <c r="D35" i="1" s="1"/>
  <c r="AM63" i="1"/>
  <c r="CO63" i="1" s="1"/>
  <c r="AS62" i="1"/>
  <c r="CY34" i="1"/>
  <c r="DB34" i="1" s="1"/>
  <c r="CX34" i="1"/>
  <c r="DA34" i="1" s="1"/>
  <c r="CZ34" i="1"/>
  <c r="DC34" i="1" s="1"/>
  <c r="DK33" i="1"/>
  <c r="DL33" i="1" s="1"/>
  <c r="DM33" i="1" s="1"/>
  <c r="BO33" i="1" s="1"/>
  <c r="DN33" i="1" s="1"/>
  <c r="DO33" i="1" s="1"/>
  <c r="BN34" i="1"/>
  <c r="DE34" i="1" s="1"/>
  <c r="BJ34" i="1"/>
  <c r="BB34" i="1"/>
  <c r="BE34" i="1" s="1"/>
  <c r="AL34" i="1"/>
  <c r="BX61" i="1" l="1"/>
  <c r="E57" i="1"/>
  <c r="H57" i="1" s="1"/>
  <c r="BW56" i="1"/>
  <c r="CV60" i="1"/>
  <c r="AZ61" i="1"/>
  <c r="G62" i="1"/>
  <c r="F63" i="1"/>
  <c r="W35" i="1"/>
  <c r="AY35" i="1"/>
  <c r="BA35" i="1" s="1"/>
  <c r="AM64" i="1"/>
  <c r="CO64" i="1" s="1"/>
  <c r="AS63" i="1"/>
  <c r="DH34" i="1"/>
  <c r="DK34" i="1" s="1"/>
  <c r="DG34" i="1"/>
  <c r="DJ34" i="1" s="1"/>
  <c r="DF34" i="1"/>
  <c r="DI34" i="1" s="1"/>
  <c r="DD34" i="1"/>
  <c r="BQ35" i="1"/>
  <c r="BT35" i="1"/>
  <c r="BV35" i="1"/>
  <c r="BX62" i="1" l="1"/>
  <c r="F64" i="1"/>
  <c r="G63" i="1"/>
  <c r="CV61" i="1"/>
  <c r="AZ62" i="1"/>
  <c r="E58" i="1"/>
  <c r="H58" i="1" s="1"/>
  <c r="BW57" i="1"/>
  <c r="Z35" i="1"/>
  <c r="AG35" i="1" s="1"/>
  <c r="X35" i="1"/>
  <c r="AE35" i="1" s="1"/>
  <c r="Y35" i="1"/>
  <c r="AF35" i="1" s="1"/>
  <c r="AC35" i="1"/>
  <c r="AJ35" i="1" s="1"/>
  <c r="AB35" i="1"/>
  <c r="AI35" i="1" s="1"/>
  <c r="AD35" i="1"/>
  <c r="AK35" i="1" s="1"/>
  <c r="AA35" i="1"/>
  <c r="AH35" i="1" s="1"/>
  <c r="BY35" i="1"/>
  <c r="CP35" i="1" s="1"/>
  <c r="CQ35" i="1" s="1"/>
  <c r="CR35" i="1" s="1"/>
  <c r="CS35" i="1" s="1"/>
  <c r="CT35" i="1" s="1"/>
  <c r="CU35" i="1"/>
  <c r="CW35" i="1" s="1"/>
  <c r="AM65" i="1"/>
  <c r="CO65" i="1" s="1"/>
  <c r="AS64" i="1"/>
  <c r="AT35" i="1"/>
  <c r="AU35" i="1" s="1"/>
  <c r="AV35" i="1" s="1"/>
  <c r="AW35" i="1" s="1"/>
  <c r="AX35" i="1" s="1"/>
  <c r="DL34" i="1"/>
  <c r="DM34" i="1" s="1"/>
  <c r="BO34" i="1" s="1"/>
  <c r="DN34" i="1" s="1"/>
  <c r="DO34" i="1" s="1"/>
  <c r="BU35" i="1"/>
  <c r="BS36" i="1" s="1"/>
  <c r="BR35" i="1"/>
  <c r="BC34" i="1"/>
  <c r="BF34" i="1" s="1"/>
  <c r="BD34" i="1"/>
  <c r="BG34" i="1" s="1"/>
  <c r="BX63" i="1" l="1"/>
  <c r="CV62" i="1"/>
  <c r="AZ63" i="1"/>
  <c r="E59" i="1"/>
  <c r="H59" i="1" s="1"/>
  <c r="BW58" i="1"/>
  <c r="F65" i="1"/>
  <c r="G64" i="1"/>
  <c r="CA35" i="1"/>
  <c r="CH35" i="1" s="1"/>
  <c r="BZ35" i="1"/>
  <c r="CG35" i="1" s="1"/>
  <c r="CB35" i="1"/>
  <c r="CI35" i="1" s="1"/>
  <c r="CC35" i="1"/>
  <c r="CJ35" i="1" s="1"/>
  <c r="CF35" i="1"/>
  <c r="CM35" i="1" s="1"/>
  <c r="CD35" i="1"/>
  <c r="CK35" i="1" s="1"/>
  <c r="CE35" i="1"/>
  <c r="CL35" i="1" s="1"/>
  <c r="BP36" i="1"/>
  <c r="D36" i="1" s="1"/>
  <c r="AM66" i="1"/>
  <c r="CO66" i="1" s="1"/>
  <c r="AS65" i="1"/>
  <c r="CZ35" i="1"/>
  <c r="DC35" i="1" s="1"/>
  <c r="CY35" i="1"/>
  <c r="CX35" i="1"/>
  <c r="DA35" i="1" s="1"/>
  <c r="BC35" i="1"/>
  <c r="BF35" i="1" s="1"/>
  <c r="BH34" i="1"/>
  <c r="BK34" i="1" s="1"/>
  <c r="BD35" i="1"/>
  <c r="BG35" i="1" s="1"/>
  <c r="AL35" i="1"/>
  <c r="BB35" i="1"/>
  <c r="BE35" i="1" s="1"/>
  <c r="BX64" i="1" l="1"/>
  <c r="E60" i="1"/>
  <c r="H60" i="1" s="1"/>
  <c r="BW59" i="1"/>
  <c r="G65" i="1"/>
  <c r="F66" i="1"/>
  <c r="CV63" i="1"/>
  <c r="AZ64" i="1"/>
  <c r="BV36" i="1"/>
  <c r="BY36" i="1" s="1"/>
  <c r="CA36" i="1" s="1"/>
  <c r="CH36" i="1" s="1"/>
  <c r="BQ36" i="1"/>
  <c r="CN35" i="1"/>
  <c r="AY36" i="1"/>
  <c r="BA36" i="1" s="1"/>
  <c r="AM67" i="1"/>
  <c r="CO67" i="1" s="1"/>
  <c r="AS66" i="1"/>
  <c r="DB35" i="1"/>
  <c r="DD35" i="1" s="1"/>
  <c r="BL34" i="1"/>
  <c r="BI35" i="1" s="1"/>
  <c r="BM35" i="1"/>
  <c r="BT36" i="1"/>
  <c r="BH35" i="1"/>
  <c r="BK35" i="1" s="1"/>
  <c r="BM36" i="1" s="1"/>
  <c r="BX65" i="1" l="1"/>
  <c r="CU36" i="1"/>
  <c r="CW36" i="1" s="1"/>
  <c r="CV64" i="1"/>
  <c r="AZ65" i="1"/>
  <c r="G66" i="1"/>
  <c r="F67" i="1"/>
  <c r="E61" i="1"/>
  <c r="H61" i="1" s="1"/>
  <c r="BW60" i="1"/>
  <c r="W36" i="1"/>
  <c r="Y36" i="1" s="1"/>
  <c r="AF36" i="1" s="1"/>
  <c r="CF36" i="1"/>
  <c r="CM36" i="1" s="1"/>
  <c r="CC36" i="1"/>
  <c r="CJ36" i="1" s="1"/>
  <c r="CD36" i="1"/>
  <c r="CK36" i="1" s="1"/>
  <c r="CE36" i="1"/>
  <c r="CL36" i="1" s="1"/>
  <c r="CP36" i="1"/>
  <c r="CQ36" i="1" s="1"/>
  <c r="CR36" i="1" s="1"/>
  <c r="CS36" i="1" s="1"/>
  <c r="CT36" i="1" s="1"/>
  <c r="CB36" i="1"/>
  <c r="CI36" i="1" s="1"/>
  <c r="BZ36" i="1"/>
  <c r="CG36" i="1" s="1"/>
  <c r="AM68" i="1"/>
  <c r="CO68" i="1" s="1"/>
  <c r="AS67" i="1"/>
  <c r="BN35" i="1"/>
  <c r="DE35" i="1" s="1"/>
  <c r="BR36" i="1"/>
  <c r="BU36" i="1"/>
  <c r="BS37" i="1" s="1"/>
  <c r="BJ35" i="1"/>
  <c r="BL35" i="1" s="1"/>
  <c r="BX66" i="1" l="1"/>
  <c r="X36" i="1"/>
  <c r="AE36" i="1" s="1"/>
  <c r="AT36" i="1"/>
  <c r="AU36" i="1" s="1"/>
  <c r="AV36" i="1" s="1"/>
  <c r="AW36" i="1" s="1"/>
  <c r="AX36" i="1" s="1"/>
  <c r="AD36" i="1"/>
  <c r="AK36" i="1" s="1"/>
  <c r="AB36" i="1"/>
  <c r="AI36" i="1" s="1"/>
  <c r="E62" i="1"/>
  <c r="H62" i="1" s="1"/>
  <c r="BW61" i="1"/>
  <c r="Z36" i="1"/>
  <c r="AG36" i="1" s="1"/>
  <c r="G67" i="1"/>
  <c r="F68" i="1"/>
  <c r="AA36" i="1"/>
  <c r="AH36" i="1" s="1"/>
  <c r="CV65" i="1"/>
  <c r="AZ66" i="1"/>
  <c r="AC36" i="1"/>
  <c r="AJ36" i="1" s="1"/>
  <c r="CN36" i="1"/>
  <c r="BP37" i="1"/>
  <c r="D37" i="1" s="1"/>
  <c r="AM69" i="1"/>
  <c r="CO69" i="1" s="1"/>
  <c r="AS68" i="1"/>
  <c r="DH35" i="1"/>
  <c r="DK35" i="1" s="1"/>
  <c r="DG35" i="1"/>
  <c r="DJ35" i="1" s="1"/>
  <c r="DF35" i="1"/>
  <c r="DI35" i="1" s="1"/>
  <c r="CZ36" i="1"/>
  <c r="DC36" i="1" s="1"/>
  <c r="CY36" i="1"/>
  <c r="DB36" i="1" s="1"/>
  <c r="CX36" i="1"/>
  <c r="DA36" i="1" s="1"/>
  <c r="BI36" i="1"/>
  <c r="BB36" i="1" l="1"/>
  <c r="BE36" i="1" s="1"/>
  <c r="BD36" i="1"/>
  <c r="BG36" i="1" s="1"/>
  <c r="BX67" i="1"/>
  <c r="BC36" i="1"/>
  <c r="BF36" i="1" s="1"/>
  <c r="AL36" i="1"/>
  <c r="CV66" i="1"/>
  <c r="AZ67" i="1"/>
  <c r="E63" i="1"/>
  <c r="H63" i="1" s="1"/>
  <c r="BW62" i="1"/>
  <c r="G68" i="1"/>
  <c r="F69" i="1"/>
  <c r="BV37" i="1"/>
  <c r="CU37" i="1" s="1"/>
  <c r="W37" i="1"/>
  <c r="AM70" i="1"/>
  <c r="AS69" i="1"/>
  <c r="DL35" i="1"/>
  <c r="DM35" i="1" s="1"/>
  <c r="BO35" i="1" s="1"/>
  <c r="DN35" i="1" s="1"/>
  <c r="DO35" i="1" s="1"/>
  <c r="BT37" i="1"/>
  <c r="BU37" i="1" s="1"/>
  <c r="BS38" i="1" s="1"/>
  <c r="DD36" i="1"/>
  <c r="BQ37" i="1"/>
  <c r="BR37" i="1" s="1"/>
  <c r="BN36" i="1"/>
  <c r="DE36" i="1" s="1"/>
  <c r="BJ36" i="1"/>
  <c r="BH36" i="1" l="1"/>
  <c r="BK36" i="1" s="1"/>
  <c r="BM37" i="1" s="1"/>
  <c r="BX68" i="1"/>
  <c r="G69" i="1"/>
  <c r="F70" i="1"/>
  <c r="G70" i="1" s="1"/>
  <c r="E64" i="1"/>
  <c r="H64" i="1" s="1"/>
  <c r="BW63" i="1"/>
  <c r="CV67" i="1"/>
  <c r="AZ68" i="1"/>
  <c r="BY37" i="1"/>
  <c r="CF37" i="1" s="1"/>
  <c r="CM37" i="1" s="1"/>
  <c r="AY37" i="1"/>
  <c r="BA37" i="1" s="1"/>
  <c r="BP38" i="1"/>
  <c r="D38" i="1" s="1"/>
  <c r="X37" i="1"/>
  <c r="AE37" i="1" s="1"/>
  <c r="AD37" i="1"/>
  <c r="AK37" i="1" s="1"/>
  <c r="AC37" i="1"/>
  <c r="AJ37" i="1" s="1"/>
  <c r="Z37" i="1"/>
  <c r="AG37" i="1" s="1"/>
  <c r="AA37" i="1"/>
  <c r="AH37" i="1" s="1"/>
  <c r="AB37" i="1"/>
  <c r="AI37" i="1" s="1"/>
  <c r="Y37" i="1"/>
  <c r="AF37" i="1" s="1"/>
  <c r="AS70" i="1"/>
  <c r="CO70" i="1"/>
  <c r="AT37" i="1"/>
  <c r="AU37" i="1" s="1"/>
  <c r="AV37" i="1" s="1"/>
  <c r="AW37" i="1" s="1"/>
  <c r="AX37" i="1" s="1"/>
  <c r="CW37" i="1"/>
  <c r="DG36" i="1"/>
  <c r="DJ36" i="1" s="1"/>
  <c r="DF36" i="1"/>
  <c r="DI36" i="1" s="1"/>
  <c r="DH36" i="1"/>
  <c r="DK36" i="1" s="1"/>
  <c r="BL36" i="1" l="1"/>
  <c r="BI37" i="1" s="1"/>
  <c r="BJ37" i="1" s="1"/>
  <c r="BX70" i="1"/>
  <c r="BX69" i="1"/>
  <c r="BZ37" i="1"/>
  <c r="CG37" i="1" s="1"/>
  <c r="CC37" i="1"/>
  <c r="CJ37" i="1" s="1"/>
  <c r="CB37" i="1"/>
  <c r="CI37" i="1" s="1"/>
  <c r="CA37" i="1"/>
  <c r="CH37" i="1" s="1"/>
  <c r="CV68" i="1"/>
  <c r="AZ69" i="1"/>
  <c r="CE37" i="1"/>
  <c r="CL37" i="1" s="1"/>
  <c r="E65" i="1"/>
  <c r="H65" i="1" s="1"/>
  <c r="BW64" i="1"/>
  <c r="CP37" i="1"/>
  <c r="CQ37" i="1" s="1"/>
  <c r="CR37" i="1" s="1"/>
  <c r="CS37" i="1" s="1"/>
  <c r="CT37" i="1" s="1"/>
  <c r="CD37" i="1"/>
  <c r="CK37" i="1" s="1"/>
  <c r="BV38" i="1"/>
  <c r="BY38" i="1" s="1"/>
  <c r="CP38" i="1" s="1"/>
  <c r="CQ38" i="1" s="1"/>
  <c r="CR38" i="1" s="1"/>
  <c r="CS38" i="1" s="1"/>
  <c r="CT38" i="1" s="1"/>
  <c r="W38" i="1"/>
  <c r="AT38" i="1" s="1"/>
  <c r="AU38" i="1" s="1"/>
  <c r="AV38" i="1" s="1"/>
  <c r="AW38" i="1" s="1"/>
  <c r="AX38" i="1" s="1"/>
  <c r="AY38" i="1"/>
  <c r="BA38" i="1" s="1"/>
  <c r="BB37" i="1"/>
  <c r="BE37" i="1" s="1"/>
  <c r="BC37" i="1"/>
  <c r="BF37" i="1" s="1"/>
  <c r="BD37" i="1"/>
  <c r="BG37" i="1" s="1"/>
  <c r="DL36" i="1"/>
  <c r="DM36" i="1" s="1"/>
  <c r="BO36" i="1" s="1"/>
  <c r="DN36" i="1" s="1"/>
  <c r="DO36" i="1" s="1"/>
  <c r="AL37" i="1"/>
  <c r="BQ38" i="1"/>
  <c r="BT38" i="1"/>
  <c r="BN37" i="1" l="1"/>
  <c r="DE37" i="1" s="1"/>
  <c r="DF37" i="1" s="1"/>
  <c r="DI37" i="1" s="1"/>
  <c r="CN37" i="1"/>
  <c r="CU38" i="1"/>
  <c r="CW38" i="1" s="1"/>
  <c r="CX37" i="1"/>
  <c r="DA37" i="1" s="1"/>
  <c r="CY37" i="1"/>
  <c r="DB37" i="1" s="1"/>
  <c r="CZ37" i="1"/>
  <c r="DC37" i="1" s="1"/>
  <c r="CV69" i="1"/>
  <c r="AZ70" i="1"/>
  <c r="CV70" i="1" s="1"/>
  <c r="E66" i="1"/>
  <c r="H66" i="1" s="1"/>
  <c r="BW65" i="1"/>
  <c r="BZ38" i="1"/>
  <c r="CG38" i="1" s="1"/>
  <c r="CA38" i="1"/>
  <c r="CH38" i="1" s="1"/>
  <c r="CC38" i="1"/>
  <c r="CJ38" i="1" s="1"/>
  <c r="CB38" i="1"/>
  <c r="CI38" i="1" s="1"/>
  <c r="CD38" i="1"/>
  <c r="CK38" i="1" s="1"/>
  <c r="CE38" i="1"/>
  <c r="CL38" i="1" s="1"/>
  <c r="CF38" i="1"/>
  <c r="CM38" i="1" s="1"/>
  <c r="Z38" i="1"/>
  <c r="AG38" i="1" s="1"/>
  <c r="Y38" i="1"/>
  <c r="AF38" i="1" s="1"/>
  <c r="X38" i="1"/>
  <c r="AE38" i="1" s="1"/>
  <c r="AC38" i="1"/>
  <c r="AJ38" i="1" s="1"/>
  <c r="AA38" i="1"/>
  <c r="AH38" i="1" s="1"/>
  <c r="AD38" i="1"/>
  <c r="AK38" i="1" s="1"/>
  <c r="AB38" i="1"/>
  <c r="AI38" i="1" s="1"/>
  <c r="BH37" i="1"/>
  <c r="BK37" i="1" s="1"/>
  <c r="BM38" i="1" s="1"/>
  <c r="BU38" i="1"/>
  <c r="BS39" i="1" s="1"/>
  <c r="BR38" i="1"/>
  <c r="DG37" i="1" l="1"/>
  <c r="DJ37" i="1" s="1"/>
  <c r="DH37" i="1"/>
  <c r="DK37" i="1" s="1"/>
  <c r="DD37" i="1"/>
  <c r="E67" i="1"/>
  <c r="H67" i="1" s="1"/>
  <c r="BW66" i="1"/>
  <c r="CN38" i="1"/>
  <c r="BP39" i="1"/>
  <c r="D39" i="1" s="1"/>
  <c r="BL37" i="1"/>
  <c r="BI38" i="1" s="1"/>
  <c r="BN38" i="1" s="1"/>
  <c r="DE38" i="1" s="1"/>
  <c r="CZ38" i="1"/>
  <c r="DC38" i="1" s="1"/>
  <c r="CY38" i="1"/>
  <c r="CX38" i="1"/>
  <c r="DA38" i="1" s="1"/>
  <c r="DL37" i="1"/>
  <c r="BB38" i="1"/>
  <c r="BE38" i="1" s="1"/>
  <c r="AL38" i="1"/>
  <c r="DM37" i="1" l="1"/>
  <c r="BO37" i="1" s="1"/>
  <c r="DN37" i="1" s="1"/>
  <c r="DO37" i="1" s="1"/>
  <c r="E68" i="1"/>
  <c r="H68" i="1" s="1"/>
  <c r="BW67" i="1"/>
  <c r="BV39" i="1"/>
  <c r="BY39" i="1" s="1"/>
  <c r="CP39" i="1" s="1"/>
  <c r="CQ39" i="1" s="1"/>
  <c r="CR39" i="1" s="1"/>
  <c r="CS39" i="1" s="1"/>
  <c r="CT39" i="1" s="1"/>
  <c r="W39" i="1"/>
  <c r="AT39" i="1" s="1"/>
  <c r="AU39" i="1" s="1"/>
  <c r="AV39" i="1" s="1"/>
  <c r="AW39" i="1" s="1"/>
  <c r="AX39" i="1" s="1"/>
  <c r="AY39" i="1"/>
  <c r="BA39" i="1" s="1"/>
  <c r="BJ38" i="1"/>
  <c r="DH38" i="1"/>
  <c r="DG38" i="1"/>
  <c r="DF38" i="1"/>
  <c r="DI38" i="1" s="1"/>
  <c r="DB38" i="1"/>
  <c r="BQ39" i="1"/>
  <c r="BT39" i="1"/>
  <c r="CU39" i="1" l="1"/>
  <c r="CW39" i="1" s="1"/>
  <c r="E69" i="1"/>
  <c r="H69" i="1" s="1"/>
  <c r="BW68" i="1"/>
  <c r="CD39" i="1"/>
  <c r="CK39" i="1" s="1"/>
  <c r="CC39" i="1"/>
  <c r="CJ39" i="1" s="1"/>
  <c r="CE39" i="1"/>
  <c r="CL39" i="1" s="1"/>
  <c r="CF39" i="1"/>
  <c r="CM39" i="1" s="1"/>
  <c r="BZ39" i="1"/>
  <c r="CG39" i="1" s="1"/>
  <c r="CA39" i="1"/>
  <c r="CH39" i="1" s="1"/>
  <c r="CB39" i="1"/>
  <c r="CI39" i="1" s="1"/>
  <c r="AA39" i="1"/>
  <c r="AH39" i="1" s="1"/>
  <c r="Z39" i="1"/>
  <c r="AG39" i="1" s="1"/>
  <c r="AB39" i="1"/>
  <c r="AI39" i="1" s="1"/>
  <c r="AC39" i="1"/>
  <c r="AJ39" i="1" s="1"/>
  <c r="AD39" i="1"/>
  <c r="AK39" i="1" s="1"/>
  <c r="Y39" i="1"/>
  <c r="AF39" i="1" s="1"/>
  <c r="X39" i="1"/>
  <c r="AE39" i="1" s="1"/>
  <c r="DJ38" i="1"/>
  <c r="DD38" i="1"/>
  <c r="BR39" i="1"/>
  <c r="BU39" i="1"/>
  <c r="BS40" i="1" s="1"/>
  <c r="BC38" i="1"/>
  <c r="BF38" i="1" s="1"/>
  <c r="BD38" i="1"/>
  <c r="BG38" i="1" s="1"/>
  <c r="E70" i="1" l="1"/>
  <c r="BW69" i="1"/>
  <c r="CN39" i="1"/>
  <c r="BP40" i="1"/>
  <c r="D40" i="1" s="1"/>
  <c r="CZ39" i="1"/>
  <c r="DC39" i="1" s="1"/>
  <c r="CY39" i="1"/>
  <c r="CX39" i="1"/>
  <c r="DA39" i="1" s="1"/>
  <c r="DK38" i="1"/>
  <c r="DL38" i="1" s="1"/>
  <c r="DM38" i="1" s="1"/>
  <c r="BO38" i="1" s="1"/>
  <c r="DN38" i="1" s="1"/>
  <c r="DO38" i="1" s="1"/>
  <c r="BH38" i="1"/>
  <c r="BK38" i="1" s="1"/>
  <c r="AL39" i="1"/>
  <c r="BB39" i="1"/>
  <c r="BC39" i="1"/>
  <c r="BF39" i="1" s="1"/>
  <c r="BD39" i="1"/>
  <c r="BG39" i="1" s="1"/>
  <c r="BW70" i="1" l="1"/>
  <c r="H70" i="1"/>
  <c r="W40" i="1"/>
  <c r="AT40" i="1" s="1"/>
  <c r="AU40" i="1" s="1"/>
  <c r="AV40" i="1" s="1"/>
  <c r="AW40" i="1" s="1"/>
  <c r="AX40" i="1" s="1"/>
  <c r="AY40" i="1"/>
  <c r="BA40" i="1" s="1"/>
  <c r="BE39" i="1"/>
  <c r="BH39" i="1" s="1"/>
  <c r="BK39" i="1" s="1"/>
  <c r="BM40" i="1" s="1"/>
  <c r="DB39" i="1"/>
  <c r="BQ40" i="1"/>
  <c r="BL38" i="1"/>
  <c r="BI39" i="1" s="1"/>
  <c r="BM39" i="1"/>
  <c r="BT40" i="1"/>
  <c r="BV40" i="1"/>
  <c r="X40" i="1" l="1"/>
  <c r="AE40" i="1" s="1"/>
  <c r="AC40" i="1"/>
  <c r="AJ40" i="1" s="1"/>
  <c r="AD40" i="1"/>
  <c r="AK40" i="1" s="1"/>
  <c r="Z40" i="1"/>
  <c r="AG40" i="1" s="1"/>
  <c r="AB40" i="1"/>
  <c r="AI40" i="1" s="1"/>
  <c r="AA40" i="1"/>
  <c r="AH40" i="1" s="1"/>
  <c r="Y40" i="1"/>
  <c r="AF40" i="1" s="1"/>
  <c r="BY40" i="1"/>
  <c r="CP40" i="1" s="1"/>
  <c r="CQ40" i="1" s="1"/>
  <c r="CR40" i="1" s="1"/>
  <c r="CS40" i="1" s="1"/>
  <c r="CT40" i="1" s="1"/>
  <c r="CU40" i="1"/>
  <c r="CW40" i="1" s="1"/>
  <c r="DD39" i="1"/>
  <c r="BN39" i="1"/>
  <c r="DE39" i="1" s="1"/>
  <c r="BU40" i="1"/>
  <c r="BS41" i="1" s="1"/>
  <c r="BR40" i="1"/>
  <c r="BJ39" i="1"/>
  <c r="BL39" i="1" s="1"/>
  <c r="CD40" i="1" l="1"/>
  <c r="CK40" i="1" s="1"/>
  <c r="CF40" i="1"/>
  <c r="CM40" i="1" s="1"/>
  <c r="CE40" i="1"/>
  <c r="CL40" i="1" s="1"/>
  <c r="BP41" i="1"/>
  <c r="D41" i="1" s="1"/>
  <c r="CA40" i="1"/>
  <c r="CH40" i="1" s="1"/>
  <c r="CB40" i="1"/>
  <c r="CI40" i="1" s="1"/>
  <c r="CC40" i="1"/>
  <c r="CJ40" i="1" s="1"/>
  <c r="BZ40" i="1"/>
  <c r="CG40" i="1" s="1"/>
  <c r="DH39" i="1"/>
  <c r="DK39" i="1" s="1"/>
  <c r="DG39" i="1"/>
  <c r="DJ39" i="1" s="1"/>
  <c r="DF39" i="1"/>
  <c r="DI39" i="1" s="1"/>
  <c r="CX40" i="1"/>
  <c r="DA40" i="1" s="1"/>
  <c r="BI40" i="1"/>
  <c r="BB40" i="1"/>
  <c r="BC40" i="1"/>
  <c r="BF40" i="1" s="1"/>
  <c r="BD40" i="1"/>
  <c r="BG40" i="1" s="1"/>
  <c r="AL40" i="1"/>
  <c r="CN40" i="1" l="1"/>
  <c r="W41" i="1"/>
  <c r="AT41" i="1" s="1"/>
  <c r="AU41" i="1" s="1"/>
  <c r="AV41" i="1" s="1"/>
  <c r="AW41" i="1" s="1"/>
  <c r="AX41" i="1" s="1"/>
  <c r="AY41" i="1"/>
  <c r="BA41" i="1" s="1"/>
  <c r="BE40" i="1"/>
  <c r="BH40" i="1" s="1"/>
  <c r="BK40" i="1" s="1"/>
  <c r="BM41" i="1" s="1"/>
  <c r="CY40" i="1"/>
  <c r="DL39" i="1"/>
  <c r="DM39" i="1" s="1"/>
  <c r="BO39" i="1" s="1"/>
  <c r="DN39" i="1" s="1"/>
  <c r="DO39" i="1" s="1"/>
  <c r="CZ40" i="1"/>
  <c r="DC40" i="1" s="1"/>
  <c r="BQ41" i="1"/>
  <c r="BN40" i="1"/>
  <c r="DE40" i="1" s="1"/>
  <c r="BT41" i="1"/>
  <c r="BJ40" i="1"/>
  <c r="BV41" i="1"/>
  <c r="Z41" i="1" l="1"/>
  <c r="AG41" i="1" s="1"/>
  <c r="X41" i="1"/>
  <c r="AE41" i="1" s="1"/>
  <c r="Y41" i="1"/>
  <c r="AF41" i="1" s="1"/>
  <c r="AD41" i="1"/>
  <c r="AK41" i="1" s="1"/>
  <c r="AC41" i="1"/>
  <c r="AJ41" i="1" s="1"/>
  <c r="AA41" i="1"/>
  <c r="AH41" i="1" s="1"/>
  <c r="AB41" i="1"/>
  <c r="AI41" i="1" s="1"/>
  <c r="BY41" i="1"/>
  <c r="CP41" i="1" s="1"/>
  <c r="CQ41" i="1" s="1"/>
  <c r="CR41" i="1" s="1"/>
  <c r="CS41" i="1" s="1"/>
  <c r="CT41" i="1" s="1"/>
  <c r="CU41" i="1"/>
  <c r="CW41" i="1" s="1"/>
  <c r="DH40" i="1"/>
  <c r="DG40" i="1"/>
  <c r="DF40" i="1"/>
  <c r="DI40" i="1" s="1"/>
  <c r="DB40" i="1"/>
  <c r="BR41" i="1"/>
  <c r="BU41" i="1"/>
  <c r="BS42" i="1" s="1"/>
  <c r="BL40" i="1"/>
  <c r="BI41" i="1" s="1"/>
  <c r="CE41" i="1" l="1"/>
  <c r="CL41" i="1" s="1"/>
  <c r="CF41" i="1"/>
  <c r="CM41" i="1" s="1"/>
  <c r="BZ41" i="1"/>
  <c r="CG41" i="1" s="1"/>
  <c r="BP42" i="1"/>
  <c r="D42" i="1" s="1"/>
  <c r="CB41" i="1"/>
  <c r="CI41" i="1" s="1"/>
  <c r="CA41" i="1"/>
  <c r="CH41" i="1" s="1"/>
  <c r="CC41" i="1"/>
  <c r="CJ41" i="1" s="1"/>
  <c r="CD41" i="1"/>
  <c r="CK41" i="1" s="1"/>
  <c r="CZ41" i="1"/>
  <c r="DC41" i="1" s="1"/>
  <c r="CY41" i="1"/>
  <c r="CX41" i="1"/>
  <c r="DA41" i="1" s="1"/>
  <c r="DJ40" i="1"/>
  <c r="DD40" i="1"/>
  <c r="BN41" i="1"/>
  <c r="DE41" i="1" s="1"/>
  <c r="BJ41" i="1"/>
  <c r="BB41" i="1"/>
  <c r="AL41" i="1"/>
  <c r="BD41" i="1"/>
  <c r="BG41" i="1" s="1"/>
  <c r="BC41" i="1"/>
  <c r="BF41" i="1" s="1"/>
  <c r="BV42" i="1" l="1"/>
  <c r="BY42" i="1" s="1"/>
  <c r="CP42" i="1" s="1"/>
  <c r="CQ42" i="1" s="1"/>
  <c r="CR42" i="1" s="1"/>
  <c r="CS42" i="1" s="1"/>
  <c r="CT42" i="1" s="1"/>
  <c r="W42" i="1"/>
  <c r="AT42" i="1" s="1"/>
  <c r="AU42" i="1" s="1"/>
  <c r="AV42" i="1" s="1"/>
  <c r="AW42" i="1" s="1"/>
  <c r="AX42" i="1" s="1"/>
  <c r="CN41" i="1"/>
  <c r="AY42" i="1"/>
  <c r="BA42" i="1" s="1"/>
  <c r="BE41" i="1"/>
  <c r="BH41" i="1" s="1"/>
  <c r="BK41" i="1" s="1"/>
  <c r="DH41" i="1"/>
  <c r="DG41" i="1"/>
  <c r="DF41" i="1"/>
  <c r="DI41" i="1" s="1"/>
  <c r="DK40" i="1"/>
  <c r="DL40" i="1" s="1"/>
  <c r="DM40" i="1" s="1"/>
  <c r="BO40" i="1" s="1"/>
  <c r="DN40" i="1" s="1"/>
  <c r="DO40" i="1" s="1"/>
  <c r="DB41" i="1"/>
  <c r="BT42" i="1"/>
  <c r="BU42" i="1" s="1"/>
  <c r="BS43" i="1" s="1"/>
  <c r="BQ42" i="1"/>
  <c r="BR42" i="1" s="1"/>
  <c r="CU42" i="1" l="1"/>
  <c r="CW42" i="1" s="1"/>
  <c r="CF42" i="1"/>
  <c r="CM42" i="1" s="1"/>
  <c r="BZ42" i="1"/>
  <c r="CG42" i="1" s="1"/>
  <c r="CA42" i="1"/>
  <c r="CH42" i="1" s="1"/>
  <c r="CC42" i="1"/>
  <c r="CJ42" i="1" s="1"/>
  <c r="CB42" i="1"/>
  <c r="CI42" i="1" s="1"/>
  <c r="CD42" i="1"/>
  <c r="CK42" i="1" s="1"/>
  <c r="CE42" i="1"/>
  <c r="CL42" i="1" s="1"/>
  <c r="BP43" i="1"/>
  <c r="D43" i="1" s="1"/>
  <c r="AA42" i="1"/>
  <c r="AH42" i="1" s="1"/>
  <c r="Z42" i="1"/>
  <c r="AG42" i="1" s="1"/>
  <c r="AB42" i="1"/>
  <c r="AI42" i="1" s="1"/>
  <c r="AC42" i="1"/>
  <c r="AJ42" i="1" s="1"/>
  <c r="AD42" i="1"/>
  <c r="AK42" i="1" s="1"/>
  <c r="Y42" i="1"/>
  <c r="AF42" i="1" s="1"/>
  <c r="X42" i="1"/>
  <c r="AE42" i="1" s="1"/>
  <c r="DJ41" i="1"/>
  <c r="DD41" i="1"/>
  <c r="BL41" i="1"/>
  <c r="BI42" i="1" s="1"/>
  <c r="BM42" i="1"/>
  <c r="CN42" i="1" l="1"/>
  <c r="W43" i="1"/>
  <c r="AT43" i="1" s="1"/>
  <c r="AU43" i="1" s="1"/>
  <c r="AV43" i="1" s="1"/>
  <c r="AW43" i="1" s="1"/>
  <c r="AX43" i="1" s="1"/>
  <c r="AY43" i="1"/>
  <c r="BA43" i="1" s="1"/>
  <c r="AL42" i="1"/>
  <c r="CZ42" i="1"/>
  <c r="DC42" i="1" s="1"/>
  <c r="CY42" i="1"/>
  <c r="DB42" i="1" s="1"/>
  <c r="CX42" i="1"/>
  <c r="DA42" i="1" s="1"/>
  <c r="DK41" i="1"/>
  <c r="DL41" i="1" s="1"/>
  <c r="DM41" i="1" s="1"/>
  <c r="BO41" i="1" s="1"/>
  <c r="DN41" i="1" s="1"/>
  <c r="DO41" i="1" s="1"/>
  <c r="BC42" i="1"/>
  <c r="BF42" i="1" s="1"/>
  <c r="BD42" i="1"/>
  <c r="BG42" i="1" s="1"/>
  <c r="BB42" i="1"/>
  <c r="BN42" i="1"/>
  <c r="DE42" i="1" s="1"/>
  <c r="BQ43" i="1"/>
  <c r="BT43" i="1"/>
  <c r="BJ42" i="1"/>
  <c r="BV43" i="1"/>
  <c r="X43" i="1" l="1"/>
  <c r="AE43" i="1" s="1"/>
  <c r="AB43" i="1"/>
  <c r="AI43" i="1" s="1"/>
  <c r="AC43" i="1"/>
  <c r="AJ43" i="1" s="1"/>
  <c r="AD43" i="1"/>
  <c r="AK43" i="1" s="1"/>
  <c r="Z43" i="1"/>
  <c r="AG43" i="1" s="1"/>
  <c r="AA43" i="1"/>
  <c r="AH43" i="1" s="1"/>
  <c r="Y43" i="1"/>
  <c r="AF43" i="1" s="1"/>
  <c r="BY43" i="1"/>
  <c r="CP43" i="1" s="1"/>
  <c r="CQ43" i="1" s="1"/>
  <c r="CR43" i="1" s="1"/>
  <c r="CS43" i="1" s="1"/>
  <c r="CT43" i="1" s="1"/>
  <c r="CU43" i="1"/>
  <c r="CW43" i="1" s="1"/>
  <c r="BE42" i="1"/>
  <c r="BH42" i="1" s="1"/>
  <c r="BK42" i="1" s="1"/>
  <c r="BM43" i="1" s="1"/>
  <c r="DD42" i="1"/>
  <c r="DH42" i="1"/>
  <c r="DK42" i="1" s="1"/>
  <c r="DG42" i="1"/>
  <c r="DJ42" i="1" s="1"/>
  <c r="DF42" i="1"/>
  <c r="DI42" i="1" s="1"/>
  <c r="BU43" i="1"/>
  <c r="BS44" i="1" s="1"/>
  <c r="BR43" i="1"/>
  <c r="CE43" i="1" l="1"/>
  <c r="CL43" i="1" s="1"/>
  <c r="CF43" i="1"/>
  <c r="CM43" i="1" s="1"/>
  <c r="CA43" i="1"/>
  <c r="CH43" i="1" s="1"/>
  <c r="BP44" i="1"/>
  <c r="D44" i="1" s="1"/>
  <c r="BZ43" i="1"/>
  <c r="CG43" i="1" s="1"/>
  <c r="CB43" i="1"/>
  <c r="CI43" i="1" s="1"/>
  <c r="CC43" i="1"/>
  <c r="CJ43" i="1" s="1"/>
  <c r="CD43" i="1"/>
  <c r="CK43" i="1" s="1"/>
  <c r="BL42" i="1"/>
  <c r="BI43" i="1" s="1"/>
  <c r="BN43" i="1" s="1"/>
  <c r="DE43" i="1" s="1"/>
  <c r="DL42" i="1"/>
  <c r="DM42" i="1" s="1"/>
  <c r="BO42" i="1" s="1"/>
  <c r="DN42" i="1" s="1"/>
  <c r="DO42" i="1" s="1"/>
  <c r="CZ43" i="1"/>
  <c r="DC43" i="1" s="1"/>
  <c r="CY43" i="1"/>
  <c r="CX43" i="1"/>
  <c r="DA43" i="1" s="1"/>
  <c r="BB43" i="1"/>
  <c r="AL43" i="1"/>
  <c r="BV44" i="1" l="1"/>
  <c r="BY44" i="1" s="1"/>
  <c r="CP44" i="1" s="1"/>
  <c r="CQ44" i="1" s="1"/>
  <c r="CR44" i="1" s="1"/>
  <c r="CS44" i="1" s="1"/>
  <c r="CT44" i="1" s="1"/>
  <c r="CN43" i="1"/>
  <c r="W44" i="1"/>
  <c r="AY44" i="1"/>
  <c r="BA44" i="1" s="1"/>
  <c r="BE43" i="1"/>
  <c r="BJ43" i="1"/>
  <c r="BT44" i="1"/>
  <c r="BU44" i="1" s="1"/>
  <c r="BS45" i="1" s="1"/>
  <c r="BQ44" i="1"/>
  <c r="BR44" i="1" s="1"/>
  <c r="DH43" i="1"/>
  <c r="DG43" i="1"/>
  <c r="DF43" i="1"/>
  <c r="DI43" i="1" s="1"/>
  <c r="DB43" i="1"/>
  <c r="DD43" i="1" s="1"/>
  <c r="BC43" i="1"/>
  <c r="BF43" i="1" s="1"/>
  <c r="BD43" i="1"/>
  <c r="BG43" i="1" s="1"/>
  <c r="CU44" i="1" l="1"/>
  <c r="CW44" i="1" s="1"/>
  <c r="CX44" i="1" s="1"/>
  <c r="DA44" i="1" s="1"/>
  <c r="CD44" i="1"/>
  <c r="CK44" i="1" s="1"/>
  <c r="BZ44" i="1"/>
  <c r="CG44" i="1" s="1"/>
  <c r="CF44" i="1"/>
  <c r="CM44" i="1" s="1"/>
  <c r="CE44" i="1"/>
  <c r="CL44" i="1" s="1"/>
  <c r="CA44" i="1"/>
  <c r="CH44" i="1" s="1"/>
  <c r="CB44" i="1"/>
  <c r="CI44" i="1" s="1"/>
  <c r="CC44" i="1"/>
  <c r="CJ44" i="1" s="1"/>
  <c r="BP45" i="1"/>
  <c r="D45" i="1" s="1"/>
  <c r="Z44" i="1"/>
  <c r="AG44" i="1" s="1"/>
  <c r="X44" i="1"/>
  <c r="AE44" i="1" s="1"/>
  <c r="Y44" i="1"/>
  <c r="AF44" i="1" s="1"/>
  <c r="AD44" i="1"/>
  <c r="AK44" i="1" s="1"/>
  <c r="AC44" i="1"/>
  <c r="AJ44" i="1" s="1"/>
  <c r="AA44" i="1"/>
  <c r="AH44" i="1" s="1"/>
  <c r="AB44" i="1"/>
  <c r="AI44" i="1" s="1"/>
  <c r="AT44" i="1"/>
  <c r="AU44" i="1" s="1"/>
  <c r="AV44" i="1" s="1"/>
  <c r="AW44" i="1" s="1"/>
  <c r="AX44" i="1" s="1"/>
  <c r="DK43" i="1"/>
  <c r="DJ43" i="1"/>
  <c r="BH43" i="1"/>
  <c r="BK43" i="1" s="1"/>
  <c r="CN44" i="1" l="1"/>
  <c r="AL44" i="1"/>
  <c r="BD44" i="1"/>
  <c r="BG44" i="1" s="1"/>
  <c r="BB44" i="1"/>
  <c r="BE44" i="1" s="1"/>
  <c r="BC44" i="1"/>
  <c r="BF44" i="1" s="1"/>
  <c r="W45" i="1"/>
  <c r="AT45" i="1" s="1"/>
  <c r="AU45" i="1" s="1"/>
  <c r="AV45" i="1" s="1"/>
  <c r="AW45" i="1" s="1"/>
  <c r="AX45" i="1" s="1"/>
  <c r="AY45" i="1"/>
  <c r="BA45" i="1" s="1"/>
  <c r="CY44" i="1"/>
  <c r="DB44" i="1" s="1"/>
  <c r="CZ44" i="1"/>
  <c r="DC44" i="1" s="1"/>
  <c r="DL43" i="1"/>
  <c r="DM43" i="1" s="1"/>
  <c r="BO43" i="1" s="1"/>
  <c r="DN43" i="1" s="1"/>
  <c r="DO43" i="1" s="1"/>
  <c r="BQ45" i="1"/>
  <c r="BL43" i="1"/>
  <c r="BI44" i="1" s="1"/>
  <c r="BM44" i="1"/>
  <c r="BT45" i="1"/>
  <c r="BV45" i="1"/>
  <c r="BH44" i="1" l="1"/>
  <c r="BK44" i="1" s="1"/>
  <c r="BM45" i="1" s="1"/>
  <c r="AA45" i="1"/>
  <c r="AH45" i="1" s="1"/>
  <c r="Z45" i="1"/>
  <c r="AG45" i="1" s="1"/>
  <c r="AB45" i="1"/>
  <c r="AI45" i="1" s="1"/>
  <c r="AC45" i="1"/>
  <c r="AJ45" i="1" s="1"/>
  <c r="X45" i="1"/>
  <c r="AE45" i="1" s="1"/>
  <c r="AD45" i="1"/>
  <c r="AK45" i="1" s="1"/>
  <c r="Y45" i="1"/>
  <c r="AF45" i="1" s="1"/>
  <c r="BY45" i="1"/>
  <c r="CP45" i="1" s="1"/>
  <c r="CQ45" i="1" s="1"/>
  <c r="CR45" i="1" s="1"/>
  <c r="CS45" i="1" s="1"/>
  <c r="CT45" i="1" s="1"/>
  <c r="CU45" i="1"/>
  <c r="CW45" i="1" s="1"/>
  <c r="DD44" i="1"/>
  <c r="BN44" i="1"/>
  <c r="DE44" i="1" s="1"/>
  <c r="BR45" i="1"/>
  <c r="BU45" i="1"/>
  <c r="BS46" i="1" s="1"/>
  <c r="BJ44" i="1"/>
  <c r="CA45" i="1" l="1"/>
  <c r="CH45" i="1" s="1"/>
  <c r="CE45" i="1"/>
  <c r="CL45" i="1" s="1"/>
  <c r="CB45" i="1"/>
  <c r="CI45" i="1" s="1"/>
  <c r="BP46" i="1"/>
  <c r="D46" i="1" s="1"/>
  <c r="CD45" i="1"/>
  <c r="CK45" i="1" s="1"/>
  <c r="CF45" i="1"/>
  <c r="CM45" i="1" s="1"/>
  <c r="CC45" i="1"/>
  <c r="CJ45" i="1" s="1"/>
  <c r="BZ45" i="1"/>
  <c r="CG45" i="1" s="1"/>
  <c r="CX45" i="1"/>
  <c r="DA45" i="1" s="1"/>
  <c r="DH44" i="1"/>
  <c r="DK44" i="1" s="1"/>
  <c r="DF44" i="1"/>
  <c r="DI44" i="1" s="1"/>
  <c r="DG44" i="1"/>
  <c r="DJ44" i="1" s="1"/>
  <c r="BL44" i="1"/>
  <c r="BI45" i="1" s="1"/>
  <c r="BB45" i="1"/>
  <c r="AL45" i="1"/>
  <c r="BV46" i="1" l="1"/>
  <c r="BY46" i="1" s="1"/>
  <c r="CP46" i="1" s="1"/>
  <c r="CQ46" i="1" s="1"/>
  <c r="CR46" i="1" s="1"/>
  <c r="CS46" i="1" s="1"/>
  <c r="CT46" i="1" s="1"/>
  <c r="BT46" i="1"/>
  <c r="BU46" i="1" s="1"/>
  <c r="BS47" i="1" s="1"/>
  <c r="CN45" i="1"/>
  <c r="W46" i="1"/>
  <c r="AT46" i="1" s="1"/>
  <c r="AU46" i="1" s="1"/>
  <c r="AV46" i="1" s="1"/>
  <c r="AW46" i="1" s="1"/>
  <c r="AX46" i="1" s="1"/>
  <c r="AY46" i="1"/>
  <c r="BA46" i="1" s="1"/>
  <c r="BE45" i="1"/>
  <c r="CY45" i="1"/>
  <c r="BQ46" i="1"/>
  <c r="BR46" i="1" s="1"/>
  <c r="DL44" i="1"/>
  <c r="DM44" i="1" s="1"/>
  <c r="BO44" i="1" s="1"/>
  <c r="DN44" i="1" s="1"/>
  <c r="DO44" i="1" s="1"/>
  <c r="CZ45" i="1"/>
  <c r="DC45" i="1" s="1"/>
  <c r="BN45" i="1"/>
  <c r="DE45" i="1" s="1"/>
  <c r="BJ45" i="1"/>
  <c r="BC45" i="1"/>
  <c r="BF45" i="1" s="1"/>
  <c r="BD45" i="1"/>
  <c r="BG45" i="1" s="1"/>
  <c r="CU46" i="1" l="1"/>
  <c r="CW46" i="1" s="1"/>
  <c r="CX46" i="1" s="1"/>
  <c r="DA46" i="1" s="1"/>
  <c r="CC46" i="1"/>
  <c r="CJ46" i="1" s="1"/>
  <c r="CB46" i="1"/>
  <c r="CI46" i="1" s="1"/>
  <c r="CD46" i="1"/>
  <c r="CK46" i="1" s="1"/>
  <c r="CE46" i="1"/>
  <c r="CL46" i="1" s="1"/>
  <c r="CF46" i="1"/>
  <c r="CM46" i="1" s="1"/>
  <c r="BZ46" i="1"/>
  <c r="CG46" i="1" s="1"/>
  <c r="BP47" i="1"/>
  <c r="D47" i="1" s="1"/>
  <c r="CA46" i="1"/>
  <c r="CH46" i="1" s="1"/>
  <c r="X46" i="1"/>
  <c r="AE46" i="1" s="1"/>
  <c r="AA46" i="1"/>
  <c r="AH46" i="1" s="1"/>
  <c r="AD46" i="1"/>
  <c r="AK46" i="1" s="1"/>
  <c r="AB46" i="1"/>
  <c r="AI46" i="1" s="1"/>
  <c r="AC46" i="1"/>
  <c r="AJ46" i="1" s="1"/>
  <c r="Z46" i="1"/>
  <c r="AG46" i="1" s="1"/>
  <c r="Y46" i="1"/>
  <c r="AF46" i="1" s="1"/>
  <c r="BB46" i="1"/>
  <c r="DH45" i="1"/>
  <c r="DG45" i="1"/>
  <c r="DF45" i="1"/>
  <c r="DI45" i="1" s="1"/>
  <c r="DB45" i="1"/>
  <c r="BH45" i="1"/>
  <c r="BK45" i="1" s="1"/>
  <c r="CZ46" i="1" l="1"/>
  <c r="DC46" i="1" s="1"/>
  <c r="CY46" i="1"/>
  <c r="BV47" i="1"/>
  <c r="BY47" i="1" s="1"/>
  <c r="CP47" i="1" s="1"/>
  <c r="CQ47" i="1" s="1"/>
  <c r="CR47" i="1" s="1"/>
  <c r="CS47" i="1" s="1"/>
  <c r="CT47" i="1" s="1"/>
  <c r="CN46" i="1"/>
  <c r="W47" i="1"/>
  <c r="AT47" i="1" s="1"/>
  <c r="AU47" i="1" s="1"/>
  <c r="AV47" i="1" s="1"/>
  <c r="AW47" i="1" s="1"/>
  <c r="AX47" i="1" s="1"/>
  <c r="AY47" i="1"/>
  <c r="BA47" i="1" s="1"/>
  <c r="BE46" i="1"/>
  <c r="AL46" i="1"/>
  <c r="DJ45" i="1"/>
  <c r="DB46" i="1"/>
  <c r="DD46" i="1" s="1"/>
  <c r="DD45" i="1"/>
  <c r="BL45" i="1"/>
  <c r="BI46" i="1" s="1"/>
  <c r="BM46" i="1"/>
  <c r="BQ47" i="1"/>
  <c r="BT47" i="1"/>
  <c r="CU47" i="1" l="1"/>
  <c r="CW47" i="1" s="1"/>
  <c r="BZ47" i="1"/>
  <c r="CG47" i="1" s="1"/>
  <c r="CB47" i="1"/>
  <c r="CI47" i="1" s="1"/>
  <c r="CA47" i="1"/>
  <c r="CH47" i="1" s="1"/>
  <c r="CC47" i="1"/>
  <c r="CJ47" i="1" s="1"/>
  <c r="CD47" i="1"/>
  <c r="CK47" i="1" s="1"/>
  <c r="CE47" i="1"/>
  <c r="CL47" i="1" s="1"/>
  <c r="CF47" i="1"/>
  <c r="CM47" i="1" s="1"/>
  <c r="Z47" i="1"/>
  <c r="AG47" i="1" s="1"/>
  <c r="X47" i="1"/>
  <c r="AE47" i="1" s="1"/>
  <c r="Y47" i="1"/>
  <c r="AF47" i="1" s="1"/>
  <c r="AB47" i="1"/>
  <c r="AI47" i="1" s="1"/>
  <c r="AA47" i="1"/>
  <c r="AH47" i="1" s="1"/>
  <c r="AC47" i="1"/>
  <c r="AJ47" i="1" s="1"/>
  <c r="AD47" i="1"/>
  <c r="AK47" i="1" s="1"/>
  <c r="DK45" i="1"/>
  <c r="DL45" i="1" s="1"/>
  <c r="DM45" i="1" s="1"/>
  <c r="BO45" i="1" s="1"/>
  <c r="DN45" i="1" s="1"/>
  <c r="DO45" i="1" s="1"/>
  <c r="BN46" i="1"/>
  <c r="DE46" i="1" s="1"/>
  <c r="BU47" i="1"/>
  <c r="BS48" i="1" s="1"/>
  <c r="BR47" i="1"/>
  <c r="BJ46" i="1"/>
  <c r="BC46" i="1"/>
  <c r="BF46" i="1" s="1"/>
  <c r="BD46" i="1"/>
  <c r="BG46" i="1" s="1"/>
  <c r="CN47" i="1" l="1"/>
  <c r="BP48" i="1"/>
  <c r="D48" i="1" s="1"/>
  <c r="DH46" i="1"/>
  <c r="DK46" i="1" s="1"/>
  <c r="DG46" i="1"/>
  <c r="DJ46" i="1" s="1"/>
  <c r="DF46" i="1"/>
  <c r="DI46" i="1" s="1"/>
  <c r="CZ47" i="1"/>
  <c r="DC47" i="1" s="1"/>
  <c r="CY47" i="1"/>
  <c r="DB47" i="1" s="1"/>
  <c r="CX47" i="1"/>
  <c r="DA47" i="1" s="1"/>
  <c r="BB47" i="1"/>
  <c r="BD47" i="1"/>
  <c r="BG47" i="1" s="1"/>
  <c r="BC47" i="1"/>
  <c r="BF47" i="1" s="1"/>
  <c r="AL47" i="1"/>
  <c r="BH46" i="1"/>
  <c r="BK46" i="1" s="1"/>
  <c r="AY48" i="1" l="1"/>
  <c r="BA48" i="1" s="1"/>
  <c r="W48" i="1"/>
  <c r="AT48" i="1" s="1"/>
  <c r="AU48" i="1" s="1"/>
  <c r="AV48" i="1" s="1"/>
  <c r="AW48" i="1" s="1"/>
  <c r="AX48" i="1" s="1"/>
  <c r="BE47" i="1"/>
  <c r="BH47" i="1" s="1"/>
  <c r="BK47" i="1" s="1"/>
  <c r="BM48" i="1" s="1"/>
  <c r="DL46" i="1"/>
  <c r="DM46" i="1" s="1"/>
  <c r="BO46" i="1" s="1"/>
  <c r="DN46" i="1" s="1"/>
  <c r="DO46" i="1" s="1"/>
  <c r="DD47" i="1"/>
  <c r="BQ48" i="1"/>
  <c r="BL46" i="1"/>
  <c r="BI47" i="1" s="1"/>
  <c r="BM47" i="1"/>
  <c r="BT48" i="1"/>
  <c r="BV48" i="1"/>
  <c r="BY48" i="1" l="1"/>
  <c r="CP48" i="1" s="1"/>
  <c r="CQ48" i="1" s="1"/>
  <c r="CR48" i="1" s="1"/>
  <c r="CS48" i="1" s="1"/>
  <c r="CT48" i="1" s="1"/>
  <c r="CU48" i="1"/>
  <c r="CW48" i="1" s="1"/>
  <c r="AA48" i="1"/>
  <c r="AH48" i="1" s="1"/>
  <c r="AC48" i="1"/>
  <c r="AJ48" i="1" s="1"/>
  <c r="Z48" i="1"/>
  <c r="AG48" i="1" s="1"/>
  <c r="AB48" i="1"/>
  <c r="AI48" i="1" s="1"/>
  <c r="Y48" i="1"/>
  <c r="AF48" i="1" s="1"/>
  <c r="AD48" i="1"/>
  <c r="AK48" i="1" s="1"/>
  <c r="X48" i="1"/>
  <c r="AE48" i="1" s="1"/>
  <c r="BN47" i="1"/>
  <c r="DE47" i="1" s="1"/>
  <c r="BR48" i="1"/>
  <c r="BU48" i="1"/>
  <c r="BS49" i="1" s="1"/>
  <c r="BJ47" i="1"/>
  <c r="BL47" i="1" s="1"/>
  <c r="BI48" i="1" s="1"/>
  <c r="CB48" i="1" l="1"/>
  <c r="CI48" i="1" s="1"/>
  <c r="CD48" i="1"/>
  <c r="CK48" i="1" s="1"/>
  <c r="CC48" i="1"/>
  <c r="CJ48" i="1" s="1"/>
  <c r="CA48" i="1"/>
  <c r="CH48" i="1" s="1"/>
  <c r="CF48" i="1"/>
  <c r="CM48" i="1" s="1"/>
  <c r="BZ48" i="1"/>
  <c r="CG48" i="1" s="1"/>
  <c r="CE48" i="1"/>
  <c r="CL48" i="1" s="1"/>
  <c r="BP49" i="1"/>
  <c r="D49" i="1" s="1"/>
  <c r="AL48" i="1"/>
  <c r="DH47" i="1"/>
  <c r="DK47" i="1" s="1"/>
  <c r="DG47" i="1"/>
  <c r="DJ47" i="1" s="1"/>
  <c r="DF47" i="1"/>
  <c r="DI47" i="1" s="1"/>
  <c r="CZ48" i="1"/>
  <c r="CY48" i="1"/>
  <c r="CX48" i="1"/>
  <c r="DA48" i="1" s="1"/>
  <c r="BN48" i="1"/>
  <c r="DE48" i="1" s="1"/>
  <c r="BJ48" i="1"/>
  <c r="BB48" i="1"/>
  <c r="AY49" i="1" l="1"/>
  <c r="BA49" i="1" s="1"/>
  <c r="W49" i="1"/>
  <c r="X49" i="1" s="1"/>
  <c r="CN48" i="1"/>
  <c r="DC48" i="1"/>
  <c r="BE48" i="1"/>
  <c r="DL47" i="1"/>
  <c r="DM47" i="1" s="1"/>
  <c r="BO47" i="1" s="1"/>
  <c r="DN47" i="1" s="1"/>
  <c r="DO47" i="1" s="1"/>
  <c r="DF48" i="1"/>
  <c r="DI48" i="1" s="1"/>
  <c r="DG48" i="1"/>
  <c r="DH48" i="1"/>
  <c r="DB48" i="1"/>
  <c r="BQ49" i="1"/>
  <c r="BT49" i="1"/>
  <c r="BV49" i="1"/>
  <c r="Y49" i="1" l="1"/>
  <c r="AF49" i="1" s="1"/>
  <c r="AA49" i="1"/>
  <c r="AH49" i="1" s="1"/>
  <c r="AT49" i="1"/>
  <c r="AU49" i="1" s="1"/>
  <c r="AV49" i="1" s="1"/>
  <c r="AW49" i="1" s="1"/>
  <c r="AX49" i="1" s="1"/>
  <c r="Z49" i="1"/>
  <c r="AG49" i="1" s="1"/>
  <c r="AB49" i="1"/>
  <c r="AI49" i="1" s="1"/>
  <c r="AC49" i="1"/>
  <c r="AJ49" i="1" s="1"/>
  <c r="AD49" i="1"/>
  <c r="BY49" i="1"/>
  <c r="CP49" i="1" s="1"/>
  <c r="CQ49" i="1" s="1"/>
  <c r="CR49" i="1" s="1"/>
  <c r="CS49" i="1" s="1"/>
  <c r="CT49" i="1" s="1"/>
  <c r="CU49" i="1"/>
  <c r="CW49" i="1" s="1"/>
  <c r="AK49" i="1"/>
  <c r="AE49" i="1"/>
  <c r="DD48" i="1"/>
  <c r="DK48" i="1"/>
  <c r="DJ48" i="1"/>
  <c r="BU49" i="1"/>
  <c r="BS50" i="1" s="1"/>
  <c r="BR49" i="1"/>
  <c r="BC48" i="1"/>
  <c r="BF48" i="1" s="1"/>
  <c r="BD48" i="1"/>
  <c r="BG48" i="1" s="1"/>
  <c r="CE49" i="1" l="1"/>
  <c r="CL49" i="1" s="1"/>
  <c r="BZ49" i="1"/>
  <c r="CG49" i="1" s="1"/>
  <c r="CF49" i="1"/>
  <c r="CM49" i="1" s="1"/>
  <c r="CB49" i="1"/>
  <c r="CI49" i="1" s="1"/>
  <c r="CC49" i="1"/>
  <c r="CJ49" i="1" s="1"/>
  <c r="CA49" i="1"/>
  <c r="CH49" i="1" s="1"/>
  <c r="CD49" i="1"/>
  <c r="CK49" i="1" s="1"/>
  <c r="BP50" i="1"/>
  <c r="D50" i="1" s="1"/>
  <c r="CX49" i="1"/>
  <c r="DA49" i="1" s="1"/>
  <c r="DL48" i="1"/>
  <c r="DM48" i="1" s="1"/>
  <c r="AL49" i="1"/>
  <c r="BC49" i="1"/>
  <c r="BF49" i="1" s="1"/>
  <c r="BB49" i="1"/>
  <c r="BD49" i="1"/>
  <c r="BG49" i="1" s="1"/>
  <c r="BH48" i="1"/>
  <c r="BK48" i="1" s="1"/>
  <c r="BV50" i="1" l="1"/>
  <c r="BY50" i="1" s="1"/>
  <c r="CP50" i="1" s="1"/>
  <c r="CQ50" i="1" s="1"/>
  <c r="CR50" i="1" s="1"/>
  <c r="CS50" i="1" s="1"/>
  <c r="CT50" i="1" s="1"/>
  <c r="W50" i="1"/>
  <c r="AT50" i="1" s="1"/>
  <c r="AU50" i="1" s="1"/>
  <c r="AV50" i="1" s="1"/>
  <c r="AW50" i="1" s="1"/>
  <c r="AX50" i="1" s="1"/>
  <c r="CN49" i="1"/>
  <c r="AY50" i="1"/>
  <c r="BA50" i="1" s="1"/>
  <c r="BO48" i="1"/>
  <c r="DN48" i="1" s="1"/>
  <c r="BE49" i="1"/>
  <c r="BH49" i="1" s="1"/>
  <c r="BK49" i="1" s="1"/>
  <c r="BM50" i="1" s="1"/>
  <c r="CY49" i="1"/>
  <c r="DB49" i="1" s="1"/>
  <c r="BQ50" i="1"/>
  <c r="BR50" i="1" s="1"/>
  <c r="BT50" i="1"/>
  <c r="BU50" i="1" s="1"/>
  <c r="BS51" i="1" s="1"/>
  <c r="CZ49" i="1"/>
  <c r="BL48" i="1"/>
  <c r="BI49" i="1" s="1"/>
  <c r="BM49" i="1"/>
  <c r="CU50" i="1" l="1"/>
  <c r="CW50" i="1" s="1"/>
  <c r="CZ50" i="1" s="1"/>
  <c r="DC50" i="1" s="1"/>
  <c r="AC50" i="1"/>
  <c r="AJ50" i="1" s="1"/>
  <c r="AB50" i="1"/>
  <c r="AI50" i="1" s="1"/>
  <c r="AA50" i="1"/>
  <c r="AH50" i="1" s="1"/>
  <c r="X50" i="1"/>
  <c r="AE50" i="1" s="1"/>
  <c r="AD50" i="1"/>
  <c r="AK50" i="1" s="1"/>
  <c r="Y50" i="1"/>
  <c r="AF50" i="1" s="1"/>
  <c r="Z50" i="1"/>
  <c r="AG50" i="1" s="1"/>
  <c r="BZ50" i="1"/>
  <c r="CG50" i="1" s="1"/>
  <c r="CB50" i="1"/>
  <c r="CI50" i="1" s="1"/>
  <c r="CC50" i="1"/>
  <c r="CJ50" i="1" s="1"/>
  <c r="CE50" i="1"/>
  <c r="CL50" i="1" s="1"/>
  <c r="CA50" i="1"/>
  <c r="CH50" i="1" s="1"/>
  <c r="CD50" i="1"/>
  <c r="CK50" i="1" s="1"/>
  <c r="CF50" i="1"/>
  <c r="CM50" i="1" s="1"/>
  <c r="BP51" i="1"/>
  <c r="D51" i="1" s="1"/>
  <c r="DO48" i="1"/>
  <c r="DC49" i="1"/>
  <c r="BN49" i="1"/>
  <c r="DE49" i="1" s="1"/>
  <c r="BJ49" i="1"/>
  <c r="BL49" i="1" s="1"/>
  <c r="BB50" i="1"/>
  <c r="BE50" i="1" s="1"/>
  <c r="AL50" i="1" l="1"/>
  <c r="CN50" i="1"/>
  <c r="AY51" i="1"/>
  <c r="BA51" i="1" s="1"/>
  <c r="W51" i="1"/>
  <c r="AT51" i="1" s="1"/>
  <c r="AU51" i="1" s="1"/>
  <c r="AV51" i="1" s="1"/>
  <c r="AW51" i="1" s="1"/>
  <c r="AX51" i="1" s="1"/>
  <c r="CY50" i="1"/>
  <c r="DB50" i="1" s="1"/>
  <c r="CX50" i="1"/>
  <c r="DA50" i="1" s="1"/>
  <c r="BC50" i="1"/>
  <c r="BF50" i="1" s="1"/>
  <c r="DH49" i="1"/>
  <c r="DG49" i="1"/>
  <c r="DJ49" i="1" s="1"/>
  <c r="DF49" i="1"/>
  <c r="DI49" i="1" s="1"/>
  <c r="BQ51" i="1"/>
  <c r="DD49" i="1"/>
  <c r="BT51" i="1"/>
  <c r="BD50" i="1"/>
  <c r="BG50" i="1" s="1"/>
  <c r="BI50" i="1"/>
  <c r="BV51" i="1"/>
  <c r="BY51" i="1" l="1"/>
  <c r="CP51" i="1" s="1"/>
  <c r="CQ51" i="1" s="1"/>
  <c r="CR51" i="1" s="1"/>
  <c r="CS51" i="1" s="1"/>
  <c r="CT51" i="1" s="1"/>
  <c r="CU51" i="1"/>
  <c r="CW51" i="1" s="1"/>
  <c r="AA51" i="1"/>
  <c r="AH51" i="1" s="1"/>
  <c r="AC51" i="1"/>
  <c r="AJ51" i="1" s="1"/>
  <c r="Z51" i="1"/>
  <c r="AG51" i="1" s="1"/>
  <c r="AB51" i="1"/>
  <c r="AI51" i="1" s="1"/>
  <c r="AD51" i="1"/>
  <c r="AK51" i="1" s="1"/>
  <c r="X51" i="1"/>
  <c r="AE51" i="1" s="1"/>
  <c r="Y51" i="1"/>
  <c r="AF51" i="1" s="1"/>
  <c r="BH50" i="1"/>
  <c r="BK50" i="1" s="1"/>
  <c r="BM51" i="1" s="1"/>
  <c r="DK49" i="1"/>
  <c r="DL49" i="1" s="1"/>
  <c r="DM49" i="1" s="1"/>
  <c r="BO49" i="1" s="1"/>
  <c r="DN49" i="1" s="1"/>
  <c r="DO49" i="1" s="1"/>
  <c r="DD50" i="1"/>
  <c r="BN50" i="1"/>
  <c r="DE50" i="1" s="1"/>
  <c r="BR51" i="1"/>
  <c r="BU51" i="1"/>
  <c r="BS52" i="1" s="1"/>
  <c r="BJ50" i="1"/>
  <c r="CF51" i="1" l="1"/>
  <c r="CM51" i="1" s="1"/>
  <c r="BZ51" i="1"/>
  <c r="CG51" i="1" s="1"/>
  <c r="CA51" i="1"/>
  <c r="CH51" i="1" s="1"/>
  <c r="CB51" i="1"/>
  <c r="CI51" i="1" s="1"/>
  <c r="CC51" i="1"/>
  <c r="CJ51" i="1" s="1"/>
  <c r="CE51" i="1"/>
  <c r="CL51" i="1" s="1"/>
  <c r="CD51" i="1"/>
  <c r="CK51" i="1" s="1"/>
  <c r="BP52" i="1"/>
  <c r="D52" i="1" s="1"/>
  <c r="DH50" i="1"/>
  <c r="DK50" i="1" s="1"/>
  <c r="DF50" i="1"/>
  <c r="DI50" i="1" s="1"/>
  <c r="DG50" i="1"/>
  <c r="DJ50" i="1" s="1"/>
  <c r="CZ51" i="1"/>
  <c r="DC51" i="1" s="1"/>
  <c r="CY51" i="1"/>
  <c r="DB51" i="1" s="1"/>
  <c r="CX51" i="1"/>
  <c r="DA51" i="1" s="1"/>
  <c r="BL50" i="1"/>
  <c r="BI51" i="1" s="1"/>
  <c r="BB51" i="1"/>
  <c r="BE51" i="1" s="1"/>
  <c r="AL51" i="1"/>
  <c r="CN51" i="1" l="1"/>
  <c r="AY52" i="1"/>
  <c r="BA52" i="1" s="1"/>
  <c r="W52" i="1"/>
  <c r="AT52" i="1" s="1"/>
  <c r="AU52" i="1" s="1"/>
  <c r="AV52" i="1" s="1"/>
  <c r="AW52" i="1" s="1"/>
  <c r="AX52" i="1" s="1"/>
  <c r="DL50" i="1"/>
  <c r="DM50" i="1" s="1"/>
  <c r="BO50" i="1" s="1"/>
  <c r="DN50" i="1" s="1"/>
  <c r="DO50" i="1" s="1"/>
  <c r="BC51" i="1"/>
  <c r="BF51" i="1" s="1"/>
  <c r="BV52" i="1"/>
  <c r="BQ52" i="1"/>
  <c r="BR52" i="1" s="1"/>
  <c r="BT52" i="1"/>
  <c r="BU52" i="1" s="1"/>
  <c r="BS53" i="1" s="1"/>
  <c r="BD51" i="1"/>
  <c r="BG51" i="1" s="1"/>
  <c r="BN51" i="1"/>
  <c r="DE51" i="1" s="1"/>
  <c r="DD51" i="1"/>
  <c r="BJ51" i="1"/>
  <c r="BY52" i="1" l="1"/>
  <c r="CP52" i="1" s="1"/>
  <c r="CQ52" i="1" s="1"/>
  <c r="CR52" i="1" s="1"/>
  <c r="CS52" i="1" s="1"/>
  <c r="CT52" i="1" s="1"/>
  <c r="CU52" i="1"/>
  <c r="CW52" i="1" s="1"/>
  <c r="X52" i="1"/>
  <c r="AE52" i="1" s="1"/>
  <c r="Z52" i="1"/>
  <c r="AG52" i="1" s="1"/>
  <c r="AA52" i="1"/>
  <c r="AH52" i="1" s="1"/>
  <c r="AB52" i="1"/>
  <c r="AI52" i="1" s="1"/>
  <c r="AC52" i="1"/>
  <c r="AJ52" i="1" s="1"/>
  <c r="AD52" i="1"/>
  <c r="AK52" i="1" s="1"/>
  <c r="Y52" i="1"/>
  <c r="AF52" i="1" s="1"/>
  <c r="BH51" i="1"/>
  <c r="BK51" i="1" s="1"/>
  <c r="BM52" i="1" s="1"/>
  <c r="BP53" i="1"/>
  <c r="D53" i="1" s="1"/>
  <c r="DH51" i="1"/>
  <c r="DK51" i="1" s="1"/>
  <c r="DG51" i="1"/>
  <c r="DJ51" i="1" s="1"/>
  <c r="DF51" i="1"/>
  <c r="DI51" i="1" s="1"/>
  <c r="W53" i="1" l="1"/>
  <c r="CD52" i="1"/>
  <c r="CK52" i="1" s="1"/>
  <c r="CE52" i="1"/>
  <c r="CL52" i="1" s="1"/>
  <c r="BZ52" i="1"/>
  <c r="CG52" i="1" s="1"/>
  <c r="CF52" i="1"/>
  <c r="CM52" i="1" s="1"/>
  <c r="CA52" i="1"/>
  <c r="CH52" i="1" s="1"/>
  <c r="CB52" i="1"/>
  <c r="CI52" i="1" s="1"/>
  <c r="CC52" i="1"/>
  <c r="CJ52" i="1" s="1"/>
  <c r="BT53" i="1"/>
  <c r="BU53" i="1" s="1"/>
  <c r="BS54" i="1" s="1"/>
  <c r="AY53" i="1"/>
  <c r="BA53" i="1" s="1"/>
  <c r="BL51" i="1"/>
  <c r="BI52" i="1" s="1"/>
  <c r="BJ52" i="1" s="1"/>
  <c r="BD52" i="1"/>
  <c r="BG52" i="1" s="1"/>
  <c r="CZ52" i="1"/>
  <c r="DC52" i="1" s="1"/>
  <c r="BQ53" i="1"/>
  <c r="BR53" i="1" s="1"/>
  <c r="BV53" i="1"/>
  <c r="BC52" i="1"/>
  <c r="BF52" i="1" s="1"/>
  <c r="BB52" i="1"/>
  <c r="BE52" i="1" s="1"/>
  <c r="AL52" i="1"/>
  <c r="CY52" i="1"/>
  <c r="DB52" i="1" s="1"/>
  <c r="CX52" i="1"/>
  <c r="DA52" i="1" s="1"/>
  <c r="DL51" i="1"/>
  <c r="DM51" i="1" s="1"/>
  <c r="BO51" i="1" s="1"/>
  <c r="DN51" i="1" s="1"/>
  <c r="DO51" i="1" s="1"/>
  <c r="AB53" i="1" l="1"/>
  <c r="AI53" i="1" s="1"/>
  <c r="AA53" i="1"/>
  <c r="AH53" i="1" s="1"/>
  <c r="AT53" i="1"/>
  <c r="AU53" i="1" s="1"/>
  <c r="AV53" i="1" s="1"/>
  <c r="AW53" i="1" s="1"/>
  <c r="AX53" i="1" s="1"/>
  <c r="AD53" i="1"/>
  <c r="AK53" i="1" s="1"/>
  <c r="AC53" i="1"/>
  <c r="AJ53" i="1" s="1"/>
  <c r="X53" i="1"/>
  <c r="AE53" i="1" s="1"/>
  <c r="Y53" i="1"/>
  <c r="AF53" i="1" s="1"/>
  <c r="Z53" i="1"/>
  <c r="AG53" i="1" s="1"/>
  <c r="CN52" i="1"/>
  <c r="BY53" i="1"/>
  <c r="CP53" i="1" s="1"/>
  <c r="CQ53" i="1" s="1"/>
  <c r="CR53" i="1" s="1"/>
  <c r="CS53" i="1" s="1"/>
  <c r="CT53" i="1" s="1"/>
  <c r="CU53" i="1"/>
  <c r="CW53" i="1" s="1"/>
  <c r="BN52" i="1"/>
  <c r="DE52" i="1" s="1"/>
  <c r="BP54" i="1"/>
  <c r="D54" i="1" s="1"/>
  <c r="BH52" i="1"/>
  <c r="BK52" i="1" s="1"/>
  <c r="BM53" i="1" s="1"/>
  <c r="DD52" i="1"/>
  <c r="CC53" i="1" l="1"/>
  <c r="CJ53" i="1" s="1"/>
  <c r="CA53" i="1"/>
  <c r="CH53" i="1" s="1"/>
  <c r="CB53" i="1"/>
  <c r="CI53" i="1" s="1"/>
  <c r="CE53" i="1"/>
  <c r="CL53" i="1" s="1"/>
  <c r="CF53" i="1"/>
  <c r="CM53" i="1" s="1"/>
  <c r="CD53" i="1"/>
  <c r="CK53" i="1" s="1"/>
  <c r="BZ53" i="1"/>
  <c r="CG53" i="1" s="1"/>
  <c r="AY54" i="1"/>
  <c r="BA54" i="1" s="1"/>
  <c r="W54" i="1"/>
  <c r="AT54" i="1" s="1"/>
  <c r="AU54" i="1" s="1"/>
  <c r="AV54" i="1" s="1"/>
  <c r="AW54" i="1" s="1"/>
  <c r="AX54" i="1" s="1"/>
  <c r="DH52" i="1"/>
  <c r="DK52" i="1" s="1"/>
  <c r="DG52" i="1"/>
  <c r="DJ52" i="1" s="1"/>
  <c r="DF52" i="1"/>
  <c r="DI52" i="1" s="1"/>
  <c r="BB53" i="1"/>
  <c r="BE53" i="1" s="1"/>
  <c r="AL53" i="1"/>
  <c r="BV54" i="1"/>
  <c r="BQ54" i="1"/>
  <c r="BR54" i="1" s="1"/>
  <c r="BT54" i="1"/>
  <c r="BU54" i="1" s="1"/>
  <c r="BS55" i="1" s="1"/>
  <c r="CX53" i="1"/>
  <c r="DA53" i="1" s="1"/>
  <c r="BL52" i="1"/>
  <c r="BI53" i="1" s="1"/>
  <c r="CN53" i="1" l="1"/>
  <c r="BY54" i="1"/>
  <c r="CP54" i="1" s="1"/>
  <c r="CQ54" i="1" s="1"/>
  <c r="CR54" i="1" s="1"/>
  <c r="CS54" i="1" s="1"/>
  <c r="CT54" i="1" s="1"/>
  <c r="CU54" i="1"/>
  <c r="CW54" i="1" s="1"/>
  <c r="AA54" i="1"/>
  <c r="AH54" i="1" s="1"/>
  <c r="Z54" i="1"/>
  <c r="AG54" i="1" s="1"/>
  <c r="AC54" i="1"/>
  <c r="AJ54" i="1" s="1"/>
  <c r="AB54" i="1"/>
  <c r="AI54" i="1" s="1"/>
  <c r="X54" i="1"/>
  <c r="AE54" i="1" s="1"/>
  <c r="Y54" i="1"/>
  <c r="AF54" i="1" s="1"/>
  <c r="AD54" i="1"/>
  <c r="AK54" i="1" s="1"/>
  <c r="DL52" i="1"/>
  <c r="DM52" i="1" s="1"/>
  <c r="BO52" i="1" s="1"/>
  <c r="DN52" i="1" s="1"/>
  <c r="DO52" i="1" s="1"/>
  <c r="CY53" i="1"/>
  <c r="DB53" i="1" s="1"/>
  <c r="BC53" i="1"/>
  <c r="BF53" i="1" s="1"/>
  <c r="BD53" i="1"/>
  <c r="BG53" i="1" s="1"/>
  <c r="BP55" i="1"/>
  <c r="D55" i="1" s="1"/>
  <c r="BJ53" i="1"/>
  <c r="BN53" i="1"/>
  <c r="DE53" i="1" s="1"/>
  <c r="CZ53" i="1"/>
  <c r="DC53" i="1" s="1"/>
  <c r="CD54" i="1" l="1"/>
  <c r="CK54" i="1" s="1"/>
  <c r="CE54" i="1"/>
  <c r="CL54" i="1" s="1"/>
  <c r="CC54" i="1"/>
  <c r="CJ54" i="1" s="1"/>
  <c r="CB54" i="1"/>
  <c r="CI54" i="1" s="1"/>
  <c r="CF54" i="1"/>
  <c r="CM54" i="1" s="1"/>
  <c r="BZ54" i="1"/>
  <c r="CG54" i="1" s="1"/>
  <c r="CA54" i="1"/>
  <c r="CH54" i="1" s="1"/>
  <c r="AY55" i="1"/>
  <c r="BA55" i="1" s="1"/>
  <c r="W55" i="1"/>
  <c r="AT55" i="1" s="1"/>
  <c r="AU55" i="1" s="1"/>
  <c r="AV55" i="1" s="1"/>
  <c r="AW55" i="1" s="1"/>
  <c r="AX55" i="1" s="1"/>
  <c r="DD53" i="1"/>
  <c r="BH53" i="1"/>
  <c r="BK53" i="1" s="1"/>
  <c r="BM54" i="1" s="1"/>
  <c r="AL54" i="1"/>
  <c r="BC54" i="1"/>
  <c r="BF54" i="1" s="1"/>
  <c r="BB54" i="1"/>
  <c r="BE54" i="1" s="1"/>
  <c r="CX54" i="1"/>
  <c r="DA54" i="1" s="1"/>
  <c r="BD54" i="1"/>
  <c r="BG54" i="1" s="1"/>
  <c r="DF53" i="1"/>
  <c r="DI53" i="1" s="1"/>
  <c r="DG53" i="1"/>
  <c r="DJ53" i="1" s="1"/>
  <c r="DH53" i="1"/>
  <c r="DK53" i="1" s="1"/>
  <c r="BQ55" i="1"/>
  <c r="BR55" i="1" s="1"/>
  <c r="BV55" i="1"/>
  <c r="BT55" i="1"/>
  <c r="BU55" i="1" s="1"/>
  <c r="BS56" i="1" s="1"/>
  <c r="CN54" i="1" l="1"/>
  <c r="BY55" i="1"/>
  <c r="CP55" i="1" s="1"/>
  <c r="CQ55" i="1" s="1"/>
  <c r="CR55" i="1" s="1"/>
  <c r="CS55" i="1" s="1"/>
  <c r="CT55" i="1" s="1"/>
  <c r="CU55" i="1"/>
  <c r="CW55" i="1" s="1"/>
  <c r="X55" i="1"/>
  <c r="AE55" i="1" s="1"/>
  <c r="Z55" i="1"/>
  <c r="AG55" i="1" s="1"/>
  <c r="AA55" i="1"/>
  <c r="AH55" i="1" s="1"/>
  <c r="AD55" i="1"/>
  <c r="AK55" i="1" s="1"/>
  <c r="AB55" i="1"/>
  <c r="AI55" i="1" s="1"/>
  <c r="AC55" i="1"/>
  <c r="AJ55" i="1" s="1"/>
  <c r="Y55" i="1"/>
  <c r="AF55" i="1" s="1"/>
  <c r="BH54" i="1"/>
  <c r="BK54" i="1" s="1"/>
  <c r="BM55" i="1" s="1"/>
  <c r="BL53" i="1"/>
  <c r="BI54" i="1" s="1"/>
  <c r="BN54" i="1" s="1"/>
  <c r="DE54" i="1" s="1"/>
  <c r="CY54" i="1"/>
  <c r="DB54" i="1" s="1"/>
  <c r="CZ54" i="1"/>
  <c r="DC54" i="1" s="1"/>
  <c r="DL53" i="1"/>
  <c r="DM53" i="1" s="1"/>
  <c r="BO53" i="1" s="1"/>
  <c r="DN53" i="1" s="1"/>
  <c r="DO53" i="1" s="1"/>
  <c r="BP56" i="1"/>
  <c r="D56" i="1" s="1"/>
  <c r="CF55" i="1" l="1"/>
  <c r="CM55" i="1" s="1"/>
  <c r="CC55" i="1"/>
  <c r="CJ55" i="1" s="1"/>
  <c r="BZ55" i="1"/>
  <c r="CG55" i="1" s="1"/>
  <c r="CA55" i="1"/>
  <c r="CH55" i="1" s="1"/>
  <c r="CD55" i="1"/>
  <c r="CK55" i="1" s="1"/>
  <c r="CE55" i="1"/>
  <c r="CL55" i="1" s="1"/>
  <c r="CB55" i="1"/>
  <c r="CI55" i="1" s="1"/>
  <c r="AY56" i="1"/>
  <c r="BA56" i="1" s="1"/>
  <c r="W56" i="1"/>
  <c r="DF54" i="1"/>
  <c r="DI54" i="1" s="1"/>
  <c r="BJ54" i="1"/>
  <c r="BL54" i="1" s="1"/>
  <c r="BI55" i="1" s="1"/>
  <c r="BN55" i="1" s="1"/>
  <c r="DE55" i="1" s="1"/>
  <c r="DD54" i="1"/>
  <c r="DH54" i="1"/>
  <c r="DK54" i="1" s="1"/>
  <c r="DG54" i="1"/>
  <c r="DJ54" i="1" s="1"/>
  <c r="CX55" i="1"/>
  <c r="DA55" i="1" s="1"/>
  <c r="BB55" i="1"/>
  <c r="BE55" i="1" s="1"/>
  <c r="AL55" i="1"/>
  <c r="BQ56" i="1"/>
  <c r="BR56" i="1" s="1"/>
  <c r="BV56" i="1"/>
  <c r="BT56" i="1"/>
  <c r="BU56" i="1" s="1"/>
  <c r="BS57" i="1" s="1"/>
  <c r="CN55" i="1" l="1"/>
  <c r="Z56" i="1"/>
  <c r="AG56" i="1" s="1"/>
  <c r="X56" i="1"/>
  <c r="AE56" i="1" s="1"/>
  <c r="Y56" i="1"/>
  <c r="AF56" i="1" s="1"/>
  <c r="AD56" i="1"/>
  <c r="AK56" i="1" s="1"/>
  <c r="AA56" i="1"/>
  <c r="AH56" i="1" s="1"/>
  <c r="AC56" i="1"/>
  <c r="AJ56" i="1" s="1"/>
  <c r="AB56" i="1"/>
  <c r="AI56" i="1" s="1"/>
  <c r="AT56" i="1"/>
  <c r="AU56" i="1" s="1"/>
  <c r="AV56" i="1" s="1"/>
  <c r="AW56" i="1" s="1"/>
  <c r="AX56" i="1" s="1"/>
  <c r="BY56" i="1"/>
  <c r="CP56" i="1" s="1"/>
  <c r="CQ56" i="1" s="1"/>
  <c r="CR56" i="1" s="1"/>
  <c r="CS56" i="1" s="1"/>
  <c r="CT56" i="1" s="1"/>
  <c r="CU56" i="1"/>
  <c r="CW56" i="1" s="1"/>
  <c r="BJ55" i="1"/>
  <c r="DL54" i="1"/>
  <c r="DM54" i="1" s="1"/>
  <c r="BO54" i="1" s="1"/>
  <c r="DN54" i="1" s="1"/>
  <c r="DO54" i="1" s="1"/>
  <c r="CZ55" i="1"/>
  <c r="DC55" i="1" s="1"/>
  <c r="CY55" i="1"/>
  <c r="DB55" i="1" s="1"/>
  <c r="BC55" i="1"/>
  <c r="BF55" i="1" s="1"/>
  <c r="BP57" i="1"/>
  <c r="D57" i="1" s="1"/>
  <c r="BD55" i="1"/>
  <c r="BG55" i="1" s="1"/>
  <c r="DG55" i="1"/>
  <c r="DJ55" i="1" s="1"/>
  <c r="DF55" i="1"/>
  <c r="DI55" i="1" s="1"/>
  <c r="DH55" i="1"/>
  <c r="DK55" i="1" s="1"/>
  <c r="W57" i="1" l="1"/>
  <c r="CB56" i="1"/>
  <c r="CI56" i="1" s="1"/>
  <c r="CC56" i="1"/>
  <c r="CJ56" i="1" s="1"/>
  <c r="CF56" i="1"/>
  <c r="CM56" i="1" s="1"/>
  <c r="CD56" i="1"/>
  <c r="CK56" i="1" s="1"/>
  <c r="CE56" i="1"/>
  <c r="CL56" i="1" s="1"/>
  <c r="BZ56" i="1"/>
  <c r="CG56" i="1" s="1"/>
  <c r="CA56" i="1"/>
  <c r="CH56" i="1" s="1"/>
  <c r="BT57" i="1"/>
  <c r="BU57" i="1" s="1"/>
  <c r="BS58" i="1" s="1"/>
  <c r="AY57" i="1"/>
  <c r="BA57" i="1" s="1"/>
  <c r="DD55" i="1"/>
  <c r="BH55" i="1"/>
  <c r="BK55" i="1" s="1"/>
  <c r="BM56" i="1" s="1"/>
  <c r="BV57" i="1"/>
  <c r="BQ57" i="1"/>
  <c r="BR57" i="1" s="1"/>
  <c r="DL55" i="1"/>
  <c r="BB56" i="1"/>
  <c r="BE56" i="1" s="1"/>
  <c r="AL56" i="1"/>
  <c r="CX56" i="1"/>
  <c r="DA56" i="1" s="1"/>
  <c r="Z57" i="1" l="1"/>
  <c r="AG57" i="1" s="1"/>
  <c r="X57" i="1"/>
  <c r="AE57" i="1" s="1"/>
  <c r="AC57" i="1"/>
  <c r="AJ57" i="1" s="1"/>
  <c r="AB57" i="1"/>
  <c r="AI57" i="1" s="1"/>
  <c r="Y57" i="1"/>
  <c r="AD57" i="1"/>
  <c r="AK57" i="1" s="1"/>
  <c r="AT57" i="1"/>
  <c r="AU57" i="1" s="1"/>
  <c r="AV57" i="1" s="1"/>
  <c r="AW57" i="1" s="1"/>
  <c r="AX57" i="1" s="1"/>
  <c r="AA57" i="1"/>
  <c r="AH57" i="1" s="1"/>
  <c r="CN56" i="1"/>
  <c r="BY57" i="1"/>
  <c r="CP57" i="1" s="1"/>
  <c r="CQ57" i="1" s="1"/>
  <c r="CR57" i="1" s="1"/>
  <c r="CS57" i="1" s="1"/>
  <c r="CT57" i="1" s="1"/>
  <c r="CU57" i="1"/>
  <c r="CW57" i="1" s="1"/>
  <c r="AF57" i="1"/>
  <c r="DM55" i="1"/>
  <c r="BO55" i="1" s="1"/>
  <c r="DN55" i="1" s="1"/>
  <c r="DO55" i="1" s="1"/>
  <c r="BL55" i="1"/>
  <c r="BI56" i="1" s="1"/>
  <c r="BJ56" i="1" s="1"/>
  <c r="BC56" i="1"/>
  <c r="BF56" i="1" s="1"/>
  <c r="CZ56" i="1"/>
  <c r="DC56" i="1" s="1"/>
  <c r="CY56" i="1"/>
  <c r="DB56" i="1" s="1"/>
  <c r="BP58" i="1"/>
  <c r="D58" i="1" s="1"/>
  <c r="BD56" i="1"/>
  <c r="BG56" i="1" s="1"/>
  <c r="CB57" i="1" l="1"/>
  <c r="CI57" i="1" s="1"/>
  <c r="CF57" i="1"/>
  <c r="CM57" i="1" s="1"/>
  <c r="CC57" i="1"/>
  <c r="CJ57" i="1" s="1"/>
  <c r="CD57" i="1"/>
  <c r="CK57" i="1" s="1"/>
  <c r="CA57" i="1"/>
  <c r="CH57" i="1" s="1"/>
  <c r="BZ57" i="1"/>
  <c r="CG57" i="1" s="1"/>
  <c r="AY58" i="1"/>
  <c r="BA58" i="1" s="1"/>
  <c r="W58" i="1"/>
  <c r="CE57" i="1"/>
  <c r="CL57" i="1" s="1"/>
  <c r="DD56" i="1"/>
  <c r="BN56" i="1"/>
  <c r="DE56" i="1" s="1"/>
  <c r="CX57" i="1"/>
  <c r="DA57" i="1" s="1"/>
  <c r="BC57" i="1"/>
  <c r="BF57" i="1" s="1"/>
  <c r="BH56" i="1"/>
  <c r="BK56" i="1" s="1"/>
  <c r="BL56" i="1" s="1"/>
  <c r="BI57" i="1" s="1"/>
  <c r="CY57" i="1"/>
  <c r="DB57" i="1" s="1"/>
  <c r="CZ57" i="1"/>
  <c r="DC57" i="1" s="1"/>
  <c r="BT58" i="1"/>
  <c r="BU58" i="1" s="1"/>
  <c r="BS59" i="1" s="1"/>
  <c r="BV58" i="1"/>
  <c r="BQ58" i="1"/>
  <c r="BR58" i="1" s="1"/>
  <c r="BD57" i="1"/>
  <c r="BG57" i="1" s="1"/>
  <c r="BB57" i="1"/>
  <c r="BE57" i="1" s="1"/>
  <c r="AL57" i="1"/>
  <c r="CN57" i="1" l="1"/>
  <c r="BY58" i="1"/>
  <c r="CP58" i="1" s="1"/>
  <c r="CQ58" i="1" s="1"/>
  <c r="CR58" i="1" s="1"/>
  <c r="CS58" i="1" s="1"/>
  <c r="CT58" i="1" s="1"/>
  <c r="CU58" i="1"/>
  <c r="CW58" i="1" s="1"/>
  <c r="X58" i="1"/>
  <c r="AE58" i="1" s="1"/>
  <c r="Z58" i="1"/>
  <c r="AG58" i="1" s="1"/>
  <c r="AB58" i="1"/>
  <c r="AI58" i="1" s="1"/>
  <c r="AC58" i="1"/>
  <c r="AJ58" i="1" s="1"/>
  <c r="AD58" i="1"/>
  <c r="AK58" i="1" s="1"/>
  <c r="AA58" i="1"/>
  <c r="AH58" i="1" s="1"/>
  <c r="Y58" i="1"/>
  <c r="AF58" i="1" s="1"/>
  <c r="AT58" i="1"/>
  <c r="AU58" i="1" s="1"/>
  <c r="AV58" i="1" s="1"/>
  <c r="AW58" i="1" s="1"/>
  <c r="AX58" i="1" s="1"/>
  <c r="DF56" i="1"/>
  <c r="DI56" i="1" s="1"/>
  <c r="DD57" i="1"/>
  <c r="BM57" i="1"/>
  <c r="BN57" i="1" s="1"/>
  <c r="DE57" i="1" s="1"/>
  <c r="DH56" i="1"/>
  <c r="DK56" i="1" s="1"/>
  <c r="DG56" i="1"/>
  <c r="DJ56" i="1" s="1"/>
  <c r="BH57" i="1"/>
  <c r="BK57" i="1" s="1"/>
  <c r="BM58" i="1" s="1"/>
  <c r="BP59" i="1"/>
  <c r="D59" i="1" s="1"/>
  <c r="BJ57" i="1"/>
  <c r="CE58" i="1" l="1"/>
  <c r="CL58" i="1" s="1"/>
  <c r="CA58" i="1"/>
  <c r="CH58" i="1" s="1"/>
  <c r="BZ58" i="1"/>
  <c r="CG58" i="1" s="1"/>
  <c r="CB58" i="1"/>
  <c r="CI58" i="1" s="1"/>
  <c r="CF58" i="1"/>
  <c r="CM58" i="1" s="1"/>
  <c r="CD58" i="1"/>
  <c r="CK58" i="1" s="1"/>
  <c r="CC58" i="1"/>
  <c r="CJ58" i="1" s="1"/>
  <c r="AY59" i="1"/>
  <c r="BA59" i="1" s="1"/>
  <c r="W59" i="1"/>
  <c r="AT59" i="1" s="1"/>
  <c r="AU59" i="1" s="1"/>
  <c r="AV59" i="1" s="1"/>
  <c r="AW59" i="1" s="1"/>
  <c r="AX59" i="1" s="1"/>
  <c r="BB58" i="1"/>
  <c r="BE58" i="1" s="1"/>
  <c r="BL57" i="1"/>
  <c r="BI58" i="1" s="1"/>
  <c r="BJ58" i="1" s="1"/>
  <c r="DL56" i="1"/>
  <c r="DM56" i="1" s="1"/>
  <c r="BO56" i="1" s="1"/>
  <c r="DN56" i="1" s="1"/>
  <c r="DO56" i="1" s="1"/>
  <c r="CY58" i="1"/>
  <c r="DB58" i="1" s="1"/>
  <c r="BC58" i="1"/>
  <c r="BF58" i="1" s="1"/>
  <c r="DH57" i="1"/>
  <c r="DK57" i="1" s="1"/>
  <c r="DF57" i="1"/>
  <c r="DI57" i="1" s="1"/>
  <c r="DG57" i="1"/>
  <c r="DJ57" i="1" s="1"/>
  <c r="CZ58" i="1"/>
  <c r="DC58" i="1" s="1"/>
  <c r="BV59" i="1"/>
  <c r="BQ59" i="1"/>
  <c r="BR59" i="1" s="1"/>
  <c r="AL58" i="1"/>
  <c r="CX58" i="1"/>
  <c r="DA58" i="1" s="1"/>
  <c r="BT59" i="1"/>
  <c r="BU59" i="1" s="1"/>
  <c r="BS60" i="1" s="1"/>
  <c r="BD58" i="1"/>
  <c r="BG58" i="1" s="1"/>
  <c r="CN58" i="1" l="1"/>
  <c r="BY59" i="1"/>
  <c r="CP59" i="1" s="1"/>
  <c r="CQ59" i="1" s="1"/>
  <c r="CR59" i="1" s="1"/>
  <c r="CS59" i="1" s="1"/>
  <c r="CT59" i="1" s="1"/>
  <c r="CU59" i="1"/>
  <c r="CW59" i="1" s="1"/>
  <c r="Z59" i="1"/>
  <c r="AG59" i="1" s="1"/>
  <c r="Y59" i="1"/>
  <c r="AF59" i="1" s="1"/>
  <c r="X59" i="1"/>
  <c r="AE59" i="1" s="1"/>
  <c r="AD59" i="1"/>
  <c r="AK59" i="1" s="1"/>
  <c r="AA59" i="1"/>
  <c r="AH59" i="1" s="1"/>
  <c r="AC59" i="1"/>
  <c r="AJ59" i="1" s="1"/>
  <c r="AB59" i="1"/>
  <c r="AI59" i="1" s="1"/>
  <c r="BN58" i="1"/>
  <c r="DE58" i="1" s="1"/>
  <c r="BH58" i="1"/>
  <c r="BK58" i="1" s="1"/>
  <c r="BM59" i="1" s="1"/>
  <c r="BP60" i="1"/>
  <c r="D60" i="1" s="1"/>
  <c r="DL57" i="1"/>
  <c r="DM57" i="1" s="1"/>
  <c r="BO57" i="1" s="1"/>
  <c r="DN57" i="1" s="1"/>
  <c r="DO57" i="1" s="1"/>
  <c r="DD58" i="1"/>
  <c r="CE59" i="1" l="1"/>
  <c r="CL59" i="1" s="1"/>
  <c r="CF59" i="1"/>
  <c r="CM59" i="1" s="1"/>
  <c r="BZ59" i="1"/>
  <c r="CG59" i="1" s="1"/>
  <c r="CA59" i="1"/>
  <c r="CH59" i="1" s="1"/>
  <c r="CD59" i="1"/>
  <c r="CK59" i="1" s="1"/>
  <c r="CC59" i="1"/>
  <c r="CJ59" i="1" s="1"/>
  <c r="CB59" i="1"/>
  <c r="CI59" i="1" s="1"/>
  <c r="AY60" i="1"/>
  <c r="BA60" i="1" s="1"/>
  <c r="W60" i="1"/>
  <c r="AT60" i="1" s="1"/>
  <c r="AU60" i="1" s="1"/>
  <c r="AV60" i="1" s="1"/>
  <c r="AW60" i="1" s="1"/>
  <c r="AX60" i="1" s="1"/>
  <c r="DH58" i="1"/>
  <c r="DK58" i="1" s="1"/>
  <c r="DG58" i="1"/>
  <c r="DJ58" i="1" s="1"/>
  <c r="DF58" i="1"/>
  <c r="DI58" i="1" s="1"/>
  <c r="BL58" i="1"/>
  <c r="BI59" i="1" s="1"/>
  <c r="BJ59" i="1" s="1"/>
  <c r="CX59" i="1"/>
  <c r="DA59" i="1" s="1"/>
  <c r="CZ59" i="1"/>
  <c r="DC59" i="1" s="1"/>
  <c r="BV60" i="1"/>
  <c r="BQ60" i="1"/>
  <c r="BR60" i="1" s="1"/>
  <c r="BT60" i="1"/>
  <c r="BU60" i="1" s="1"/>
  <c r="BS61" i="1" s="1"/>
  <c r="AL59" i="1"/>
  <c r="CY59" i="1"/>
  <c r="DB59" i="1" s="1"/>
  <c r="BD59" i="1"/>
  <c r="BG59" i="1" s="1"/>
  <c r="BB59" i="1"/>
  <c r="BE59" i="1" s="1"/>
  <c r="BC59" i="1"/>
  <c r="BF59" i="1" s="1"/>
  <c r="CN59" i="1" l="1"/>
  <c r="AA60" i="1"/>
  <c r="AH60" i="1" s="1"/>
  <c r="AB60" i="1"/>
  <c r="AI60" i="1" s="1"/>
  <c r="AC60" i="1"/>
  <c r="AJ60" i="1" s="1"/>
  <c r="Z60" i="1"/>
  <c r="AG60" i="1" s="1"/>
  <c r="Y60" i="1"/>
  <c r="AF60" i="1" s="1"/>
  <c r="AD60" i="1"/>
  <c r="AK60" i="1" s="1"/>
  <c r="X60" i="1"/>
  <c r="AE60" i="1" s="1"/>
  <c r="BY60" i="1"/>
  <c r="CP60" i="1" s="1"/>
  <c r="CQ60" i="1" s="1"/>
  <c r="CR60" i="1" s="1"/>
  <c r="CS60" i="1" s="1"/>
  <c r="CT60" i="1" s="1"/>
  <c r="CU60" i="1"/>
  <c r="CW60" i="1" s="1"/>
  <c r="DL58" i="1"/>
  <c r="DM58" i="1" s="1"/>
  <c r="BO58" i="1" s="1"/>
  <c r="DN58" i="1" s="1"/>
  <c r="DO58" i="1" s="1"/>
  <c r="BN59" i="1"/>
  <c r="DE59" i="1" s="1"/>
  <c r="DD59" i="1"/>
  <c r="BH59" i="1"/>
  <c r="BK59" i="1" s="1"/>
  <c r="BP61" i="1"/>
  <c r="D61" i="1" s="1"/>
  <c r="CF60" i="1" l="1"/>
  <c r="CM60" i="1" s="1"/>
  <c r="CD60" i="1"/>
  <c r="CK60" i="1" s="1"/>
  <c r="CB60" i="1"/>
  <c r="CI60" i="1" s="1"/>
  <c r="CE60" i="1"/>
  <c r="CL60" i="1" s="1"/>
  <c r="AY61" i="1"/>
  <c r="BA61" i="1" s="1"/>
  <c r="W61" i="1"/>
  <c r="AT61" i="1" s="1"/>
  <c r="AU61" i="1" s="1"/>
  <c r="AV61" i="1" s="1"/>
  <c r="AW61" i="1" s="1"/>
  <c r="AX61" i="1" s="1"/>
  <c r="CA60" i="1"/>
  <c r="CH60" i="1" s="1"/>
  <c r="BZ60" i="1"/>
  <c r="CG60" i="1" s="1"/>
  <c r="CC60" i="1"/>
  <c r="CJ60" i="1" s="1"/>
  <c r="DF59" i="1"/>
  <c r="DI59" i="1" s="1"/>
  <c r="DH59" i="1"/>
  <c r="DK59" i="1" s="1"/>
  <c r="DG59" i="1"/>
  <c r="DJ59" i="1" s="1"/>
  <c r="BM60" i="1"/>
  <c r="BL59" i="1"/>
  <c r="BI60" i="1" s="1"/>
  <c r="BQ61" i="1"/>
  <c r="BR61" i="1" s="1"/>
  <c r="BV61" i="1"/>
  <c r="BT61" i="1"/>
  <c r="BU61" i="1" s="1"/>
  <c r="BS62" i="1" s="1"/>
  <c r="BB60" i="1"/>
  <c r="BE60" i="1" s="1"/>
  <c r="CZ60" i="1"/>
  <c r="DC60" i="1" s="1"/>
  <c r="CY60" i="1"/>
  <c r="DB60" i="1" s="1"/>
  <c r="AL60" i="1"/>
  <c r="CX60" i="1"/>
  <c r="DA60" i="1" s="1"/>
  <c r="CN60" i="1" l="1"/>
  <c r="BY61" i="1"/>
  <c r="CP61" i="1" s="1"/>
  <c r="CQ61" i="1" s="1"/>
  <c r="CR61" i="1" s="1"/>
  <c r="CS61" i="1" s="1"/>
  <c r="CT61" i="1" s="1"/>
  <c r="CU61" i="1"/>
  <c r="CW61" i="1" s="1"/>
  <c r="X61" i="1"/>
  <c r="AE61" i="1" s="1"/>
  <c r="AB61" i="1"/>
  <c r="AI61" i="1" s="1"/>
  <c r="AA61" i="1"/>
  <c r="AH61" i="1" s="1"/>
  <c r="AC61" i="1"/>
  <c r="AJ61" i="1" s="1"/>
  <c r="AD61" i="1"/>
  <c r="AK61" i="1" s="1"/>
  <c r="Z61" i="1"/>
  <c r="AG61" i="1" s="1"/>
  <c r="Y61" i="1"/>
  <c r="AF61" i="1" s="1"/>
  <c r="DL59" i="1"/>
  <c r="DM59" i="1" s="1"/>
  <c r="BO59" i="1" s="1"/>
  <c r="DN59" i="1" s="1"/>
  <c r="DO59" i="1" s="1"/>
  <c r="C18" i="1" s="1"/>
  <c r="BC60" i="1"/>
  <c r="BF60" i="1" s="1"/>
  <c r="DD60" i="1"/>
  <c r="BP62" i="1"/>
  <c r="D62" i="1" s="1"/>
  <c r="BD60" i="1"/>
  <c r="BG60" i="1" s="1"/>
  <c r="BJ60" i="1"/>
  <c r="BN60" i="1"/>
  <c r="DE60" i="1" s="1"/>
  <c r="CB61" i="1" l="1"/>
  <c r="CI61" i="1" s="1"/>
  <c r="CC61" i="1"/>
  <c r="CJ61" i="1" s="1"/>
  <c r="CA61" i="1"/>
  <c r="CH61" i="1" s="1"/>
  <c r="CD61" i="1"/>
  <c r="CK61" i="1" s="1"/>
  <c r="AY62" i="1"/>
  <c r="BA62" i="1" s="1"/>
  <c r="W62" i="1"/>
  <c r="AT62" i="1" s="1"/>
  <c r="AU62" i="1" s="1"/>
  <c r="AV62" i="1" s="1"/>
  <c r="AW62" i="1" s="1"/>
  <c r="AX62" i="1" s="1"/>
  <c r="CE61" i="1"/>
  <c r="CL61" i="1" s="1"/>
  <c r="CF61" i="1"/>
  <c r="CM61" i="1" s="1"/>
  <c r="BZ61" i="1"/>
  <c r="CG61" i="1" s="1"/>
  <c r="BH60" i="1"/>
  <c r="BK60" i="1" s="1"/>
  <c r="BM61" i="1" s="1"/>
  <c r="CZ61" i="1"/>
  <c r="DC61" i="1" s="1"/>
  <c r="BV62" i="1"/>
  <c r="BQ62" i="1"/>
  <c r="BR62" i="1" s="1"/>
  <c r="AL61" i="1"/>
  <c r="DF60" i="1"/>
  <c r="DI60" i="1" s="1"/>
  <c r="DH60" i="1"/>
  <c r="DK60" i="1" s="1"/>
  <c r="DG60" i="1"/>
  <c r="DJ60" i="1" s="1"/>
  <c r="BB61" i="1"/>
  <c r="BE61" i="1" s="1"/>
  <c r="CY61" i="1"/>
  <c r="DB61" i="1" s="1"/>
  <c r="BC61" i="1"/>
  <c r="BF61" i="1" s="1"/>
  <c r="CX61" i="1"/>
  <c r="DA61" i="1" s="1"/>
  <c r="BD61" i="1"/>
  <c r="BG61" i="1" s="1"/>
  <c r="BT62" i="1"/>
  <c r="BU62" i="1" s="1"/>
  <c r="BS63" i="1" s="1"/>
  <c r="CN61" i="1" l="1"/>
  <c r="Z62" i="1"/>
  <c r="AG62" i="1" s="1"/>
  <c r="X62" i="1"/>
  <c r="AE62" i="1" s="1"/>
  <c r="Y62" i="1"/>
  <c r="AF62" i="1" s="1"/>
  <c r="AA62" i="1"/>
  <c r="AH62" i="1" s="1"/>
  <c r="AC62" i="1"/>
  <c r="AJ62" i="1" s="1"/>
  <c r="AD62" i="1"/>
  <c r="AK62" i="1" s="1"/>
  <c r="AB62" i="1"/>
  <c r="AI62" i="1" s="1"/>
  <c r="BY62" i="1"/>
  <c r="CP62" i="1" s="1"/>
  <c r="CQ62" i="1" s="1"/>
  <c r="CR62" i="1" s="1"/>
  <c r="CS62" i="1" s="1"/>
  <c r="CT62" i="1" s="1"/>
  <c r="CU62" i="1"/>
  <c r="CW62" i="1" s="1"/>
  <c r="BL60" i="1"/>
  <c r="BI61" i="1" s="1"/>
  <c r="BN61" i="1" s="1"/>
  <c r="DE61" i="1" s="1"/>
  <c r="BH61" i="1"/>
  <c r="BK61" i="1" s="1"/>
  <c r="DL60" i="1"/>
  <c r="DM60" i="1" s="1"/>
  <c r="BO60" i="1" s="1"/>
  <c r="DN60" i="1" s="1"/>
  <c r="DO60" i="1" s="1"/>
  <c r="BP63" i="1"/>
  <c r="D63" i="1" s="1"/>
  <c r="DD61" i="1"/>
  <c r="CF62" i="1" l="1"/>
  <c r="CM62" i="1" s="1"/>
  <c r="CE62" i="1"/>
  <c r="CL62" i="1" s="1"/>
  <c r="CB62" i="1"/>
  <c r="CI62" i="1" s="1"/>
  <c r="CD62" i="1"/>
  <c r="CK62" i="1" s="1"/>
  <c r="BZ62" i="1"/>
  <c r="CG62" i="1" s="1"/>
  <c r="CA62" i="1"/>
  <c r="CH62" i="1" s="1"/>
  <c r="AY63" i="1"/>
  <c r="BA63" i="1" s="1"/>
  <c r="W63" i="1"/>
  <c r="AT63" i="1" s="1"/>
  <c r="AU63" i="1" s="1"/>
  <c r="AV63" i="1" s="1"/>
  <c r="AW63" i="1" s="1"/>
  <c r="AX63" i="1" s="1"/>
  <c r="CC62" i="1"/>
  <c r="CJ62" i="1" s="1"/>
  <c r="BJ61" i="1"/>
  <c r="BL61" i="1" s="1"/>
  <c r="BI62" i="1" s="1"/>
  <c r="CX62" i="1"/>
  <c r="DA62" i="1" s="1"/>
  <c r="BQ63" i="1"/>
  <c r="BR63" i="1" s="1"/>
  <c r="BV63" i="1"/>
  <c r="BB62" i="1"/>
  <c r="BE62" i="1" s="1"/>
  <c r="BM62" i="1"/>
  <c r="BT63" i="1"/>
  <c r="BU63" i="1" s="1"/>
  <c r="BS64" i="1" s="1"/>
  <c r="AL62" i="1"/>
  <c r="DG61" i="1"/>
  <c r="DJ61" i="1" s="1"/>
  <c r="DH61" i="1"/>
  <c r="DK61" i="1" s="1"/>
  <c r="DF61" i="1"/>
  <c r="DI61" i="1" s="1"/>
  <c r="CN62" i="1" l="1"/>
  <c r="AA63" i="1"/>
  <c r="AH63" i="1" s="1"/>
  <c r="Z63" i="1"/>
  <c r="AG63" i="1" s="1"/>
  <c r="AB63" i="1"/>
  <c r="AI63" i="1" s="1"/>
  <c r="AC63" i="1"/>
  <c r="AJ63" i="1" s="1"/>
  <c r="Y63" i="1"/>
  <c r="AF63" i="1" s="1"/>
  <c r="AD63" i="1"/>
  <c r="AK63" i="1" s="1"/>
  <c r="X63" i="1"/>
  <c r="AE63" i="1" s="1"/>
  <c r="BY63" i="1"/>
  <c r="CP63" i="1" s="1"/>
  <c r="CQ63" i="1" s="1"/>
  <c r="CR63" i="1" s="1"/>
  <c r="CS63" i="1" s="1"/>
  <c r="CT63" i="1" s="1"/>
  <c r="CU63" i="1"/>
  <c r="CW63" i="1" s="1"/>
  <c r="BC62" i="1"/>
  <c r="BF62" i="1" s="1"/>
  <c r="CY62" i="1"/>
  <c r="DB62" i="1" s="1"/>
  <c r="CZ62" i="1"/>
  <c r="DC62" i="1" s="1"/>
  <c r="DL61" i="1"/>
  <c r="DM61" i="1" s="1"/>
  <c r="BO61" i="1" s="1"/>
  <c r="DN61" i="1" s="1"/>
  <c r="DO61" i="1" s="1"/>
  <c r="BD62" i="1"/>
  <c r="BG62" i="1" s="1"/>
  <c r="BJ62" i="1"/>
  <c r="BN62" i="1"/>
  <c r="DE62" i="1" s="1"/>
  <c r="BP64" i="1"/>
  <c r="D64" i="1" s="1"/>
  <c r="CA63" i="1" l="1"/>
  <c r="CH63" i="1" s="1"/>
  <c r="CB63" i="1"/>
  <c r="CI63" i="1" s="1"/>
  <c r="CE63" i="1"/>
  <c r="CL63" i="1" s="1"/>
  <c r="CF63" i="1"/>
  <c r="CM63" i="1" s="1"/>
  <c r="AY64" i="1"/>
  <c r="BA64" i="1" s="1"/>
  <c r="W64" i="1"/>
  <c r="AT64" i="1" s="1"/>
  <c r="AU64" i="1" s="1"/>
  <c r="AV64" i="1" s="1"/>
  <c r="AW64" i="1" s="1"/>
  <c r="AX64" i="1" s="1"/>
  <c r="CC63" i="1"/>
  <c r="CJ63" i="1" s="1"/>
  <c r="CD63" i="1"/>
  <c r="CK63" i="1" s="1"/>
  <c r="BZ63" i="1"/>
  <c r="CG63" i="1" s="1"/>
  <c r="DD62" i="1"/>
  <c r="BH62" i="1"/>
  <c r="BK62" i="1" s="1"/>
  <c r="BM63" i="1" s="1"/>
  <c r="BB63" i="1"/>
  <c r="BE63" i="1" s="1"/>
  <c r="CX63" i="1"/>
  <c r="DA63" i="1" s="1"/>
  <c r="DF62" i="1"/>
  <c r="DI62" i="1" s="1"/>
  <c r="DG62" i="1"/>
  <c r="DJ62" i="1" s="1"/>
  <c r="DH62" i="1"/>
  <c r="DK62" i="1" s="1"/>
  <c r="BQ64" i="1"/>
  <c r="BR64" i="1" s="1"/>
  <c r="BV64" i="1"/>
  <c r="AL63" i="1"/>
  <c r="BT64" i="1"/>
  <c r="BU64" i="1" s="1"/>
  <c r="BS65" i="1" s="1"/>
  <c r="CN63" i="1" l="1"/>
  <c r="BY64" i="1"/>
  <c r="CP64" i="1" s="1"/>
  <c r="CQ64" i="1" s="1"/>
  <c r="CR64" i="1" s="1"/>
  <c r="CS64" i="1" s="1"/>
  <c r="CT64" i="1" s="1"/>
  <c r="CU64" i="1"/>
  <c r="CW64" i="1" s="1"/>
  <c r="X64" i="1"/>
  <c r="AE64" i="1" s="1"/>
  <c r="AA64" i="1"/>
  <c r="AH64" i="1" s="1"/>
  <c r="AB64" i="1"/>
  <c r="AI64" i="1" s="1"/>
  <c r="AC64" i="1"/>
  <c r="AJ64" i="1" s="1"/>
  <c r="Z64" i="1"/>
  <c r="AG64" i="1" s="1"/>
  <c r="AD64" i="1"/>
  <c r="AK64" i="1" s="1"/>
  <c r="Y64" i="1"/>
  <c r="AF64" i="1" s="1"/>
  <c r="BL62" i="1"/>
  <c r="BI63" i="1" s="1"/>
  <c r="BN63" i="1" s="1"/>
  <c r="DE63" i="1" s="1"/>
  <c r="BC63" i="1"/>
  <c r="BF63" i="1" s="1"/>
  <c r="CY63" i="1"/>
  <c r="DB63" i="1" s="1"/>
  <c r="BP65" i="1"/>
  <c r="D65" i="1" s="1"/>
  <c r="DL62" i="1"/>
  <c r="DM62" i="1" s="1"/>
  <c r="BO62" i="1" s="1"/>
  <c r="DN62" i="1" s="1"/>
  <c r="DO62" i="1" s="1"/>
  <c r="CZ63" i="1"/>
  <c r="DC63" i="1" s="1"/>
  <c r="BD63" i="1"/>
  <c r="BG63" i="1" s="1"/>
  <c r="W65" i="1" l="1"/>
  <c r="CF64" i="1"/>
  <c r="CM64" i="1" s="1"/>
  <c r="CD64" i="1"/>
  <c r="CK64" i="1" s="1"/>
  <c r="CE64" i="1"/>
  <c r="CL64" i="1" s="1"/>
  <c r="BZ64" i="1"/>
  <c r="CG64" i="1" s="1"/>
  <c r="CB64" i="1"/>
  <c r="CI64" i="1" s="1"/>
  <c r="CA64" i="1"/>
  <c r="CH64" i="1" s="1"/>
  <c r="CC64" i="1"/>
  <c r="CJ64" i="1" s="1"/>
  <c r="BH63" i="1"/>
  <c r="BK63" i="1" s="1"/>
  <c r="BM64" i="1" s="1"/>
  <c r="BJ63" i="1"/>
  <c r="DD63" i="1"/>
  <c r="BC64" i="1"/>
  <c r="BF64" i="1" s="1"/>
  <c r="CY64" i="1"/>
  <c r="DB64" i="1" s="1"/>
  <c r="CX64" i="1"/>
  <c r="DA64" i="1" s="1"/>
  <c r="DG63" i="1"/>
  <c r="DJ63" i="1" s="1"/>
  <c r="DF63" i="1"/>
  <c r="DI63" i="1" s="1"/>
  <c r="DH63" i="1"/>
  <c r="DK63" i="1" s="1"/>
  <c r="AL64" i="1"/>
  <c r="CZ64" i="1"/>
  <c r="DC64" i="1" s="1"/>
  <c r="BD64" i="1"/>
  <c r="BG64" i="1" s="1"/>
  <c r="BB64" i="1"/>
  <c r="BE64" i="1" s="1"/>
  <c r="BV65" i="1"/>
  <c r="AY65" i="1" l="1"/>
  <c r="BA65" i="1" s="1"/>
  <c r="BT65" i="1"/>
  <c r="BU65" i="1" s="1"/>
  <c r="BS66" i="1" s="1"/>
  <c r="BQ65" i="1"/>
  <c r="BR65" i="1" s="1"/>
  <c r="BP66" i="1" s="1"/>
  <c r="D66" i="1" s="1"/>
  <c r="AT65" i="1"/>
  <c r="AU65" i="1" s="1"/>
  <c r="AV65" i="1" s="1"/>
  <c r="AW65" i="1" s="1"/>
  <c r="AX65" i="1" s="1"/>
  <c r="AB65" i="1"/>
  <c r="AI65" i="1" s="1"/>
  <c r="AD65" i="1"/>
  <c r="AK65" i="1" s="1"/>
  <c r="AC65" i="1"/>
  <c r="AJ65" i="1" s="1"/>
  <c r="Z65" i="1"/>
  <c r="AG65" i="1" s="1"/>
  <c r="AA65" i="1"/>
  <c r="AH65" i="1" s="1"/>
  <c r="Y65" i="1"/>
  <c r="AF65" i="1" s="1"/>
  <c r="X65" i="1"/>
  <c r="AE65" i="1" s="1"/>
  <c r="CN64" i="1"/>
  <c r="BY65" i="1"/>
  <c r="CP65" i="1" s="1"/>
  <c r="CQ65" i="1" s="1"/>
  <c r="CR65" i="1" s="1"/>
  <c r="CS65" i="1" s="1"/>
  <c r="CT65" i="1" s="1"/>
  <c r="CU65" i="1"/>
  <c r="CW65" i="1" s="1"/>
  <c r="BL63" i="1"/>
  <c r="BI64" i="1" s="1"/>
  <c r="BJ64" i="1" s="1"/>
  <c r="DD64" i="1"/>
  <c r="BH64" i="1"/>
  <c r="BK64" i="1" s="1"/>
  <c r="DL63" i="1"/>
  <c r="DM63" i="1" s="1"/>
  <c r="BO63" i="1" s="1"/>
  <c r="DN63" i="1" s="1"/>
  <c r="DO63" i="1" s="1"/>
  <c r="BV66" i="1" l="1"/>
  <c r="BY66" i="1" s="1"/>
  <c r="CP66" i="1" s="1"/>
  <c r="CQ66" i="1" s="1"/>
  <c r="CR66" i="1" s="1"/>
  <c r="CS66" i="1" s="1"/>
  <c r="CT66" i="1" s="1"/>
  <c r="CA65" i="1"/>
  <c r="CH65" i="1" s="1"/>
  <c r="CB65" i="1"/>
  <c r="CI65" i="1" s="1"/>
  <c r="CF65" i="1"/>
  <c r="CM65" i="1" s="1"/>
  <c r="CC65" i="1"/>
  <c r="CJ65" i="1" s="1"/>
  <c r="CE65" i="1"/>
  <c r="CL65" i="1" s="1"/>
  <c r="CD65" i="1"/>
  <c r="CK65" i="1" s="1"/>
  <c r="BZ65" i="1"/>
  <c r="CG65" i="1" s="1"/>
  <c r="AY66" i="1"/>
  <c r="BA66" i="1" s="1"/>
  <c r="W66" i="1"/>
  <c r="AT66" i="1" s="1"/>
  <c r="AU66" i="1" s="1"/>
  <c r="AV66" i="1" s="1"/>
  <c r="AW66" i="1" s="1"/>
  <c r="AX66" i="1" s="1"/>
  <c r="BN64" i="1"/>
  <c r="DE64" i="1" s="1"/>
  <c r="BC65" i="1"/>
  <c r="BF65" i="1" s="1"/>
  <c r="BQ66" i="1"/>
  <c r="BR66" i="1" s="1"/>
  <c r="BT66" i="1"/>
  <c r="BU66" i="1" s="1"/>
  <c r="BS67" i="1" s="1"/>
  <c r="BB65" i="1"/>
  <c r="BE65" i="1" s="1"/>
  <c r="BD65" i="1"/>
  <c r="BG65" i="1" s="1"/>
  <c r="AL65" i="1"/>
  <c r="CX65" i="1"/>
  <c r="DA65" i="1" s="1"/>
  <c r="BL64" i="1"/>
  <c r="BI65" i="1" s="1"/>
  <c r="BM65" i="1"/>
  <c r="CU66" i="1" l="1"/>
  <c r="CW66" i="1" s="1"/>
  <c r="CX66" i="1" s="1"/>
  <c r="DA66" i="1" s="1"/>
  <c r="CA66" i="1"/>
  <c r="CH66" i="1" s="1"/>
  <c r="CC66" i="1"/>
  <c r="CJ66" i="1" s="1"/>
  <c r="CN65" i="1"/>
  <c r="CB66" i="1"/>
  <c r="CI66" i="1" s="1"/>
  <c r="CF66" i="1"/>
  <c r="CM66" i="1" s="1"/>
  <c r="BZ66" i="1"/>
  <c r="CG66" i="1" s="1"/>
  <c r="CD66" i="1"/>
  <c r="CK66" i="1" s="1"/>
  <c r="CE66" i="1"/>
  <c r="CL66" i="1" s="1"/>
  <c r="AD66" i="1"/>
  <c r="AK66" i="1" s="1"/>
  <c r="Z66" i="1"/>
  <c r="AG66" i="1" s="1"/>
  <c r="AA66" i="1"/>
  <c r="AH66" i="1" s="1"/>
  <c r="AB66" i="1"/>
  <c r="AI66" i="1" s="1"/>
  <c r="AC66" i="1"/>
  <c r="AJ66" i="1" s="1"/>
  <c r="Y66" i="1"/>
  <c r="AF66" i="1" s="1"/>
  <c r="X66" i="1"/>
  <c r="AE66" i="1" s="1"/>
  <c r="DH64" i="1"/>
  <c r="DK64" i="1" s="1"/>
  <c r="DF64" i="1"/>
  <c r="DI64" i="1" s="1"/>
  <c r="DG64" i="1"/>
  <c r="DJ64" i="1" s="1"/>
  <c r="BH65" i="1"/>
  <c r="BK65" i="1" s="1"/>
  <c r="BM66" i="1" s="1"/>
  <c r="BP67" i="1"/>
  <c r="D67" i="1" s="1"/>
  <c r="CY65" i="1"/>
  <c r="DB65" i="1" s="1"/>
  <c r="BJ65" i="1"/>
  <c r="BN65" i="1"/>
  <c r="DE65" i="1" s="1"/>
  <c r="CZ65" i="1"/>
  <c r="DC65" i="1" s="1"/>
  <c r="CN66" i="1" l="1"/>
  <c r="AY67" i="1"/>
  <c r="BA67" i="1" s="1"/>
  <c r="W67" i="1"/>
  <c r="AT67" i="1" s="1"/>
  <c r="AU67" i="1" s="1"/>
  <c r="AV67" i="1" s="1"/>
  <c r="AW67" i="1" s="1"/>
  <c r="AX67" i="1" s="1"/>
  <c r="DL64" i="1"/>
  <c r="DM64" i="1" s="1"/>
  <c r="BO64" i="1" s="1"/>
  <c r="DN64" i="1" s="1"/>
  <c r="DO64" i="1" s="1"/>
  <c r="CY66" i="1"/>
  <c r="DB66" i="1" s="1"/>
  <c r="BL65" i="1"/>
  <c r="BI66" i="1" s="1"/>
  <c r="BJ66" i="1" s="1"/>
  <c r="BQ67" i="1"/>
  <c r="BR67" i="1" s="1"/>
  <c r="BV67" i="1"/>
  <c r="AL66" i="1"/>
  <c r="CZ66" i="1"/>
  <c r="DC66" i="1" s="1"/>
  <c r="DD65" i="1"/>
  <c r="BB66" i="1"/>
  <c r="BE66" i="1" s="1"/>
  <c r="BT67" i="1"/>
  <c r="BU67" i="1" s="1"/>
  <c r="BS68" i="1" s="1"/>
  <c r="DF65" i="1"/>
  <c r="DI65" i="1" s="1"/>
  <c r="DH65" i="1"/>
  <c r="DK65" i="1" s="1"/>
  <c r="DG65" i="1"/>
  <c r="DJ65" i="1" s="1"/>
  <c r="BY67" i="1" l="1"/>
  <c r="CP67" i="1" s="1"/>
  <c r="CQ67" i="1" s="1"/>
  <c r="CR67" i="1" s="1"/>
  <c r="CS67" i="1" s="1"/>
  <c r="CT67" i="1" s="1"/>
  <c r="CU67" i="1"/>
  <c r="CW67" i="1" s="1"/>
  <c r="X67" i="1"/>
  <c r="AE67" i="1" s="1"/>
  <c r="AA67" i="1"/>
  <c r="AH67" i="1" s="1"/>
  <c r="AD67" i="1"/>
  <c r="AK67" i="1" s="1"/>
  <c r="AB67" i="1"/>
  <c r="AI67" i="1" s="1"/>
  <c r="AC67" i="1"/>
  <c r="AJ67" i="1" s="1"/>
  <c r="Y67" i="1"/>
  <c r="AF67" i="1" s="1"/>
  <c r="Z67" i="1"/>
  <c r="AG67" i="1" s="1"/>
  <c r="DD66" i="1"/>
  <c r="BC66" i="1"/>
  <c r="BF66" i="1" s="1"/>
  <c r="BN66" i="1"/>
  <c r="DE66" i="1" s="1"/>
  <c r="BD66" i="1"/>
  <c r="BG66" i="1" s="1"/>
  <c r="BP68" i="1"/>
  <c r="D68" i="1" s="1"/>
  <c r="DL65" i="1"/>
  <c r="DM65" i="1" s="1"/>
  <c r="BO65" i="1" s="1"/>
  <c r="DN65" i="1" s="1"/>
  <c r="DO65" i="1" s="1"/>
  <c r="W68" i="1" l="1"/>
  <c r="CE67" i="1"/>
  <c r="CL67" i="1" s="1"/>
  <c r="CC67" i="1"/>
  <c r="CJ67" i="1" s="1"/>
  <c r="CF67" i="1"/>
  <c r="CM67" i="1" s="1"/>
  <c r="CB67" i="1"/>
  <c r="CI67" i="1" s="1"/>
  <c r="BZ67" i="1"/>
  <c r="CG67" i="1" s="1"/>
  <c r="CA67" i="1"/>
  <c r="CH67" i="1" s="1"/>
  <c r="CD67" i="1"/>
  <c r="CK67" i="1" s="1"/>
  <c r="DH66" i="1"/>
  <c r="DK66" i="1" s="1"/>
  <c r="BH66" i="1"/>
  <c r="BK66" i="1" s="1"/>
  <c r="BM67" i="1" s="1"/>
  <c r="DF66" i="1"/>
  <c r="DI66" i="1" s="1"/>
  <c r="DG66" i="1"/>
  <c r="DJ66" i="1" s="1"/>
  <c r="AL67" i="1"/>
  <c r="BV68" i="1"/>
  <c r="BB67" i="1"/>
  <c r="BE67" i="1" s="1"/>
  <c r="CX67" i="1"/>
  <c r="DA67" i="1" s="1"/>
  <c r="BT68" i="1" l="1"/>
  <c r="BU68" i="1" s="1"/>
  <c r="BS69" i="1" s="1"/>
  <c r="AY68" i="1"/>
  <c r="BA68" i="1" s="1"/>
  <c r="BQ68" i="1"/>
  <c r="BR68" i="1" s="1"/>
  <c r="BP69" i="1" s="1"/>
  <c r="D69" i="1" s="1"/>
  <c r="X68" i="1"/>
  <c r="AE68" i="1" s="1"/>
  <c r="AD68" i="1"/>
  <c r="AK68" i="1" s="1"/>
  <c r="AA68" i="1"/>
  <c r="AH68" i="1" s="1"/>
  <c r="AT68" i="1"/>
  <c r="AU68" i="1" s="1"/>
  <c r="AV68" i="1" s="1"/>
  <c r="AW68" i="1" s="1"/>
  <c r="AX68" i="1" s="1"/>
  <c r="Z68" i="1"/>
  <c r="AG68" i="1" s="1"/>
  <c r="AB68" i="1"/>
  <c r="AI68" i="1" s="1"/>
  <c r="Y68" i="1"/>
  <c r="AF68" i="1" s="1"/>
  <c r="AC68" i="1"/>
  <c r="AJ68" i="1" s="1"/>
  <c r="CN67" i="1"/>
  <c r="BY68" i="1"/>
  <c r="CP68" i="1" s="1"/>
  <c r="CQ68" i="1" s="1"/>
  <c r="CR68" i="1" s="1"/>
  <c r="CS68" i="1" s="1"/>
  <c r="CT68" i="1" s="1"/>
  <c r="CU68" i="1"/>
  <c r="CW68" i="1" s="1"/>
  <c r="DL66" i="1"/>
  <c r="DM66" i="1" s="1"/>
  <c r="BO66" i="1" s="1"/>
  <c r="DN66" i="1" s="1"/>
  <c r="DO66" i="1" s="1"/>
  <c r="BL66" i="1"/>
  <c r="BI67" i="1" s="1"/>
  <c r="BJ67" i="1" s="1"/>
  <c r="CY67" i="1"/>
  <c r="DB67" i="1" s="1"/>
  <c r="BC67" i="1"/>
  <c r="BF67" i="1" s="1"/>
  <c r="CZ67" i="1"/>
  <c r="DC67" i="1" s="1"/>
  <c r="BD67" i="1"/>
  <c r="BG67" i="1" s="1"/>
  <c r="CA68" i="1" l="1"/>
  <c r="CH68" i="1" s="1"/>
  <c r="CB68" i="1"/>
  <c r="CI68" i="1" s="1"/>
  <c r="CF68" i="1"/>
  <c r="CM68" i="1" s="1"/>
  <c r="CE68" i="1"/>
  <c r="CL68" i="1" s="1"/>
  <c r="BZ68" i="1"/>
  <c r="CG68" i="1" s="1"/>
  <c r="CD68" i="1"/>
  <c r="CK68" i="1" s="1"/>
  <c r="CC68" i="1"/>
  <c r="CJ68" i="1" s="1"/>
  <c r="AY69" i="1"/>
  <c r="BA69" i="1" s="1"/>
  <c r="W69" i="1"/>
  <c r="AT69" i="1" s="1"/>
  <c r="AU69" i="1" s="1"/>
  <c r="AV69" i="1" s="1"/>
  <c r="AW69" i="1" s="1"/>
  <c r="AX69" i="1" s="1"/>
  <c r="DD67" i="1"/>
  <c r="BN67" i="1"/>
  <c r="DE67" i="1" s="1"/>
  <c r="BC68" i="1"/>
  <c r="BF68" i="1" s="1"/>
  <c r="CY68" i="1"/>
  <c r="DB68" i="1" s="1"/>
  <c r="BH67" i="1"/>
  <c r="BK67" i="1" s="1"/>
  <c r="BL67" i="1" s="1"/>
  <c r="BI68" i="1" s="1"/>
  <c r="CX68" i="1"/>
  <c r="DA68" i="1" s="1"/>
  <c r="CZ68" i="1"/>
  <c r="DC68" i="1" s="1"/>
  <c r="BT69" i="1"/>
  <c r="BU69" i="1" s="1"/>
  <c r="BS70" i="1" s="1"/>
  <c r="AL68" i="1"/>
  <c r="BB68" i="1"/>
  <c r="BE68" i="1" s="1"/>
  <c r="BD68" i="1"/>
  <c r="BG68" i="1" s="1"/>
  <c r="BV69" i="1"/>
  <c r="BQ69" i="1"/>
  <c r="BR69" i="1" s="1"/>
  <c r="CN68" i="1" l="1"/>
  <c r="BY69" i="1"/>
  <c r="CP69" i="1" s="1"/>
  <c r="CQ69" i="1" s="1"/>
  <c r="CR69" i="1" s="1"/>
  <c r="CS69" i="1" s="1"/>
  <c r="CT69" i="1" s="1"/>
  <c r="CU69" i="1"/>
  <c r="CW69" i="1" s="1"/>
  <c r="AD69" i="1"/>
  <c r="AK69" i="1" s="1"/>
  <c r="AB69" i="1"/>
  <c r="AI69" i="1" s="1"/>
  <c r="Z69" i="1"/>
  <c r="AG69" i="1" s="1"/>
  <c r="AC69" i="1"/>
  <c r="AJ69" i="1" s="1"/>
  <c r="AA69" i="1"/>
  <c r="AH69" i="1" s="1"/>
  <c r="Y69" i="1"/>
  <c r="AF69" i="1" s="1"/>
  <c r="X69" i="1"/>
  <c r="AE69" i="1" s="1"/>
  <c r="DG67" i="1"/>
  <c r="DJ67" i="1" s="1"/>
  <c r="BM68" i="1"/>
  <c r="BN68" i="1" s="1"/>
  <c r="DE68" i="1" s="1"/>
  <c r="DF67" i="1"/>
  <c r="DI67" i="1" s="1"/>
  <c r="DH67" i="1"/>
  <c r="DK67" i="1" s="1"/>
  <c r="DD68" i="1"/>
  <c r="BH68" i="1"/>
  <c r="BK68" i="1" s="1"/>
  <c r="BP70" i="1"/>
  <c r="D70" i="1" s="1"/>
  <c r="BJ68" i="1"/>
  <c r="CA69" i="1" l="1"/>
  <c r="CH69" i="1" s="1"/>
  <c r="CF69" i="1"/>
  <c r="CM69" i="1" s="1"/>
  <c r="BZ69" i="1"/>
  <c r="CG69" i="1" s="1"/>
  <c r="CB69" i="1"/>
  <c r="CI69" i="1" s="1"/>
  <c r="CD69" i="1"/>
  <c r="CK69" i="1" s="1"/>
  <c r="CE69" i="1"/>
  <c r="CL69" i="1" s="1"/>
  <c r="CC69" i="1"/>
  <c r="CJ69" i="1" s="1"/>
  <c r="AY70" i="1"/>
  <c r="BA70" i="1" s="1"/>
  <c r="W70" i="1"/>
  <c r="AT70" i="1" s="1"/>
  <c r="AU70" i="1" s="1"/>
  <c r="AV70" i="1" s="1"/>
  <c r="AW70" i="1" s="1"/>
  <c r="AX70" i="1" s="1"/>
  <c r="DL67" i="1"/>
  <c r="DM67" i="1" s="1"/>
  <c r="BO67" i="1" s="1"/>
  <c r="DN67" i="1" s="1"/>
  <c r="DO67" i="1" s="1"/>
  <c r="BM69" i="1"/>
  <c r="BL68" i="1"/>
  <c r="BI69" i="1" s="1"/>
  <c r="BJ69" i="1" s="1"/>
  <c r="CY69" i="1"/>
  <c r="DB69" i="1" s="1"/>
  <c r="CZ69" i="1"/>
  <c r="DC69" i="1" s="1"/>
  <c r="DF68" i="1"/>
  <c r="DI68" i="1" s="1"/>
  <c r="DG68" i="1"/>
  <c r="DJ68" i="1" s="1"/>
  <c r="DH68" i="1"/>
  <c r="DK68" i="1" s="1"/>
  <c r="BQ70" i="1"/>
  <c r="BR70" i="1" s="1"/>
  <c r="BV70" i="1"/>
  <c r="BB69" i="1"/>
  <c r="BE69" i="1" s="1"/>
  <c r="CX69" i="1"/>
  <c r="DA69" i="1" s="1"/>
  <c r="BT70" i="1"/>
  <c r="BU70" i="1" s="1"/>
  <c r="AL69" i="1"/>
  <c r="CN69" i="1" l="1"/>
  <c r="BY70" i="1"/>
  <c r="CP70" i="1" s="1"/>
  <c r="CQ70" i="1" s="1"/>
  <c r="CR70" i="1" s="1"/>
  <c r="CS70" i="1" s="1"/>
  <c r="CT70" i="1" s="1"/>
  <c r="CU70" i="1"/>
  <c r="CW70" i="1" s="1"/>
  <c r="X70" i="1"/>
  <c r="AE70" i="1" s="1"/>
  <c r="AD70" i="1"/>
  <c r="AK70" i="1" s="1"/>
  <c r="AA70" i="1"/>
  <c r="AH70" i="1" s="1"/>
  <c r="Y70" i="1"/>
  <c r="AF70" i="1" s="1"/>
  <c r="AB70" i="1"/>
  <c r="AI70" i="1" s="1"/>
  <c r="AC70" i="1"/>
  <c r="AJ70" i="1" s="1"/>
  <c r="Z70" i="1"/>
  <c r="AG70" i="1" s="1"/>
  <c r="BC69" i="1"/>
  <c r="BF69" i="1" s="1"/>
  <c r="DD69" i="1"/>
  <c r="BD69" i="1"/>
  <c r="BG69" i="1" s="1"/>
  <c r="BN69" i="1"/>
  <c r="DE69" i="1" s="1"/>
  <c r="DL68" i="1"/>
  <c r="DM68" i="1" s="1"/>
  <c r="BO68" i="1" s="1"/>
  <c r="DN68" i="1" s="1"/>
  <c r="DO68" i="1" s="1"/>
  <c r="CA70" i="1" l="1"/>
  <c r="CH70" i="1" s="1"/>
  <c r="CB70" i="1"/>
  <c r="CI70" i="1" s="1"/>
  <c r="CE70" i="1"/>
  <c r="CL70" i="1" s="1"/>
  <c r="CF70" i="1"/>
  <c r="CM70" i="1" s="1"/>
  <c r="CD70" i="1"/>
  <c r="CK70" i="1" s="1"/>
  <c r="BZ70" i="1"/>
  <c r="CG70" i="1" s="1"/>
  <c r="CC70" i="1"/>
  <c r="CJ70" i="1" s="1"/>
  <c r="DG69" i="1"/>
  <c r="DJ69" i="1" s="1"/>
  <c r="BH69" i="1"/>
  <c r="BK69" i="1" s="1"/>
  <c r="BL69" i="1" s="1"/>
  <c r="BI70" i="1" s="1"/>
  <c r="DH69" i="1"/>
  <c r="DK69" i="1" s="1"/>
  <c r="DF69" i="1"/>
  <c r="DI69" i="1" s="1"/>
  <c r="CZ70" i="1"/>
  <c r="DC70" i="1" s="1"/>
  <c r="CY70" i="1"/>
  <c r="DB70" i="1" s="1"/>
  <c r="AL70" i="1"/>
  <c r="BB70" i="1"/>
  <c r="BE70" i="1" s="1"/>
  <c r="CX70" i="1"/>
  <c r="DA70" i="1" s="1"/>
  <c r="CN70" i="1" l="1"/>
  <c r="BM70" i="1"/>
  <c r="BN70" i="1" s="1"/>
  <c r="DE70" i="1" s="1"/>
  <c r="DD70" i="1"/>
  <c r="BC70" i="1"/>
  <c r="BF70" i="1" s="1"/>
  <c r="DL69" i="1"/>
  <c r="DM69" i="1" s="1"/>
  <c r="BO69" i="1" s="1"/>
  <c r="DN69" i="1" s="1"/>
  <c r="DO69" i="1" s="1"/>
  <c r="BD70" i="1"/>
  <c r="BG70" i="1" s="1"/>
  <c r="BJ70" i="1"/>
  <c r="BH70" i="1" l="1"/>
  <c r="BK70" i="1" s="1"/>
  <c r="BL70" i="1" s="1"/>
  <c r="DG70" i="1"/>
  <c r="DJ70" i="1" s="1"/>
  <c r="DH70" i="1"/>
  <c r="DK70" i="1" s="1"/>
  <c r="DF70" i="1"/>
  <c r="DI70" i="1" s="1"/>
  <c r="DL70" i="1" l="1"/>
  <c r="DM70" i="1" s="1"/>
  <c r="BO70" i="1" s="1"/>
  <c r="DN70" i="1" s="1"/>
  <c r="DO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Focus</author>
  </authors>
  <commentList>
    <comment ref="DM21" authorId="0" shapeId="0" xr:uid="{5B416F4D-C6BC-4020-9C81-57A93F0F1A75}">
      <text>
        <r>
          <rPr>
            <sz val="9"/>
            <color indexed="81"/>
            <rFont val="Tahoma"/>
            <family val="2"/>
          </rPr>
          <t>This shows the difference between what would be paid in capital gains without outside money paying for taxes each year and with.  The delta is a credit aginst compunding losses from outside rollover tax payments</t>
        </r>
      </text>
    </comment>
  </commentList>
</comments>
</file>

<file path=xl/sharedStrings.xml><?xml version="1.0" encoding="utf-8"?>
<sst xmlns="http://schemas.openxmlformats.org/spreadsheetml/2006/main" count="141" uniqueCount="81">
  <si>
    <t>growth</t>
  </si>
  <si>
    <t>year</t>
  </si>
  <si>
    <t>growth rate</t>
  </si>
  <si>
    <t>biz losses</t>
  </si>
  <si>
    <t>capitol losses</t>
  </si>
  <si>
    <t>standard deduction</t>
  </si>
  <si>
    <t>$751,600 or more</t>
  </si>
  <si>
    <t>$501,050 to $751,600</t>
  </si>
  <si>
    <t>$394,600 to $501,050</t>
  </si>
  <si>
    <t>$206,700 to $394,600</t>
  </si>
  <si>
    <t>$96,950 to $206,700</t>
  </si>
  <si>
    <t>$23,850 to $96,950</t>
  </si>
  <si>
    <t>$0 to $23,850</t>
  </si>
  <si>
    <t>Tax Rate</t>
  </si>
  <si>
    <t>low</t>
  </si>
  <si>
    <t>start</t>
  </si>
  <si>
    <t>end</t>
  </si>
  <si>
    <t>Married Filing Jointy</t>
  </si>
  <si>
    <t>Married filing jointly</t>
  </si>
  <si>
    <t>$0 to $96,700</t>
  </si>
  <si>
    <t>$96,701 to $600,050</t>
  </si>
  <si>
    <t>$600,051 or more</t>
  </si>
  <si>
    <t>Fed income tax rates</t>
  </si>
  <si>
    <t>Capital gains tax rates</t>
  </si>
  <si>
    <t>total taxes</t>
  </si>
  <si>
    <t>total</t>
  </si>
  <si>
    <t>high</t>
  </si>
  <si>
    <t>Rollover/Income</t>
  </si>
  <si>
    <t>Fed Tax ($ amount due in each bracket)</t>
  </si>
  <si>
    <t>Fed Tax Total</t>
  </si>
  <si>
    <t>Remaining deductions</t>
  </si>
  <si>
    <t>Fed Tax (amount subject to each bracket)</t>
  </si>
  <si>
    <t>Cap Gains Tax (amount subject to each bracket)</t>
  </si>
  <si>
    <t>Adjusted captial gain tax brackets</t>
  </si>
  <si>
    <t>Cap Gains Tax ($ amount due in each bracket)</t>
  </si>
  <si>
    <t>Cap Gain Tax Total</t>
  </si>
  <si>
    <t>Total subject to fed tax</t>
  </si>
  <si>
    <t>Begin Bal</t>
  </si>
  <si>
    <t>End Bal</t>
  </si>
  <si>
    <t>Bal after roll</t>
  </si>
  <si>
    <t>T-401k</t>
  </si>
  <si>
    <t>Roth</t>
  </si>
  <si>
    <t>401k begin bal</t>
  </si>
  <si>
    <t>if instead roll over entire amount</t>
  </si>
  <si>
    <t>end value</t>
  </si>
  <si>
    <t>rollover amount</t>
  </si>
  <si>
    <t>deductions</t>
  </si>
  <si>
    <t>taxable income</t>
  </si>
  <si>
    <t>other income</t>
  </si>
  <si>
    <t>taxable Income</t>
  </si>
  <si>
    <t>income and dedutions</t>
  </si>
  <si>
    <t>`</t>
  </si>
  <si>
    <t>begin bal</t>
  </si>
  <si>
    <t>year-end tax owed</t>
  </si>
  <si>
    <t>add' tax</t>
  </si>
  <si>
    <t>Balaces after rollover</t>
  </si>
  <si>
    <t>Begin Basis</t>
  </si>
  <si>
    <t>Begin taxable gain</t>
  </si>
  <si>
    <t>Δ</t>
  </si>
  <si>
    <t>age</t>
  </si>
  <si>
    <t>Beg Tax "credit"</t>
  </si>
  <si>
    <t>alt Cap Gain Tax Total</t>
  </si>
  <si>
    <t>optimize for year</t>
  </si>
  <si>
    <t>growth rates</t>
  </si>
  <si>
    <t>tax bracket/deductions</t>
  </si>
  <si>
    <t>dividend</t>
  </si>
  <si>
    <t>qual div</t>
  </si>
  <si>
    <t>taxable</t>
  </si>
  <si>
    <t>Taxes w/ compounding paid with non-retirement money</t>
  </si>
  <si>
    <t>credit for Taxes w/ compounding paid with non-retirement money</t>
  </si>
  <si>
    <t>Federal Income tax brackets</t>
  </si>
  <si>
    <t>Capital gains tax brackets</t>
  </si>
  <si>
    <t>Adjusted captial gain tax brackets (sits "on top of" income)</t>
  </si>
  <si>
    <t>Std deduct</t>
  </si>
  <si>
    <t>total deduct</t>
  </si>
  <si>
    <t>remaining deduction before rollover</t>
  </si>
  <si>
    <t>tax payments need to reflect how much net, including taxes, that you lose.  Note,in addition to not-buying-more stock in brokerage account, you may need to sell stock to pay for the taxes, thus triggering additional capital gains tax</t>
  </si>
  <si>
    <t>tax bracket lookup</t>
  </si>
  <si>
    <t>Total dividends(taxable)</t>
  </si>
  <si>
    <t>Qualified dividends(taxable)</t>
  </si>
  <si>
    <t>non-Qualified dividends(taxable)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</si>
</sst>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1"/>
      <name val="Aptos Narrow"/>
      <family val="2"/>
    </font>
    <font>
      <sz val="9"/>
      <color indexed="81"/>
      <name val="Tahoma"/>
      <family val="2"/>
    </font>
    <font>
      <sz val="11"/>
      <color theme="8"/>
      <name val="Aptos Narrow"/>
      <family val="2"/>
      <scheme val="minor"/>
    </font>
    <font>
      <sz val="11"/>
      <color rgb="FF00B05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trike/>
      <sz val="11"/>
      <color rgb="FF0070C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1E1B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9" fontId="0" fillId="0" borderId="0" xfId="0" applyNumberFormat="1"/>
    <xf numFmtId="6" fontId="0" fillId="0" borderId="0" xfId="0" applyNumberFormat="1"/>
    <xf numFmtId="6" fontId="1" fillId="0" borderId="0" xfId="0" applyNumberFormat="1" applyFont="1"/>
    <xf numFmtId="164" fontId="0" fillId="0" borderId="0" xfId="0" applyNumberFormat="1"/>
    <xf numFmtId="0" fontId="0" fillId="0" borderId="1" xfId="0" applyBorder="1"/>
    <xf numFmtId="6" fontId="0" fillId="0" borderId="1" xfId="0" applyNumberFormat="1" applyBorder="1"/>
    <xf numFmtId="9" fontId="0" fillId="0" borderId="1" xfId="0" applyNumberFormat="1" applyBorder="1"/>
    <xf numFmtId="0" fontId="0" fillId="0" borderId="2" xfId="0" applyBorder="1"/>
    <xf numFmtId="9" fontId="1" fillId="0" borderId="0" xfId="0" applyNumberFormat="1" applyFont="1"/>
    <xf numFmtId="3" fontId="0" fillId="0" borderId="0" xfId="0" applyNumberFormat="1"/>
    <xf numFmtId="0" fontId="0" fillId="0" borderId="0" xfId="0" applyAlignment="1">
      <alignment horizontal="centerContinuous"/>
    </xf>
    <xf numFmtId="0" fontId="0" fillId="0" borderId="1" xfId="0" applyBorder="1" applyAlignment="1">
      <alignment horizontal="centerContinuous"/>
    </xf>
    <xf numFmtId="9" fontId="0" fillId="0" borderId="1" xfId="0" applyNumberFormat="1" applyBorder="1" applyAlignment="1">
      <alignment horizontal="centerContinuous"/>
    </xf>
    <xf numFmtId="9" fontId="0" fillId="0" borderId="0" xfId="0" applyNumberFormat="1" applyAlignment="1">
      <alignment horizontal="centerContinuous"/>
    </xf>
    <xf numFmtId="0" fontId="0" fillId="0" borderId="2" xfId="0" applyBorder="1" applyAlignment="1">
      <alignment horizontal="centerContinuous"/>
    </xf>
    <xf numFmtId="0" fontId="1" fillId="0" borderId="2" xfId="0" applyFont="1" applyBorder="1"/>
    <xf numFmtId="6" fontId="1" fillId="0" borderId="2" xfId="0" applyNumberFormat="1" applyFont="1" applyBorder="1"/>
    <xf numFmtId="6" fontId="3" fillId="0" borderId="0" xfId="0" applyNumberFormat="1" applyFont="1"/>
    <xf numFmtId="10" fontId="3" fillId="0" borderId="0" xfId="0" applyNumberFormat="1" applyFont="1"/>
    <xf numFmtId="0" fontId="1" fillId="2" borderId="0" xfId="0" applyFont="1" applyFill="1"/>
    <xf numFmtId="6" fontId="1" fillId="2" borderId="0" xfId="0" applyNumberFormat="1" applyFont="1" applyFill="1"/>
    <xf numFmtId="3" fontId="0" fillId="0" borderId="1" xfId="0" applyNumberFormat="1" applyBorder="1"/>
    <xf numFmtId="6" fontId="4" fillId="0" borderId="1" xfId="0" applyNumberFormat="1" applyFont="1" applyBorder="1"/>
    <xf numFmtId="6" fontId="4" fillId="0" borderId="0" xfId="0" applyNumberFormat="1" applyFont="1"/>
    <xf numFmtId="6" fontId="5" fillId="0" borderId="0" xfId="0" applyNumberFormat="1" applyFont="1"/>
    <xf numFmtId="3" fontId="4" fillId="0" borderId="0" xfId="0" applyNumberFormat="1" applyFont="1"/>
    <xf numFmtId="6" fontId="5" fillId="0" borderId="2" xfId="0" applyNumberFormat="1" applyFont="1" applyBorder="1"/>
    <xf numFmtId="0" fontId="0" fillId="4" borderId="0" xfId="0" applyFill="1"/>
    <xf numFmtId="6" fontId="0" fillId="4" borderId="0" xfId="0" applyNumberFormat="1" applyFill="1"/>
    <xf numFmtId="6" fontId="0" fillId="0" borderId="4" xfId="0" applyNumberFormat="1" applyBorder="1"/>
    <xf numFmtId="0" fontId="0" fillId="0" borderId="4" xfId="0" applyBorder="1"/>
    <xf numFmtId="6" fontId="0" fillId="0" borderId="6" xfId="0" applyNumberFormat="1" applyBorder="1"/>
    <xf numFmtId="6" fontId="1" fillId="0" borderId="4" xfId="0" applyNumberFormat="1" applyFont="1" applyBorder="1"/>
    <xf numFmtId="3" fontId="0" fillId="0" borderId="4" xfId="0" applyNumberFormat="1" applyBorder="1"/>
    <xf numFmtId="6" fontId="1" fillId="0" borderId="5" xfId="0" applyNumberFormat="1" applyFont="1" applyBorder="1"/>
    <xf numFmtId="6" fontId="1" fillId="2" borderId="4" xfId="0" applyNumberFormat="1" applyFont="1" applyFill="1" applyBorder="1"/>
    <xf numFmtId="3" fontId="0" fillId="0" borderId="6" xfId="0" applyNumberFormat="1" applyBorder="1"/>
    <xf numFmtId="6" fontId="0" fillId="4" borderId="5" xfId="0" applyNumberFormat="1" applyFill="1" applyBorder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6" borderId="0" xfId="0" applyFill="1" applyAlignment="1">
      <alignment horizontal="centerContinuous"/>
    </xf>
    <xf numFmtId="9" fontId="0" fillId="0" borderId="2" xfId="0" applyNumberFormat="1" applyBorder="1"/>
    <xf numFmtId="3" fontId="4" fillId="0" borderId="1" xfId="0" applyNumberFormat="1" applyFont="1" applyBorder="1"/>
    <xf numFmtId="0" fontId="0" fillId="6" borderId="2" xfId="0" applyFill="1" applyBorder="1"/>
    <xf numFmtId="0" fontId="0" fillId="0" borderId="3" xfId="0" applyBorder="1" applyAlignment="1">
      <alignment horizontal="centerContinuous"/>
    </xf>
    <xf numFmtId="0" fontId="1" fillId="7" borderId="0" xfId="0" applyFont="1" applyFill="1"/>
    <xf numFmtId="6" fontId="1" fillId="7" borderId="0" xfId="0" applyNumberFormat="1" applyFont="1" applyFill="1"/>
    <xf numFmtId="6" fontId="5" fillId="7" borderId="0" xfId="0" applyNumberFormat="1" applyFont="1" applyFill="1"/>
    <xf numFmtId="6" fontId="1" fillId="7" borderId="4" xfId="0" applyNumberFormat="1" applyFont="1" applyFill="1" applyBorder="1"/>
    <xf numFmtId="0" fontId="0" fillId="8" borderId="1" xfId="0" applyFill="1" applyBorder="1"/>
    <xf numFmtId="0" fontId="0" fillId="8" borderId="0" xfId="0" applyFill="1"/>
    <xf numFmtId="8" fontId="0" fillId="0" borderId="0" xfId="0" applyNumberFormat="1"/>
    <xf numFmtId="0" fontId="6" fillId="0" borderId="0" xfId="0" applyFont="1" applyAlignment="1">
      <alignment horizontal="center"/>
    </xf>
    <xf numFmtId="6" fontId="4" fillId="0" borderId="7" xfId="0" applyNumberFormat="1" applyFont="1" applyBorder="1"/>
    <xf numFmtId="3" fontId="3" fillId="0" borderId="0" xfId="0" applyNumberFormat="1" applyFont="1"/>
    <xf numFmtId="6" fontId="8" fillId="0" borderId="0" xfId="0" applyNumberFormat="1" applyFont="1"/>
    <xf numFmtId="6" fontId="8" fillId="0" borderId="4" xfId="0" applyNumberFormat="1" applyFont="1" applyBorder="1"/>
    <xf numFmtId="6" fontId="8" fillId="3" borderId="1" xfId="0" applyNumberFormat="1" applyFont="1" applyFill="1" applyBorder="1"/>
    <xf numFmtId="6" fontId="8" fillId="0" borderId="1" xfId="0" applyNumberFormat="1" applyFont="1" applyBorder="1"/>
    <xf numFmtId="10" fontId="8" fillId="0" borderId="0" xfId="0" applyNumberFormat="1" applyFont="1"/>
    <xf numFmtId="6" fontId="8" fillId="3" borderId="6" xfId="0" applyNumberFormat="1" applyFont="1" applyFill="1" applyBorder="1"/>
    <xf numFmtId="10" fontId="9" fillId="0" borderId="0" xfId="0" applyNumberFormat="1" applyFont="1"/>
    <xf numFmtId="6" fontId="9" fillId="0" borderId="1" xfId="0" applyNumberFormat="1" applyFont="1" applyBorder="1"/>
    <xf numFmtId="6" fontId="9" fillId="0" borderId="0" xfId="0" applyNumberFormat="1" applyFont="1"/>
    <xf numFmtId="6" fontId="9" fillId="0" borderId="6" xfId="0" applyNumberFormat="1" applyFont="1" applyBorder="1"/>
    <xf numFmtId="6" fontId="9" fillId="0" borderId="4" xfId="0" applyNumberFormat="1" applyFont="1" applyBorder="1"/>
    <xf numFmtId="6" fontId="9" fillId="0" borderId="2" xfId="0" applyNumberFormat="1" applyFont="1" applyBorder="1"/>
    <xf numFmtId="0" fontId="0" fillId="9" borderId="1" xfId="0" applyFill="1" applyBorder="1"/>
    <xf numFmtId="0" fontId="0" fillId="9" borderId="0" xfId="0" applyFill="1"/>
    <xf numFmtId="0" fontId="0" fillId="9" borderId="2" xfId="0" applyFill="1" applyBorder="1"/>
    <xf numFmtId="6" fontId="8" fillId="0" borderId="6" xfId="0" applyNumberFormat="1" applyFont="1" applyBorder="1"/>
    <xf numFmtId="6" fontId="0" fillId="4" borderId="4" xfId="0" applyNumberFormat="1" applyFill="1" applyBorder="1"/>
    <xf numFmtId="0" fontId="0" fillId="2" borderId="0" xfId="0" applyFill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8" fontId="0" fillId="0" borderId="0" xfId="0" applyNumberFormat="1" applyFill="1" applyBorder="1"/>
    <xf numFmtId="0" fontId="0" fillId="0" borderId="0" xfId="0" applyFill="1"/>
    <xf numFmtId="0" fontId="10" fillId="10" borderId="0" xfId="0" applyFont="1" applyFill="1"/>
    <xf numFmtId="6" fontId="11" fillId="10" borderId="0" xfId="0" applyNumberFormat="1" applyFont="1" applyFill="1"/>
    <xf numFmtId="6" fontId="0" fillId="2" borderId="0" xfId="0" applyNumberFormat="1" applyFill="1"/>
    <xf numFmtId="6" fontId="0" fillId="2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D1E1B7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8239-CCDB-4965-86D8-DF45D36F8A33}">
  <sheetPr codeName="Sheet1"/>
  <dimension ref="A1:DO70"/>
  <sheetViews>
    <sheetView tabSelected="1" zoomScale="145" zoomScaleNormal="145" workbookViewId="0">
      <selection activeCell="D18" sqref="D18"/>
    </sheetView>
  </sheetViews>
  <sheetFormatPr defaultRowHeight="15" outlineLevelCol="1" x14ac:dyDescent="0.25"/>
  <cols>
    <col min="1" max="1" width="9" bestFit="1" customWidth="1"/>
    <col min="2" max="2" width="18.5703125" customWidth="1"/>
    <col min="3" max="3" width="14.85546875" customWidth="1"/>
    <col min="4" max="4" width="11.5703125" bestFit="1" customWidth="1"/>
    <col min="5" max="6" width="9.42578125" customWidth="1" outlineLevel="1"/>
    <col min="7" max="21" width="11.5703125" customWidth="1" outlineLevel="1"/>
    <col min="22" max="22" width="14.140625" customWidth="1" outlineLevel="1"/>
    <col min="23" max="23" width="13.5703125" customWidth="1" outlineLevel="1"/>
    <col min="24" max="24" width="10.5703125" customWidth="1" outlineLevel="1"/>
    <col min="25" max="25" width="8" customWidth="1" outlineLevel="1"/>
    <col min="26" max="27" width="9" customWidth="1" outlineLevel="1"/>
    <col min="28" max="28" width="13.5703125" customWidth="1" outlineLevel="1"/>
    <col min="29" max="29" width="9" customWidth="1" outlineLevel="1"/>
    <col min="30" max="30" width="10.5703125" customWidth="1" outlineLevel="1"/>
    <col min="31" max="31" width="7" customWidth="1" outlineLevel="1"/>
    <col min="32" max="36" width="8" customWidth="1" outlineLevel="1"/>
    <col min="37" max="37" width="9" customWidth="1" outlineLevel="1"/>
    <col min="38" max="43" width="9" customWidth="1"/>
    <col min="44" max="44" width="14.140625" customWidth="1"/>
    <col min="45" max="45" width="12.5703125" customWidth="1" outlineLevel="1"/>
    <col min="46" max="47" width="12.85546875" customWidth="1" outlineLevel="1"/>
    <col min="48" max="49" width="9" customWidth="1" outlineLevel="1"/>
    <col min="50" max="50" width="12.5703125" customWidth="1" outlineLevel="1"/>
    <col min="51" max="52" width="8.85546875" customWidth="1" outlineLevel="1"/>
    <col min="53" max="55" width="10.5703125" customWidth="1" outlineLevel="1"/>
    <col min="56" max="56" width="8.42578125" customWidth="1" outlineLevel="1"/>
    <col min="57" max="57" width="11" customWidth="1" outlineLevel="1"/>
    <col min="58" max="58" width="6.42578125" customWidth="1" outlineLevel="1"/>
    <col min="59" max="59" width="9.85546875" customWidth="1" outlineLevel="1"/>
    <col min="60" max="60" width="16" customWidth="1"/>
    <col min="61" max="61" width="11.5703125" hidden="1" customWidth="1" outlineLevel="1"/>
    <col min="62" max="62" width="10.5703125" hidden="1" customWidth="1" outlineLevel="1"/>
    <col min="63" max="64" width="11.140625" hidden="1" customWidth="1" outlineLevel="1"/>
    <col min="65" max="65" width="16" customWidth="1" collapsed="1"/>
    <col min="66" max="67" width="16" customWidth="1"/>
    <col min="68" max="68" width="11.5703125" hidden="1" customWidth="1" outlineLevel="1"/>
    <col min="69" max="70" width="10.5703125" hidden="1" customWidth="1" outlineLevel="1"/>
    <col min="71" max="71" width="13.140625" hidden="1" customWidth="1" outlineLevel="1"/>
    <col min="72" max="73" width="11.5703125" hidden="1" customWidth="1" outlineLevel="1"/>
    <col min="74" max="74" width="11.5703125" customWidth="1" collapsed="1"/>
    <col min="75" max="78" width="11.5703125" hidden="1" customWidth="1" outlineLevel="1"/>
    <col min="79" max="83" width="9.42578125" hidden="1" customWidth="1" outlineLevel="1"/>
    <col min="84" max="84" width="10.5703125" hidden="1" customWidth="1" outlineLevel="1"/>
    <col min="85" max="85" width="11.5703125" hidden="1" customWidth="1" outlineLevel="1"/>
    <col min="86" max="91" width="9.42578125" hidden="1" customWidth="1" outlineLevel="1"/>
    <col min="92" max="92" width="9.42578125" customWidth="1" collapsed="1"/>
    <col min="93" max="93" width="10.5703125" customWidth="1" outlineLevel="1"/>
    <col min="94" max="95" width="8.7109375" customWidth="1" outlineLevel="1"/>
    <col min="96" max="97" width="9" customWidth="1" outlineLevel="1"/>
    <col min="98" max="98" width="14.140625" customWidth="1" outlineLevel="1"/>
    <col min="99" max="100" width="12.5703125" customWidth="1" outlineLevel="1"/>
    <col min="101" max="102" width="9" customWidth="1" outlineLevel="1"/>
    <col min="103" max="103" width="9.28515625" customWidth="1" outlineLevel="1"/>
    <col min="104" max="104" width="8.85546875" customWidth="1" outlineLevel="1"/>
    <col min="105" max="105" width="10" customWidth="1" outlineLevel="1"/>
    <col min="106" max="106" width="9.28515625" customWidth="1" outlineLevel="1"/>
    <col min="107" max="107" width="9.42578125" customWidth="1" outlineLevel="1"/>
    <col min="108" max="108" width="10" customWidth="1"/>
    <col min="109" max="109" width="11.5703125" hidden="1" customWidth="1" outlineLevel="1"/>
    <col min="110" max="110" width="9" hidden="1" customWidth="1" outlineLevel="1"/>
    <col min="111" max="111" width="9.28515625" hidden="1" customWidth="1" outlineLevel="1"/>
    <col min="112" max="112" width="8.85546875" hidden="1" customWidth="1" outlineLevel="1"/>
    <col min="113" max="113" width="10" hidden="1" customWidth="1" outlineLevel="1"/>
    <col min="114" max="114" width="9.28515625" hidden="1" customWidth="1" outlineLevel="1"/>
    <col min="115" max="115" width="9.42578125" hidden="1" customWidth="1" outlineLevel="1"/>
    <col min="116" max="116" width="16.140625" customWidth="1" collapsed="1"/>
    <col min="117" max="117" width="10.5703125" customWidth="1"/>
    <col min="118" max="118" width="13.42578125" customWidth="1"/>
    <col min="119" max="119" width="17.7109375" customWidth="1"/>
  </cols>
  <sheetData>
    <row r="1" spans="2:69" x14ac:dyDescent="0.25">
      <c r="B1" t="s">
        <v>42</v>
      </c>
      <c r="C1" s="18">
        <v>2000000</v>
      </c>
      <c r="I1" t="s">
        <v>22</v>
      </c>
      <c r="AD1" t="s">
        <v>51</v>
      </c>
    </row>
    <row r="2" spans="2:69" x14ac:dyDescent="0.25">
      <c r="B2" t="s">
        <v>2</v>
      </c>
      <c r="C2" s="19">
        <v>0.1</v>
      </c>
      <c r="D2" s="18"/>
      <c r="I2" t="s">
        <v>17</v>
      </c>
      <c r="J2" t="s">
        <v>15</v>
      </c>
      <c r="K2" t="s">
        <v>16</v>
      </c>
      <c r="L2" t="s">
        <v>13</v>
      </c>
      <c r="N2" s="76"/>
      <c r="O2" s="77"/>
      <c r="BI2" s="2"/>
      <c r="BM2" s="2"/>
      <c r="BN2" s="2"/>
      <c r="BO2" s="2"/>
    </row>
    <row r="3" spans="2:69" x14ac:dyDescent="0.25">
      <c r="B3" t="s">
        <v>78</v>
      </c>
      <c r="C3" s="18">
        <v>85000</v>
      </c>
      <c r="D3" s="18"/>
      <c r="I3" t="s">
        <v>12</v>
      </c>
      <c r="J3" s="4">
        <v>0</v>
      </c>
      <c r="K3" s="4">
        <v>23850</v>
      </c>
      <c r="L3" s="1">
        <v>0.1</v>
      </c>
      <c r="N3" s="77"/>
      <c r="O3" s="78"/>
      <c r="BI3" s="2"/>
      <c r="BM3" s="2"/>
      <c r="BN3" s="2"/>
      <c r="BO3" s="2"/>
    </row>
    <row r="4" spans="2:69" x14ac:dyDescent="0.25">
      <c r="B4" t="s">
        <v>79</v>
      </c>
      <c r="C4" s="18">
        <v>80000</v>
      </c>
      <c r="D4" s="19"/>
      <c r="I4" t="s">
        <v>11</v>
      </c>
      <c r="J4" s="4">
        <v>23850</v>
      </c>
      <c r="K4" s="4">
        <v>96950</v>
      </c>
      <c r="L4" s="1">
        <v>0.12</v>
      </c>
      <c r="N4" s="77"/>
      <c r="O4" s="77"/>
      <c r="BH4" s="18"/>
      <c r="BI4" s="2"/>
      <c r="BM4" s="2"/>
      <c r="BN4" s="2"/>
      <c r="BO4" s="2"/>
      <c r="BQ4" s="2"/>
    </row>
    <row r="5" spans="2:69" x14ac:dyDescent="0.25">
      <c r="B5" t="s">
        <v>80</v>
      </c>
      <c r="C5" s="2">
        <f>C3-C4</f>
        <v>5000</v>
      </c>
      <c r="D5" s="18"/>
      <c r="I5" t="s">
        <v>10</v>
      </c>
      <c r="J5" s="4">
        <v>96950</v>
      </c>
      <c r="K5" s="4">
        <v>206700</v>
      </c>
      <c r="L5" s="1">
        <v>0.22</v>
      </c>
      <c r="N5" s="77"/>
      <c r="O5" s="77"/>
      <c r="P5" s="79"/>
      <c r="BH5" s="18"/>
      <c r="BI5" s="2"/>
      <c r="BM5" s="2"/>
      <c r="BN5" s="2"/>
      <c r="BO5" s="2"/>
      <c r="BQ5" s="2"/>
    </row>
    <row r="6" spans="2:69" x14ac:dyDescent="0.25">
      <c r="B6" s="80" t="s">
        <v>27</v>
      </c>
      <c r="C6" s="81">
        <v>306066</v>
      </c>
      <c r="D6" s="18"/>
      <c r="I6" t="s">
        <v>9</v>
      </c>
      <c r="J6" s="4">
        <v>206700</v>
      </c>
      <c r="K6" s="4">
        <v>394600</v>
      </c>
      <c r="L6" s="1">
        <v>0.24</v>
      </c>
      <c r="N6" s="77"/>
      <c r="O6" s="77"/>
      <c r="P6" s="79"/>
      <c r="BH6" s="18"/>
      <c r="BI6" s="2"/>
      <c r="BM6" s="2"/>
      <c r="BN6" s="2"/>
      <c r="BO6" s="2"/>
      <c r="BQ6" s="2"/>
    </row>
    <row r="7" spans="2:69" x14ac:dyDescent="0.25">
      <c r="B7" t="s">
        <v>36</v>
      </c>
      <c r="C7" s="2">
        <f>SUM(C5:C6)</f>
        <v>311066</v>
      </c>
      <c r="D7" s="2"/>
      <c r="I7" t="s">
        <v>8</v>
      </c>
      <c r="J7" s="4">
        <v>394600</v>
      </c>
      <c r="K7" s="4">
        <v>501050</v>
      </c>
      <c r="L7" s="1">
        <v>0.32</v>
      </c>
      <c r="N7" s="77"/>
      <c r="O7" s="77"/>
      <c r="P7" s="79"/>
      <c r="BQ7" s="2"/>
    </row>
    <row r="8" spans="2:69" x14ac:dyDescent="0.25">
      <c r="I8" t="s">
        <v>7</v>
      </c>
      <c r="J8" s="4">
        <v>501050</v>
      </c>
      <c r="K8" s="4">
        <v>751600</v>
      </c>
      <c r="L8" s="1">
        <v>0.35</v>
      </c>
      <c r="N8" s="75"/>
      <c r="O8" s="75"/>
      <c r="BI8" s="2"/>
      <c r="BM8" s="2"/>
      <c r="BN8" s="2"/>
      <c r="BO8" s="2"/>
      <c r="BQ8" s="2"/>
    </row>
    <row r="9" spans="2:69" x14ac:dyDescent="0.25">
      <c r="B9" t="s">
        <v>5</v>
      </c>
      <c r="C9" s="18">
        <v>30000</v>
      </c>
      <c r="D9" s="2"/>
      <c r="F9" t="s">
        <v>42</v>
      </c>
      <c r="G9" s="18">
        <v>2000000</v>
      </c>
      <c r="I9" t="s">
        <v>6</v>
      </c>
      <c r="J9" s="4">
        <v>751600</v>
      </c>
      <c r="K9" s="4">
        <v>1000000000</v>
      </c>
      <c r="L9" s="1">
        <v>0.37</v>
      </c>
      <c r="N9" s="75"/>
      <c r="O9" s="75"/>
      <c r="BI9" s="2"/>
      <c r="BM9" s="2"/>
      <c r="BN9" s="2"/>
      <c r="BO9" s="2"/>
      <c r="BQ9" s="2"/>
    </row>
    <row r="10" spans="2:69" x14ac:dyDescent="0.25">
      <c r="B10" t="s">
        <v>3</v>
      </c>
      <c r="C10" s="18">
        <v>0</v>
      </c>
      <c r="F10" t="s">
        <v>2</v>
      </c>
      <c r="G10" s="19">
        <v>0.1</v>
      </c>
      <c r="BH10" s="18"/>
      <c r="BI10" s="2"/>
      <c r="BM10" s="2"/>
      <c r="BN10" s="2"/>
      <c r="BO10" s="2"/>
      <c r="BQ10" s="2"/>
    </row>
    <row r="11" spans="2:69" x14ac:dyDescent="0.25">
      <c r="B11" t="s">
        <v>4</v>
      </c>
      <c r="C11" s="18">
        <v>3000</v>
      </c>
      <c r="D11" s="18"/>
      <c r="F11" t="s">
        <v>63</v>
      </c>
      <c r="I11" t="s">
        <v>23</v>
      </c>
      <c r="BH11" s="18"/>
      <c r="BI11" s="2"/>
      <c r="BM11" s="2"/>
      <c r="BN11" s="2"/>
      <c r="BO11" s="2"/>
      <c r="BQ11" s="2"/>
    </row>
    <row r="12" spans="2:69" x14ac:dyDescent="0.25">
      <c r="D12" s="18"/>
      <c r="F12" t="s">
        <v>65</v>
      </c>
      <c r="G12" s="61">
        <v>0.06</v>
      </c>
      <c r="I12" t="s">
        <v>18</v>
      </c>
      <c r="J12" t="s">
        <v>15</v>
      </c>
      <c r="K12" t="s">
        <v>16</v>
      </c>
      <c r="L12" t="s">
        <v>13</v>
      </c>
      <c r="BH12" s="18"/>
      <c r="BI12" s="2"/>
      <c r="BM12" s="2"/>
      <c r="BN12" s="2"/>
      <c r="BO12" s="2"/>
      <c r="BQ12" s="2"/>
    </row>
    <row r="13" spans="2:69" x14ac:dyDescent="0.25">
      <c r="B13" t="s">
        <v>63</v>
      </c>
      <c r="D13" s="18"/>
      <c r="F13" t="s">
        <v>64</v>
      </c>
      <c r="G13" s="63">
        <v>3.6299999999999999E-2</v>
      </c>
      <c r="I13" t="s">
        <v>19</v>
      </c>
      <c r="J13" s="4">
        <v>0</v>
      </c>
      <c r="K13" s="4">
        <v>96700</v>
      </c>
      <c r="L13" s="1">
        <v>0</v>
      </c>
      <c r="BH13" s="2"/>
      <c r="BQ13" s="2"/>
    </row>
    <row r="14" spans="2:69" x14ac:dyDescent="0.25">
      <c r="B14" t="s">
        <v>65</v>
      </c>
      <c r="C14" s="61">
        <v>0.06</v>
      </c>
      <c r="F14" t="s">
        <v>62</v>
      </c>
      <c r="G14" s="56">
        <v>84</v>
      </c>
      <c r="I14" t="s">
        <v>20</v>
      </c>
      <c r="J14" s="4">
        <v>96700</v>
      </c>
      <c r="K14" s="4">
        <v>600050</v>
      </c>
      <c r="L14" s="1">
        <v>0.15</v>
      </c>
      <c r="BI14" s="2"/>
      <c r="BM14" s="2"/>
      <c r="BN14" s="2"/>
      <c r="BO14" s="2"/>
    </row>
    <row r="15" spans="2:69" x14ac:dyDescent="0.25">
      <c r="B15" t="s">
        <v>64</v>
      </c>
      <c r="C15" s="63">
        <v>3.6299999999999999E-2</v>
      </c>
      <c r="F15" t="s">
        <v>5</v>
      </c>
      <c r="G15" s="18">
        <v>30000</v>
      </c>
      <c r="I15" t="s">
        <v>21</v>
      </c>
      <c r="J15" s="4">
        <v>600050</v>
      </c>
      <c r="K15" s="4">
        <v>1000000000</v>
      </c>
      <c r="L15" s="1">
        <v>0.2</v>
      </c>
      <c r="BI15" s="2"/>
      <c r="BM15" s="2"/>
      <c r="BN15" s="2"/>
      <c r="BO15" s="2"/>
    </row>
    <row r="16" spans="2:69" x14ac:dyDescent="0.25">
      <c r="D16" s="53"/>
      <c r="E16" s="53"/>
      <c r="F16" t="s">
        <v>3</v>
      </c>
      <c r="G16" s="18">
        <v>0</v>
      </c>
      <c r="BH16" s="18"/>
      <c r="BI16" s="2"/>
      <c r="BM16" s="2"/>
      <c r="BN16" s="2"/>
      <c r="BO16" s="2"/>
    </row>
    <row r="17" spans="1:119" x14ac:dyDescent="0.25">
      <c r="B17" t="s">
        <v>62</v>
      </c>
      <c r="C17" s="56">
        <v>84</v>
      </c>
      <c r="F17" t="s">
        <v>4</v>
      </c>
      <c r="G17" s="18">
        <v>3000</v>
      </c>
      <c r="AL17" s="2"/>
      <c r="AM17" s="2"/>
      <c r="AN17" s="2"/>
      <c r="AO17" s="2"/>
      <c r="AP17" s="2"/>
      <c r="AQ17" s="2"/>
      <c r="AR17" s="2"/>
      <c r="BH17" s="18"/>
      <c r="BI17" s="2"/>
      <c r="BM17" s="2"/>
      <c r="BN17" s="2"/>
      <c r="BO17" s="2"/>
      <c r="DO17" s="2"/>
    </row>
    <row r="18" spans="1:119" ht="15.75" thickBot="1" x14ac:dyDescent="0.3">
      <c r="B18" t="s">
        <v>44</v>
      </c>
      <c r="C18" s="55">
        <f>_xlfn.XLOOKUP(C17,B22:B70,DO22:DO70,,0)</f>
        <v>57519279.780485347</v>
      </c>
      <c r="D18" s="2"/>
      <c r="E18" s="2"/>
      <c r="BH18" s="18"/>
      <c r="BI18" s="2"/>
      <c r="BM18" s="2"/>
      <c r="BN18" s="2"/>
      <c r="BO18" s="2"/>
    </row>
    <row r="19" spans="1:119" ht="15.75" thickTop="1" x14ac:dyDescent="0.25">
      <c r="I19" s="5" t="s">
        <v>70</v>
      </c>
      <c r="J19" s="74">
        <v>1</v>
      </c>
      <c r="L19" s="74">
        <v>2</v>
      </c>
      <c r="N19" s="74">
        <v>3</v>
      </c>
      <c r="P19" s="74">
        <v>4</v>
      </c>
      <c r="R19" s="74">
        <v>4</v>
      </c>
      <c r="T19" s="74">
        <v>5</v>
      </c>
      <c r="V19" s="74">
        <v>6</v>
      </c>
      <c r="AM19" s="12" t="s">
        <v>71</v>
      </c>
      <c r="AN19" s="11"/>
      <c r="AO19" s="11"/>
      <c r="AP19" s="11"/>
      <c r="AQ19" s="11"/>
      <c r="AR19" s="11"/>
      <c r="AS19" s="12" t="s">
        <v>72</v>
      </c>
      <c r="AT19" s="11"/>
      <c r="AU19" s="11"/>
      <c r="AV19" s="11"/>
      <c r="AW19" s="11"/>
      <c r="AX19" s="15"/>
      <c r="BA19" s="5"/>
      <c r="BE19" s="5"/>
      <c r="BH19" s="8"/>
      <c r="BI19" s="39" t="s">
        <v>76</v>
      </c>
      <c r="BJ19" s="39"/>
      <c r="BK19" s="39"/>
      <c r="BL19" s="39"/>
      <c r="BM19" s="39"/>
      <c r="BN19" s="39"/>
      <c r="BO19" s="39"/>
      <c r="BP19" s="69" t="s">
        <v>55</v>
      </c>
      <c r="BQ19" s="70"/>
      <c r="BR19" s="70"/>
      <c r="BS19" s="70"/>
      <c r="BT19" s="70"/>
      <c r="BU19" s="71"/>
      <c r="BV19" s="45" t="s">
        <v>43</v>
      </c>
      <c r="BW19" s="40"/>
      <c r="BX19" s="40"/>
      <c r="BY19" s="40"/>
      <c r="BZ19" s="41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2" t="s">
        <v>33</v>
      </c>
      <c r="CP19" s="42"/>
      <c r="CQ19" s="42"/>
      <c r="CR19" s="42"/>
      <c r="CS19" s="42"/>
      <c r="CT19" s="42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51" t="s">
        <v>69</v>
      </c>
      <c r="DF19" s="52"/>
      <c r="DG19" s="52"/>
      <c r="DH19" s="52"/>
      <c r="DI19" s="52"/>
      <c r="DJ19" s="52"/>
      <c r="DK19" s="52"/>
      <c r="DL19" s="52"/>
      <c r="DM19" s="52"/>
      <c r="DN19" s="5"/>
    </row>
    <row r="20" spans="1:119" x14ac:dyDescent="0.25">
      <c r="D20" t="s">
        <v>50</v>
      </c>
      <c r="I20" s="13">
        <f>L3</f>
        <v>0.1</v>
      </c>
      <c r="J20" s="11"/>
      <c r="K20" s="14">
        <v>0.12</v>
      </c>
      <c r="L20" s="11"/>
      <c r="M20" s="14">
        <f>L5</f>
        <v>0.22</v>
      </c>
      <c r="N20" s="11"/>
      <c r="O20" s="14">
        <f>L6</f>
        <v>0.24</v>
      </c>
      <c r="P20" s="11"/>
      <c r="Q20" s="14">
        <f>L7</f>
        <v>0.32</v>
      </c>
      <c r="R20" s="11"/>
      <c r="S20" s="14">
        <f>L8</f>
        <v>0.35</v>
      </c>
      <c r="T20" s="11"/>
      <c r="U20" s="14">
        <f>L9</f>
        <v>0.37</v>
      </c>
      <c r="V20" s="11"/>
      <c r="W20" s="12" t="s">
        <v>31</v>
      </c>
      <c r="X20" s="11"/>
      <c r="Y20" s="11"/>
      <c r="Z20" s="11"/>
      <c r="AA20" s="11"/>
      <c r="AB20" s="11"/>
      <c r="AC20" s="11"/>
      <c r="AD20" s="11"/>
      <c r="AE20" s="12" t="s">
        <v>28</v>
      </c>
      <c r="AF20" s="11"/>
      <c r="AG20" s="11"/>
      <c r="AH20" s="11"/>
      <c r="AI20" s="11"/>
      <c r="AJ20" s="11"/>
      <c r="AK20" s="11"/>
      <c r="AL20" s="11"/>
      <c r="AM20" s="13">
        <v>0</v>
      </c>
      <c r="AN20" s="14"/>
      <c r="AO20" s="14">
        <v>0.15</v>
      </c>
      <c r="AP20" s="14"/>
      <c r="AQ20" s="14">
        <v>0.2</v>
      </c>
      <c r="AR20" s="15"/>
      <c r="AS20" s="13">
        <v>0</v>
      </c>
      <c r="AT20" s="14"/>
      <c r="AU20" s="14">
        <v>0.15</v>
      </c>
      <c r="AV20" s="14"/>
      <c r="AW20" s="14">
        <v>0.2</v>
      </c>
      <c r="AX20" s="15"/>
      <c r="BA20" s="12" t="s">
        <v>32</v>
      </c>
      <c r="BB20" s="12"/>
      <c r="BC20" s="11"/>
      <c r="BD20" s="11"/>
      <c r="BE20" s="12" t="s">
        <v>34</v>
      </c>
      <c r="BF20" s="11"/>
      <c r="BG20" s="11"/>
      <c r="BH20" s="15"/>
      <c r="BI20" s="52" t="s">
        <v>68</v>
      </c>
      <c r="BJ20" s="52"/>
      <c r="BK20" s="52"/>
      <c r="BL20" s="52"/>
      <c r="BM20" s="52"/>
      <c r="BN20" s="52"/>
      <c r="BO20" s="52"/>
      <c r="BP20" s="12" t="s">
        <v>40</v>
      </c>
      <c r="BQ20" s="11"/>
      <c r="BR20" s="11"/>
      <c r="BS20" s="12" t="s">
        <v>41</v>
      </c>
      <c r="BT20" s="11"/>
      <c r="BU20" s="15"/>
      <c r="BV20" t="s">
        <v>50</v>
      </c>
      <c r="BY20" s="12" t="s">
        <v>31</v>
      </c>
      <c r="BZ20" s="11"/>
      <c r="CA20" s="11"/>
      <c r="CB20" s="11"/>
      <c r="CC20" s="11"/>
      <c r="CD20" s="11"/>
      <c r="CE20" s="11"/>
      <c r="CF20" s="11"/>
      <c r="CG20" s="12" t="s">
        <v>28</v>
      </c>
      <c r="CH20" s="11"/>
      <c r="CI20" s="11"/>
      <c r="CJ20" s="11"/>
      <c r="CK20" s="11"/>
      <c r="CL20" s="11"/>
      <c r="CM20" s="11"/>
      <c r="CN20" s="11"/>
      <c r="CO20" s="13">
        <v>0</v>
      </c>
      <c r="CP20" s="14"/>
      <c r="CQ20" s="14">
        <v>0.15</v>
      </c>
      <c r="CR20" s="14"/>
      <c r="CS20" s="14">
        <v>0.2</v>
      </c>
      <c r="CT20" s="11"/>
      <c r="CW20" s="46" t="s">
        <v>32</v>
      </c>
      <c r="CX20" s="12"/>
      <c r="CY20" s="11"/>
      <c r="CZ20" s="11"/>
      <c r="DA20" s="12" t="s">
        <v>34</v>
      </c>
      <c r="DB20" s="11"/>
      <c r="DC20" s="11"/>
      <c r="DD20" s="15"/>
      <c r="DE20" s="46" t="s">
        <v>32</v>
      </c>
      <c r="DF20" s="12"/>
      <c r="DG20" s="11"/>
      <c r="DH20" s="11"/>
      <c r="DI20" s="12" t="s">
        <v>34</v>
      </c>
      <c r="DJ20" s="11"/>
      <c r="DK20" s="11"/>
      <c r="DL20" s="15"/>
      <c r="DM20" s="11"/>
    </row>
    <row r="21" spans="1:119" x14ac:dyDescent="0.25">
      <c r="A21" s="74" t="s">
        <v>77</v>
      </c>
      <c r="B21" t="s">
        <v>59</v>
      </c>
      <c r="C21" t="s">
        <v>1</v>
      </c>
      <c r="D21" t="s">
        <v>45</v>
      </c>
      <c r="E21" t="s">
        <v>48</v>
      </c>
      <c r="F21" t="s">
        <v>73</v>
      </c>
      <c r="G21" t="s">
        <v>74</v>
      </c>
      <c r="H21" t="s">
        <v>75</v>
      </c>
      <c r="I21" s="5" t="s">
        <v>15</v>
      </c>
      <c r="J21" t="s">
        <v>16</v>
      </c>
      <c r="K21" t="s">
        <v>15</v>
      </c>
      <c r="L21" t="s">
        <v>16</v>
      </c>
      <c r="M21" t="s">
        <v>15</v>
      </c>
      <c r="N21" t="s">
        <v>16</v>
      </c>
      <c r="O21" t="s">
        <v>15</v>
      </c>
      <c r="P21" t="s">
        <v>16</v>
      </c>
      <c r="Q21" t="s">
        <v>15</v>
      </c>
      <c r="R21" t="s">
        <v>16</v>
      </c>
      <c r="S21" t="s">
        <v>15</v>
      </c>
      <c r="T21" t="s">
        <v>16</v>
      </c>
      <c r="U21" t="s">
        <v>15</v>
      </c>
      <c r="V21" t="s">
        <v>16</v>
      </c>
      <c r="W21" s="5" t="s">
        <v>49</v>
      </c>
      <c r="X21" s="1">
        <v>0.1</v>
      </c>
      <c r="Y21" s="1">
        <v>0.12</v>
      </c>
      <c r="Z21" s="1">
        <v>0.22</v>
      </c>
      <c r="AA21" s="1">
        <v>0.24</v>
      </c>
      <c r="AB21" s="1">
        <v>0.32</v>
      </c>
      <c r="AC21" s="1">
        <v>0.35</v>
      </c>
      <c r="AD21" s="1">
        <v>0.37</v>
      </c>
      <c r="AE21" s="7">
        <v>0.1</v>
      </c>
      <c r="AF21" s="1">
        <v>0.12</v>
      </c>
      <c r="AG21" s="1">
        <v>0.22</v>
      </c>
      <c r="AH21" s="1">
        <v>0.24</v>
      </c>
      <c r="AI21" s="1">
        <v>0.32</v>
      </c>
      <c r="AJ21" s="1">
        <v>0.35</v>
      </c>
      <c r="AK21" s="1">
        <v>0.37</v>
      </c>
      <c r="AL21" s="9" t="s">
        <v>29</v>
      </c>
      <c r="AM21" s="7" t="s">
        <v>15</v>
      </c>
      <c r="AN21" s="1" t="s">
        <v>16</v>
      </c>
      <c r="AO21" s="7" t="s">
        <v>15</v>
      </c>
      <c r="AP21" s="1" t="s">
        <v>16</v>
      </c>
      <c r="AQ21" s="7" t="s">
        <v>15</v>
      </c>
      <c r="AR21" s="43" t="s">
        <v>16</v>
      </c>
      <c r="AS21" s="7" t="s">
        <v>15</v>
      </c>
      <c r="AT21" s="1" t="s">
        <v>16</v>
      </c>
      <c r="AU21" s="7" t="s">
        <v>15</v>
      </c>
      <c r="AV21" s="1" t="s">
        <v>16</v>
      </c>
      <c r="AW21" s="7" t="s">
        <v>15</v>
      </c>
      <c r="AX21" s="43" t="s">
        <v>16</v>
      </c>
      <c r="AY21" t="s">
        <v>30</v>
      </c>
      <c r="AZ21" s="1" t="s">
        <v>66</v>
      </c>
      <c r="BA21" s="5" t="s">
        <v>67</v>
      </c>
      <c r="BB21" s="1">
        <v>0</v>
      </c>
      <c r="BC21" s="1">
        <v>0.15</v>
      </c>
      <c r="BD21" s="1">
        <v>0.2</v>
      </c>
      <c r="BE21" s="7">
        <v>0</v>
      </c>
      <c r="BF21" s="1">
        <v>0.15</v>
      </c>
      <c r="BG21" s="1">
        <v>0.2</v>
      </c>
      <c r="BH21" s="16" t="s">
        <v>35</v>
      </c>
      <c r="BI21" s="20" t="s">
        <v>52</v>
      </c>
      <c r="BJ21" s="20" t="s">
        <v>0</v>
      </c>
      <c r="BK21" s="20" t="s">
        <v>54</v>
      </c>
      <c r="BL21" s="20" t="s">
        <v>53</v>
      </c>
      <c r="BM21" s="47" t="s">
        <v>56</v>
      </c>
      <c r="BN21" s="47" t="s">
        <v>57</v>
      </c>
      <c r="BO21" s="47" t="s">
        <v>60</v>
      </c>
      <c r="BP21" s="5" t="s">
        <v>37</v>
      </c>
      <c r="BQ21" t="s">
        <v>39</v>
      </c>
      <c r="BR21" t="s">
        <v>38</v>
      </c>
      <c r="BS21" s="5" t="s">
        <v>37</v>
      </c>
      <c r="BT21" t="s">
        <v>39</v>
      </c>
      <c r="BU21" s="8" t="s">
        <v>38</v>
      </c>
      <c r="BV21" t="s">
        <v>45</v>
      </c>
      <c r="BW21" t="s">
        <v>48</v>
      </c>
      <c r="BX21" t="s">
        <v>46</v>
      </c>
      <c r="BY21" s="5" t="s">
        <v>47</v>
      </c>
      <c r="BZ21" s="1">
        <v>0.1</v>
      </c>
      <c r="CA21" s="1">
        <v>0.12</v>
      </c>
      <c r="CB21" s="1">
        <v>0.22</v>
      </c>
      <c r="CC21" s="1">
        <v>0.24</v>
      </c>
      <c r="CD21" s="1">
        <v>0.32</v>
      </c>
      <c r="CE21" s="1">
        <v>0.35</v>
      </c>
      <c r="CF21" s="1">
        <v>0.37</v>
      </c>
      <c r="CG21" s="7">
        <v>0.1</v>
      </c>
      <c r="CH21" s="1">
        <v>0.12</v>
      </c>
      <c r="CI21" s="1">
        <v>0.22</v>
      </c>
      <c r="CJ21" s="1">
        <v>0.24</v>
      </c>
      <c r="CK21" s="1">
        <v>0.32</v>
      </c>
      <c r="CL21" s="1">
        <v>0.35</v>
      </c>
      <c r="CM21" s="1">
        <v>0.37</v>
      </c>
      <c r="CN21" s="9" t="s">
        <v>29</v>
      </c>
      <c r="CO21" s="7" t="s">
        <v>14</v>
      </c>
      <c r="CP21" s="1" t="s">
        <v>26</v>
      </c>
      <c r="CQ21" s="7" t="s">
        <v>14</v>
      </c>
      <c r="CR21" s="1" t="s">
        <v>26</v>
      </c>
      <c r="CS21" s="7" t="s">
        <v>14</v>
      </c>
      <c r="CT21" s="1" t="s">
        <v>26</v>
      </c>
      <c r="CU21" s="5" t="s">
        <v>30</v>
      </c>
      <c r="CV21" s="5" t="s">
        <v>66</v>
      </c>
      <c r="CW21" s="5" t="s">
        <v>67</v>
      </c>
      <c r="CX21" s="1">
        <v>0</v>
      </c>
      <c r="CY21" s="1">
        <v>0.15</v>
      </c>
      <c r="CZ21" s="1">
        <v>0.2</v>
      </c>
      <c r="DA21" s="7">
        <v>0</v>
      </c>
      <c r="DB21" s="1">
        <v>0.15</v>
      </c>
      <c r="DC21" s="1">
        <v>0.2</v>
      </c>
      <c r="DD21" s="16" t="s">
        <v>35</v>
      </c>
      <c r="DE21" s="5" t="s">
        <v>25</v>
      </c>
      <c r="DF21" s="1">
        <v>0</v>
      </c>
      <c r="DG21" s="1">
        <v>0.15</v>
      </c>
      <c r="DH21" s="1">
        <v>0.2</v>
      </c>
      <c r="DI21" s="7">
        <v>0</v>
      </c>
      <c r="DJ21" s="1">
        <v>0.15</v>
      </c>
      <c r="DK21" s="1">
        <v>0.2</v>
      </c>
      <c r="DL21" s="16" t="s">
        <v>61</v>
      </c>
      <c r="DM21" s="54" t="s">
        <v>58</v>
      </c>
      <c r="DN21" s="20" t="s">
        <v>24</v>
      </c>
      <c r="DO21" s="28" t="s">
        <v>44</v>
      </c>
    </row>
    <row r="22" spans="1:119" x14ac:dyDescent="0.25">
      <c r="A22">
        <v>3</v>
      </c>
      <c r="B22">
        <f>C22-1978</f>
        <v>47</v>
      </c>
      <c r="C22">
        <v>2025</v>
      </c>
      <c r="D22" s="82">
        <f>IF(BP22&gt;=IF(A22=0,H22,_xlfn.XLOOKUP(A22,$I$19:$V$19,I22:V22,,0)+H22),IF(A22=0,H22,_xlfn.XLOOKUP(A22,$I$19:$V$19,I22:V22,,0)+H22),BP22)</f>
        <v>234700</v>
      </c>
      <c r="E22" s="2">
        <f t="shared" ref="E22" si="0">$C$5</f>
        <v>5000</v>
      </c>
      <c r="F22" s="2">
        <f>C9</f>
        <v>30000</v>
      </c>
      <c r="G22" s="2">
        <f>F22+SUM($C$10:$C$11)</f>
        <v>33000</v>
      </c>
      <c r="H22" s="2">
        <f>G22-E22</f>
        <v>28000</v>
      </c>
      <c r="I22" s="6">
        <f>J3</f>
        <v>0</v>
      </c>
      <c r="J22" s="2">
        <f>K3</f>
        <v>23850</v>
      </c>
      <c r="K22" s="2">
        <f>J4</f>
        <v>23850</v>
      </c>
      <c r="L22" s="2">
        <f>K4</f>
        <v>96950</v>
      </c>
      <c r="M22" s="2">
        <f>J5</f>
        <v>96950</v>
      </c>
      <c r="N22" s="2">
        <f>K5</f>
        <v>206700</v>
      </c>
      <c r="O22" s="2">
        <f>J6</f>
        <v>206700</v>
      </c>
      <c r="P22" s="2">
        <f>K6</f>
        <v>394600</v>
      </c>
      <c r="Q22" s="2">
        <f>J7</f>
        <v>394600</v>
      </c>
      <c r="R22" s="2">
        <f>K7</f>
        <v>501050</v>
      </c>
      <c r="S22" s="2">
        <f>J8</f>
        <v>501050</v>
      </c>
      <c r="T22" s="2">
        <f>K8</f>
        <v>751600</v>
      </c>
      <c r="U22" s="2">
        <f>J9</f>
        <v>751600</v>
      </c>
      <c r="V22" s="2">
        <f>K9</f>
        <v>1000000000</v>
      </c>
      <c r="W22" s="6">
        <f t="shared" ref="W22:W53" si="1">D22+E22-G22</f>
        <v>206700</v>
      </c>
      <c r="X22" s="65">
        <f>IF(W22&lt;I22,0,IF(W22&gt;J22,J22-I22,W22-I22))</f>
        <v>23850</v>
      </c>
      <c r="Y22" s="65">
        <f>IF(W22&lt;K22,0,IF(W22&gt;L22,L22-K22,W22-K22))</f>
        <v>73100</v>
      </c>
      <c r="Z22" s="65">
        <f>IF(W22&lt;M22,0,IF(W22&gt;N22,N22-M22,W22-M22))</f>
        <v>109750</v>
      </c>
      <c r="AA22" s="65">
        <f>IF(W22&lt;O22,0,IF(W22&gt;P22,P22-O22,W22-O22))</f>
        <v>0</v>
      </c>
      <c r="AB22" s="65">
        <f>IF(W22&lt;Q22,0,IF(W22&gt;R22,R22-Q22,W22-Q22))</f>
        <v>0</v>
      </c>
      <c r="AC22" s="65">
        <f>IF(W22&lt;S22,0,IF(W22&gt;T22,T22-S22,W22-S22))</f>
        <v>0</v>
      </c>
      <c r="AD22" s="65">
        <f>IF(W22&lt;U22,0,IF(W22&gt;V22,V22-U22,W22-U22))</f>
        <v>0</v>
      </c>
      <c r="AE22" s="6">
        <f t="shared" ref="AE22:AE53" si="2">X22*AE$21</f>
        <v>2385</v>
      </c>
      <c r="AF22" s="2">
        <f t="shared" ref="AF22:AF53" si="3">Y22*AF$21</f>
        <v>8772</v>
      </c>
      <c r="AG22" s="2">
        <f t="shared" ref="AG22:AG53" si="4">Z22*AG$21</f>
        <v>24145</v>
      </c>
      <c r="AH22" s="2">
        <f t="shared" ref="AH22:AH53" si="5">AA22*AH$21</f>
        <v>0</v>
      </c>
      <c r="AI22" s="2">
        <f t="shared" ref="AI22:AK22" si="6">AB22*AI$21</f>
        <v>0</v>
      </c>
      <c r="AJ22" s="2">
        <f t="shared" si="6"/>
        <v>0</v>
      </c>
      <c r="AK22" s="2">
        <f t="shared" si="6"/>
        <v>0</v>
      </c>
      <c r="AL22" s="3">
        <f>SUM(AE22:AK22)</f>
        <v>35302</v>
      </c>
      <c r="AM22" s="6">
        <f>J13</f>
        <v>0</v>
      </c>
      <c r="AN22" s="2">
        <f>K13</f>
        <v>96700</v>
      </c>
      <c r="AO22" s="2">
        <f>J14</f>
        <v>96700</v>
      </c>
      <c r="AP22" s="2">
        <f>K14</f>
        <v>600050</v>
      </c>
      <c r="AQ22" s="2">
        <f>J15</f>
        <v>600050</v>
      </c>
      <c r="AR22" s="2">
        <f>K15</f>
        <v>1000000000</v>
      </c>
      <c r="AS22" s="64">
        <f>AM22</f>
        <v>0</v>
      </c>
      <c r="AT22" s="65">
        <f>AN22-IF(W22&lt;AM22,AM22,IF(W22&lt;=AN22,W22,IF(W22&gt;AN22,AN22)))</f>
        <v>0</v>
      </c>
      <c r="AU22" s="64">
        <f>AT22</f>
        <v>0</v>
      </c>
      <c r="AV22" s="65">
        <f>IF(W22&gt;=AP22,0,IF(AND(W22&gt;AO22,W22&lt;=AP22),AP22-W22,AU22+(AP22-AO22)))</f>
        <v>393350</v>
      </c>
      <c r="AW22" s="64">
        <f>AV22</f>
        <v>393350</v>
      </c>
      <c r="AX22" s="68">
        <f>AW22+(AR22-AQ22)</f>
        <v>999793300</v>
      </c>
      <c r="AY22" s="2">
        <f>IF(G22-SUM($D22:$E22)&lt;=0,0,G22-SUM($D22:$E22))</f>
        <v>0</v>
      </c>
      <c r="AZ22" s="2">
        <f>C4</f>
        <v>80000</v>
      </c>
      <c r="BA22" s="59">
        <f>AZ22-AY22</f>
        <v>80000</v>
      </c>
      <c r="BB22" s="10">
        <f>IF(BA22&lt;AS22,0,IF(BA22&gt;AT22,AT22-AS22,BA22-AS22))</f>
        <v>0</v>
      </c>
      <c r="BC22" s="10">
        <f>IF(BA22&lt;AU22,0,IF(BA22&gt;AV22,AV22-AU22,BA22-AU22))</f>
        <v>80000</v>
      </c>
      <c r="BD22" s="10">
        <f>IF(BA22&lt;AW22,0,IF(BA22&gt;AX22,AX22-AW22,BA22-AW22))</f>
        <v>0</v>
      </c>
      <c r="BE22" s="22">
        <f>BB22*BE$21</f>
        <v>0</v>
      </c>
      <c r="BF22" s="10">
        <f t="shared" ref="BF22:BG22" si="7">BC22*BF$21</f>
        <v>12000</v>
      </c>
      <c r="BG22" s="10">
        <f t="shared" si="7"/>
        <v>0</v>
      </c>
      <c r="BH22" s="17">
        <f>SUM(BE22:BG22)</f>
        <v>12000</v>
      </c>
      <c r="BI22" s="21">
        <v>0</v>
      </c>
      <c r="BJ22" s="21">
        <f t="shared" ref="BJ22:BJ56" si="8">BI22*$C$2</f>
        <v>0</v>
      </c>
      <c r="BK22" s="21">
        <f t="shared" ref="BK22:BK51" si="9">SUM(AL22,BH22)</f>
        <v>47302</v>
      </c>
      <c r="BL22" s="21">
        <f>SUM(BI22:BK22)</f>
        <v>47302</v>
      </c>
      <c r="BM22" s="48">
        <v>0</v>
      </c>
      <c r="BN22" s="48">
        <f t="shared" ref="BN22:BN51" si="10">BI22-BM22</f>
        <v>0</v>
      </c>
      <c r="BO22" s="48">
        <f t="shared" ref="BO22:BO51" si="11">DM22</f>
        <v>0</v>
      </c>
      <c r="BP22" s="6">
        <f>C1</f>
        <v>2000000</v>
      </c>
      <c r="BQ22" s="2">
        <f t="shared" ref="BQ22:BQ53" si="12">BP22-D22</f>
        <v>1765300</v>
      </c>
      <c r="BR22" s="2">
        <f t="shared" ref="BR22:BR56" si="13">BQ22*(1+$C$2)</f>
        <v>1941830.0000000002</v>
      </c>
      <c r="BS22" s="6">
        <v>0</v>
      </c>
      <c r="BT22" s="2">
        <f t="shared" ref="BT22:BT53" si="14">BS22+D22</f>
        <v>234700</v>
      </c>
      <c r="BU22" s="2">
        <f t="shared" ref="BU22:BU56" si="15">BT22*(1+$C$2)</f>
        <v>258170.00000000003</v>
      </c>
      <c r="BV22" s="6">
        <f>BP22</f>
        <v>2000000</v>
      </c>
      <c r="BW22" s="2">
        <f>E22</f>
        <v>5000</v>
      </c>
      <c r="BX22" s="2">
        <f>G22</f>
        <v>33000</v>
      </c>
      <c r="BY22" s="6">
        <f>BV22+BW22-BX22</f>
        <v>1972000</v>
      </c>
      <c r="BZ22" s="65">
        <f>IF(BY22&lt;I22,0,IF(BY22&gt;J22,J22-I22,BY22-I22))</f>
        <v>23850</v>
      </c>
      <c r="CA22" s="65">
        <f>IF(BY22&lt;K22,0,IF(BY22&gt;L22,L22-K22,BY22-K22))</f>
        <v>73100</v>
      </c>
      <c r="CB22" s="65">
        <f>IF(BY22&lt;M22,0,IF(BY22&gt;N22,N22-M22,BY22-M22))</f>
        <v>109750</v>
      </c>
      <c r="CC22" s="65">
        <f>IF(BY22&lt;O22,0,IF(BY22&gt;P22,P22-O22,BY22-O22))</f>
        <v>187900</v>
      </c>
      <c r="CD22" s="65">
        <f>IF(BY22&lt;Q22,0,IF(BY22&gt;R22,R22-Q22,BY22-Q22))</f>
        <v>106450</v>
      </c>
      <c r="CE22" s="65">
        <f>IF(BY22&lt;S22,0,IF(BY22&gt;T22,T22-S22,BY22-S22))</f>
        <v>250550</v>
      </c>
      <c r="CF22" s="65">
        <f>IF(BY22&lt;U22,0,IF(BY22&gt;V22,V22-U22,BY22-U22))</f>
        <v>1220400</v>
      </c>
      <c r="CG22" s="6">
        <f>BZ22*CG$21</f>
        <v>2385</v>
      </c>
      <c r="CH22" s="2">
        <f t="shared" ref="CH22" si="16">CA22*CH$21</f>
        <v>8772</v>
      </c>
      <c r="CI22" s="2">
        <f t="shared" ref="CI22" si="17">CB22*CI$21</f>
        <v>24145</v>
      </c>
      <c r="CJ22" s="2">
        <f t="shared" ref="CJ22" si="18">CC22*CJ$21</f>
        <v>45096</v>
      </c>
      <c r="CK22" s="2">
        <f t="shared" ref="CK22" si="19">CD22*CK$21</f>
        <v>34064</v>
      </c>
      <c r="CL22" s="2">
        <f t="shared" ref="CL22" si="20">CE22*CL$21</f>
        <v>87692.5</v>
      </c>
      <c r="CM22" s="2">
        <f t="shared" ref="CM22" si="21">CF22*CM$21</f>
        <v>451548</v>
      </c>
      <c r="CN22" s="3">
        <f>SUM(CG22:CM22)</f>
        <v>653702.5</v>
      </c>
      <c r="CO22" s="64">
        <f>AM22</f>
        <v>0</v>
      </c>
      <c r="CP22" s="65">
        <f>AN22-IF(BY22&lt;AM22,AM22,IF(BY22&lt;=AN22,BY22,IF(BY22&gt;AN22,AN22)))</f>
        <v>0</v>
      </c>
      <c r="CQ22" s="64">
        <f>CP22</f>
        <v>0</v>
      </c>
      <c r="CR22" s="65">
        <f>IF(BY22&gt;=AP22,0,IF(AND(BY22&gt;AO22,BY22&lt;=AP22),AP22-BY22,CQ22+(AP22-AO22)))</f>
        <v>0</v>
      </c>
      <c r="CS22" s="64">
        <f>CR22</f>
        <v>0</v>
      </c>
      <c r="CT22" s="65">
        <f>CS22+(AR22-AQ22)</f>
        <v>999399950</v>
      </c>
      <c r="CU22" s="6">
        <f>IF(BX22-SUM($BV22:$BW22)&lt;=0,0,BX22-SUM($BV22:$BW22))</f>
        <v>0</v>
      </c>
      <c r="CV22" s="60">
        <f>AZ22</f>
        <v>80000</v>
      </c>
      <c r="CW22" s="59">
        <f>CV22-CU22</f>
        <v>80000</v>
      </c>
      <c r="CX22" s="10">
        <f>IF(CW22&lt;$CO22,0,IF(CW22&gt;$CP22,$CP22-$CO22,CW22-$CO22))</f>
        <v>0</v>
      </c>
      <c r="CY22" s="10">
        <f>IF(CW22&lt;$CQ22,0,IF(CW22&gt;$CR22,$CR22-$CQ22,CW22-$CQ22))</f>
        <v>0</v>
      </c>
      <c r="CZ22" s="10">
        <f>IF(CW22&lt;$CS22,0,IF(CW22&gt;$CT22,$CT22-$CS22,CW22-$CS22))</f>
        <v>80000</v>
      </c>
      <c r="DA22" s="22">
        <f>CX22*DA$21</f>
        <v>0</v>
      </c>
      <c r="DB22" s="10">
        <f t="shared" ref="DB22" si="22">CY22*DB$21</f>
        <v>0</v>
      </c>
      <c r="DC22" s="10">
        <f t="shared" ref="DC22" si="23">CZ22*DC$21</f>
        <v>16000</v>
      </c>
      <c r="DD22" s="17">
        <f>SUM(DA22:DC22)</f>
        <v>16000</v>
      </c>
      <c r="DE22" s="59">
        <f>CW22+BN22</f>
        <v>80000</v>
      </c>
      <c r="DF22" s="10">
        <f>IF(DE22&lt;$CO22,0,IF(DE22&gt;$CP22,$CP22-$CO22,DE22-$CO22))</f>
        <v>0</v>
      </c>
      <c r="DG22" s="10">
        <f>IF(DE22&lt;$CQ22,0,IF(DE22&gt;$CR22,$CR22-$CQ22,DE22-$CQ22))</f>
        <v>0</v>
      </c>
      <c r="DH22" s="10">
        <f>IF(DE22&lt;$CS22,0,IF(DE22&gt;$CT22,$CT22-$CS22,DE22-$CS22))</f>
        <v>80000</v>
      </c>
      <c r="DI22" s="22">
        <f>DF22*DI$21</f>
        <v>0</v>
      </c>
      <c r="DJ22" s="10">
        <f t="shared" ref="DJ22:DJ51" si="24">DG22*DJ$21</f>
        <v>0</v>
      </c>
      <c r="DK22" s="10">
        <f t="shared" ref="DK22:DK51" si="25">DH22*DK$21</f>
        <v>16000</v>
      </c>
      <c r="DL22" s="17">
        <f>SUM(DI22:DK22)</f>
        <v>16000</v>
      </c>
      <c r="DM22" s="3">
        <f>DL22-DD22</f>
        <v>0</v>
      </c>
      <c r="DN22" s="21">
        <f t="shared" ref="DN22:DN51" si="26">SUM(CN22,DD22,BM22,BN22,-BO22)</f>
        <v>669702.5</v>
      </c>
      <c r="DO22" s="29">
        <f t="shared" ref="DO22:DO51" si="27">BP22+BS22-DN22</f>
        <v>1330297.5</v>
      </c>
    </row>
    <row r="23" spans="1:119" x14ac:dyDescent="0.25">
      <c r="A23">
        <v>3</v>
      </c>
      <c r="B23">
        <f t="shared" ref="B23:B56" si="28">C23-1978</f>
        <v>48</v>
      </c>
      <c r="C23">
        <v>2026</v>
      </c>
      <c r="D23" s="82">
        <f t="shared" ref="D23:D70" si="29">IF(BP23&gt;=IF(A23=0,H23,_xlfn.XLOOKUP(A23,$I$19:$V$19,I23:V23,,0)+H23),IF(A23=0,H23,_xlfn.XLOOKUP(A23,$I$19:$V$19,I23:V23,,0)+H23),BP23)</f>
        <v>242992.21</v>
      </c>
      <c r="E23" s="57">
        <f>E22*(1+$C$14)</f>
        <v>5300</v>
      </c>
      <c r="F23" s="65">
        <f>F22*(1+$C$15)</f>
        <v>31089</v>
      </c>
      <c r="G23" s="65">
        <f t="shared" ref="G23:G70" si="30">F23+SUM($C$10:$C$11)</f>
        <v>34089</v>
      </c>
      <c r="H23" s="2">
        <f t="shared" ref="H23:H70" si="31">G23-E23</f>
        <v>28789</v>
      </c>
      <c r="I23" s="64">
        <f>I22*(1+$C$15)</f>
        <v>0</v>
      </c>
      <c r="J23" s="65">
        <f t="shared" ref="J23:V23" si="32">J22*(1+$C$15)</f>
        <v>24715.755000000001</v>
      </c>
      <c r="K23" s="65">
        <f t="shared" si="32"/>
        <v>24715.755000000001</v>
      </c>
      <c r="L23" s="65">
        <f t="shared" si="32"/>
        <v>100469.285</v>
      </c>
      <c r="M23" s="65">
        <f t="shared" si="32"/>
        <v>100469.285</v>
      </c>
      <c r="N23" s="65">
        <f t="shared" si="32"/>
        <v>214203.21</v>
      </c>
      <c r="O23" s="65">
        <f t="shared" si="32"/>
        <v>214203.21</v>
      </c>
      <c r="P23" s="65">
        <f t="shared" si="32"/>
        <v>408923.98</v>
      </c>
      <c r="Q23" s="65">
        <f t="shared" si="32"/>
        <v>408923.98</v>
      </c>
      <c r="R23" s="65">
        <f t="shared" si="32"/>
        <v>519238.11499999999</v>
      </c>
      <c r="S23" s="65">
        <f t="shared" si="32"/>
        <v>519238.11499999999</v>
      </c>
      <c r="T23" s="65">
        <f t="shared" si="32"/>
        <v>778883.08</v>
      </c>
      <c r="U23" s="65">
        <f t="shared" si="32"/>
        <v>778883.08</v>
      </c>
      <c r="V23" s="65">
        <f t="shared" si="32"/>
        <v>1036300000</v>
      </c>
      <c r="W23" s="6">
        <f t="shared" si="1"/>
        <v>214203.21</v>
      </c>
      <c r="X23" s="65">
        <f>IF(W23&lt;I23,0,IF(W23&gt;J23,J23-I23,W23-I23))</f>
        <v>24715.755000000001</v>
      </c>
      <c r="Y23" s="65">
        <f>IF(W23&lt;K23,0,IF(W23&gt;L23,L23-K23,W23-K23))</f>
        <v>75753.53</v>
      </c>
      <c r="Z23" s="65">
        <f>IF(W23&lt;M23,0,IF(W23&gt;N23,N23-M23,W23-M23))</f>
        <v>113733.92499999999</v>
      </c>
      <c r="AA23" s="65">
        <f>IF(W23&lt;O23,0,IF(W23&gt;P23,P23-O23,W23-O23))</f>
        <v>0</v>
      </c>
      <c r="AB23" s="65">
        <f>IF(W23&lt;Q23,0,IF(W23&gt;R23,R23-Q23,W23-Q23))</f>
        <v>0</v>
      </c>
      <c r="AC23" s="65">
        <f>IF(W23&lt;S23,0,IF(W23&gt;T23,T23-S23,W23-S23))</f>
        <v>0</v>
      </c>
      <c r="AD23" s="65">
        <f>IF(W23&lt;U23,0,IF(W23&gt;V23,V23-U23,W23-U23))</f>
        <v>0</v>
      </c>
      <c r="AE23" s="6">
        <f t="shared" si="2"/>
        <v>2471.5755000000004</v>
      </c>
      <c r="AF23" s="2">
        <f t="shared" si="3"/>
        <v>9090.4236000000001</v>
      </c>
      <c r="AG23" s="2">
        <f t="shared" si="4"/>
        <v>25021.463499999998</v>
      </c>
      <c r="AH23" s="2">
        <f t="shared" si="5"/>
        <v>0</v>
      </c>
      <c r="AI23" s="2">
        <f t="shared" ref="AI23" si="33">AB23*AI$21</f>
        <v>0</v>
      </c>
      <c r="AJ23" s="2">
        <f t="shared" ref="AJ23" si="34">AC23*AJ$21</f>
        <v>0</v>
      </c>
      <c r="AK23" s="2">
        <f t="shared" ref="AK23" si="35">AD23*AK$21</f>
        <v>0</v>
      </c>
      <c r="AL23" s="3">
        <f t="shared" ref="AL23:AL26" si="36">SUM(AE23:AK23)</f>
        <v>36583.462599999999</v>
      </c>
      <c r="AM23" s="64">
        <f>AM22*(1+$C$15)</f>
        <v>0</v>
      </c>
      <c r="AN23" s="65">
        <f t="shared" ref="AN23:AR23" si="37">AN22*(1+$C$15)</f>
        <v>100210.21</v>
      </c>
      <c r="AO23" s="65">
        <f t="shared" si="37"/>
        <v>100210.21</v>
      </c>
      <c r="AP23" s="65">
        <f t="shared" si="37"/>
        <v>621831.81499999994</v>
      </c>
      <c r="AQ23" s="65">
        <f t="shared" si="37"/>
        <v>621831.81499999994</v>
      </c>
      <c r="AR23" s="65">
        <f t="shared" si="37"/>
        <v>1036300000</v>
      </c>
      <c r="AS23" s="64">
        <f t="shared" ref="AS23:AS70" si="38">AM23</f>
        <v>0</v>
      </c>
      <c r="AT23" s="65">
        <f t="shared" ref="AT23:AT70" si="39">AN23-IF(W23&lt;AM23,AM23,IF(W23&lt;=AN23,W23,IF(W23&gt;AN23,AN23)))</f>
        <v>0</v>
      </c>
      <c r="AU23" s="64">
        <f t="shared" ref="AU23:AU70" si="40">AT23</f>
        <v>0</v>
      </c>
      <c r="AV23" s="65">
        <f t="shared" ref="AV23:AV70" si="41">IF(W23&gt;=AP23,0,IF(AND(W23&gt;AO23,W23&lt;=AP23),AP23-W23,AU23+(AP23-AO23)))</f>
        <v>407628.60499999998</v>
      </c>
      <c r="AW23" s="64">
        <f t="shared" ref="AW23:AW70" si="42">AV23</f>
        <v>407628.60499999998</v>
      </c>
      <c r="AX23" s="68">
        <f t="shared" ref="AX23:AX70" si="43">AW23+(AR23-AQ23)</f>
        <v>1036085796.79</v>
      </c>
      <c r="AY23" s="6">
        <f t="shared" ref="AY23:AY70" si="44">IF(G23-SUM($D23:$E23)&lt;=0,0,G23-SUM($D23:$E23))</f>
        <v>0</v>
      </c>
      <c r="AZ23" s="6">
        <f>AZ22*(1+$C$14)</f>
        <v>84800</v>
      </c>
      <c r="BA23" s="59">
        <f>AZ23-AY23</f>
        <v>84800</v>
      </c>
      <c r="BB23" s="10">
        <f t="shared" ref="BB23:BB26" si="45">IF(BA23&lt;AS23,0,IF(BA23&gt;AT23,AT23-AS23,BA23-AS23))</f>
        <v>0</v>
      </c>
      <c r="BC23" s="10">
        <f t="shared" ref="BC23:BC26" si="46">IF(BA23&lt;AU23,0,IF(BA23&gt;AV23,AV23-AU23,BA23-AU23))</f>
        <v>84800</v>
      </c>
      <c r="BD23" s="10">
        <f t="shared" ref="BD23:BD26" si="47">IF(BA23&lt;AW23,0,IF(BA23&gt;AX23,AX23-AW23,BA23-AW23))</f>
        <v>0</v>
      </c>
      <c r="BE23" s="22">
        <f t="shared" ref="BE23:BE26" si="48">BB23*BE$21</f>
        <v>0</v>
      </c>
      <c r="BF23" s="10">
        <f t="shared" ref="BF23:BF26" si="49">BC23*BF$21</f>
        <v>12720</v>
      </c>
      <c r="BG23" s="10">
        <f t="shared" ref="BG23:BG26" si="50">BD23*BG$21</f>
        <v>0</v>
      </c>
      <c r="BH23" s="17">
        <f t="shared" ref="BH23:BH26" si="51">SUM(BE23:BG23)</f>
        <v>12720</v>
      </c>
      <c r="BI23" s="21">
        <f>BL22</f>
        <v>47302</v>
      </c>
      <c r="BJ23" s="21">
        <f t="shared" si="8"/>
        <v>4730.2</v>
      </c>
      <c r="BK23" s="21">
        <f t="shared" si="9"/>
        <v>49303.462599999999</v>
      </c>
      <c r="BL23" s="21">
        <f t="shared" ref="BL23:BL51" si="52">SUM(BI23:BK23)</f>
        <v>101335.6626</v>
      </c>
      <c r="BM23" s="48">
        <f>SUM($BK$22:BK22)</f>
        <v>47302</v>
      </c>
      <c r="BN23" s="48">
        <f t="shared" si="10"/>
        <v>0</v>
      </c>
      <c r="BO23" s="48">
        <f t="shared" si="11"/>
        <v>0</v>
      </c>
      <c r="BP23" s="6">
        <f>BR22</f>
        <v>1941830.0000000002</v>
      </c>
      <c r="BQ23" s="2">
        <f t="shared" si="12"/>
        <v>1698837.7900000003</v>
      </c>
      <c r="BR23" s="2">
        <f t="shared" si="13"/>
        <v>1868721.5690000004</v>
      </c>
      <c r="BS23" s="6">
        <f>BU22</f>
        <v>258170.00000000003</v>
      </c>
      <c r="BT23" s="2">
        <f t="shared" si="14"/>
        <v>501162.21</v>
      </c>
      <c r="BU23" s="3">
        <f t="shared" si="15"/>
        <v>551278.4310000001</v>
      </c>
      <c r="BV23" s="6">
        <f t="shared" ref="BV23:BV48" si="53">BP23</f>
        <v>1941830.0000000002</v>
      </c>
      <c r="BW23" s="2">
        <f t="shared" ref="BW23:BW70" si="54">E23</f>
        <v>5300</v>
      </c>
      <c r="BX23" s="2">
        <f t="shared" ref="BX23:BX70" si="55">G23</f>
        <v>34089</v>
      </c>
      <c r="BY23" s="6">
        <f t="shared" ref="BY23:BY48" si="56">BV23+BW23-BX23</f>
        <v>1913041.0000000002</v>
      </c>
      <c r="BZ23" s="65">
        <f t="shared" ref="BZ23:BZ34" si="57">IF(BY23&lt;I23,0,IF(BY23&gt;J23,J23-I23,BY23-I23))</f>
        <v>24715.755000000001</v>
      </c>
      <c r="CA23" s="65">
        <f t="shared" ref="CA23:CA34" si="58">IF(BY23&lt;K23,0,IF(BY23&gt;L23,L23-K23,BY23-K23))</f>
        <v>75753.53</v>
      </c>
      <c r="CB23" s="65">
        <f t="shared" ref="CB23:CB34" si="59">IF(BY23&lt;M23,0,IF(BY23&gt;N23,N23-M23,BY23-M23))</f>
        <v>113733.92499999999</v>
      </c>
      <c r="CC23" s="65">
        <f t="shared" ref="CC23:CC34" si="60">IF(BY23&lt;O23,0,IF(BY23&gt;P23,P23-O23,BY23-O23))</f>
        <v>194720.77</v>
      </c>
      <c r="CD23" s="65">
        <f t="shared" ref="CD23:CD34" si="61">IF(BY23&lt;Q23,0,IF(BY23&gt;R23,R23-Q23,BY23-Q23))</f>
        <v>110314.13500000001</v>
      </c>
      <c r="CE23" s="65">
        <f t="shared" ref="CE23:CE34" si="62">IF(BY23&lt;S23,0,IF(BY23&gt;T23,T23-S23,BY23-S23))</f>
        <v>259644.96499999997</v>
      </c>
      <c r="CF23" s="65">
        <f t="shared" ref="CF23:CF34" si="63">IF(BY23&lt;U23,0,IF(BY23&gt;V23,V23-U23,BY23-U23))</f>
        <v>1134157.9200000004</v>
      </c>
      <c r="CG23" s="6">
        <f>BZ23*CG$21</f>
        <v>2471.5755000000004</v>
      </c>
      <c r="CH23" s="2">
        <f t="shared" ref="CH23" si="64">CA23*CH$21</f>
        <v>9090.4236000000001</v>
      </c>
      <c r="CI23" s="2">
        <f t="shared" ref="CI23" si="65">CB23*CI$21</f>
        <v>25021.463499999998</v>
      </c>
      <c r="CJ23" s="2">
        <f t="shared" ref="CJ23" si="66">CC23*CJ$21</f>
        <v>46732.984799999998</v>
      </c>
      <c r="CK23" s="2">
        <f t="shared" ref="CK23" si="67">CD23*CK$21</f>
        <v>35300.523200000003</v>
      </c>
      <c r="CL23" s="2">
        <f t="shared" ref="CL23" si="68">CE23*CL$21</f>
        <v>90875.737749999986</v>
      </c>
      <c r="CM23" s="2">
        <f t="shared" ref="CM23" si="69">CF23*CM$21</f>
        <v>419638.43040000013</v>
      </c>
      <c r="CN23" s="3">
        <f>SUM(CG23:CM23)</f>
        <v>629131.13875000016</v>
      </c>
      <c r="CO23" s="64">
        <f t="shared" ref="CO23:CO70" si="70">AM23</f>
        <v>0</v>
      </c>
      <c r="CP23" s="65">
        <f t="shared" ref="CP23:CP70" si="71">AN23-IF(BY23&lt;AM23,AM23,IF(BY23&lt;=AN23,BY23,IF(BY23&gt;AN23,AN23)))</f>
        <v>0</v>
      </c>
      <c r="CQ23" s="64">
        <f t="shared" ref="CQ23:CQ70" si="72">CP23</f>
        <v>0</v>
      </c>
      <c r="CR23" s="65">
        <f t="shared" ref="CR23:CR70" si="73">IF(BY23&gt;=AP23,0,IF(AND(BY23&gt;AO23,BY23&lt;=AP23),AP23-BY23,CQ23+(AP23-AO23)))</f>
        <v>0</v>
      </c>
      <c r="CS23" s="64">
        <f t="shared" ref="CS23:CS70" si="74">CR23</f>
        <v>0</v>
      </c>
      <c r="CT23" s="65">
        <f t="shared" ref="CT23:CT70" si="75">CS23+(AR23-AQ23)</f>
        <v>1035678168.1849999</v>
      </c>
      <c r="CU23" s="6">
        <f t="shared" ref="CU23:CU70" si="76">IF(BX23-SUM($BV23:$BW23)&lt;=0,0,BX23-SUM($BV23:$BW23))</f>
        <v>0</v>
      </c>
      <c r="CV23" s="60">
        <f t="shared" ref="CV23:CV70" si="77">AZ23</f>
        <v>84800</v>
      </c>
      <c r="CW23" s="59">
        <f>CV23-CU23</f>
        <v>84800</v>
      </c>
      <c r="CX23" s="10">
        <f t="shared" ref="CX23:CX51" si="78">IF(CW23&lt;$CO23,0,IF(CW23&gt;$CP23,$CP23-$CO23,CW23-$CO23))</f>
        <v>0</v>
      </c>
      <c r="CY23" s="10">
        <f t="shared" ref="CY23:CY51" si="79">IF(CW23&lt;$CQ23,0,IF(CW23&gt;$CR23,$CR23-$CQ23,CW23-$CQ23))</f>
        <v>0</v>
      </c>
      <c r="CZ23" s="10">
        <f t="shared" ref="CZ23:CZ51" si="80">IF(CW23&lt;$CS23,0,IF(CW23&gt;$CT23,$CT23-$CS23,CW23-$CS23))</f>
        <v>84800</v>
      </c>
      <c r="DA23" s="22">
        <f>CX23*DA$21</f>
        <v>0</v>
      </c>
      <c r="DB23" s="10">
        <f t="shared" ref="DB23" si="81">CY23*DB$21</f>
        <v>0</v>
      </c>
      <c r="DC23" s="10">
        <f t="shared" ref="DC23" si="82">CZ23*DC$21</f>
        <v>16960</v>
      </c>
      <c r="DD23" s="17">
        <f>SUM(DA23:DC23)</f>
        <v>16960</v>
      </c>
      <c r="DE23" s="59">
        <f t="shared" ref="DE23:DE70" si="83">CW23+BN23</f>
        <v>84800</v>
      </c>
      <c r="DF23" s="10">
        <f t="shared" ref="DF23:DF51" si="84">IF(DE23&lt;$CO23,0,IF(DE23&gt;$CP23,$CP23-$CO23,DE23-$CO23))</f>
        <v>0</v>
      </c>
      <c r="DG23" s="10">
        <f t="shared" ref="DG23:DG51" si="85">IF(DE23&lt;$CQ23,0,IF(DE23&gt;$CR23,$CR23-$CQ23,DE23-$CQ23))</f>
        <v>0</v>
      </c>
      <c r="DH23" s="10">
        <f t="shared" ref="DH23:DH51" si="86">IF(DE23&lt;$CS23,0,IF(DE23&gt;$CT23,$CT23-$CS23,DE23-$CS23))</f>
        <v>84800</v>
      </c>
      <c r="DI23" s="22">
        <f>DF23*DI$21</f>
        <v>0</v>
      </c>
      <c r="DJ23" s="10">
        <f t="shared" si="24"/>
        <v>0</v>
      </c>
      <c r="DK23" s="10">
        <f t="shared" si="25"/>
        <v>16960</v>
      </c>
      <c r="DL23" s="17">
        <f>SUM(DI23:DK23)</f>
        <v>16960</v>
      </c>
      <c r="DM23" s="3">
        <f t="shared" ref="DM23:DM51" si="87">DL23-DD23</f>
        <v>0</v>
      </c>
      <c r="DN23" s="21">
        <f t="shared" si="26"/>
        <v>693393.13875000016</v>
      </c>
      <c r="DO23" s="29">
        <f t="shared" si="27"/>
        <v>1506606.8612500003</v>
      </c>
    </row>
    <row r="24" spans="1:119" x14ac:dyDescent="0.25">
      <c r="A24">
        <v>3</v>
      </c>
      <c r="B24">
        <f t="shared" si="28"/>
        <v>49</v>
      </c>
      <c r="C24">
        <v>2027</v>
      </c>
      <c r="D24" s="82">
        <f t="shared" si="29"/>
        <v>251578.31722299999</v>
      </c>
      <c r="E24" s="57">
        <f t="shared" ref="E24:E70" si="88">E23*(1+$C$14)</f>
        <v>5618</v>
      </c>
      <c r="F24" s="65">
        <f t="shared" ref="F24:F70" si="89">F23*(1+$C$15)</f>
        <v>32217.530699999999</v>
      </c>
      <c r="G24" s="65">
        <f t="shared" si="30"/>
        <v>35217.530700000003</v>
      </c>
      <c r="H24" s="2">
        <f t="shared" si="31"/>
        <v>29599.530700000003</v>
      </c>
      <c r="I24" s="64">
        <f t="shared" ref="I24:I70" si="90">I23*(1+$C$15)</f>
        <v>0</v>
      </c>
      <c r="J24" s="65">
        <f t="shared" ref="J24:J70" si="91">J23*(1+$C$15)</f>
        <v>25612.936906500003</v>
      </c>
      <c r="K24" s="65">
        <f t="shared" ref="K24:K70" si="92">K23*(1+$C$15)</f>
        <v>25612.936906500003</v>
      </c>
      <c r="L24" s="65">
        <f t="shared" ref="L24:L70" si="93">L23*(1+$C$15)</f>
        <v>104116.3200455</v>
      </c>
      <c r="M24" s="65">
        <f t="shared" ref="M24:M70" si="94">M23*(1+$C$15)</f>
        <v>104116.3200455</v>
      </c>
      <c r="N24" s="65">
        <f t="shared" ref="N24:N70" si="95">N23*(1+$C$15)</f>
        <v>221978.78652299999</v>
      </c>
      <c r="O24" s="65">
        <f t="shared" ref="O24:O70" si="96">O23*(1+$C$15)</f>
        <v>221978.78652299999</v>
      </c>
      <c r="P24" s="65">
        <f t="shared" ref="P24:P70" si="97">P23*(1+$C$15)</f>
        <v>423767.92047399998</v>
      </c>
      <c r="Q24" s="65">
        <f t="shared" ref="Q24:Q70" si="98">Q23*(1+$C$15)</f>
        <v>423767.92047399998</v>
      </c>
      <c r="R24" s="65">
        <f t="shared" ref="R24:R70" si="99">R23*(1+$C$15)</f>
        <v>538086.45857449993</v>
      </c>
      <c r="S24" s="65">
        <f t="shared" ref="S24:S70" si="100">S23*(1+$C$15)</f>
        <v>538086.45857449993</v>
      </c>
      <c r="T24" s="65">
        <f t="shared" ref="T24:T70" si="101">T23*(1+$C$15)</f>
        <v>807156.53580399998</v>
      </c>
      <c r="U24" s="65">
        <f t="shared" ref="U24:U70" si="102">U23*(1+$C$15)</f>
        <v>807156.53580399998</v>
      </c>
      <c r="V24" s="65">
        <f t="shared" ref="V24:V70" si="103">V23*(1+$C$15)</f>
        <v>1073917690</v>
      </c>
      <c r="W24" s="6">
        <f t="shared" si="1"/>
        <v>221978.78652299999</v>
      </c>
      <c r="X24" s="65">
        <f t="shared" ref="X24:X37" si="104">IF(W24&lt;I24,0,IF(W24&gt;J24,J24-I24,W24-I24))</f>
        <v>25612.936906500003</v>
      </c>
      <c r="Y24" s="65">
        <f t="shared" ref="Y24:Y37" si="105">IF(W24&lt;K24,0,IF(W24&gt;L24,L24-K24,W24-K24))</f>
        <v>78503.383138999998</v>
      </c>
      <c r="Z24" s="65">
        <f t="shared" ref="Z24:Z37" si="106">IF(W24&lt;M24,0,IF(W24&gt;N24,N24-M24,W24-M24))</f>
        <v>117862.46647749998</v>
      </c>
      <c r="AA24" s="65">
        <f t="shared" ref="AA24:AA37" si="107">IF(W24&lt;O24,0,IF(W24&gt;P24,P24-O24,W24-O24))</f>
        <v>0</v>
      </c>
      <c r="AB24" s="65">
        <f t="shared" ref="AB24:AB37" si="108">IF(W24&lt;Q24,0,IF(W24&gt;R24,R24-Q24,W24-Q24))</f>
        <v>0</v>
      </c>
      <c r="AC24" s="65">
        <f t="shared" ref="AC24:AC37" si="109">IF(W24&lt;S24,0,IF(W24&gt;T24,T24-S24,W24-S24))</f>
        <v>0</v>
      </c>
      <c r="AD24" s="65">
        <f t="shared" ref="AD24:AD37" si="110">IF(W24&lt;U24,0,IF(W24&gt;V24,V24-U24,W24-U24))</f>
        <v>0</v>
      </c>
      <c r="AE24" s="6">
        <f t="shared" si="2"/>
        <v>2561.2936906500004</v>
      </c>
      <c r="AF24" s="2">
        <f t="shared" si="3"/>
        <v>9420.4059766800001</v>
      </c>
      <c r="AG24" s="2">
        <f t="shared" si="4"/>
        <v>25929.742625049996</v>
      </c>
      <c r="AH24" s="2">
        <f t="shared" si="5"/>
        <v>0</v>
      </c>
      <c r="AI24" s="2">
        <f t="shared" ref="AI24:AI26" si="111">AB24*AI$21</f>
        <v>0</v>
      </c>
      <c r="AJ24" s="2">
        <f t="shared" ref="AJ24:AJ26" si="112">AC24*AJ$21</f>
        <v>0</v>
      </c>
      <c r="AK24" s="2">
        <f t="shared" ref="AK24:AK26" si="113">AD24*AK$21</f>
        <v>0</v>
      </c>
      <c r="AL24" s="3">
        <f t="shared" si="36"/>
        <v>37911.442292379994</v>
      </c>
      <c r="AM24" s="64">
        <f t="shared" ref="AM24:AM70" si="114">AM23*(1+$C$15)</f>
        <v>0</v>
      </c>
      <c r="AN24" s="65">
        <f t="shared" ref="AN24:AN70" si="115">AN23*(1+$C$15)</f>
        <v>103847.84062300001</v>
      </c>
      <c r="AO24" s="65">
        <f t="shared" ref="AO24:AO70" si="116">AO23*(1+$C$15)</f>
        <v>103847.84062300001</v>
      </c>
      <c r="AP24" s="65">
        <f t="shared" ref="AP24:AP70" si="117">AP23*(1+$C$15)</f>
        <v>644404.30988449999</v>
      </c>
      <c r="AQ24" s="65">
        <f t="shared" ref="AQ24:AQ70" si="118">AQ23*(1+$C$15)</f>
        <v>644404.30988449999</v>
      </c>
      <c r="AR24" s="65">
        <f t="shared" ref="AR24:AR70" si="119">AR23*(1+$C$15)</f>
        <v>1073917690</v>
      </c>
      <c r="AS24" s="64">
        <f t="shared" si="38"/>
        <v>0</v>
      </c>
      <c r="AT24" s="65">
        <f t="shared" si="39"/>
        <v>0</v>
      </c>
      <c r="AU24" s="64">
        <f t="shared" si="40"/>
        <v>0</v>
      </c>
      <c r="AV24" s="65">
        <f t="shared" si="41"/>
        <v>422425.5233615</v>
      </c>
      <c r="AW24" s="64">
        <f t="shared" si="42"/>
        <v>422425.5233615</v>
      </c>
      <c r="AX24" s="65">
        <f t="shared" si="43"/>
        <v>1073695711.2134769</v>
      </c>
      <c r="AY24" s="6">
        <f t="shared" si="44"/>
        <v>0</v>
      </c>
      <c r="AZ24" s="60">
        <f t="shared" ref="AZ24:AZ70" si="120">AZ23*(1+$C$14)</f>
        <v>89888</v>
      </c>
      <c r="BA24" s="59">
        <f t="shared" ref="BA24:BA70" si="121">AZ24-AY24</f>
        <v>89888</v>
      </c>
      <c r="BB24" s="10">
        <f t="shared" si="45"/>
        <v>0</v>
      </c>
      <c r="BC24" s="10">
        <f t="shared" si="46"/>
        <v>89888</v>
      </c>
      <c r="BD24" s="10">
        <f t="shared" si="47"/>
        <v>0</v>
      </c>
      <c r="BE24" s="22">
        <f t="shared" si="48"/>
        <v>0</v>
      </c>
      <c r="BF24" s="10">
        <f t="shared" si="49"/>
        <v>13483.199999999999</v>
      </c>
      <c r="BG24" s="10">
        <f t="shared" si="50"/>
        <v>0</v>
      </c>
      <c r="BH24" s="17">
        <f t="shared" si="51"/>
        <v>13483.199999999999</v>
      </c>
      <c r="BI24" s="21">
        <f t="shared" ref="BI24:BI51" si="122">BL23</f>
        <v>101335.6626</v>
      </c>
      <c r="BJ24" s="21">
        <f t="shared" si="8"/>
        <v>10133.56626</v>
      </c>
      <c r="BK24" s="21">
        <f t="shared" si="9"/>
        <v>51394.642292379991</v>
      </c>
      <c r="BL24" s="21">
        <f t="shared" si="52"/>
        <v>162863.87115237999</v>
      </c>
      <c r="BM24" s="48">
        <f>SUM($BK$22:BK23)</f>
        <v>96605.462599999999</v>
      </c>
      <c r="BN24" s="48">
        <f t="shared" si="10"/>
        <v>4730.1999999999971</v>
      </c>
      <c r="BO24" s="48">
        <f t="shared" si="11"/>
        <v>946.03999999999724</v>
      </c>
      <c r="BP24" s="6">
        <f t="shared" ref="BP24:BP26" si="123">BR23</f>
        <v>1868721.5690000004</v>
      </c>
      <c r="BQ24" s="2">
        <f t="shared" si="12"/>
        <v>1617143.2517770003</v>
      </c>
      <c r="BR24" s="2">
        <f t="shared" si="13"/>
        <v>1778857.5769547005</v>
      </c>
      <c r="BS24" s="6">
        <f t="shared" ref="BS24:BS26" si="124">BU23</f>
        <v>551278.4310000001</v>
      </c>
      <c r="BT24" s="2">
        <f t="shared" si="14"/>
        <v>802856.74822300009</v>
      </c>
      <c r="BU24" s="2">
        <f t="shared" si="15"/>
        <v>883142.42304530018</v>
      </c>
      <c r="BV24" s="6">
        <f t="shared" si="53"/>
        <v>1868721.5690000004</v>
      </c>
      <c r="BW24" s="2">
        <f t="shared" si="54"/>
        <v>5618</v>
      </c>
      <c r="BX24" s="2">
        <f t="shared" si="55"/>
        <v>35217.530700000003</v>
      </c>
      <c r="BY24" s="6">
        <f t="shared" si="56"/>
        <v>1839122.0383000004</v>
      </c>
      <c r="BZ24" s="65">
        <f t="shared" si="57"/>
        <v>25612.936906500003</v>
      </c>
      <c r="CA24" s="65">
        <f t="shared" si="58"/>
        <v>78503.383138999998</v>
      </c>
      <c r="CB24" s="65">
        <f t="shared" si="59"/>
        <v>117862.46647749998</v>
      </c>
      <c r="CC24" s="65">
        <f t="shared" si="60"/>
        <v>201789.133951</v>
      </c>
      <c r="CD24" s="65">
        <f t="shared" si="61"/>
        <v>114318.53810049995</v>
      </c>
      <c r="CE24" s="65">
        <f t="shared" si="62"/>
        <v>269070.07722950005</v>
      </c>
      <c r="CF24" s="65">
        <f t="shared" si="63"/>
        <v>1031965.5024960004</v>
      </c>
      <c r="CG24" s="6">
        <f t="shared" ref="CG24:CG26" si="125">BZ24*CG$21</f>
        <v>2561.2936906500004</v>
      </c>
      <c r="CH24" s="2">
        <f t="shared" ref="CH24:CH26" si="126">CA24*CH$21</f>
        <v>9420.4059766800001</v>
      </c>
      <c r="CI24" s="2">
        <f t="shared" ref="CI24:CI26" si="127">CB24*CI$21</f>
        <v>25929.742625049996</v>
      </c>
      <c r="CJ24" s="2">
        <f t="shared" ref="CJ24:CJ26" si="128">CC24*CJ$21</f>
        <v>48429.392148239996</v>
      </c>
      <c r="CK24" s="2">
        <f t="shared" ref="CK24:CK26" si="129">CD24*CK$21</f>
        <v>36581.932192159984</v>
      </c>
      <c r="CL24" s="2">
        <f t="shared" ref="CL24:CL26" si="130">CE24*CL$21</f>
        <v>94174.527030325014</v>
      </c>
      <c r="CM24" s="2">
        <f t="shared" ref="CM24:CM26" si="131">CF24*CM$21</f>
        <v>381827.23592352011</v>
      </c>
      <c r="CN24" s="3">
        <f t="shared" ref="CN24:CN26" si="132">SUM(CG24:CM24)</f>
        <v>598924.52958662505</v>
      </c>
      <c r="CO24" s="64">
        <f t="shared" si="70"/>
        <v>0</v>
      </c>
      <c r="CP24" s="65">
        <f t="shared" si="71"/>
        <v>0</v>
      </c>
      <c r="CQ24" s="64">
        <f t="shared" si="72"/>
        <v>0</v>
      </c>
      <c r="CR24" s="65">
        <f t="shared" si="73"/>
        <v>0</v>
      </c>
      <c r="CS24" s="64">
        <f t="shared" si="74"/>
        <v>0</v>
      </c>
      <c r="CT24" s="65">
        <f t="shared" si="75"/>
        <v>1073273285.6901155</v>
      </c>
      <c r="CU24" s="6">
        <f t="shared" si="76"/>
        <v>0</v>
      </c>
      <c r="CV24" s="60">
        <f t="shared" si="77"/>
        <v>89888</v>
      </c>
      <c r="CW24" s="59">
        <f t="shared" ref="CW24:CW70" si="133">CV24-CU24</f>
        <v>89888</v>
      </c>
      <c r="CX24" s="10">
        <f t="shared" si="78"/>
        <v>0</v>
      </c>
      <c r="CY24" s="10">
        <f t="shared" si="79"/>
        <v>0</v>
      </c>
      <c r="CZ24" s="10">
        <f t="shared" si="80"/>
        <v>89888</v>
      </c>
      <c r="DA24" s="22">
        <f t="shared" ref="DA24:DA26" si="134">CX24*DA$21</f>
        <v>0</v>
      </c>
      <c r="DB24" s="10">
        <f t="shared" ref="DB24:DB26" si="135">CY24*DB$21</f>
        <v>0</v>
      </c>
      <c r="DC24" s="10">
        <f t="shared" ref="DC24:DC26" si="136">CZ24*DC$21</f>
        <v>17977.600000000002</v>
      </c>
      <c r="DD24" s="17">
        <f t="shared" ref="DD24:DD26" si="137">SUM(DA24:DC24)</f>
        <v>17977.600000000002</v>
      </c>
      <c r="DE24" s="59">
        <f t="shared" si="83"/>
        <v>94618.2</v>
      </c>
      <c r="DF24" s="10">
        <f t="shared" si="84"/>
        <v>0</v>
      </c>
      <c r="DG24" s="10">
        <f t="shared" si="85"/>
        <v>0</v>
      </c>
      <c r="DH24" s="10">
        <f t="shared" si="86"/>
        <v>94618.2</v>
      </c>
      <c r="DI24" s="22">
        <f t="shared" ref="DI24:DI51" si="138">DF24*DI$21</f>
        <v>0</v>
      </c>
      <c r="DJ24" s="10">
        <f t="shared" si="24"/>
        <v>0</v>
      </c>
      <c r="DK24" s="10">
        <f t="shared" si="25"/>
        <v>18923.64</v>
      </c>
      <c r="DL24" s="17">
        <f t="shared" ref="DL24:DL51" si="139">SUM(DI24:DK24)</f>
        <v>18923.64</v>
      </c>
      <c r="DM24" s="3">
        <f t="shared" si="87"/>
        <v>946.03999999999724</v>
      </c>
      <c r="DN24" s="21">
        <f t="shared" si="26"/>
        <v>717291.75218662492</v>
      </c>
      <c r="DO24" s="29">
        <f t="shared" si="27"/>
        <v>1702708.2478133757</v>
      </c>
    </row>
    <row r="25" spans="1:119" x14ac:dyDescent="0.25">
      <c r="A25">
        <v>3</v>
      </c>
      <c r="B25">
        <f t="shared" si="28"/>
        <v>50</v>
      </c>
      <c r="C25">
        <v>2028</v>
      </c>
      <c r="D25" s="82">
        <f t="shared" si="29"/>
        <v>260468.56353819487</v>
      </c>
      <c r="E25" s="57">
        <f t="shared" si="88"/>
        <v>5955.08</v>
      </c>
      <c r="F25" s="65">
        <f t="shared" si="89"/>
        <v>33387.027064410002</v>
      </c>
      <c r="G25" s="65">
        <f t="shared" si="30"/>
        <v>36387.027064410002</v>
      </c>
      <c r="H25" s="2">
        <f t="shared" si="31"/>
        <v>30431.94706441</v>
      </c>
      <c r="I25" s="64">
        <f t="shared" si="90"/>
        <v>0</v>
      </c>
      <c r="J25" s="65">
        <f t="shared" si="91"/>
        <v>26542.686516205951</v>
      </c>
      <c r="K25" s="65">
        <f t="shared" si="92"/>
        <v>26542.686516205951</v>
      </c>
      <c r="L25" s="65">
        <f t="shared" si="93"/>
        <v>107895.74246315165</v>
      </c>
      <c r="M25" s="65">
        <f t="shared" si="94"/>
        <v>107895.74246315165</v>
      </c>
      <c r="N25" s="65">
        <f t="shared" si="95"/>
        <v>230036.61647378487</v>
      </c>
      <c r="O25" s="65">
        <f t="shared" si="96"/>
        <v>230036.61647378487</v>
      </c>
      <c r="P25" s="65">
        <f t="shared" si="97"/>
        <v>439150.69598720619</v>
      </c>
      <c r="Q25" s="65">
        <f t="shared" si="98"/>
        <v>439150.69598720619</v>
      </c>
      <c r="R25" s="65">
        <f t="shared" si="99"/>
        <v>557618.99702075426</v>
      </c>
      <c r="S25" s="65">
        <f t="shared" si="100"/>
        <v>557618.99702075426</v>
      </c>
      <c r="T25" s="65">
        <f t="shared" si="101"/>
        <v>836456.31805368513</v>
      </c>
      <c r="U25" s="65">
        <f t="shared" si="102"/>
        <v>836456.31805368513</v>
      </c>
      <c r="V25" s="65">
        <f t="shared" si="103"/>
        <v>1112900902.1470001</v>
      </c>
      <c r="W25" s="6">
        <f t="shared" si="1"/>
        <v>230036.61647378487</v>
      </c>
      <c r="X25" s="65">
        <f t="shared" si="104"/>
        <v>26542.686516205951</v>
      </c>
      <c r="Y25" s="65">
        <f t="shared" si="105"/>
        <v>81353.055946945693</v>
      </c>
      <c r="Z25" s="65">
        <f t="shared" si="106"/>
        <v>122140.87401063323</v>
      </c>
      <c r="AA25" s="65">
        <f t="shared" si="107"/>
        <v>0</v>
      </c>
      <c r="AB25" s="65">
        <f t="shared" si="108"/>
        <v>0</v>
      </c>
      <c r="AC25" s="65">
        <f t="shared" si="109"/>
        <v>0</v>
      </c>
      <c r="AD25" s="65">
        <f t="shared" si="110"/>
        <v>0</v>
      </c>
      <c r="AE25" s="6">
        <f t="shared" si="2"/>
        <v>2654.2686516205954</v>
      </c>
      <c r="AF25" s="2">
        <f t="shared" si="3"/>
        <v>9762.3667136334825</v>
      </c>
      <c r="AG25" s="2">
        <f t="shared" si="4"/>
        <v>26870.99228233931</v>
      </c>
      <c r="AH25" s="2">
        <f t="shared" si="5"/>
        <v>0</v>
      </c>
      <c r="AI25" s="2">
        <f t="shared" si="111"/>
        <v>0</v>
      </c>
      <c r="AJ25" s="2">
        <f t="shared" si="112"/>
        <v>0</v>
      </c>
      <c r="AK25" s="2">
        <f t="shared" si="113"/>
        <v>0</v>
      </c>
      <c r="AL25" s="3">
        <f t="shared" si="36"/>
        <v>39287.627647593385</v>
      </c>
      <c r="AM25" s="64">
        <f t="shared" si="114"/>
        <v>0</v>
      </c>
      <c r="AN25" s="65">
        <f t="shared" si="115"/>
        <v>107617.51723761491</v>
      </c>
      <c r="AO25" s="65">
        <f t="shared" si="116"/>
        <v>107617.51723761491</v>
      </c>
      <c r="AP25" s="65">
        <f t="shared" si="117"/>
        <v>667796.1863333073</v>
      </c>
      <c r="AQ25" s="65">
        <f t="shared" si="118"/>
        <v>667796.1863333073</v>
      </c>
      <c r="AR25" s="65">
        <f t="shared" si="119"/>
        <v>1112900902.1470001</v>
      </c>
      <c r="AS25" s="64">
        <f t="shared" si="38"/>
        <v>0</v>
      </c>
      <c r="AT25" s="65">
        <f t="shared" si="39"/>
        <v>0</v>
      </c>
      <c r="AU25" s="64">
        <f t="shared" si="40"/>
        <v>0</v>
      </c>
      <c r="AV25" s="65">
        <f t="shared" si="41"/>
        <v>437759.56985952239</v>
      </c>
      <c r="AW25" s="64">
        <f t="shared" si="42"/>
        <v>437759.56985952239</v>
      </c>
      <c r="AX25" s="65">
        <f t="shared" si="43"/>
        <v>1112670865.5305262</v>
      </c>
      <c r="AY25" s="6">
        <f t="shared" si="44"/>
        <v>0</v>
      </c>
      <c r="AZ25" s="60">
        <f t="shared" si="120"/>
        <v>95281.279999999999</v>
      </c>
      <c r="BA25" s="59">
        <f t="shared" si="121"/>
        <v>95281.279999999999</v>
      </c>
      <c r="BB25" s="10">
        <f t="shared" si="45"/>
        <v>0</v>
      </c>
      <c r="BC25" s="10">
        <f t="shared" si="46"/>
        <v>95281.279999999999</v>
      </c>
      <c r="BD25" s="10">
        <f t="shared" si="47"/>
        <v>0</v>
      </c>
      <c r="BE25" s="22">
        <f t="shared" si="48"/>
        <v>0</v>
      </c>
      <c r="BF25" s="10">
        <f t="shared" si="49"/>
        <v>14292.191999999999</v>
      </c>
      <c r="BG25" s="10">
        <f t="shared" si="50"/>
        <v>0</v>
      </c>
      <c r="BH25" s="17">
        <f t="shared" si="51"/>
        <v>14292.191999999999</v>
      </c>
      <c r="BI25" s="21">
        <f t="shared" si="122"/>
        <v>162863.87115237999</v>
      </c>
      <c r="BJ25" s="21">
        <f t="shared" si="8"/>
        <v>16286.387115238</v>
      </c>
      <c r="BK25" s="21">
        <f t="shared" si="9"/>
        <v>53579.81964759338</v>
      </c>
      <c r="BL25" s="21">
        <f t="shared" si="52"/>
        <v>232730.07791521138</v>
      </c>
      <c r="BM25" s="48">
        <f>SUM($BK$22:BK24)</f>
        <v>148000.10489237998</v>
      </c>
      <c r="BN25" s="48">
        <f t="shared" si="10"/>
        <v>14863.766260000004</v>
      </c>
      <c r="BO25" s="48">
        <f t="shared" si="11"/>
        <v>2972.7532520000022</v>
      </c>
      <c r="BP25" s="6">
        <f t="shared" si="123"/>
        <v>1778857.5769547005</v>
      </c>
      <c r="BQ25" s="2">
        <f t="shared" si="12"/>
        <v>1518389.0134165057</v>
      </c>
      <c r="BR25" s="2">
        <f t="shared" si="13"/>
        <v>1670227.9147581563</v>
      </c>
      <c r="BS25" s="6">
        <f t="shared" si="124"/>
        <v>883142.42304530018</v>
      </c>
      <c r="BT25" s="2">
        <f t="shared" si="14"/>
        <v>1143610.986583495</v>
      </c>
      <c r="BU25" s="2">
        <f t="shared" si="15"/>
        <v>1257972.0852418446</v>
      </c>
      <c r="BV25" s="6">
        <f t="shared" si="53"/>
        <v>1778857.5769547005</v>
      </c>
      <c r="BW25" s="2">
        <f t="shared" si="54"/>
        <v>5955.08</v>
      </c>
      <c r="BX25" s="2">
        <f t="shared" si="55"/>
        <v>36387.027064410002</v>
      </c>
      <c r="BY25" s="6">
        <f t="shared" si="56"/>
        <v>1748425.6298902906</v>
      </c>
      <c r="BZ25" s="65">
        <f t="shared" si="57"/>
        <v>26542.686516205951</v>
      </c>
      <c r="CA25" s="65">
        <f t="shared" si="58"/>
        <v>81353.055946945693</v>
      </c>
      <c r="CB25" s="65">
        <f t="shared" si="59"/>
        <v>122140.87401063323</v>
      </c>
      <c r="CC25" s="65">
        <f t="shared" si="60"/>
        <v>209114.07951342131</v>
      </c>
      <c r="CD25" s="65">
        <f t="shared" si="61"/>
        <v>118468.30103354808</v>
      </c>
      <c r="CE25" s="65">
        <f t="shared" si="62"/>
        <v>278837.32103293086</v>
      </c>
      <c r="CF25" s="65">
        <f t="shared" si="63"/>
        <v>911969.31183660543</v>
      </c>
      <c r="CG25" s="6">
        <f t="shared" si="125"/>
        <v>2654.2686516205954</v>
      </c>
      <c r="CH25" s="2">
        <f t="shared" si="126"/>
        <v>9762.3667136334825</v>
      </c>
      <c r="CI25" s="2">
        <f t="shared" si="127"/>
        <v>26870.99228233931</v>
      </c>
      <c r="CJ25" s="2">
        <f t="shared" si="128"/>
        <v>50187.379083221116</v>
      </c>
      <c r="CK25" s="2">
        <f t="shared" si="129"/>
        <v>37909.856330735383</v>
      </c>
      <c r="CL25" s="2">
        <f t="shared" si="130"/>
        <v>97593.062361525794</v>
      </c>
      <c r="CM25" s="2">
        <f t="shared" si="131"/>
        <v>337428.645379544</v>
      </c>
      <c r="CN25" s="3">
        <f t="shared" si="132"/>
        <v>562406.57080261968</v>
      </c>
      <c r="CO25" s="64">
        <f t="shared" si="70"/>
        <v>0</v>
      </c>
      <c r="CP25" s="65">
        <f t="shared" si="71"/>
        <v>0</v>
      </c>
      <c r="CQ25" s="64">
        <f t="shared" si="72"/>
        <v>0</v>
      </c>
      <c r="CR25" s="65">
        <f t="shared" si="73"/>
        <v>0</v>
      </c>
      <c r="CS25" s="64">
        <f t="shared" si="74"/>
        <v>0</v>
      </c>
      <c r="CT25" s="65">
        <f t="shared" si="75"/>
        <v>1112233105.9606667</v>
      </c>
      <c r="CU25" s="6">
        <f t="shared" si="76"/>
        <v>0</v>
      </c>
      <c r="CV25" s="60">
        <f t="shared" si="77"/>
        <v>95281.279999999999</v>
      </c>
      <c r="CW25" s="59">
        <f t="shared" si="133"/>
        <v>95281.279999999999</v>
      </c>
      <c r="CX25" s="10">
        <f t="shared" si="78"/>
        <v>0</v>
      </c>
      <c r="CY25" s="10">
        <f t="shared" si="79"/>
        <v>0</v>
      </c>
      <c r="CZ25" s="10">
        <f t="shared" si="80"/>
        <v>95281.279999999999</v>
      </c>
      <c r="DA25" s="22">
        <f t="shared" si="134"/>
        <v>0</v>
      </c>
      <c r="DB25" s="10">
        <f t="shared" si="135"/>
        <v>0</v>
      </c>
      <c r="DC25" s="10">
        <f t="shared" si="136"/>
        <v>19056.256000000001</v>
      </c>
      <c r="DD25" s="17">
        <f t="shared" si="137"/>
        <v>19056.256000000001</v>
      </c>
      <c r="DE25" s="59">
        <f t="shared" si="83"/>
        <v>110145.04626</v>
      </c>
      <c r="DF25" s="10">
        <f t="shared" si="84"/>
        <v>0</v>
      </c>
      <c r="DG25" s="10">
        <f t="shared" si="85"/>
        <v>0</v>
      </c>
      <c r="DH25" s="10">
        <f t="shared" si="86"/>
        <v>110145.04626</v>
      </c>
      <c r="DI25" s="22">
        <f t="shared" si="138"/>
        <v>0</v>
      </c>
      <c r="DJ25" s="10">
        <f t="shared" si="24"/>
        <v>0</v>
      </c>
      <c r="DK25" s="10">
        <f t="shared" si="25"/>
        <v>22029.009252000003</v>
      </c>
      <c r="DL25" s="17">
        <f t="shared" si="139"/>
        <v>22029.009252000003</v>
      </c>
      <c r="DM25" s="3">
        <f t="shared" si="87"/>
        <v>2972.7532520000022</v>
      </c>
      <c r="DN25" s="21">
        <f t="shared" si="26"/>
        <v>741353.94470299978</v>
      </c>
      <c r="DO25" s="29">
        <f t="shared" si="27"/>
        <v>1920646.0552970013</v>
      </c>
    </row>
    <row r="26" spans="1:119" x14ac:dyDescent="0.25">
      <c r="A26">
        <v>3</v>
      </c>
      <c r="B26">
        <f t="shared" ref="B26:B48" si="140">C26-1978</f>
        <v>51</v>
      </c>
      <c r="C26">
        <v>2029</v>
      </c>
      <c r="D26" s="82">
        <f t="shared" si="29"/>
        <v>269673.53699863132</v>
      </c>
      <c r="E26" s="57">
        <f t="shared" si="88"/>
        <v>6312.3847999999998</v>
      </c>
      <c r="F26" s="65">
        <f t="shared" si="89"/>
        <v>34598.976146848087</v>
      </c>
      <c r="G26" s="65">
        <f t="shared" si="30"/>
        <v>37598.976146848087</v>
      </c>
      <c r="H26" s="2">
        <f t="shared" si="31"/>
        <v>31286.591346848087</v>
      </c>
      <c r="I26" s="64">
        <f t="shared" si="90"/>
        <v>0</v>
      </c>
      <c r="J26" s="65">
        <f t="shared" si="91"/>
        <v>27506.186036744228</v>
      </c>
      <c r="K26" s="65">
        <f t="shared" si="92"/>
        <v>27506.186036744228</v>
      </c>
      <c r="L26" s="65">
        <f t="shared" si="93"/>
        <v>111812.35791456405</v>
      </c>
      <c r="M26" s="65">
        <f t="shared" si="94"/>
        <v>111812.35791456405</v>
      </c>
      <c r="N26" s="65">
        <f t="shared" si="95"/>
        <v>238386.94565178326</v>
      </c>
      <c r="O26" s="65">
        <f t="shared" si="96"/>
        <v>238386.94565178326</v>
      </c>
      <c r="P26" s="65">
        <f t="shared" si="97"/>
        <v>455091.86625154177</v>
      </c>
      <c r="Q26" s="65">
        <f t="shared" si="98"/>
        <v>455091.86625154177</v>
      </c>
      <c r="R26" s="65">
        <f t="shared" si="99"/>
        <v>577860.56661260768</v>
      </c>
      <c r="S26" s="65">
        <f t="shared" si="100"/>
        <v>577860.56661260768</v>
      </c>
      <c r="T26" s="65">
        <f t="shared" si="101"/>
        <v>866819.68239903392</v>
      </c>
      <c r="U26" s="65">
        <f t="shared" si="102"/>
        <v>866819.68239903392</v>
      </c>
      <c r="V26" s="65">
        <f t="shared" si="103"/>
        <v>1153299204.8949361</v>
      </c>
      <c r="W26" s="6">
        <f t="shared" si="1"/>
        <v>238386.94565178323</v>
      </c>
      <c r="X26" s="65">
        <f t="shared" si="104"/>
        <v>27506.186036744228</v>
      </c>
      <c r="Y26" s="65">
        <f t="shared" si="105"/>
        <v>84306.171877819826</v>
      </c>
      <c r="Z26" s="65">
        <f t="shared" si="106"/>
        <v>126574.58773721918</v>
      </c>
      <c r="AA26" s="65">
        <f t="shared" si="107"/>
        <v>-2.9103830456733704E-11</v>
      </c>
      <c r="AB26" s="65">
        <f t="shared" si="108"/>
        <v>0</v>
      </c>
      <c r="AC26" s="65">
        <f t="shared" si="109"/>
        <v>0</v>
      </c>
      <c r="AD26" s="65">
        <f t="shared" si="110"/>
        <v>0</v>
      </c>
      <c r="AE26" s="6">
        <f t="shared" si="2"/>
        <v>2750.618603674423</v>
      </c>
      <c r="AF26" s="2">
        <f t="shared" si="3"/>
        <v>10116.74062533838</v>
      </c>
      <c r="AG26" s="2">
        <f t="shared" si="4"/>
        <v>27846.409302188218</v>
      </c>
      <c r="AH26" s="2">
        <f t="shared" si="5"/>
        <v>-6.9849193096160886E-12</v>
      </c>
      <c r="AI26" s="2">
        <f t="shared" si="111"/>
        <v>0</v>
      </c>
      <c r="AJ26" s="2">
        <f t="shared" si="112"/>
        <v>0</v>
      </c>
      <c r="AK26" s="2">
        <f t="shared" si="113"/>
        <v>0</v>
      </c>
      <c r="AL26" s="3">
        <f t="shared" si="36"/>
        <v>40713.768531201014</v>
      </c>
      <c r="AM26" s="64">
        <f t="shared" si="114"/>
        <v>0</v>
      </c>
      <c r="AN26" s="65">
        <f t="shared" si="115"/>
        <v>111524.03311334034</v>
      </c>
      <c r="AO26" s="65">
        <f t="shared" si="116"/>
        <v>111524.03311334034</v>
      </c>
      <c r="AP26" s="65">
        <f t="shared" si="117"/>
        <v>692037.1878972064</v>
      </c>
      <c r="AQ26" s="65">
        <f t="shared" si="118"/>
        <v>692037.1878972064</v>
      </c>
      <c r="AR26" s="65">
        <f t="shared" si="119"/>
        <v>1153299204.8949361</v>
      </c>
      <c r="AS26" s="64">
        <f t="shared" si="38"/>
        <v>0</v>
      </c>
      <c r="AT26" s="65">
        <f t="shared" si="39"/>
        <v>0</v>
      </c>
      <c r="AU26" s="64">
        <f t="shared" si="40"/>
        <v>0</v>
      </c>
      <c r="AV26" s="65">
        <f t="shared" si="41"/>
        <v>453650.24224542314</v>
      </c>
      <c r="AW26" s="64">
        <f t="shared" si="42"/>
        <v>453650.24224542314</v>
      </c>
      <c r="AX26" s="65">
        <f t="shared" si="43"/>
        <v>1153060817.9492843</v>
      </c>
      <c r="AY26" s="6">
        <f t="shared" si="44"/>
        <v>0</v>
      </c>
      <c r="AZ26" s="60">
        <f t="shared" si="120"/>
        <v>100998.1568</v>
      </c>
      <c r="BA26" s="59">
        <f t="shared" si="121"/>
        <v>100998.1568</v>
      </c>
      <c r="BB26" s="10">
        <f t="shared" si="45"/>
        <v>0</v>
      </c>
      <c r="BC26" s="10">
        <f t="shared" si="46"/>
        <v>100998.1568</v>
      </c>
      <c r="BD26" s="10">
        <f t="shared" si="47"/>
        <v>0</v>
      </c>
      <c r="BE26" s="22">
        <f t="shared" si="48"/>
        <v>0</v>
      </c>
      <c r="BF26" s="10">
        <f t="shared" si="49"/>
        <v>15149.72352</v>
      </c>
      <c r="BG26" s="10">
        <f t="shared" si="50"/>
        <v>0</v>
      </c>
      <c r="BH26" s="17">
        <f t="shared" si="51"/>
        <v>15149.72352</v>
      </c>
      <c r="BI26" s="21">
        <f t="shared" si="122"/>
        <v>232730.07791521138</v>
      </c>
      <c r="BJ26" s="21">
        <f t="shared" si="8"/>
        <v>23273.00779152114</v>
      </c>
      <c r="BK26" s="21">
        <f t="shared" si="9"/>
        <v>55863.492051201014</v>
      </c>
      <c r="BL26" s="21">
        <f t="shared" si="52"/>
        <v>311866.57775793353</v>
      </c>
      <c r="BM26" s="48">
        <f>SUM($BK$22:BK25)</f>
        <v>201579.92453997338</v>
      </c>
      <c r="BN26" s="48">
        <f t="shared" si="10"/>
        <v>31150.153375238006</v>
      </c>
      <c r="BO26" s="48">
        <f t="shared" si="11"/>
        <v>6230.0306750476011</v>
      </c>
      <c r="BP26" s="6">
        <f t="shared" si="123"/>
        <v>1670227.9147581563</v>
      </c>
      <c r="BQ26" s="2">
        <f t="shared" si="12"/>
        <v>1400554.3777595251</v>
      </c>
      <c r="BR26" s="2">
        <f t="shared" si="13"/>
        <v>1540609.8155354778</v>
      </c>
      <c r="BS26" s="6">
        <f t="shared" si="124"/>
        <v>1257972.0852418446</v>
      </c>
      <c r="BT26" s="2">
        <f t="shared" si="14"/>
        <v>1527645.6222404758</v>
      </c>
      <c r="BU26" s="2">
        <f t="shared" si="15"/>
        <v>1680410.1844645236</v>
      </c>
      <c r="BV26" s="6">
        <f t="shared" si="53"/>
        <v>1670227.9147581563</v>
      </c>
      <c r="BW26" s="2">
        <f t="shared" si="54"/>
        <v>6312.3847999999998</v>
      </c>
      <c r="BX26" s="2">
        <f t="shared" si="55"/>
        <v>37598.976146848087</v>
      </c>
      <c r="BY26" s="6">
        <f t="shared" si="56"/>
        <v>1638941.323411308</v>
      </c>
      <c r="BZ26" s="65">
        <f t="shared" si="57"/>
        <v>27506.186036744228</v>
      </c>
      <c r="CA26" s="65">
        <f t="shared" si="58"/>
        <v>84306.171877819826</v>
      </c>
      <c r="CB26" s="65">
        <f t="shared" si="59"/>
        <v>126574.5877372192</v>
      </c>
      <c r="CC26" s="65">
        <f t="shared" si="60"/>
        <v>216704.92059975851</v>
      </c>
      <c r="CD26" s="65">
        <f t="shared" si="61"/>
        <v>122768.70036106592</v>
      </c>
      <c r="CE26" s="65">
        <f t="shared" si="62"/>
        <v>288959.11578642623</v>
      </c>
      <c r="CF26" s="65">
        <f t="shared" si="63"/>
        <v>772121.64101227408</v>
      </c>
      <c r="CG26" s="6">
        <f t="shared" si="125"/>
        <v>2750.618603674423</v>
      </c>
      <c r="CH26" s="2">
        <f t="shared" si="126"/>
        <v>10116.74062533838</v>
      </c>
      <c r="CI26" s="2">
        <f t="shared" si="127"/>
        <v>27846.409302188225</v>
      </c>
      <c r="CJ26" s="2">
        <f t="shared" si="128"/>
        <v>52009.180943942039</v>
      </c>
      <c r="CK26" s="2">
        <f t="shared" si="129"/>
        <v>39285.98411554109</v>
      </c>
      <c r="CL26" s="2">
        <f t="shared" si="130"/>
        <v>101135.69052524917</v>
      </c>
      <c r="CM26" s="2">
        <f t="shared" si="131"/>
        <v>285685.00717454142</v>
      </c>
      <c r="CN26" s="3">
        <f t="shared" si="132"/>
        <v>518829.63129047479</v>
      </c>
      <c r="CO26" s="64">
        <f t="shared" si="70"/>
        <v>0</v>
      </c>
      <c r="CP26" s="65">
        <f t="shared" si="71"/>
        <v>0</v>
      </c>
      <c r="CQ26" s="64">
        <f t="shared" si="72"/>
        <v>0</v>
      </c>
      <c r="CR26" s="65">
        <f t="shared" si="73"/>
        <v>0</v>
      </c>
      <c r="CS26" s="64">
        <f t="shared" si="74"/>
        <v>0</v>
      </c>
      <c r="CT26" s="65">
        <f t="shared" si="75"/>
        <v>1152607167.7070389</v>
      </c>
      <c r="CU26" s="6">
        <f t="shared" si="76"/>
        <v>0</v>
      </c>
      <c r="CV26" s="60">
        <f t="shared" si="77"/>
        <v>100998.1568</v>
      </c>
      <c r="CW26" s="59">
        <f t="shared" si="133"/>
        <v>100998.1568</v>
      </c>
      <c r="CX26" s="10">
        <f t="shared" si="78"/>
        <v>0</v>
      </c>
      <c r="CY26" s="10">
        <f t="shared" si="79"/>
        <v>0</v>
      </c>
      <c r="CZ26" s="10">
        <f t="shared" si="80"/>
        <v>100998.1568</v>
      </c>
      <c r="DA26" s="22">
        <f t="shared" si="134"/>
        <v>0</v>
      </c>
      <c r="DB26" s="10">
        <f t="shared" si="135"/>
        <v>0</v>
      </c>
      <c r="DC26" s="10">
        <f t="shared" si="136"/>
        <v>20199.631359999999</v>
      </c>
      <c r="DD26" s="17">
        <f t="shared" si="137"/>
        <v>20199.631359999999</v>
      </c>
      <c r="DE26" s="59">
        <f t="shared" si="83"/>
        <v>132148.310175238</v>
      </c>
      <c r="DF26" s="10">
        <f t="shared" si="84"/>
        <v>0</v>
      </c>
      <c r="DG26" s="10">
        <f t="shared" si="85"/>
        <v>0</v>
      </c>
      <c r="DH26" s="10">
        <f t="shared" si="86"/>
        <v>132148.310175238</v>
      </c>
      <c r="DI26" s="22">
        <f t="shared" si="138"/>
        <v>0</v>
      </c>
      <c r="DJ26" s="10">
        <f t="shared" si="24"/>
        <v>0</v>
      </c>
      <c r="DK26" s="10">
        <f t="shared" si="25"/>
        <v>26429.662035047601</v>
      </c>
      <c r="DL26" s="17">
        <f t="shared" si="139"/>
        <v>26429.662035047601</v>
      </c>
      <c r="DM26" s="3">
        <f t="shared" si="87"/>
        <v>6230.0306750476011</v>
      </c>
      <c r="DN26" s="21">
        <f t="shared" si="26"/>
        <v>765529.30989063857</v>
      </c>
      <c r="DO26" s="29">
        <f t="shared" si="27"/>
        <v>2162670.6901093624</v>
      </c>
    </row>
    <row r="27" spans="1:119" x14ac:dyDescent="0.25">
      <c r="A27">
        <v>3</v>
      </c>
      <c r="B27">
        <f t="shared" si="140"/>
        <v>52</v>
      </c>
      <c r="C27">
        <v>2030</v>
      </c>
      <c r="D27" s="82">
        <f t="shared" si="29"/>
        <v>279204.18287192163</v>
      </c>
      <c r="E27" s="57">
        <f t="shared" si="88"/>
        <v>6691.127888</v>
      </c>
      <c r="F27" s="65">
        <f t="shared" si="89"/>
        <v>35854.918980978669</v>
      </c>
      <c r="G27" s="65">
        <f t="shared" si="30"/>
        <v>38854.918980978669</v>
      </c>
      <c r="H27" s="2">
        <f t="shared" si="31"/>
        <v>32163.79109297867</v>
      </c>
      <c r="I27" s="64">
        <f t="shared" si="90"/>
        <v>0</v>
      </c>
      <c r="J27" s="65">
        <f t="shared" si="91"/>
        <v>28504.660589878044</v>
      </c>
      <c r="K27" s="65">
        <f t="shared" si="92"/>
        <v>28504.660589878044</v>
      </c>
      <c r="L27" s="65">
        <f t="shared" si="93"/>
        <v>115871.14650686273</v>
      </c>
      <c r="M27" s="65">
        <f t="shared" si="94"/>
        <v>115871.14650686273</v>
      </c>
      <c r="N27" s="65">
        <f t="shared" si="95"/>
        <v>247040.39177894298</v>
      </c>
      <c r="O27" s="65">
        <f t="shared" si="96"/>
        <v>247040.39177894298</v>
      </c>
      <c r="P27" s="65">
        <f t="shared" si="97"/>
        <v>471611.70099647273</v>
      </c>
      <c r="Q27" s="65">
        <f t="shared" si="98"/>
        <v>471611.70099647273</v>
      </c>
      <c r="R27" s="65">
        <f t="shared" si="99"/>
        <v>598836.90518064529</v>
      </c>
      <c r="S27" s="65">
        <f t="shared" si="100"/>
        <v>598836.90518064529</v>
      </c>
      <c r="T27" s="65">
        <f t="shared" si="101"/>
        <v>898285.23687011888</v>
      </c>
      <c r="U27" s="65">
        <f t="shared" si="102"/>
        <v>898285.23687011888</v>
      </c>
      <c r="V27" s="65">
        <f t="shared" si="103"/>
        <v>1195163966.0326223</v>
      </c>
      <c r="W27" s="6">
        <f t="shared" si="1"/>
        <v>247040.39177894295</v>
      </c>
      <c r="X27" s="65">
        <f t="shared" si="104"/>
        <v>28504.660589878044</v>
      </c>
      <c r="Y27" s="65">
        <f t="shared" si="105"/>
        <v>87366.48591698469</v>
      </c>
      <c r="Z27" s="65">
        <f t="shared" si="106"/>
        <v>131169.24527208024</v>
      </c>
      <c r="AA27" s="65">
        <f t="shared" si="107"/>
        <v>-2.9103830456733704E-11</v>
      </c>
      <c r="AB27" s="65">
        <f t="shared" si="108"/>
        <v>0</v>
      </c>
      <c r="AC27" s="65">
        <f t="shared" si="109"/>
        <v>0</v>
      </c>
      <c r="AD27" s="65">
        <f t="shared" si="110"/>
        <v>0</v>
      </c>
      <c r="AE27" s="6">
        <f t="shared" si="2"/>
        <v>2850.4660589878044</v>
      </c>
      <c r="AF27" s="2">
        <f t="shared" si="3"/>
        <v>10483.978310038163</v>
      </c>
      <c r="AG27" s="2">
        <f t="shared" si="4"/>
        <v>28857.233959857655</v>
      </c>
      <c r="AH27" s="2">
        <f t="shared" si="5"/>
        <v>-6.9849193096160886E-12</v>
      </c>
      <c r="AI27" s="2">
        <f t="shared" ref="AI27:AI48" si="141">AB27*AI$21</f>
        <v>0</v>
      </c>
      <c r="AJ27" s="2">
        <f t="shared" ref="AJ27:AJ48" si="142">AC27*AJ$21</f>
        <v>0</v>
      </c>
      <c r="AK27" s="2">
        <f t="shared" ref="AK27:AK48" si="143">AD27*AK$21</f>
        <v>0</v>
      </c>
      <c r="AL27" s="3">
        <f t="shared" ref="AL27:AL48" si="144">SUM(AE27:AK27)</f>
        <v>42191.678328883616</v>
      </c>
      <c r="AM27" s="64">
        <f t="shared" si="114"/>
        <v>0</v>
      </c>
      <c r="AN27" s="65">
        <f t="shared" si="115"/>
        <v>115572.35551535459</v>
      </c>
      <c r="AO27" s="65">
        <f t="shared" si="116"/>
        <v>115572.35551535459</v>
      </c>
      <c r="AP27" s="65">
        <f t="shared" si="117"/>
        <v>717158.13781787502</v>
      </c>
      <c r="AQ27" s="65">
        <f t="shared" si="118"/>
        <v>717158.13781787502</v>
      </c>
      <c r="AR27" s="65">
        <f t="shared" si="119"/>
        <v>1195163966.0326223</v>
      </c>
      <c r="AS27" s="64">
        <f t="shared" si="38"/>
        <v>0</v>
      </c>
      <c r="AT27" s="65">
        <f t="shared" si="39"/>
        <v>0</v>
      </c>
      <c r="AU27" s="64">
        <f t="shared" si="40"/>
        <v>0</v>
      </c>
      <c r="AV27" s="65">
        <f t="shared" si="41"/>
        <v>470117.74603893206</v>
      </c>
      <c r="AW27" s="64">
        <f t="shared" si="42"/>
        <v>470117.74603893206</v>
      </c>
      <c r="AX27" s="65">
        <f t="shared" si="43"/>
        <v>1194916925.6408434</v>
      </c>
      <c r="AY27" s="6">
        <f t="shared" si="44"/>
        <v>0</v>
      </c>
      <c r="AZ27" s="60">
        <f t="shared" si="120"/>
        <v>107058.046208</v>
      </c>
      <c r="BA27" s="59">
        <f t="shared" si="121"/>
        <v>107058.046208</v>
      </c>
      <c r="BB27" s="10">
        <f t="shared" ref="BB27:BB48" si="145">IF(BA27&lt;AS27,0,IF(BA27&gt;AT27,AT27-AS27,BA27-AS27))</f>
        <v>0</v>
      </c>
      <c r="BC27" s="10">
        <f t="shared" ref="BC27:BC48" si="146">IF(BA27&lt;AU27,0,IF(BA27&gt;AV27,AV27-AU27,BA27-AU27))</f>
        <v>107058.046208</v>
      </c>
      <c r="BD27" s="10">
        <f t="shared" ref="BD27:BD48" si="147">IF(BA27&lt;AW27,0,IF(BA27&gt;AX27,AX27-AW27,BA27-AW27))</f>
        <v>0</v>
      </c>
      <c r="BE27" s="22">
        <f t="shared" ref="BE27:BE48" si="148">BB27*BE$21</f>
        <v>0</v>
      </c>
      <c r="BF27" s="10">
        <f t="shared" ref="BF27:BF48" si="149">BC27*BF$21</f>
        <v>16058.706931199999</v>
      </c>
      <c r="BG27" s="10">
        <f t="shared" ref="BG27:BG48" si="150">BD27*BG$21</f>
        <v>0</v>
      </c>
      <c r="BH27" s="17">
        <f t="shared" ref="BH27:BH48" si="151">SUM(BE27:BG27)</f>
        <v>16058.706931199999</v>
      </c>
      <c r="BI27" s="21">
        <f t="shared" si="122"/>
        <v>311866.57775793353</v>
      </c>
      <c r="BJ27" s="21">
        <f t="shared" si="8"/>
        <v>31186.657775793356</v>
      </c>
      <c r="BK27" s="21">
        <f t="shared" si="9"/>
        <v>58250.385260083611</v>
      </c>
      <c r="BL27" s="21">
        <f t="shared" si="52"/>
        <v>401303.62079381046</v>
      </c>
      <c r="BM27" s="48">
        <f>SUM($BK$22:BK26)</f>
        <v>257443.41659117438</v>
      </c>
      <c r="BN27" s="48">
        <f t="shared" si="10"/>
        <v>54423.16116675915</v>
      </c>
      <c r="BO27" s="48">
        <f t="shared" si="11"/>
        <v>10884.632233351826</v>
      </c>
      <c r="BP27" s="6">
        <f t="shared" ref="BP27:BP48" si="152">BR26</f>
        <v>1540609.8155354778</v>
      </c>
      <c r="BQ27" s="2">
        <f t="shared" si="12"/>
        <v>1261405.6326635561</v>
      </c>
      <c r="BR27" s="2">
        <f t="shared" si="13"/>
        <v>1387546.1959299119</v>
      </c>
      <c r="BS27" s="6">
        <f t="shared" ref="BS27:BS48" si="153">BU26</f>
        <v>1680410.1844645236</v>
      </c>
      <c r="BT27" s="2">
        <f t="shared" si="14"/>
        <v>1959614.3673364453</v>
      </c>
      <c r="BU27" s="2">
        <f t="shared" si="15"/>
        <v>2155575.8040700899</v>
      </c>
      <c r="BV27" s="6">
        <f t="shared" si="53"/>
        <v>1540609.8155354778</v>
      </c>
      <c r="BW27" s="2">
        <f t="shared" si="54"/>
        <v>6691.127888</v>
      </c>
      <c r="BX27" s="2">
        <f t="shared" si="55"/>
        <v>38854.918980978669</v>
      </c>
      <c r="BY27" s="6">
        <f t="shared" si="56"/>
        <v>1508446.0244424993</v>
      </c>
      <c r="BZ27" s="65">
        <f t="shared" si="57"/>
        <v>28504.660589878044</v>
      </c>
      <c r="CA27" s="65">
        <f t="shared" si="58"/>
        <v>87366.48591698469</v>
      </c>
      <c r="CB27" s="65">
        <f t="shared" si="59"/>
        <v>131169.24527208024</v>
      </c>
      <c r="CC27" s="65">
        <f t="shared" si="60"/>
        <v>224571.30921752975</v>
      </c>
      <c r="CD27" s="65">
        <f t="shared" si="61"/>
        <v>127225.20418417256</v>
      </c>
      <c r="CE27" s="65">
        <f t="shared" si="62"/>
        <v>299448.33168947359</v>
      </c>
      <c r="CF27" s="65">
        <f t="shared" si="63"/>
        <v>610160.78757238039</v>
      </c>
      <c r="CG27" s="6">
        <f t="shared" ref="CG27:CG48" si="154">BZ27*CG$21</f>
        <v>2850.4660589878044</v>
      </c>
      <c r="CH27" s="2">
        <f t="shared" ref="CH27:CH48" si="155">CA27*CH$21</f>
        <v>10483.978310038163</v>
      </c>
      <c r="CI27" s="2">
        <f t="shared" ref="CI27:CI48" si="156">CB27*CI$21</f>
        <v>28857.233959857655</v>
      </c>
      <c r="CJ27" s="2">
        <f t="shared" ref="CJ27:CJ48" si="157">CC27*CJ$21</f>
        <v>53897.11421220714</v>
      </c>
      <c r="CK27" s="2">
        <f t="shared" ref="CK27:CK48" si="158">CD27*CK$21</f>
        <v>40712.065338935223</v>
      </c>
      <c r="CL27" s="2">
        <f t="shared" ref="CL27:CL48" si="159">CE27*CL$21</f>
        <v>104806.91609131575</v>
      </c>
      <c r="CM27" s="2">
        <f t="shared" ref="CM27:CM48" si="160">CF27*CM$21</f>
        <v>225759.49140178075</v>
      </c>
      <c r="CN27" s="3">
        <f t="shared" ref="CN27:CN48" si="161">SUM(CG27:CM27)</f>
        <v>467367.26537312247</v>
      </c>
      <c r="CO27" s="64">
        <f t="shared" si="70"/>
        <v>0</v>
      </c>
      <c r="CP27" s="65">
        <f t="shared" si="71"/>
        <v>0</v>
      </c>
      <c r="CQ27" s="64">
        <f t="shared" si="72"/>
        <v>0</v>
      </c>
      <c r="CR27" s="65">
        <f t="shared" si="73"/>
        <v>0</v>
      </c>
      <c r="CS27" s="64">
        <f t="shared" si="74"/>
        <v>0</v>
      </c>
      <c r="CT27" s="65">
        <f t="shared" si="75"/>
        <v>1194446807.8948045</v>
      </c>
      <c r="CU27" s="6">
        <f t="shared" si="76"/>
        <v>0</v>
      </c>
      <c r="CV27" s="60">
        <f t="shared" si="77"/>
        <v>107058.046208</v>
      </c>
      <c r="CW27" s="59">
        <f t="shared" si="133"/>
        <v>107058.046208</v>
      </c>
      <c r="CX27" s="10">
        <f t="shared" si="78"/>
        <v>0</v>
      </c>
      <c r="CY27" s="10">
        <f t="shared" si="79"/>
        <v>0</v>
      </c>
      <c r="CZ27" s="10">
        <f t="shared" si="80"/>
        <v>107058.046208</v>
      </c>
      <c r="DA27" s="22">
        <f t="shared" ref="DA27:DA48" si="162">CX27*DA$21</f>
        <v>0</v>
      </c>
      <c r="DB27" s="10">
        <f t="shared" ref="DB27:DB48" si="163">CY27*DB$21</f>
        <v>0</v>
      </c>
      <c r="DC27" s="10">
        <f t="shared" ref="DC27:DC48" si="164">CZ27*DC$21</f>
        <v>21411.609241600003</v>
      </c>
      <c r="DD27" s="17">
        <f t="shared" ref="DD27:DD48" si="165">SUM(DA27:DC27)</f>
        <v>21411.609241600003</v>
      </c>
      <c r="DE27" s="59">
        <f t="shared" si="83"/>
        <v>161481.20737475913</v>
      </c>
      <c r="DF27" s="10">
        <f t="shared" si="84"/>
        <v>0</v>
      </c>
      <c r="DG27" s="10">
        <f t="shared" si="85"/>
        <v>0</v>
      </c>
      <c r="DH27" s="10">
        <f t="shared" si="86"/>
        <v>161481.20737475913</v>
      </c>
      <c r="DI27" s="22">
        <f t="shared" si="138"/>
        <v>0</v>
      </c>
      <c r="DJ27" s="10">
        <f t="shared" si="24"/>
        <v>0</v>
      </c>
      <c r="DK27" s="10">
        <f t="shared" si="25"/>
        <v>32296.241474951828</v>
      </c>
      <c r="DL27" s="17">
        <f t="shared" si="139"/>
        <v>32296.241474951828</v>
      </c>
      <c r="DM27" s="3">
        <f t="shared" si="87"/>
        <v>10884.632233351826</v>
      </c>
      <c r="DN27" s="21">
        <f t="shared" si="26"/>
        <v>789760.82013930415</v>
      </c>
      <c r="DO27" s="29">
        <f t="shared" si="27"/>
        <v>2431259.1798606971</v>
      </c>
    </row>
    <row r="28" spans="1:119" x14ac:dyDescent="0.25">
      <c r="A28">
        <v>3</v>
      </c>
      <c r="B28">
        <f t="shared" si="140"/>
        <v>53</v>
      </c>
      <c r="C28">
        <v>2031</v>
      </c>
      <c r="D28" s="82">
        <f t="shared" si="29"/>
        <v>289071.81497922679</v>
      </c>
      <c r="E28" s="57">
        <f t="shared" si="88"/>
        <v>7092.5955612800008</v>
      </c>
      <c r="F28" s="65">
        <f t="shared" si="89"/>
        <v>37156.452539988197</v>
      </c>
      <c r="G28" s="65">
        <f t="shared" si="30"/>
        <v>40156.452539988197</v>
      </c>
      <c r="H28" s="2">
        <f t="shared" si="31"/>
        <v>33063.856978708194</v>
      </c>
      <c r="I28" s="64">
        <f t="shared" si="90"/>
        <v>0</v>
      </c>
      <c r="J28" s="65">
        <f t="shared" si="91"/>
        <v>29539.379769290616</v>
      </c>
      <c r="K28" s="65">
        <f t="shared" si="92"/>
        <v>29539.379769290616</v>
      </c>
      <c r="L28" s="65">
        <f t="shared" si="93"/>
        <v>120077.26912506185</v>
      </c>
      <c r="M28" s="65">
        <f t="shared" si="94"/>
        <v>120077.26912506185</v>
      </c>
      <c r="N28" s="65">
        <f t="shared" si="95"/>
        <v>256007.95800051861</v>
      </c>
      <c r="O28" s="65">
        <f t="shared" si="96"/>
        <v>256007.95800051861</v>
      </c>
      <c r="P28" s="65">
        <f t="shared" si="97"/>
        <v>488731.20574264467</v>
      </c>
      <c r="Q28" s="65">
        <f t="shared" si="98"/>
        <v>488731.20574264467</v>
      </c>
      <c r="R28" s="65">
        <f t="shared" si="99"/>
        <v>620574.68483870267</v>
      </c>
      <c r="S28" s="65">
        <f t="shared" si="100"/>
        <v>620574.68483870267</v>
      </c>
      <c r="T28" s="65">
        <f t="shared" si="101"/>
        <v>930892.99096850422</v>
      </c>
      <c r="U28" s="65">
        <f t="shared" si="102"/>
        <v>930892.99096850422</v>
      </c>
      <c r="V28" s="65">
        <f t="shared" si="103"/>
        <v>1238548417.9996066</v>
      </c>
      <c r="W28" s="6">
        <f t="shared" si="1"/>
        <v>256007.95800051856</v>
      </c>
      <c r="X28" s="65">
        <f t="shared" si="104"/>
        <v>29539.379769290616</v>
      </c>
      <c r="Y28" s="65">
        <f t="shared" si="105"/>
        <v>90537.889355771244</v>
      </c>
      <c r="Z28" s="65">
        <f t="shared" si="106"/>
        <v>135930.68887545669</v>
      </c>
      <c r="AA28" s="65">
        <f t="shared" si="107"/>
        <v>-5.8207660913467407E-11</v>
      </c>
      <c r="AB28" s="65">
        <f t="shared" si="108"/>
        <v>0</v>
      </c>
      <c r="AC28" s="65">
        <f t="shared" si="109"/>
        <v>0</v>
      </c>
      <c r="AD28" s="65">
        <f t="shared" si="110"/>
        <v>0</v>
      </c>
      <c r="AE28" s="6">
        <f t="shared" si="2"/>
        <v>2953.9379769290617</v>
      </c>
      <c r="AF28" s="2">
        <f t="shared" si="3"/>
        <v>10864.546722692548</v>
      </c>
      <c r="AG28" s="2">
        <f t="shared" si="4"/>
        <v>29904.751552600472</v>
      </c>
      <c r="AH28" s="2">
        <f t="shared" si="5"/>
        <v>-1.3969838619232177E-11</v>
      </c>
      <c r="AI28" s="2">
        <f t="shared" si="141"/>
        <v>0</v>
      </c>
      <c r="AJ28" s="2">
        <f t="shared" si="142"/>
        <v>0</v>
      </c>
      <c r="AK28" s="2">
        <f t="shared" si="143"/>
        <v>0</v>
      </c>
      <c r="AL28" s="3">
        <f t="shared" si="144"/>
        <v>43723.236252222065</v>
      </c>
      <c r="AM28" s="64">
        <f t="shared" si="114"/>
        <v>0</v>
      </c>
      <c r="AN28" s="65">
        <f t="shared" si="115"/>
        <v>119767.63202056196</v>
      </c>
      <c r="AO28" s="65">
        <f t="shared" si="116"/>
        <v>119767.63202056196</v>
      </c>
      <c r="AP28" s="65">
        <f t="shared" si="117"/>
        <v>743190.97822066385</v>
      </c>
      <c r="AQ28" s="65">
        <f t="shared" si="118"/>
        <v>743190.97822066385</v>
      </c>
      <c r="AR28" s="65">
        <f t="shared" si="119"/>
        <v>1238548417.9996066</v>
      </c>
      <c r="AS28" s="64">
        <f t="shared" si="38"/>
        <v>0</v>
      </c>
      <c r="AT28" s="65">
        <f t="shared" si="39"/>
        <v>0</v>
      </c>
      <c r="AU28" s="64">
        <f t="shared" si="40"/>
        <v>0</v>
      </c>
      <c r="AV28" s="65">
        <f t="shared" si="41"/>
        <v>487183.02022014529</v>
      </c>
      <c r="AW28" s="64">
        <f t="shared" si="42"/>
        <v>487183.02022014529</v>
      </c>
      <c r="AX28" s="65">
        <f t="shared" si="43"/>
        <v>1238292410.0416059</v>
      </c>
      <c r="AY28" s="6">
        <f t="shared" si="44"/>
        <v>0</v>
      </c>
      <c r="AZ28" s="60">
        <f t="shared" si="120"/>
        <v>113481.52898048001</v>
      </c>
      <c r="BA28" s="59">
        <f t="shared" si="121"/>
        <v>113481.52898048001</v>
      </c>
      <c r="BB28" s="10">
        <f t="shared" si="145"/>
        <v>0</v>
      </c>
      <c r="BC28" s="10">
        <f t="shared" si="146"/>
        <v>113481.52898048001</v>
      </c>
      <c r="BD28" s="10">
        <f t="shared" si="147"/>
        <v>0</v>
      </c>
      <c r="BE28" s="22">
        <f t="shared" si="148"/>
        <v>0</v>
      </c>
      <c r="BF28" s="10">
        <f t="shared" si="149"/>
        <v>17022.229347072</v>
      </c>
      <c r="BG28" s="10">
        <f t="shared" si="150"/>
        <v>0</v>
      </c>
      <c r="BH28" s="17">
        <f t="shared" si="151"/>
        <v>17022.229347072</v>
      </c>
      <c r="BI28" s="21">
        <f t="shared" si="122"/>
        <v>401303.62079381046</v>
      </c>
      <c r="BJ28" s="21">
        <f t="shared" si="8"/>
        <v>40130.362079381048</v>
      </c>
      <c r="BK28" s="21">
        <f t="shared" si="9"/>
        <v>60745.465599294068</v>
      </c>
      <c r="BL28" s="21">
        <f t="shared" si="52"/>
        <v>502179.44847248559</v>
      </c>
      <c r="BM28" s="48">
        <f>SUM($BK$22:BK27)</f>
        <v>315693.80185125797</v>
      </c>
      <c r="BN28" s="48">
        <f t="shared" si="10"/>
        <v>85609.818942552491</v>
      </c>
      <c r="BO28" s="48">
        <f t="shared" si="11"/>
        <v>17121.9637885105</v>
      </c>
      <c r="BP28" s="6">
        <f t="shared" si="152"/>
        <v>1387546.1959299119</v>
      </c>
      <c r="BQ28" s="2">
        <f t="shared" si="12"/>
        <v>1098474.3809506851</v>
      </c>
      <c r="BR28" s="2">
        <f t="shared" si="13"/>
        <v>1208321.8190457537</v>
      </c>
      <c r="BS28" s="6">
        <f t="shared" si="153"/>
        <v>2155575.8040700899</v>
      </c>
      <c r="BT28" s="2">
        <f t="shared" si="14"/>
        <v>2444647.6190493167</v>
      </c>
      <c r="BU28" s="2">
        <f t="shared" si="15"/>
        <v>2689112.3809542488</v>
      </c>
      <c r="BV28" s="6">
        <f t="shared" si="53"/>
        <v>1387546.1959299119</v>
      </c>
      <c r="BW28" s="2">
        <f t="shared" si="54"/>
        <v>7092.5955612800008</v>
      </c>
      <c r="BX28" s="2">
        <f t="shared" si="55"/>
        <v>40156.452539988197</v>
      </c>
      <c r="BY28" s="6">
        <f t="shared" si="56"/>
        <v>1354482.3389512037</v>
      </c>
      <c r="BZ28" s="65">
        <f t="shared" si="57"/>
        <v>29539.379769290616</v>
      </c>
      <c r="CA28" s="65">
        <f t="shared" si="58"/>
        <v>90537.889355771244</v>
      </c>
      <c r="CB28" s="65">
        <f t="shared" si="59"/>
        <v>135930.68887545675</v>
      </c>
      <c r="CC28" s="65">
        <f t="shared" si="60"/>
        <v>232723.24774212606</v>
      </c>
      <c r="CD28" s="65">
        <f t="shared" si="61"/>
        <v>131843.479096058</v>
      </c>
      <c r="CE28" s="65">
        <f t="shared" si="62"/>
        <v>310318.30612980155</v>
      </c>
      <c r="CF28" s="65">
        <f t="shared" si="63"/>
        <v>423589.34798269952</v>
      </c>
      <c r="CG28" s="6">
        <f t="shared" si="154"/>
        <v>2953.9379769290617</v>
      </c>
      <c r="CH28" s="2">
        <f t="shared" si="155"/>
        <v>10864.546722692548</v>
      </c>
      <c r="CI28" s="2">
        <f t="shared" si="156"/>
        <v>29904.751552600486</v>
      </c>
      <c r="CJ28" s="2">
        <f t="shared" si="157"/>
        <v>55853.579458110253</v>
      </c>
      <c r="CK28" s="2">
        <f t="shared" si="158"/>
        <v>42189.913310738564</v>
      </c>
      <c r="CL28" s="2">
        <f t="shared" si="159"/>
        <v>108611.40714543054</v>
      </c>
      <c r="CM28" s="2">
        <f t="shared" si="160"/>
        <v>156728.05875359883</v>
      </c>
      <c r="CN28" s="3">
        <f t="shared" si="161"/>
        <v>407106.19492010027</v>
      </c>
      <c r="CO28" s="64">
        <f t="shared" si="70"/>
        <v>0</v>
      </c>
      <c r="CP28" s="65">
        <f t="shared" si="71"/>
        <v>0</v>
      </c>
      <c r="CQ28" s="64">
        <f t="shared" si="72"/>
        <v>0</v>
      </c>
      <c r="CR28" s="65">
        <f t="shared" si="73"/>
        <v>0</v>
      </c>
      <c r="CS28" s="64">
        <f t="shared" si="74"/>
        <v>0</v>
      </c>
      <c r="CT28" s="65">
        <f t="shared" si="75"/>
        <v>1237805227.0213859</v>
      </c>
      <c r="CU28" s="6">
        <f t="shared" si="76"/>
        <v>0</v>
      </c>
      <c r="CV28" s="60">
        <f t="shared" si="77"/>
        <v>113481.52898048001</v>
      </c>
      <c r="CW28" s="59">
        <f t="shared" si="133"/>
        <v>113481.52898048001</v>
      </c>
      <c r="CX28" s="10">
        <f t="shared" si="78"/>
        <v>0</v>
      </c>
      <c r="CY28" s="10">
        <f t="shared" si="79"/>
        <v>0</v>
      </c>
      <c r="CZ28" s="10">
        <f t="shared" si="80"/>
        <v>113481.52898048001</v>
      </c>
      <c r="DA28" s="22">
        <f t="shared" si="162"/>
        <v>0</v>
      </c>
      <c r="DB28" s="10">
        <f t="shared" si="163"/>
        <v>0</v>
      </c>
      <c r="DC28" s="10">
        <f t="shared" si="164"/>
        <v>22696.305796096003</v>
      </c>
      <c r="DD28" s="17">
        <f t="shared" si="165"/>
        <v>22696.305796096003</v>
      </c>
      <c r="DE28" s="59">
        <f t="shared" si="83"/>
        <v>199091.3479230325</v>
      </c>
      <c r="DF28" s="10">
        <f t="shared" si="84"/>
        <v>0</v>
      </c>
      <c r="DG28" s="10">
        <f t="shared" si="85"/>
        <v>0</v>
      </c>
      <c r="DH28" s="10">
        <f t="shared" si="86"/>
        <v>199091.3479230325</v>
      </c>
      <c r="DI28" s="22">
        <f t="shared" si="138"/>
        <v>0</v>
      </c>
      <c r="DJ28" s="10">
        <f t="shared" si="24"/>
        <v>0</v>
      </c>
      <c r="DK28" s="10">
        <f t="shared" si="25"/>
        <v>39818.269584606503</v>
      </c>
      <c r="DL28" s="17">
        <f t="shared" si="139"/>
        <v>39818.269584606503</v>
      </c>
      <c r="DM28" s="3">
        <f t="shared" si="87"/>
        <v>17121.9637885105</v>
      </c>
      <c r="DN28" s="21">
        <f t="shared" si="26"/>
        <v>813984.15772149619</v>
      </c>
      <c r="DO28" s="29">
        <f t="shared" si="27"/>
        <v>2729137.8422785057</v>
      </c>
    </row>
    <row r="29" spans="1:119" x14ac:dyDescent="0.25">
      <c r="A29">
        <v>3</v>
      </c>
      <c r="B29">
        <f t="shared" si="140"/>
        <v>54</v>
      </c>
      <c r="C29">
        <v>2032</v>
      </c>
      <c r="D29" s="82">
        <f t="shared" si="29"/>
        <v>299288.12734817038</v>
      </c>
      <c r="E29" s="57">
        <f t="shared" si="88"/>
        <v>7518.1512949568014</v>
      </c>
      <c r="F29" s="65">
        <f t="shared" si="89"/>
        <v>38505.231767189769</v>
      </c>
      <c r="G29" s="65">
        <f t="shared" si="30"/>
        <v>41505.231767189769</v>
      </c>
      <c r="H29" s="2">
        <f t="shared" si="31"/>
        <v>33987.08047223297</v>
      </c>
      <c r="I29" s="64">
        <f t="shared" si="90"/>
        <v>0</v>
      </c>
      <c r="J29" s="65">
        <f t="shared" si="91"/>
        <v>30611.659254915863</v>
      </c>
      <c r="K29" s="65">
        <f t="shared" si="92"/>
        <v>30611.659254915863</v>
      </c>
      <c r="L29" s="65">
        <f t="shared" si="93"/>
        <v>124436.07399430159</v>
      </c>
      <c r="M29" s="65">
        <f t="shared" si="94"/>
        <v>124436.07399430159</v>
      </c>
      <c r="N29" s="65">
        <f t="shared" si="95"/>
        <v>265301.04687593743</v>
      </c>
      <c r="O29" s="65">
        <f t="shared" si="96"/>
        <v>265301.04687593743</v>
      </c>
      <c r="P29" s="65">
        <f t="shared" si="97"/>
        <v>506472.14851110266</v>
      </c>
      <c r="Q29" s="65">
        <f t="shared" si="98"/>
        <v>506472.14851110266</v>
      </c>
      <c r="R29" s="65">
        <f t="shared" si="99"/>
        <v>643101.54589834763</v>
      </c>
      <c r="S29" s="65">
        <f t="shared" si="100"/>
        <v>643101.54589834763</v>
      </c>
      <c r="T29" s="65">
        <f t="shared" si="101"/>
        <v>964684.40654066089</v>
      </c>
      <c r="U29" s="65">
        <f t="shared" si="102"/>
        <v>964684.40654066089</v>
      </c>
      <c r="V29" s="65">
        <f t="shared" si="103"/>
        <v>1283507725.5729923</v>
      </c>
      <c r="W29" s="6">
        <f t="shared" si="1"/>
        <v>265301.04687593743</v>
      </c>
      <c r="X29" s="65">
        <f t="shared" si="104"/>
        <v>30611.659254915863</v>
      </c>
      <c r="Y29" s="65">
        <f t="shared" si="105"/>
        <v>93824.414739385727</v>
      </c>
      <c r="Z29" s="65">
        <f t="shared" si="106"/>
        <v>140864.97288163583</v>
      </c>
      <c r="AA29" s="65">
        <f t="shared" si="107"/>
        <v>0</v>
      </c>
      <c r="AB29" s="65">
        <f t="shared" si="108"/>
        <v>0</v>
      </c>
      <c r="AC29" s="65">
        <f t="shared" si="109"/>
        <v>0</v>
      </c>
      <c r="AD29" s="65">
        <f t="shared" si="110"/>
        <v>0</v>
      </c>
      <c r="AE29" s="6">
        <f t="shared" si="2"/>
        <v>3061.1659254915867</v>
      </c>
      <c r="AF29" s="2">
        <f t="shared" si="3"/>
        <v>11258.929768726286</v>
      </c>
      <c r="AG29" s="2">
        <f t="shared" si="4"/>
        <v>30990.294033959883</v>
      </c>
      <c r="AH29" s="2">
        <f t="shared" si="5"/>
        <v>0</v>
      </c>
      <c r="AI29" s="2">
        <f t="shared" si="141"/>
        <v>0</v>
      </c>
      <c r="AJ29" s="2">
        <f t="shared" si="142"/>
        <v>0</v>
      </c>
      <c r="AK29" s="2">
        <f t="shared" si="143"/>
        <v>0</v>
      </c>
      <c r="AL29" s="3">
        <f t="shared" si="144"/>
        <v>45310.389728177754</v>
      </c>
      <c r="AM29" s="64">
        <f t="shared" si="114"/>
        <v>0</v>
      </c>
      <c r="AN29" s="65">
        <f t="shared" si="115"/>
        <v>124115.19706290835</v>
      </c>
      <c r="AO29" s="65">
        <f t="shared" si="116"/>
        <v>124115.19706290835</v>
      </c>
      <c r="AP29" s="65">
        <f t="shared" si="117"/>
        <v>770168.81073007395</v>
      </c>
      <c r="AQ29" s="65">
        <f t="shared" si="118"/>
        <v>770168.81073007395</v>
      </c>
      <c r="AR29" s="65">
        <f t="shared" si="119"/>
        <v>1283507725.5729923</v>
      </c>
      <c r="AS29" s="64">
        <f t="shared" si="38"/>
        <v>0</v>
      </c>
      <c r="AT29" s="65">
        <f t="shared" si="39"/>
        <v>0</v>
      </c>
      <c r="AU29" s="64">
        <f t="shared" si="40"/>
        <v>0</v>
      </c>
      <c r="AV29" s="65">
        <f t="shared" si="41"/>
        <v>504867.76385413652</v>
      </c>
      <c r="AW29" s="64">
        <f t="shared" si="42"/>
        <v>504867.76385413652</v>
      </c>
      <c r="AX29" s="65">
        <f t="shared" si="43"/>
        <v>1283242424.5261164</v>
      </c>
      <c r="AY29" s="6">
        <f t="shared" si="44"/>
        <v>0</v>
      </c>
      <c r="AZ29" s="60">
        <f t="shared" si="120"/>
        <v>120290.42071930882</v>
      </c>
      <c r="BA29" s="59">
        <f t="shared" si="121"/>
        <v>120290.42071930882</v>
      </c>
      <c r="BB29" s="10">
        <f t="shared" si="145"/>
        <v>0</v>
      </c>
      <c r="BC29" s="10">
        <f t="shared" si="146"/>
        <v>120290.42071930882</v>
      </c>
      <c r="BD29" s="10">
        <f t="shared" si="147"/>
        <v>0</v>
      </c>
      <c r="BE29" s="22">
        <f t="shared" si="148"/>
        <v>0</v>
      </c>
      <c r="BF29" s="10">
        <f t="shared" si="149"/>
        <v>18043.563107896323</v>
      </c>
      <c r="BG29" s="10">
        <f t="shared" si="150"/>
        <v>0</v>
      </c>
      <c r="BH29" s="17">
        <f t="shared" si="151"/>
        <v>18043.563107896323</v>
      </c>
      <c r="BI29" s="21">
        <f t="shared" si="122"/>
        <v>502179.44847248559</v>
      </c>
      <c r="BJ29" s="21">
        <f t="shared" si="8"/>
        <v>50217.94484724856</v>
      </c>
      <c r="BK29" s="21">
        <f t="shared" si="9"/>
        <v>63353.952836074081</v>
      </c>
      <c r="BL29" s="21">
        <f t="shared" si="52"/>
        <v>615751.34615580819</v>
      </c>
      <c r="BM29" s="48">
        <f>SUM($BK$22:BK28)</f>
        <v>376439.26745055203</v>
      </c>
      <c r="BN29" s="48">
        <f t="shared" si="10"/>
        <v>125740.18102193356</v>
      </c>
      <c r="BO29" s="48">
        <f t="shared" si="11"/>
        <v>25148.036204386721</v>
      </c>
      <c r="BP29" s="6">
        <f t="shared" si="152"/>
        <v>1208321.8190457537</v>
      </c>
      <c r="BQ29" s="2">
        <f t="shared" si="12"/>
        <v>909033.6916975833</v>
      </c>
      <c r="BR29" s="2">
        <f t="shared" si="13"/>
        <v>999937.0608673417</v>
      </c>
      <c r="BS29" s="6">
        <f t="shared" si="153"/>
        <v>2689112.3809542488</v>
      </c>
      <c r="BT29" s="2">
        <f t="shared" si="14"/>
        <v>2988400.5083024194</v>
      </c>
      <c r="BU29" s="2">
        <f t="shared" si="15"/>
        <v>3287240.5591326617</v>
      </c>
      <c r="BV29" s="6">
        <f t="shared" si="53"/>
        <v>1208321.8190457537</v>
      </c>
      <c r="BW29" s="2">
        <f t="shared" si="54"/>
        <v>7518.1512949568014</v>
      </c>
      <c r="BX29" s="2">
        <f t="shared" si="55"/>
        <v>41505.231767189769</v>
      </c>
      <c r="BY29" s="6">
        <f t="shared" si="56"/>
        <v>1174334.7385735209</v>
      </c>
      <c r="BZ29" s="65">
        <f t="shared" si="57"/>
        <v>30611.659254915863</v>
      </c>
      <c r="CA29" s="65">
        <f t="shared" si="58"/>
        <v>93824.414739385727</v>
      </c>
      <c r="CB29" s="65">
        <f t="shared" si="59"/>
        <v>140864.97288163583</v>
      </c>
      <c r="CC29" s="65">
        <f t="shared" si="60"/>
        <v>241171.10163516522</v>
      </c>
      <c r="CD29" s="65">
        <f t="shared" si="61"/>
        <v>136629.39738724497</v>
      </c>
      <c r="CE29" s="65">
        <f t="shared" si="62"/>
        <v>321582.86064231326</v>
      </c>
      <c r="CF29" s="65">
        <f t="shared" si="63"/>
        <v>209650.33203286002</v>
      </c>
      <c r="CG29" s="6">
        <f t="shared" si="154"/>
        <v>3061.1659254915867</v>
      </c>
      <c r="CH29" s="2">
        <f t="shared" si="155"/>
        <v>11258.929768726286</v>
      </c>
      <c r="CI29" s="2">
        <f t="shared" si="156"/>
        <v>30990.294033959883</v>
      </c>
      <c r="CJ29" s="2">
        <f t="shared" si="157"/>
        <v>57881.06439243965</v>
      </c>
      <c r="CK29" s="2">
        <f t="shared" si="158"/>
        <v>43721.407163918389</v>
      </c>
      <c r="CL29" s="2">
        <f t="shared" si="159"/>
        <v>112554.00122480963</v>
      </c>
      <c r="CM29" s="2">
        <f t="shared" si="160"/>
        <v>77570.622852158209</v>
      </c>
      <c r="CN29" s="3">
        <f t="shared" si="161"/>
        <v>337037.48536150361</v>
      </c>
      <c r="CO29" s="64">
        <f t="shared" si="70"/>
        <v>0</v>
      </c>
      <c r="CP29" s="65">
        <f t="shared" si="71"/>
        <v>0</v>
      </c>
      <c r="CQ29" s="64">
        <f t="shared" si="72"/>
        <v>0</v>
      </c>
      <c r="CR29" s="65">
        <f t="shared" si="73"/>
        <v>0</v>
      </c>
      <c r="CS29" s="64">
        <f t="shared" si="74"/>
        <v>0</v>
      </c>
      <c r="CT29" s="65">
        <f t="shared" si="75"/>
        <v>1282737556.7622623</v>
      </c>
      <c r="CU29" s="6">
        <f t="shared" si="76"/>
        <v>0</v>
      </c>
      <c r="CV29" s="60">
        <f t="shared" si="77"/>
        <v>120290.42071930882</v>
      </c>
      <c r="CW29" s="59">
        <f t="shared" si="133"/>
        <v>120290.42071930882</v>
      </c>
      <c r="CX29" s="10">
        <f t="shared" si="78"/>
        <v>0</v>
      </c>
      <c r="CY29" s="10">
        <f t="shared" si="79"/>
        <v>0</v>
      </c>
      <c r="CZ29" s="10">
        <f t="shared" si="80"/>
        <v>120290.42071930882</v>
      </c>
      <c r="DA29" s="22">
        <f t="shared" si="162"/>
        <v>0</v>
      </c>
      <c r="DB29" s="10">
        <f t="shared" si="163"/>
        <v>0</v>
      </c>
      <c r="DC29" s="10">
        <f t="shared" si="164"/>
        <v>24058.084143861764</v>
      </c>
      <c r="DD29" s="17">
        <f t="shared" si="165"/>
        <v>24058.084143861764</v>
      </c>
      <c r="DE29" s="59">
        <f t="shared" si="83"/>
        <v>246030.6017412424</v>
      </c>
      <c r="DF29" s="10">
        <f t="shared" si="84"/>
        <v>0</v>
      </c>
      <c r="DG29" s="10">
        <f t="shared" si="85"/>
        <v>0</v>
      </c>
      <c r="DH29" s="10">
        <f t="shared" si="86"/>
        <v>246030.6017412424</v>
      </c>
      <c r="DI29" s="22">
        <f t="shared" si="138"/>
        <v>0</v>
      </c>
      <c r="DJ29" s="10">
        <f t="shared" si="24"/>
        <v>0</v>
      </c>
      <c r="DK29" s="10">
        <f t="shared" si="25"/>
        <v>49206.120348248485</v>
      </c>
      <c r="DL29" s="17">
        <f t="shared" si="139"/>
        <v>49206.120348248485</v>
      </c>
      <c r="DM29" s="3">
        <f t="shared" si="87"/>
        <v>25148.036204386721</v>
      </c>
      <c r="DN29" s="21">
        <f t="shared" si="26"/>
        <v>838126.98177346424</v>
      </c>
      <c r="DO29" s="29">
        <f t="shared" si="27"/>
        <v>3059307.218226538</v>
      </c>
    </row>
    <row r="30" spans="1:119" x14ac:dyDescent="0.25">
      <c r="A30">
        <v>3</v>
      </c>
      <c r="B30">
        <f t="shared" si="140"/>
        <v>55</v>
      </c>
      <c r="C30">
        <v>2033</v>
      </c>
      <c r="D30" s="82">
        <f t="shared" si="29"/>
        <v>309865.20618521853</v>
      </c>
      <c r="E30" s="57">
        <f t="shared" si="88"/>
        <v>7969.2403726542098</v>
      </c>
      <c r="F30" s="65">
        <f t="shared" si="89"/>
        <v>39902.971680338756</v>
      </c>
      <c r="G30" s="65">
        <f t="shared" si="30"/>
        <v>42902.971680338756</v>
      </c>
      <c r="H30" s="2">
        <f t="shared" si="31"/>
        <v>34933.731307684546</v>
      </c>
      <c r="I30" s="64">
        <f t="shared" si="90"/>
        <v>0</v>
      </c>
      <c r="J30" s="65">
        <f t="shared" si="91"/>
        <v>31722.862485869307</v>
      </c>
      <c r="K30" s="65">
        <f t="shared" si="92"/>
        <v>31722.862485869307</v>
      </c>
      <c r="L30" s="65">
        <f t="shared" si="93"/>
        <v>128953.10348029474</v>
      </c>
      <c r="M30" s="65">
        <f t="shared" si="94"/>
        <v>128953.10348029474</v>
      </c>
      <c r="N30" s="65">
        <f t="shared" si="95"/>
        <v>274931.47487753397</v>
      </c>
      <c r="O30" s="65">
        <f t="shared" si="96"/>
        <v>274931.47487753397</v>
      </c>
      <c r="P30" s="65">
        <f t="shared" si="97"/>
        <v>524857.08750205569</v>
      </c>
      <c r="Q30" s="65">
        <f t="shared" si="98"/>
        <v>524857.08750205569</v>
      </c>
      <c r="R30" s="65">
        <f t="shared" si="99"/>
        <v>666446.1320144576</v>
      </c>
      <c r="S30" s="65">
        <f t="shared" si="100"/>
        <v>666446.1320144576</v>
      </c>
      <c r="T30" s="65">
        <f t="shared" si="101"/>
        <v>999702.45049808687</v>
      </c>
      <c r="U30" s="65">
        <f t="shared" si="102"/>
        <v>999702.45049808687</v>
      </c>
      <c r="V30" s="65">
        <f t="shared" si="103"/>
        <v>1330099056.011292</v>
      </c>
      <c r="W30" s="6">
        <f t="shared" si="1"/>
        <v>274931.47487753397</v>
      </c>
      <c r="X30" s="65">
        <f t="shared" si="104"/>
        <v>31722.862485869307</v>
      </c>
      <c r="Y30" s="65">
        <f t="shared" si="105"/>
        <v>97230.240994425432</v>
      </c>
      <c r="Z30" s="65">
        <f t="shared" si="106"/>
        <v>145978.37139723921</v>
      </c>
      <c r="AA30" s="65">
        <f t="shared" si="107"/>
        <v>0</v>
      </c>
      <c r="AB30" s="65">
        <f t="shared" si="108"/>
        <v>0</v>
      </c>
      <c r="AC30" s="65">
        <f t="shared" si="109"/>
        <v>0</v>
      </c>
      <c r="AD30" s="65">
        <f t="shared" si="110"/>
        <v>0</v>
      </c>
      <c r="AE30" s="6">
        <f t="shared" si="2"/>
        <v>3172.2862485869309</v>
      </c>
      <c r="AF30" s="2">
        <f t="shared" si="3"/>
        <v>11667.628919331051</v>
      </c>
      <c r="AG30" s="2">
        <f t="shared" si="4"/>
        <v>32115.241707392626</v>
      </c>
      <c r="AH30" s="2">
        <f t="shared" si="5"/>
        <v>0</v>
      </c>
      <c r="AI30" s="2">
        <f t="shared" si="141"/>
        <v>0</v>
      </c>
      <c r="AJ30" s="2">
        <f t="shared" si="142"/>
        <v>0</v>
      </c>
      <c r="AK30" s="2">
        <f t="shared" si="143"/>
        <v>0</v>
      </c>
      <c r="AL30" s="3">
        <f t="shared" si="144"/>
        <v>46955.156875310611</v>
      </c>
      <c r="AM30" s="64">
        <f t="shared" si="114"/>
        <v>0</v>
      </c>
      <c r="AN30" s="65">
        <f t="shared" si="115"/>
        <v>128620.57871629193</v>
      </c>
      <c r="AO30" s="65">
        <f t="shared" si="116"/>
        <v>128620.57871629193</v>
      </c>
      <c r="AP30" s="65">
        <f t="shared" si="117"/>
        <v>798125.93855957559</v>
      </c>
      <c r="AQ30" s="65">
        <f t="shared" si="118"/>
        <v>798125.93855957559</v>
      </c>
      <c r="AR30" s="65">
        <f t="shared" si="119"/>
        <v>1330099056.011292</v>
      </c>
      <c r="AS30" s="64">
        <f t="shared" si="38"/>
        <v>0</v>
      </c>
      <c r="AT30" s="65">
        <f t="shared" si="39"/>
        <v>0</v>
      </c>
      <c r="AU30" s="64">
        <f t="shared" si="40"/>
        <v>0</v>
      </c>
      <c r="AV30" s="65">
        <f t="shared" si="41"/>
        <v>523194.46368204162</v>
      </c>
      <c r="AW30" s="64">
        <f t="shared" si="42"/>
        <v>523194.46368204162</v>
      </c>
      <c r="AX30" s="65">
        <f t="shared" si="43"/>
        <v>1329824124.5364144</v>
      </c>
      <c r="AY30" s="6">
        <f t="shared" si="44"/>
        <v>0</v>
      </c>
      <c r="AZ30" s="60">
        <f t="shared" si="120"/>
        <v>127507.84596246736</v>
      </c>
      <c r="BA30" s="59">
        <f t="shared" si="121"/>
        <v>127507.84596246736</v>
      </c>
      <c r="BB30" s="10">
        <f t="shared" si="145"/>
        <v>0</v>
      </c>
      <c r="BC30" s="10">
        <f t="shared" si="146"/>
        <v>127507.84596246736</v>
      </c>
      <c r="BD30" s="10">
        <f t="shared" si="147"/>
        <v>0</v>
      </c>
      <c r="BE30" s="22">
        <f t="shared" si="148"/>
        <v>0</v>
      </c>
      <c r="BF30" s="10">
        <f t="shared" si="149"/>
        <v>19126.176894370103</v>
      </c>
      <c r="BG30" s="10">
        <f t="shared" si="150"/>
        <v>0</v>
      </c>
      <c r="BH30" s="17">
        <f t="shared" si="151"/>
        <v>19126.176894370103</v>
      </c>
      <c r="BI30" s="21">
        <f t="shared" si="122"/>
        <v>615751.34615580819</v>
      </c>
      <c r="BJ30" s="21">
        <f t="shared" si="8"/>
        <v>61575.134615580821</v>
      </c>
      <c r="BK30" s="21">
        <f t="shared" si="9"/>
        <v>66081.333769680714</v>
      </c>
      <c r="BL30" s="21">
        <f t="shared" si="52"/>
        <v>743407.81454106967</v>
      </c>
      <c r="BM30" s="48">
        <f>SUM($BK$22:BK29)</f>
        <v>439793.22028662614</v>
      </c>
      <c r="BN30" s="48">
        <f t="shared" si="10"/>
        <v>175958.12586918205</v>
      </c>
      <c r="BO30" s="48">
        <f t="shared" si="11"/>
        <v>35191.625173836415</v>
      </c>
      <c r="BP30" s="6">
        <f t="shared" si="152"/>
        <v>999937.0608673417</v>
      </c>
      <c r="BQ30" s="2">
        <f t="shared" si="12"/>
        <v>690071.85468212317</v>
      </c>
      <c r="BR30" s="2">
        <f t="shared" si="13"/>
        <v>759079.04015033552</v>
      </c>
      <c r="BS30" s="6">
        <f t="shared" si="153"/>
        <v>3287240.5591326617</v>
      </c>
      <c r="BT30" s="2">
        <f t="shared" si="14"/>
        <v>3597105.7653178801</v>
      </c>
      <c r="BU30" s="2">
        <f t="shared" si="15"/>
        <v>3956816.3418496684</v>
      </c>
      <c r="BV30" s="6">
        <f t="shared" si="53"/>
        <v>999937.0608673417</v>
      </c>
      <c r="BW30" s="2">
        <f t="shared" si="54"/>
        <v>7969.2403726542098</v>
      </c>
      <c r="BX30" s="2">
        <f t="shared" si="55"/>
        <v>42902.971680338756</v>
      </c>
      <c r="BY30" s="6">
        <f t="shared" si="56"/>
        <v>965003.32955965714</v>
      </c>
      <c r="BZ30" s="65">
        <f t="shared" si="57"/>
        <v>31722.862485869307</v>
      </c>
      <c r="CA30" s="65">
        <f t="shared" si="58"/>
        <v>97230.240994425432</v>
      </c>
      <c r="CB30" s="65">
        <f t="shared" si="59"/>
        <v>145978.37139723921</v>
      </c>
      <c r="CC30" s="65">
        <f t="shared" si="60"/>
        <v>249925.61262452172</v>
      </c>
      <c r="CD30" s="65">
        <f t="shared" si="61"/>
        <v>141589.04451240192</v>
      </c>
      <c r="CE30" s="65">
        <f t="shared" si="62"/>
        <v>298557.19754519954</v>
      </c>
      <c r="CF30" s="65">
        <f t="shared" si="63"/>
        <v>0</v>
      </c>
      <c r="CG30" s="6">
        <f t="shared" si="154"/>
        <v>3172.2862485869309</v>
      </c>
      <c r="CH30" s="2">
        <f t="shared" si="155"/>
        <v>11667.628919331051</v>
      </c>
      <c r="CI30" s="2">
        <f t="shared" si="156"/>
        <v>32115.241707392626</v>
      </c>
      <c r="CJ30" s="2">
        <f t="shared" si="157"/>
        <v>59982.147029885207</v>
      </c>
      <c r="CK30" s="2">
        <f t="shared" si="158"/>
        <v>45308.494243968613</v>
      </c>
      <c r="CL30" s="2">
        <f t="shared" si="159"/>
        <v>104495.01914081983</v>
      </c>
      <c r="CM30" s="2">
        <f t="shared" si="160"/>
        <v>0</v>
      </c>
      <c r="CN30" s="3">
        <f t="shared" si="161"/>
        <v>256740.81728998426</v>
      </c>
      <c r="CO30" s="64">
        <f t="shared" si="70"/>
        <v>0</v>
      </c>
      <c r="CP30" s="65">
        <f t="shared" si="71"/>
        <v>0</v>
      </c>
      <c r="CQ30" s="64">
        <f t="shared" si="72"/>
        <v>0</v>
      </c>
      <c r="CR30" s="65">
        <f t="shared" si="73"/>
        <v>0</v>
      </c>
      <c r="CS30" s="64">
        <f t="shared" si="74"/>
        <v>0</v>
      </c>
      <c r="CT30" s="65">
        <f t="shared" si="75"/>
        <v>1329300930.0727324</v>
      </c>
      <c r="CU30" s="6">
        <f t="shared" si="76"/>
        <v>0</v>
      </c>
      <c r="CV30" s="60">
        <f t="shared" si="77"/>
        <v>127507.84596246736</v>
      </c>
      <c r="CW30" s="59">
        <f t="shared" si="133"/>
        <v>127507.84596246736</v>
      </c>
      <c r="CX30" s="10">
        <f t="shared" si="78"/>
        <v>0</v>
      </c>
      <c r="CY30" s="10">
        <f t="shared" si="79"/>
        <v>0</v>
      </c>
      <c r="CZ30" s="10">
        <f t="shared" si="80"/>
        <v>127507.84596246736</v>
      </c>
      <c r="DA30" s="22">
        <f t="shared" si="162"/>
        <v>0</v>
      </c>
      <c r="DB30" s="10">
        <f t="shared" si="163"/>
        <v>0</v>
      </c>
      <c r="DC30" s="10">
        <f t="shared" si="164"/>
        <v>25501.569192493473</v>
      </c>
      <c r="DD30" s="17">
        <f t="shared" si="165"/>
        <v>25501.569192493473</v>
      </c>
      <c r="DE30" s="59">
        <f t="shared" si="83"/>
        <v>303465.97183164943</v>
      </c>
      <c r="DF30" s="10">
        <f t="shared" si="84"/>
        <v>0</v>
      </c>
      <c r="DG30" s="10">
        <f t="shared" si="85"/>
        <v>0</v>
      </c>
      <c r="DH30" s="10">
        <f t="shared" si="86"/>
        <v>303465.97183164943</v>
      </c>
      <c r="DI30" s="22">
        <f t="shared" si="138"/>
        <v>0</v>
      </c>
      <c r="DJ30" s="10">
        <f t="shared" si="24"/>
        <v>0</v>
      </c>
      <c r="DK30" s="10">
        <f t="shared" si="25"/>
        <v>60693.194366329888</v>
      </c>
      <c r="DL30" s="17">
        <f t="shared" si="139"/>
        <v>60693.194366329888</v>
      </c>
      <c r="DM30" s="3">
        <f t="shared" si="87"/>
        <v>35191.625173836415</v>
      </c>
      <c r="DN30" s="21">
        <f t="shared" si="26"/>
        <v>862802.10746444948</v>
      </c>
      <c r="DO30" s="29">
        <f t="shared" si="27"/>
        <v>3424375.5125355534</v>
      </c>
    </row>
    <row r="31" spans="1:119" x14ac:dyDescent="0.25">
      <c r="A31">
        <v>3</v>
      </c>
      <c r="B31">
        <f t="shared" si="140"/>
        <v>56</v>
      </c>
      <c r="C31">
        <v>2034</v>
      </c>
      <c r="D31" s="82">
        <f t="shared" si="29"/>
        <v>320815.54217291006</v>
      </c>
      <c r="E31" s="57">
        <f t="shared" si="88"/>
        <v>8447.3947950134625</v>
      </c>
      <c r="F31" s="65">
        <f t="shared" si="89"/>
        <v>41351.449552335056</v>
      </c>
      <c r="G31" s="65">
        <f t="shared" si="30"/>
        <v>44351.449552335056</v>
      </c>
      <c r="H31" s="2">
        <f t="shared" si="31"/>
        <v>35904.054757321595</v>
      </c>
      <c r="I31" s="64">
        <f t="shared" si="90"/>
        <v>0</v>
      </c>
      <c r="J31" s="65">
        <f t="shared" si="91"/>
        <v>32874.402394106364</v>
      </c>
      <c r="K31" s="65">
        <f t="shared" si="92"/>
        <v>32874.402394106364</v>
      </c>
      <c r="L31" s="65">
        <f t="shared" si="93"/>
        <v>133634.10113662944</v>
      </c>
      <c r="M31" s="65">
        <f t="shared" si="94"/>
        <v>133634.10113662944</v>
      </c>
      <c r="N31" s="65">
        <f t="shared" si="95"/>
        <v>284911.48741558846</v>
      </c>
      <c r="O31" s="65">
        <f t="shared" si="96"/>
        <v>284911.48741558846</v>
      </c>
      <c r="P31" s="65">
        <f t="shared" si="97"/>
        <v>543909.39977838029</v>
      </c>
      <c r="Q31" s="65">
        <f t="shared" si="98"/>
        <v>543909.39977838029</v>
      </c>
      <c r="R31" s="65">
        <f t="shared" si="99"/>
        <v>690638.12660658243</v>
      </c>
      <c r="S31" s="65">
        <f t="shared" si="100"/>
        <v>690638.12660658243</v>
      </c>
      <c r="T31" s="65">
        <f t="shared" si="101"/>
        <v>1035991.6494511674</v>
      </c>
      <c r="U31" s="65">
        <f t="shared" si="102"/>
        <v>1035991.6494511674</v>
      </c>
      <c r="V31" s="65">
        <f t="shared" si="103"/>
        <v>1378381651.7445018</v>
      </c>
      <c r="W31" s="6">
        <f t="shared" si="1"/>
        <v>284911.48741558846</v>
      </c>
      <c r="X31" s="65">
        <f t="shared" si="104"/>
        <v>32874.402394106364</v>
      </c>
      <c r="Y31" s="65">
        <f t="shared" si="105"/>
        <v>100759.69874252308</v>
      </c>
      <c r="Z31" s="65">
        <f t="shared" si="106"/>
        <v>151277.38627895902</v>
      </c>
      <c r="AA31" s="65">
        <f t="shared" si="107"/>
        <v>0</v>
      </c>
      <c r="AB31" s="65">
        <f t="shared" si="108"/>
        <v>0</v>
      </c>
      <c r="AC31" s="65">
        <f t="shared" si="109"/>
        <v>0</v>
      </c>
      <c r="AD31" s="65">
        <f t="shared" si="110"/>
        <v>0</v>
      </c>
      <c r="AE31" s="6">
        <f t="shared" si="2"/>
        <v>3287.4402394106364</v>
      </c>
      <c r="AF31" s="2">
        <f t="shared" si="3"/>
        <v>12091.163849102768</v>
      </c>
      <c r="AG31" s="2">
        <f t="shared" si="4"/>
        <v>33281.024981370982</v>
      </c>
      <c r="AH31" s="2">
        <f t="shared" si="5"/>
        <v>0</v>
      </c>
      <c r="AI31" s="2">
        <f t="shared" si="141"/>
        <v>0</v>
      </c>
      <c r="AJ31" s="2">
        <f t="shared" si="142"/>
        <v>0</v>
      </c>
      <c r="AK31" s="2">
        <f t="shared" si="143"/>
        <v>0</v>
      </c>
      <c r="AL31" s="3">
        <f t="shared" si="144"/>
        <v>48659.629069884388</v>
      </c>
      <c r="AM31" s="64">
        <f t="shared" si="114"/>
        <v>0</v>
      </c>
      <c r="AN31" s="65">
        <f t="shared" si="115"/>
        <v>133289.50572369332</v>
      </c>
      <c r="AO31" s="65">
        <f t="shared" si="116"/>
        <v>133289.50572369332</v>
      </c>
      <c r="AP31" s="65">
        <f t="shared" si="117"/>
        <v>827097.91012928821</v>
      </c>
      <c r="AQ31" s="65">
        <f t="shared" si="118"/>
        <v>827097.91012928821</v>
      </c>
      <c r="AR31" s="65">
        <f t="shared" si="119"/>
        <v>1378381651.7445018</v>
      </c>
      <c r="AS31" s="64">
        <f t="shared" si="38"/>
        <v>0</v>
      </c>
      <c r="AT31" s="65">
        <f t="shared" si="39"/>
        <v>0</v>
      </c>
      <c r="AU31" s="64">
        <f t="shared" si="40"/>
        <v>0</v>
      </c>
      <c r="AV31" s="65">
        <f t="shared" si="41"/>
        <v>542186.42271369975</v>
      </c>
      <c r="AW31" s="64">
        <f t="shared" si="42"/>
        <v>542186.42271369975</v>
      </c>
      <c r="AX31" s="65">
        <f t="shared" si="43"/>
        <v>1378096740.2570863</v>
      </c>
      <c r="AY31" s="6">
        <f t="shared" si="44"/>
        <v>0</v>
      </c>
      <c r="AZ31" s="60">
        <f t="shared" si="120"/>
        <v>135158.3167202154</v>
      </c>
      <c r="BA31" s="59">
        <f t="shared" si="121"/>
        <v>135158.3167202154</v>
      </c>
      <c r="BB31" s="10">
        <f t="shared" si="145"/>
        <v>0</v>
      </c>
      <c r="BC31" s="10">
        <f t="shared" si="146"/>
        <v>135158.3167202154</v>
      </c>
      <c r="BD31" s="10">
        <f t="shared" si="147"/>
        <v>0</v>
      </c>
      <c r="BE31" s="22">
        <f t="shared" si="148"/>
        <v>0</v>
      </c>
      <c r="BF31" s="10">
        <f t="shared" si="149"/>
        <v>20273.747508032309</v>
      </c>
      <c r="BG31" s="10">
        <f t="shared" si="150"/>
        <v>0</v>
      </c>
      <c r="BH31" s="17">
        <f t="shared" si="151"/>
        <v>20273.747508032309</v>
      </c>
      <c r="BI31" s="21">
        <f t="shared" si="122"/>
        <v>743407.81454106967</v>
      </c>
      <c r="BJ31" s="21">
        <f t="shared" si="8"/>
        <v>74340.781454106967</v>
      </c>
      <c r="BK31" s="21">
        <f t="shared" si="9"/>
        <v>68933.376577916701</v>
      </c>
      <c r="BL31" s="21">
        <f t="shared" si="52"/>
        <v>886681.97257309326</v>
      </c>
      <c r="BM31" s="48">
        <f>SUM($BK$22:BK30)</f>
        <v>505874.55405630684</v>
      </c>
      <c r="BN31" s="48">
        <f t="shared" si="10"/>
        <v>237533.26048476284</v>
      </c>
      <c r="BO31" s="48">
        <f t="shared" si="11"/>
        <v>47506.652096952566</v>
      </c>
      <c r="BP31" s="6">
        <f t="shared" si="152"/>
        <v>759079.04015033552</v>
      </c>
      <c r="BQ31" s="2">
        <f t="shared" si="12"/>
        <v>438263.49797742546</v>
      </c>
      <c r="BR31" s="2">
        <f t="shared" si="13"/>
        <v>482089.84777516802</v>
      </c>
      <c r="BS31" s="6">
        <f t="shared" si="153"/>
        <v>3956816.3418496684</v>
      </c>
      <c r="BT31" s="2">
        <f t="shared" si="14"/>
        <v>4277631.8840225786</v>
      </c>
      <c r="BU31" s="2">
        <f t="shared" si="15"/>
        <v>4705395.0724248365</v>
      </c>
      <c r="BV31" s="6">
        <f t="shared" si="53"/>
        <v>759079.04015033552</v>
      </c>
      <c r="BW31" s="2">
        <f t="shared" si="54"/>
        <v>8447.3947950134625</v>
      </c>
      <c r="BX31" s="2">
        <f t="shared" si="55"/>
        <v>44351.449552335056</v>
      </c>
      <c r="BY31" s="6">
        <f t="shared" si="56"/>
        <v>723174.98539301392</v>
      </c>
      <c r="BZ31" s="65">
        <f t="shared" si="57"/>
        <v>32874.402394106364</v>
      </c>
      <c r="CA31" s="65">
        <f t="shared" si="58"/>
        <v>100759.69874252308</v>
      </c>
      <c r="CB31" s="65">
        <f t="shared" si="59"/>
        <v>151277.38627895902</v>
      </c>
      <c r="CC31" s="65">
        <f t="shared" si="60"/>
        <v>258997.91236279183</v>
      </c>
      <c r="CD31" s="65">
        <f t="shared" si="61"/>
        <v>146728.72682820214</v>
      </c>
      <c r="CE31" s="65">
        <f t="shared" si="62"/>
        <v>32536.85878643149</v>
      </c>
      <c r="CF31" s="65">
        <f t="shared" si="63"/>
        <v>0</v>
      </c>
      <c r="CG31" s="6">
        <f t="shared" si="154"/>
        <v>3287.4402394106364</v>
      </c>
      <c r="CH31" s="2">
        <f t="shared" si="155"/>
        <v>12091.163849102768</v>
      </c>
      <c r="CI31" s="2">
        <f t="shared" si="156"/>
        <v>33281.024981370982</v>
      </c>
      <c r="CJ31" s="2">
        <f t="shared" si="157"/>
        <v>62159.498967070038</v>
      </c>
      <c r="CK31" s="2">
        <f t="shared" si="158"/>
        <v>46953.192585024684</v>
      </c>
      <c r="CL31" s="2">
        <f t="shared" si="159"/>
        <v>11387.90057525102</v>
      </c>
      <c r="CM31" s="2">
        <f t="shared" si="160"/>
        <v>0</v>
      </c>
      <c r="CN31" s="3">
        <f t="shared" si="161"/>
        <v>169160.22119723013</v>
      </c>
      <c r="CO31" s="64">
        <f t="shared" si="70"/>
        <v>0</v>
      </c>
      <c r="CP31" s="65">
        <f t="shared" si="71"/>
        <v>0</v>
      </c>
      <c r="CQ31" s="64">
        <f t="shared" si="72"/>
        <v>0</v>
      </c>
      <c r="CR31" s="65">
        <f t="shared" si="73"/>
        <v>103922.92473627429</v>
      </c>
      <c r="CS31" s="64">
        <f t="shared" si="74"/>
        <v>103922.92473627429</v>
      </c>
      <c r="CT31" s="65">
        <f t="shared" si="75"/>
        <v>1377658476.7591088</v>
      </c>
      <c r="CU31" s="6">
        <f t="shared" si="76"/>
        <v>0</v>
      </c>
      <c r="CV31" s="60">
        <f t="shared" si="77"/>
        <v>135158.3167202154</v>
      </c>
      <c r="CW31" s="59">
        <f t="shared" si="133"/>
        <v>135158.3167202154</v>
      </c>
      <c r="CX31" s="10">
        <f t="shared" si="78"/>
        <v>0</v>
      </c>
      <c r="CY31" s="10">
        <f t="shared" si="79"/>
        <v>103922.92473627429</v>
      </c>
      <c r="CZ31" s="10">
        <f t="shared" si="80"/>
        <v>31235.39198394111</v>
      </c>
      <c r="DA31" s="22">
        <f t="shared" si="162"/>
        <v>0</v>
      </c>
      <c r="DB31" s="10">
        <f t="shared" si="163"/>
        <v>15588.438710441143</v>
      </c>
      <c r="DC31" s="10">
        <f t="shared" si="164"/>
        <v>6247.0783967882226</v>
      </c>
      <c r="DD31" s="17">
        <f t="shared" si="165"/>
        <v>21835.517107229367</v>
      </c>
      <c r="DE31" s="59">
        <f t="shared" si="83"/>
        <v>372691.57720497821</v>
      </c>
      <c r="DF31" s="10">
        <f t="shared" si="84"/>
        <v>0</v>
      </c>
      <c r="DG31" s="10">
        <f t="shared" si="85"/>
        <v>103922.92473627429</v>
      </c>
      <c r="DH31" s="10">
        <f t="shared" si="86"/>
        <v>268768.65246870392</v>
      </c>
      <c r="DI31" s="22">
        <f t="shared" si="138"/>
        <v>0</v>
      </c>
      <c r="DJ31" s="10">
        <f t="shared" si="24"/>
        <v>15588.438710441143</v>
      </c>
      <c r="DK31" s="10">
        <f t="shared" si="25"/>
        <v>53753.73049374079</v>
      </c>
      <c r="DL31" s="17">
        <f t="shared" si="139"/>
        <v>69342.169204181933</v>
      </c>
      <c r="DM31" s="3">
        <f t="shared" si="87"/>
        <v>47506.652096952566</v>
      </c>
      <c r="DN31" s="21">
        <f t="shared" si="26"/>
        <v>886896.90074857662</v>
      </c>
      <c r="DO31" s="29">
        <f t="shared" si="27"/>
        <v>3828998.4812514274</v>
      </c>
    </row>
    <row r="32" spans="1:119" x14ac:dyDescent="0.25">
      <c r="A32">
        <v>0</v>
      </c>
      <c r="B32">
        <f t="shared" si="140"/>
        <v>57</v>
      </c>
      <c r="C32">
        <v>2035</v>
      </c>
      <c r="D32" s="82">
        <f t="shared" si="29"/>
        <v>36898.268688370546</v>
      </c>
      <c r="E32" s="57">
        <f t="shared" si="88"/>
        <v>8954.2384827142705</v>
      </c>
      <c r="F32" s="65">
        <f t="shared" si="89"/>
        <v>42852.507171084821</v>
      </c>
      <c r="G32" s="65">
        <f t="shared" si="30"/>
        <v>45852.507171084821</v>
      </c>
      <c r="H32" s="2">
        <f t="shared" si="31"/>
        <v>36898.268688370546</v>
      </c>
      <c r="I32" s="64">
        <f t="shared" si="90"/>
        <v>0</v>
      </c>
      <c r="J32" s="65">
        <f t="shared" si="91"/>
        <v>34067.743201012425</v>
      </c>
      <c r="K32" s="65">
        <f t="shared" si="92"/>
        <v>34067.743201012425</v>
      </c>
      <c r="L32" s="65">
        <f t="shared" si="93"/>
        <v>138485.01900788909</v>
      </c>
      <c r="M32" s="65">
        <f t="shared" si="94"/>
        <v>138485.01900788909</v>
      </c>
      <c r="N32" s="65">
        <f t="shared" si="95"/>
        <v>295253.77440877433</v>
      </c>
      <c r="O32" s="65">
        <f t="shared" si="96"/>
        <v>295253.77440877433</v>
      </c>
      <c r="P32" s="65">
        <f t="shared" si="97"/>
        <v>563653.31099033554</v>
      </c>
      <c r="Q32" s="65">
        <f t="shared" si="98"/>
        <v>563653.31099033554</v>
      </c>
      <c r="R32" s="65">
        <f t="shared" si="99"/>
        <v>715708.29060240136</v>
      </c>
      <c r="S32" s="65">
        <f t="shared" si="100"/>
        <v>715708.29060240136</v>
      </c>
      <c r="T32" s="65">
        <f t="shared" si="101"/>
        <v>1073598.1463262448</v>
      </c>
      <c r="U32" s="65">
        <f t="shared" si="102"/>
        <v>1073598.1463262448</v>
      </c>
      <c r="V32" s="65">
        <f t="shared" si="103"/>
        <v>1428416905.7028272</v>
      </c>
      <c r="W32" s="6">
        <f t="shared" si="1"/>
        <v>0</v>
      </c>
      <c r="X32" s="65">
        <f t="shared" si="104"/>
        <v>0</v>
      </c>
      <c r="Y32" s="65">
        <f t="shared" si="105"/>
        <v>0</v>
      </c>
      <c r="Z32" s="65">
        <f t="shared" si="106"/>
        <v>0</v>
      </c>
      <c r="AA32" s="65">
        <f t="shared" si="107"/>
        <v>0</v>
      </c>
      <c r="AB32" s="65">
        <f t="shared" si="108"/>
        <v>0</v>
      </c>
      <c r="AC32" s="65">
        <f t="shared" si="109"/>
        <v>0</v>
      </c>
      <c r="AD32" s="65">
        <f t="shared" si="110"/>
        <v>0</v>
      </c>
      <c r="AE32" s="6">
        <f t="shared" si="2"/>
        <v>0</v>
      </c>
      <c r="AF32" s="2">
        <f t="shared" si="3"/>
        <v>0</v>
      </c>
      <c r="AG32" s="2">
        <f t="shared" si="4"/>
        <v>0</v>
      </c>
      <c r="AH32" s="2">
        <f t="shared" si="5"/>
        <v>0</v>
      </c>
      <c r="AI32" s="2">
        <f t="shared" si="141"/>
        <v>0</v>
      </c>
      <c r="AJ32" s="2">
        <f t="shared" si="142"/>
        <v>0</v>
      </c>
      <c r="AK32" s="2">
        <f t="shared" si="143"/>
        <v>0</v>
      </c>
      <c r="AL32" s="3">
        <f t="shared" si="144"/>
        <v>0</v>
      </c>
      <c r="AM32" s="64">
        <f t="shared" si="114"/>
        <v>0</v>
      </c>
      <c r="AN32" s="65">
        <f t="shared" si="115"/>
        <v>138127.91478146339</v>
      </c>
      <c r="AO32" s="65">
        <f t="shared" si="116"/>
        <v>138127.91478146339</v>
      </c>
      <c r="AP32" s="65">
        <f t="shared" si="117"/>
        <v>857121.56426698132</v>
      </c>
      <c r="AQ32" s="65">
        <f t="shared" si="118"/>
        <v>857121.56426698132</v>
      </c>
      <c r="AR32" s="65">
        <f t="shared" si="119"/>
        <v>1428416905.7028272</v>
      </c>
      <c r="AS32" s="64">
        <f t="shared" si="38"/>
        <v>0</v>
      </c>
      <c r="AT32" s="65">
        <f t="shared" si="39"/>
        <v>138127.91478146339</v>
      </c>
      <c r="AU32" s="64">
        <f t="shared" si="40"/>
        <v>138127.91478146339</v>
      </c>
      <c r="AV32" s="65">
        <f t="shared" si="41"/>
        <v>857121.56426698132</v>
      </c>
      <c r="AW32" s="64">
        <f t="shared" si="42"/>
        <v>857121.56426698132</v>
      </c>
      <c r="AX32" s="65">
        <f t="shared" si="43"/>
        <v>1428416905.7028272</v>
      </c>
      <c r="AY32" s="6">
        <f t="shared" si="44"/>
        <v>7.2759576141834259E-12</v>
      </c>
      <c r="AZ32" s="60">
        <f t="shared" si="120"/>
        <v>143267.81572342833</v>
      </c>
      <c r="BA32" s="59">
        <f t="shared" si="121"/>
        <v>143267.81572342833</v>
      </c>
      <c r="BB32" s="10">
        <f t="shared" si="145"/>
        <v>138127.91478146339</v>
      </c>
      <c r="BC32" s="10">
        <f t="shared" si="146"/>
        <v>5139.9009419649374</v>
      </c>
      <c r="BD32" s="10">
        <f t="shared" si="147"/>
        <v>0</v>
      </c>
      <c r="BE32" s="22">
        <f t="shared" si="148"/>
        <v>0</v>
      </c>
      <c r="BF32" s="10">
        <f t="shared" si="149"/>
        <v>770.98514129474063</v>
      </c>
      <c r="BG32" s="10">
        <f t="shared" si="150"/>
        <v>0</v>
      </c>
      <c r="BH32" s="17">
        <f t="shared" si="151"/>
        <v>770.98514129474063</v>
      </c>
      <c r="BI32" s="21">
        <f t="shared" si="122"/>
        <v>886681.97257309326</v>
      </c>
      <c r="BJ32" s="21">
        <f t="shared" si="8"/>
        <v>88668.197257309337</v>
      </c>
      <c r="BK32" s="21">
        <f t="shared" si="9"/>
        <v>770.98514129474063</v>
      </c>
      <c r="BL32" s="21">
        <f t="shared" si="52"/>
        <v>976121.15497169737</v>
      </c>
      <c r="BM32" s="48">
        <f>SUM($BK$22:BK31)</f>
        <v>574807.93063422351</v>
      </c>
      <c r="BN32" s="48">
        <f t="shared" si="10"/>
        <v>311874.04193886975</v>
      </c>
      <c r="BO32" s="48">
        <f t="shared" si="11"/>
        <v>48941.69991493618</v>
      </c>
      <c r="BP32" s="6">
        <f t="shared" si="152"/>
        <v>482089.84777516802</v>
      </c>
      <c r="BQ32" s="2">
        <f t="shared" si="12"/>
        <v>445191.57908679749</v>
      </c>
      <c r="BR32" s="2">
        <f t="shared" si="13"/>
        <v>489710.73699547729</v>
      </c>
      <c r="BS32" s="6">
        <f t="shared" si="153"/>
        <v>4705395.0724248365</v>
      </c>
      <c r="BT32" s="2">
        <f t="shared" si="14"/>
        <v>4742293.3411132069</v>
      </c>
      <c r="BU32" s="2">
        <f t="shared" si="15"/>
        <v>5216522.6752245277</v>
      </c>
      <c r="BV32" s="6">
        <f t="shared" si="53"/>
        <v>482089.84777516802</v>
      </c>
      <c r="BW32" s="2">
        <f t="shared" si="54"/>
        <v>8954.2384827142705</v>
      </c>
      <c r="BX32" s="2">
        <f t="shared" si="55"/>
        <v>45852.507171084821</v>
      </c>
      <c r="BY32" s="6">
        <f t="shared" si="56"/>
        <v>445191.57908679749</v>
      </c>
      <c r="BZ32" s="65">
        <f t="shared" si="57"/>
        <v>34067.743201012425</v>
      </c>
      <c r="CA32" s="65">
        <f t="shared" si="58"/>
        <v>104417.27580687666</v>
      </c>
      <c r="CB32" s="65">
        <f t="shared" si="59"/>
        <v>156768.75540088525</v>
      </c>
      <c r="CC32" s="65">
        <f t="shared" si="60"/>
        <v>149937.80467802315</v>
      </c>
      <c r="CD32" s="65">
        <f t="shared" si="61"/>
        <v>0</v>
      </c>
      <c r="CE32" s="65">
        <f t="shared" si="62"/>
        <v>0</v>
      </c>
      <c r="CF32" s="65">
        <f t="shared" si="63"/>
        <v>0</v>
      </c>
      <c r="CG32" s="6">
        <f t="shared" si="154"/>
        <v>3406.7743201012427</v>
      </c>
      <c r="CH32" s="2">
        <f t="shared" si="155"/>
        <v>12530.073096825199</v>
      </c>
      <c r="CI32" s="2">
        <f t="shared" si="156"/>
        <v>34489.126188194758</v>
      </c>
      <c r="CJ32" s="2">
        <f t="shared" si="157"/>
        <v>35985.073122725553</v>
      </c>
      <c r="CK32" s="2">
        <f t="shared" si="158"/>
        <v>0</v>
      </c>
      <c r="CL32" s="2">
        <f t="shared" si="159"/>
        <v>0</v>
      </c>
      <c r="CM32" s="2">
        <f t="shared" si="160"/>
        <v>0</v>
      </c>
      <c r="CN32" s="3">
        <f t="shared" si="161"/>
        <v>86411.046727846755</v>
      </c>
      <c r="CO32" s="64">
        <f t="shared" si="70"/>
        <v>0</v>
      </c>
      <c r="CP32" s="65">
        <f t="shared" si="71"/>
        <v>0</v>
      </c>
      <c r="CQ32" s="64">
        <f t="shared" si="72"/>
        <v>0</v>
      </c>
      <c r="CR32" s="65">
        <f t="shared" si="73"/>
        <v>411929.98518018384</v>
      </c>
      <c r="CS32" s="64">
        <f t="shared" si="74"/>
        <v>411929.98518018384</v>
      </c>
      <c r="CT32" s="65">
        <f t="shared" si="75"/>
        <v>1427971714.1237404</v>
      </c>
      <c r="CU32" s="6">
        <f t="shared" si="76"/>
        <v>0</v>
      </c>
      <c r="CV32" s="60">
        <f t="shared" si="77"/>
        <v>143267.81572342833</v>
      </c>
      <c r="CW32" s="59">
        <f t="shared" si="133"/>
        <v>143267.81572342833</v>
      </c>
      <c r="CX32" s="10">
        <f t="shared" si="78"/>
        <v>0</v>
      </c>
      <c r="CY32" s="10">
        <f t="shared" si="79"/>
        <v>143267.81572342833</v>
      </c>
      <c r="CZ32" s="10">
        <f t="shared" si="80"/>
        <v>0</v>
      </c>
      <c r="DA32" s="22">
        <f t="shared" si="162"/>
        <v>0</v>
      </c>
      <c r="DB32" s="10">
        <f t="shared" si="163"/>
        <v>21490.17235851425</v>
      </c>
      <c r="DC32" s="10">
        <f t="shared" si="164"/>
        <v>0</v>
      </c>
      <c r="DD32" s="17">
        <f t="shared" si="165"/>
        <v>21490.17235851425</v>
      </c>
      <c r="DE32" s="59">
        <f t="shared" si="83"/>
        <v>455141.85766229808</v>
      </c>
      <c r="DF32" s="10">
        <f t="shared" si="84"/>
        <v>0</v>
      </c>
      <c r="DG32" s="10">
        <f t="shared" si="85"/>
        <v>411929.98518018384</v>
      </c>
      <c r="DH32" s="10">
        <f t="shared" si="86"/>
        <v>43211.872482114239</v>
      </c>
      <c r="DI32" s="22">
        <f t="shared" si="138"/>
        <v>0</v>
      </c>
      <c r="DJ32" s="10">
        <f t="shared" si="24"/>
        <v>61789.497777027573</v>
      </c>
      <c r="DK32" s="10">
        <f t="shared" si="25"/>
        <v>8642.3744964228481</v>
      </c>
      <c r="DL32" s="17">
        <f t="shared" si="139"/>
        <v>70431.872273450426</v>
      </c>
      <c r="DM32" s="3">
        <f t="shared" si="87"/>
        <v>48941.69991493618</v>
      </c>
      <c r="DN32" s="21">
        <f t="shared" si="26"/>
        <v>945641.49174451805</v>
      </c>
      <c r="DO32" s="29">
        <f t="shared" si="27"/>
        <v>4241843.428455486</v>
      </c>
    </row>
    <row r="33" spans="1:119" x14ac:dyDescent="0.25">
      <c r="A33">
        <v>0</v>
      </c>
      <c r="B33">
        <f t="shared" si="140"/>
        <v>58</v>
      </c>
      <c r="C33">
        <v>2036</v>
      </c>
      <c r="D33" s="82">
        <f t="shared" si="29"/>
        <v>37916.56038971807</v>
      </c>
      <c r="E33" s="57">
        <f t="shared" si="88"/>
        <v>9491.4927916771267</v>
      </c>
      <c r="F33" s="65">
        <f t="shared" si="89"/>
        <v>44408.053181395197</v>
      </c>
      <c r="G33" s="65">
        <f t="shared" si="30"/>
        <v>47408.053181395197</v>
      </c>
      <c r="H33" s="2">
        <f t="shared" si="31"/>
        <v>37916.56038971807</v>
      </c>
      <c r="I33" s="64">
        <f t="shared" si="90"/>
        <v>0</v>
      </c>
      <c r="J33" s="65">
        <f t="shared" si="91"/>
        <v>35304.402279209178</v>
      </c>
      <c r="K33" s="65">
        <f t="shared" si="92"/>
        <v>35304.402279209178</v>
      </c>
      <c r="L33" s="65">
        <f t="shared" si="93"/>
        <v>143512.02519787545</v>
      </c>
      <c r="M33" s="65">
        <f t="shared" si="94"/>
        <v>143512.02519787545</v>
      </c>
      <c r="N33" s="65">
        <f t="shared" si="95"/>
        <v>305971.48641981283</v>
      </c>
      <c r="O33" s="65">
        <f t="shared" si="96"/>
        <v>305971.48641981283</v>
      </c>
      <c r="P33" s="65">
        <f t="shared" si="97"/>
        <v>584113.9261792847</v>
      </c>
      <c r="Q33" s="65">
        <f t="shared" si="98"/>
        <v>584113.9261792847</v>
      </c>
      <c r="R33" s="65">
        <f t="shared" si="99"/>
        <v>741688.50155126851</v>
      </c>
      <c r="S33" s="65">
        <f t="shared" si="100"/>
        <v>741688.50155126851</v>
      </c>
      <c r="T33" s="65">
        <f t="shared" si="101"/>
        <v>1112569.7590378874</v>
      </c>
      <c r="U33" s="65">
        <f t="shared" si="102"/>
        <v>1112569.7590378874</v>
      </c>
      <c r="V33" s="65">
        <f t="shared" si="103"/>
        <v>1480268439.3798399</v>
      </c>
      <c r="W33" s="6">
        <f t="shared" si="1"/>
        <v>0</v>
      </c>
      <c r="X33" s="65">
        <f t="shared" si="104"/>
        <v>0</v>
      </c>
      <c r="Y33" s="65">
        <f t="shared" si="105"/>
        <v>0</v>
      </c>
      <c r="Z33" s="65">
        <f t="shared" si="106"/>
        <v>0</v>
      </c>
      <c r="AA33" s="65">
        <f t="shared" si="107"/>
        <v>0</v>
      </c>
      <c r="AB33" s="65">
        <f t="shared" si="108"/>
        <v>0</v>
      </c>
      <c r="AC33" s="65">
        <f t="shared" si="109"/>
        <v>0</v>
      </c>
      <c r="AD33" s="65">
        <f t="shared" si="110"/>
        <v>0</v>
      </c>
      <c r="AE33" s="6">
        <f t="shared" si="2"/>
        <v>0</v>
      </c>
      <c r="AF33" s="2">
        <f t="shared" si="3"/>
        <v>0</v>
      </c>
      <c r="AG33" s="2">
        <f t="shared" si="4"/>
        <v>0</v>
      </c>
      <c r="AH33" s="2">
        <f t="shared" si="5"/>
        <v>0</v>
      </c>
      <c r="AI33" s="2">
        <f t="shared" si="141"/>
        <v>0</v>
      </c>
      <c r="AJ33" s="2">
        <f t="shared" si="142"/>
        <v>0</v>
      </c>
      <c r="AK33" s="2">
        <f t="shared" si="143"/>
        <v>0</v>
      </c>
      <c r="AL33" s="3">
        <f t="shared" si="144"/>
        <v>0</v>
      </c>
      <c r="AM33" s="64">
        <f t="shared" si="114"/>
        <v>0</v>
      </c>
      <c r="AN33" s="65">
        <f t="shared" si="115"/>
        <v>143141.95808803051</v>
      </c>
      <c r="AO33" s="65">
        <f t="shared" si="116"/>
        <v>143141.95808803051</v>
      </c>
      <c r="AP33" s="65">
        <f t="shared" si="117"/>
        <v>888235.07704987272</v>
      </c>
      <c r="AQ33" s="65">
        <f t="shared" si="118"/>
        <v>888235.07704987272</v>
      </c>
      <c r="AR33" s="65">
        <f t="shared" si="119"/>
        <v>1480268439.3798399</v>
      </c>
      <c r="AS33" s="64">
        <f t="shared" si="38"/>
        <v>0</v>
      </c>
      <c r="AT33" s="65">
        <f t="shared" si="39"/>
        <v>143141.95808803051</v>
      </c>
      <c r="AU33" s="64">
        <f t="shared" si="40"/>
        <v>143141.95808803051</v>
      </c>
      <c r="AV33" s="65">
        <f t="shared" si="41"/>
        <v>888235.07704987284</v>
      </c>
      <c r="AW33" s="64">
        <f t="shared" si="42"/>
        <v>888235.07704987284</v>
      </c>
      <c r="AX33" s="65">
        <f t="shared" si="43"/>
        <v>1480268439.3798399</v>
      </c>
      <c r="AY33" s="6">
        <f t="shared" si="44"/>
        <v>0</v>
      </c>
      <c r="AZ33" s="60">
        <f t="shared" si="120"/>
        <v>151863.88466683403</v>
      </c>
      <c r="BA33" s="59">
        <f t="shared" si="121"/>
        <v>151863.88466683403</v>
      </c>
      <c r="BB33" s="10">
        <f t="shared" si="145"/>
        <v>143141.95808803051</v>
      </c>
      <c r="BC33" s="10">
        <f t="shared" si="146"/>
        <v>8721.9265788035118</v>
      </c>
      <c r="BD33" s="10">
        <f t="shared" si="147"/>
        <v>0</v>
      </c>
      <c r="BE33" s="22">
        <f t="shared" si="148"/>
        <v>0</v>
      </c>
      <c r="BF33" s="10">
        <f t="shared" si="149"/>
        <v>1308.2889868205268</v>
      </c>
      <c r="BG33" s="10">
        <f t="shared" si="150"/>
        <v>0</v>
      </c>
      <c r="BH33" s="17">
        <f t="shared" si="151"/>
        <v>1308.2889868205268</v>
      </c>
      <c r="BI33" s="21">
        <f t="shared" si="122"/>
        <v>976121.15497169737</v>
      </c>
      <c r="BJ33" s="21">
        <f t="shared" si="8"/>
        <v>97612.11549716974</v>
      </c>
      <c r="BK33" s="21">
        <f t="shared" si="9"/>
        <v>1308.2889868205268</v>
      </c>
      <c r="BL33" s="21">
        <f t="shared" si="52"/>
        <v>1075041.5594556876</v>
      </c>
      <c r="BM33" s="48">
        <f>SUM($BK$22:BK32)</f>
        <v>575578.91577551828</v>
      </c>
      <c r="BN33" s="48">
        <f t="shared" si="10"/>
        <v>400542.23919617909</v>
      </c>
      <c r="BO33" s="48">
        <f t="shared" si="11"/>
        <v>65879.597050371842</v>
      </c>
      <c r="BP33" s="6">
        <f t="shared" si="152"/>
        <v>489710.73699547729</v>
      </c>
      <c r="BQ33" s="2">
        <f t="shared" si="12"/>
        <v>451794.17660575919</v>
      </c>
      <c r="BR33" s="2">
        <f t="shared" si="13"/>
        <v>496973.59426633513</v>
      </c>
      <c r="BS33" s="6">
        <f t="shared" si="153"/>
        <v>5216522.6752245277</v>
      </c>
      <c r="BT33" s="2">
        <f t="shared" si="14"/>
        <v>5254439.2356142458</v>
      </c>
      <c r="BU33" s="2">
        <f t="shared" si="15"/>
        <v>5779883.1591756707</v>
      </c>
      <c r="BV33" s="6">
        <f t="shared" si="53"/>
        <v>489710.73699547729</v>
      </c>
      <c r="BW33" s="2">
        <f t="shared" si="54"/>
        <v>9491.4927916771267</v>
      </c>
      <c r="BX33" s="2">
        <f t="shared" si="55"/>
        <v>47408.053181395197</v>
      </c>
      <c r="BY33" s="6">
        <f t="shared" si="56"/>
        <v>451794.17660575919</v>
      </c>
      <c r="BZ33" s="65">
        <f t="shared" si="57"/>
        <v>35304.402279209178</v>
      </c>
      <c r="CA33" s="65">
        <f t="shared" si="58"/>
        <v>108207.62291866628</v>
      </c>
      <c r="CB33" s="65">
        <f t="shared" si="59"/>
        <v>162459.46122193738</v>
      </c>
      <c r="CC33" s="65">
        <f t="shared" si="60"/>
        <v>145822.69018594635</v>
      </c>
      <c r="CD33" s="65">
        <f t="shared" si="61"/>
        <v>0</v>
      </c>
      <c r="CE33" s="65">
        <f t="shared" si="62"/>
        <v>0</v>
      </c>
      <c r="CF33" s="65">
        <f t="shared" si="63"/>
        <v>0</v>
      </c>
      <c r="CG33" s="6">
        <f t="shared" si="154"/>
        <v>3530.440227920918</v>
      </c>
      <c r="CH33" s="2">
        <f t="shared" si="155"/>
        <v>12984.914750239954</v>
      </c>
      <c r="CI33" s="2">
        <f t="shared" si="156"/>
        <v>35741.081468826225</v>
      </c>
      <c r="CJ33" s="2">
        <f t="shared" si="157"/>
        <v>34997.445644627122</v>
      </c>
      <c r="CK33" s="2">
        <f t="shared" si="158"/>
        <v>0</v>
      </c>
      <c r="CL33" s="2">
        <f t="shared" si="159"/>
        <v>0</v>
      </c>
      <c r="CM33" s="2">
        <f t="shared" si="160"/>
        <v>0</v>
      </c>
      <c r="CN33" s="3">
        <f t="shared" si="161"/>
        <v>87253.882091614214</v>
      </c>
      <c r="CO33" s="64">
        <f t="shared" si="70"/>
        <v>0</v>
      </c>
      <c r="CP33" s="65">
        <f t="shared" si="71"/>
        <v>0</v>
      </c>
      <c r="CQ33" s="64">
        <f t="shared" si="72"/>
        <v>0</v>
      </c>
      <c r="CR33" s="65">
        <f t="shared" si="73"/>
        <v>436440.90044411353</v>
      </c>
      <c r="CS33" s="64">
        <f t="shared" si="74"/>
        <v>436440.90044411353</v>
      </c>
      <c r="CT33" s="65">
        <f t="shared" si="75"/>
        <v>1479816645.203234</v>
      </c>
      <c r="CU33" s="6">
        <f t="shared" si="76"/>
        <v>0</v>
      </c>
      <c r="CV33" s="60">
        <f t="shared" si="77"/>
        <v>151863.88466683403</v>
      </c>
      <c r="CW33" s="59">
        <f t="shared" si="133"/>
        <v>151863.88466683403</v>
      </c>
      <c r="CX33" s="10">
        <f t="shared" si="78"/>
        <v>0</v>
      </c>
      <c r="CY33" s="10">
        <f t="shared" si="79"/>
        <v>151863.88466683403</v>
      </c>
      <c r="CZ33" s="10">
        <f t="shared" si="80"/>
        <v>0</v>
      </c>
      <c r="DA33" s="22">
        <f t="shared" si="162"/>
        <v>0</v>
      </c>
      <c r="DB33" s="10">
        <f t="shared" si="163"/>
        <v>22779.582700025105</v>
      </c>
      <c r="DC33" s="10">
        <f t="shared" si="164"/>
        <v>0</v>
      </c>
      <c r="DD33" s="17">
        <f t="shared" si="165"/>
        <v>22779.582700025105</v>
      </c>
      <c r="DE33" s="59">
        <f t="shared" si="83"/>
        <v>552406.12386301311</v>
      </c>
      <c r="DF33" s="10">
        <f t="shared" si="84"/>
        <v>0</v>
      </c>
      <c r="DG33" s="10">
        <f t="shared" si="85"/>
        <v>436440.90044411353</v>
      </c>
      <c r="DH33" s="10">
        <f t="shared" si="86"/>
        <v>115965.22341889958</v>
      </c>
      <c r="DI33" s="22">
        <f t="shared" si="138"/>
        <v>0</v>
      </c>
      <c r="DJ33" s="10">
        <f t="shared" si="24"/>
        <v>65466.135066617026</v>
      </c>
      <c r="DK33" s="10">
        <f t="shared" si="25"/>
        <v>23193.044683779917</v>
      </c>
      <c r="DL33" s="17">
        <f t="shared" si="139"/>
        <v>88659.179750396943</v>
      </c>
      <c r="DM33" s="3">
        <f t="shared" si="87"/>
        <v>65879.597050371842</v>
      </c>
      <c r="DN33" s="21">
        <f t="shared" si="26"/>
        <v>1020275.0227129648</v>
      </c>
      <c r="DO33" s="29">
        <f t="shared" si="27"/>
        <v>4685958.3895070404</v>
      </c>
    </row>
    <row r="34" spans="1:119" x14ac:dyDescent="0.25">
      <c r="A34">
        <v>0</v>
      </c>
      <c r="B34">
        <f t="shared" si="140"/>
        <v>59</v>
      </c>
      <c r="C34">
        <v>2037</v>
      </c>
      <c r="D34" s="82">
        <f t="shared" si="29"/>
        <v>38959.083152702085</v>
      </c>
      <c r="E34" s="57">
        <f t="shared" si="88"/>
        <v>10060.982359177755</v>
      </c>
      <c r="F34" s="65">
        <f t="shared" si="89"/>
        <v>46020.065511879839</v>
      </c>
      <c r="G34" s="65">
        <f t="shared" si="30"/>
        <v>49020.065511879839</v>
      </c>
      <c r="H34" s="2">
        <f t="shared" si="31"/>
        <v>38959.083152702085</v>
      </c>
      <c r="I34" s="64">
        <f t="shared" si="90"/>
        <v>0</v>
      </c>
      <c r="J34" s="65">
        <f t="shared" si="91"/>
        <v>36585.952081944473</v>
      </c>
      <c r="K34" s="65">
        <f t="shared" si="92"/>
        <v>36585.952081944473</v>
      </c>
      <c r="L34" s="65">
        <f t="shared" si="93"/>
        <v>148721.51171255833</v>
      </c>
      <c r="M34" s="65">
        <f t="shared" si="94"/>
        <v>148721.51171255833</v>
      </c>
      <c r="N34" s="65">
        <f t="shared" si="95"/>
        <v>317078.25137685204</v>
      </c>
      <c r="O34" s="65">
        <f t="shared" si="96"/>
        <v>317078.25137685204</v>
      </c>
      <c r="P34" s="65">
        <f t="shared" si="97"/>
        <v>605317.26169959269</v>
      </c>
      <c r="Q34" s="65">
        <f t="shared" si="98"/>
        <v>605317.26169959269</v>
      </c>
      <c r="R34" s="65">
        <f t="shared" si="99"/>
        <v>768611.79415757954</v>
      </c>
      <c r="S34" s="65">
        <f t="shared" si="100"/>
        <v>768611.79415757954</v>
      </c>
      <c r="T34" s="65">
        <f t="shared" si="101"/>
        <v>1152956.0412909628</v>
      </c>
      <c r="U34" s="65">
        <f t="shared" si="102"/>
        <v>1152956.0412909628</v>
      </c>
      <c r="V34" s="65">
        <f t="shared" si="103"/>
        <v>1534002183.7293282</v>
      </c>
      <c r="W34" s="6">
        <f t="shared" si="1"/>
        <v>0</v>
      </c>
      <c r="X34" s="65">
        <f t="shared" si="104"/>
        <v>0</v>
      </c>
      <c r="Y34" s="65">
        <f t="shared" si="105"/>
        <v>0</v>
      </c>
      <c r="Z34" s="65">
        <f t="shared" si="106"/>
        <v>0</v>
      </c>
      <c r="AA34" s="65">
        <f t="shared" si="107"/>
        <v>0</v>
      </c>
      <c r="AB34" s="65">
        <f t="shared" si="108"/>
        <v>0</v>
      </c>
      <c r="AC34" s="65">
        <f t="shared" si="109"/>
        <v>0</v>
      </c>
      <c r="AD34" s="65">
        <f t="shared" si="110"/>
        <v>0</v>
      </c>
      <c r="AE34" s="6">
        <f t="shared" si="2"/>
        <v>0</v>
      </c>
      <c r="AF34" s="2">
        <f t="shared" si="3"/>
        <v>0</v>
      </c>
      <c r="AG34" s="2">
        <f t="shared" si="4"/>
        <v>0</v>
      </c>
      <c r="AH34" s="2">
        <f t="shared" si="5"/>
        <v>0</v>
      </c>
      <c r="AI34" s="2">
        <f t="shared" si="141"/>
        <v>0</v>
      </c>
      <c r="AJ34" s="2">
        <f t="shared" si="142"/>
        <v>0</v>
      </c>
      <c r="AK34" s="2">
        <f t="shared" si="143"/>
        <v>0</v>
      </c>
      <c r="AL34" s="3">
        <f t="shared" si="144"/>
        <v>0</v>
      </c>
      <c r="AM34" s="64">
        <f t="shared" si="114"/>
        <v>0</v>
      </c>
      <c r="AN34" s="65">
        <f t="shared" si="115"/>
        <v>148338.01116662603</v>
      </c>
      <c r="AO34" s="65">
        <f t="shared" si="116"/>
        <v>148338.01116662603</v>
      </c>
      <c r="AP34" s="65">
        <f t="shared" si="117"/>
        <v>920478.01034678309</v>
      </c>
      <c r="AQ34" s="65">
        <f t="shared" si="118"/>
        <v>920478.01034678309</v>
      </c>
      <c r="AR34" s="65">
        <f t="shared" si="119"/>
        <v>1534002183.7293282</v>
      </c>
      <c r="AS34" s="64">
        <f t="shared" si="38"/>
        <v>0</v>
      </c>
      <c r="AT34" s="65">
        <f t="shared" si="39"/>
        <v>148338.01116662603</v>
      </c>
      <c r="AU34" s="64">
        <f t="shared" si="40"/>
        <v>148338.01116662603</v>
      </c>
      <c r="AV34" s="65">
        <f t="shared" si="41"/>
        <v>920478.01034678309</v>
      </c>
      <c r="AW34" s="64">
        <f t="shared" si="42"/>
        <v>920478.01034678309</v>
      </c>
      <c r="AX34" s="65">
        <f t="shared" si="43"/>
        <v>1534002183.7293282</v>
      </c>
      <c r="AY34" s="6">
        <f t="shared" si="44"/>
        <v>0</v>
      </c>
      <c r="AZ34" s="60">
        <f t="shared" si="120"/>
        <v>160975.71774684408</v>
      </c>
      <c r="BA34" s="59">
        <f t="shared" si="121"/>
        <v>160975.71774684408</v>
      </c>
      <c r="BB34" s="10">
        <f t="shared" si="145"/>
        <v>148338.01116662603</v>
      </c>
      <c r="BC34" s="10">
        <f t="shared" si="146"/>
        <v>12637.706580218044</v>
      </c>
      <c r="BD34" s="10">
        <f t="shared" si="147"/>
        <v>0</v>
      </c>
      <c r="BE34" s="22">
        <f t="shared" si="148"/>
        <v>0</v>
      </c>
      <c r="BF34" s="10">
        <f t="shared" si="149"/>
        <v>1895.6559870327064</v>
      </c>
      <c r="BG34" s="10">
        <f t="shared" si="150"/>
        <v>0</v>
      </c>
      <c r="BH34" s="17">
        <f t="shared" si="151"/>
        <v>1895.6559870327064</v>
      </c>
      <c r="BI34" s="21">
        <f t="shared" si="122"/>
        <v>1075041.5594556876</v>
      </c>
      <c r="BJ34" s="21">
        <f t="shared" si="8"/>
        <v>107504.15594556877</v>
      </c>
      <c r="BK34" s="21">
        <f t="shared" si="9"/>
        <v>1895.6559870327064</v>
      </c>
      <c r="BL34" s="21">
        <f t="shared" si="52"/>
        <v>1184441.3713882891</v>
      </c>
      <c r="BM34" s="48">
        <f>SUM($BK$22:BK33)</f>
        <v>576887.20476233878</v>
      </c>
      <c r="BN34" s="48">
        <f t="shared" si="10"/>
        <v>498154.35469334887</v>
      </c>
      <c r="BO34" s="48">
        <f t="shared" si="11"/>
        <v>84556.481864354471</v>
      </c>
      <c r="BP34" s="6">
        <f t="shared" si="152"/>
        <v>496973.59426633513</v>
      </c>
      <c r="BQ34" s="2">
        <f t="shared" si="12"/>
        <v>458014.51111363305</v>
      </c>
      <c r="BR34" s="2">
        <f t="shared" si="13"/>
        <v>503815.96222499642</v>
      </c>
      <c r="BS34" s="6">
        <f t="shared" si="153"/>
        <v>5779883.1591756707</v>
      </c>
      <c r="BT34" s="2">
        <f t="shared" si="14"/>
        <v>5818842.2423283728</v>
      </c>
      <c r="BU34" s="2">
        <f t="shared" si="15"/>
        <v>6400726.4665612103</v>
      </c>
      <c r="BV34" s="6">
        <f t="shared" si="53"/>
        <v>496973.59426633513</v>
      </c>
      <c r="BW34" s="2">
        <f t="shared" si="54"/>
        <v>10060.982359177755</v>
      </c>
      <c r="BX34" s="2">
        <f t="shared" si="55"/>
        <v>49020.065511879839</v>
      </c>
      <c r="BY34" s="6">
        <f t="shared" si="56"/>
        <v>458014.51111363305</v>
      </c>
      <c r="BZ34" s="65">
        <f t="shared" si="57"/>
        <v>36585.952081944473</v>
      </c>
      <c r="CA34" s="65">
        <f t="shared" si="58"/>
        <v>112135.55963061386</v>
      </c>
      <c r="CB34" s="65">
        <f t="shared" si="59"/>
        <v>168356.73966429371</v>
      </c>
      <c r="CC34" s="65">
        <f t="shared" si="60"/>
        <v>140936.25973678101</v>
      </c>
      <c r="CD34" s="65">
        <f t="shared" si="61"/>
        <v>0</v>
      </c>
      <c r="CE34" s="65">
        <f t="shared" si="62"/>
        <v>0</v>
      </c>
      <c r="CF34" s="65">
        <f t="shared" si="63"/>
        <v>0</v>
      </c>
      <c r="CG34" s="6">
        <f t="shared" si="154"/>
        <v>3658.5952081944474</v>
      </c>
      <c r="CH34" s="2">
        <f t="shared" si="155"/>
        <v>13456.267155673662</v>
      </c>
      <c r="CI34" s="2">
        <f t="shared" si="156"/>
        <v>37038.482726144619</v>
      </c>
      <c r="CJ34" s="2">
        <f t="shared" si="157"/>
        <v>33824.702336827439</v>
      </c>
      <c r="CK34" s="2">
        <f t="shared" si="158"/>
        <v>0</v>
      </c>
      <c r="CL34" s="2">
        <f t="shared" si="159"/>
        <v>0</v>
      </c>
      <c r="CM34" s="2">
        <f t="shared" si="160"/>
        <v>0</v>
      </c>
      <c r="CN34" s="3">
        <f t="shared" si="161"/>
        <v>87978.047426840174</v>
      </c>
      <c r="CO34" s="64">
        <f t="shared" si="70"/>
        <v>0</v>
      </c>
      <c r="CP34" s="65">
        <f t="shared" si="71"/>
        <v>0</v>
      </c>
      <c r="CQ34" s="64">
        <f t="shared" si="72"/>
        <v>0</v>
      </c>
      <c r="CR34" s="65">
        <f t="shared" si="73"/>
        <v>462463.49923315004</v>
      </c>
      <c r="CS34" s="64">
        <f t="shared" si="74"/>
        <v>462463.49923315004</v>
      </c>
      <c r="CT34" s="65">
        <f t="shared" si="75"/>
        <v>1533544169.2182145</v>
      </c>
      <c r="CU34" s="6">
        <f t="shared" si="76"/>
        <v>0</v>
      </c>
      <c r="CV34" s="60">
        <f t="shared" si="77"/>
        <v>160975.71774684408</v>
      </c>
      <c r="CW34" s="59">
        <f t="shared" si="133"/>
        <v>160975.71774684408</v>
      </c>
      <c r="CX34" s="10">
        <f t="shared" si="78"/>
        <v>0</v>
      </c>
      <c r="CY34" s="10">
        <f t="shared" si="79"/>
        <v>160975.71774684408</v>
      </c>
      <c r="CZ34" s="10">
        <f t="shared" si="80"/>
        <v>0</v>
      </c>
      <c r="DA34" s="22">
        <f t="shared" si="162"/>
        <v>0</v>
      </c>
      <c r="DB34" s="10">
        <f t="shared" si="163"/>
        <v>24146.35766202661</v>
      </c>
      <c r="DC34" s="10">
        <f t="shared" si="164"/>
        <v>0</v>
      </c>
      <c r="DD34" s="17">
        <f t="shared" si="165"/>
        <v>24146.35766202661</v>
      </c>
      <c r="DE34" s="59">
        <f t="shared" si="83"/>
        <v>659130.07244019292</v>
      </c>
      <c r="DF34" s="10">
        <f t="shared" si="84"/>
        <v>0</v>
      </c>
      <c r="DG34" s="10">
        <f t="shared" si="85"/>
        <v>462463.49923315004</v>
      </c>
      <c r="DH34" s="10">
        <f t="shared" si="86"/>
        <v>196666.57320704288</v>
      </c>
      <c r="DI34" s="22">
        <f t="shared" si="138"/>
        <v>0</v>
      </c>
      <c r="DJ34" s="10">
        <f t="shared" si="24"/>
        <v>69369.524884972503</v>
      </c>
      <c r="DK34" s="10">
        <f t="shared" si="25"/>
        <v>39333.314641408579</v>
      </c>
      <c r="DL34" s="17">
        <f t="shared" si="139"/>
        <v>108702.83952638108</v>
      </c>
      <c r="DM34" s="3">
        <f t="shared" si="87"/>
        <v>84556.481864354471</v>
      </c>
      <c r="DN34" s="21">
        <f t="shared" si="26"/>
        <v>1102609.4826801999</v>
      </c>
      <c r="DO34" s="29">
        <f t="shared" si="27"/>
        <v>5174247.2707618065</v>
      </c>
    </row>
    <row r="35" spans="1:119" x14ac:dyDescent="0.25">
      <c r="A35">
        <v>0</v>
      </c>
      <c r="B35">
        <f t="shared" si="140"/>
        <v>60</v>
      </c>
      <c r="C35">
        <v>2038</v>
      </c>
      <c r="D35" s="82">
        <f t="shared" si="29"/>
        <v>40025.952589232656</v>
      </c>
      <c r="E35" s="57">
        <f t="shared" si="88"/>
        <v>10664.641300728421</v>
      </c>
      <c r="F35" s="65">
        <f t="shared" si="89"/>
        <v>47690.593889961077</v>
      </c>
      <c r="G35" s="65">
        <f t="shared" si="30"/>
        <v>50690.593889961077</v>
      </c>
      <c r="H35" s="2">
        <f t="shared" si="31"/>
        <v>40025.952589232656</v>
      </c>
      <c r="I35" s="64">
        <f t="shared" si="90"/>
        <v>0</v>
      </c>
      <c r="J35" s="65">
        <f t="shared" si="91"/>
        <v>37914.022142519061</v>
      </c>
      <c r="K35" s="65">
        <f t="shared" si="92"/>
        <v>37914.022142519061</v>
      </c>
      <c r="L35" s="65">
        <f t="shared" si="93"/>
        <v>154120.10258772419</v>
      </c>
      <c r="M35" s="65">
        <f t="shared" si="94"/>
        <v>154120.10258772419</v>
      </c>
      <c r="N35" s="65">
        <f t="shared" si="95"/>
        <v>328588.19190183177</v>
      </c>
      <c r="O35" s="65">
        <f t="shared" si="96"/>
        <v>328588.19190183177</v>
      </c>
      <c r="P35" s="65">
        <f t="shared" si="97"/>
        <v>627290.27829928789</v>
      </c>
      <c r="Q35" s="65">
        <f t="shared" si="98"/>
        <v>627290.27829928789</v>
      </c>
      <c r="R35" s="65">
        <f t="shared" si="99"/>
        <v>796512.40228549973</v>
      </c>
      <c r="S35" s="65">
        <f t="shared" si="100"/>
        <v>796512.40228549973</v>
      </c>
      <c r="T35" s="65">
        <f t="shared" si="101"/>
        <v>1194808.3455898247</v>
      </c>
      <c r="U35" s="65">
        <f t="shared" si="102"/>
        <v>1194808.3455898247</v>
      </c>
      <c r="V35" s="65">
        <f t="shared" si="103"/>
        <v>1589686462.9987028</v>
      </c>
      <c r="W35" s="6">
        <f t="shared" si="1"/>
        <v>0</v>
      </c>
      <c r="X35" s="65">
        <f t="shared" si="104"/>
        <v>0</v>
      </c>
      <c r="Y35" s="65">
        <f t="shared" si="105"/>
        <v>0</v>
      </c>
      <c r="Z35" s="65">
        <f t="shared" si="106"/>
        <v>0</v>
      </c>
      <c r="AA35" s="65">
        <f t="shared" si="107"/>
        <v>0</v>
      </c>
      <c r="AB35" s="65">
        <f t="shared" si="108"/>
        <v>0</v>
      </c>
      <c r="AC35" s="65">
        <f t="shared" si="109"/>
        <v>0</v>
      </c>
      <c r="AD35" s="65">
        <f t="shared" si="110"/>
        <v>0</v>
      </c>
      <c r="AE35" s="6">
        <f t="shared" si="2"/>
        <v>0</v>
      </c>
      <c r="AF35" s="2">
        <f t="shared" si="3"/>
        <v>0</v>
      </c>
      <c r="AG35" s="2">
        <f t="shared" si="4"/>
        <v>0</v>
      </c>
      <c r="AH35" s="2">
        <f t="shared" si="5"/>
        <v>0</v>
      </c>
      <c r="AI35" s="2">
        <f t="shared" si="141"/>
        <v>0</v>
      </c>
      <c r="AJ35" s="2">
        <f t="shared" si="142"/>
        <v>0</v>
      </c>
      <c r="AK35" s="2">
        <f t="shared" si="143"/>
        <v>0</v>
      </c>
      <c r="AL35" s="3">
        <f t="shared" si="144"/>
        <v>0</v>
      </c>
      <c r="AM35" s="64">
        <f t="shared" si="114"/>
        <v>0</v>
      </c>
      <c r="AN35" s="65">
        <f t="shared" si="115"/>
        <v>153722.68097197457</v>
      </c>
      <c r="AO35" s="65">
        <f t="shared" si="116"/>
        <v>153722.68097197457</v>
      </c>
      <c r="AP35" s="65">
        <f t="shared" si="117"/>
        <v>953891.36212237133</v>
      </c>
      <c r="AQ35" s="65">
        <f t="shared" si="118"/>
        <v>953891.36212237133</v>
      </c>
      <c r="AR35" s="65">
        <f t="shared" si="119"/>
        <v>1589686462.9987028</v>
      </c>
      <c r="AS35" s="64">
        <f t="shared" si="38"/>
        <v>0</v>
      </c>
      <c r="AT35" s="65">
        <f t="shared" si="39"/>
        <v>153722.68097197457</v>
      </c>
      <c r="AU35" s="64">
        <f t="shared" si="40"/>
        <v>153722.68097197457</v>
      </c>
      <c r="AV35" s="65">
        <f t="shared" si="41"/>
        <v>953891.36212237133</v>
      </c>
      <c r="AW35" s="64">
        <f t="shared" si="42"/>
        <v>953891.36212237133</v>
      </c>
      <c r="AX35" s="65">
        <f t="shared" si="43"/>
        <v>1589686462.9987028</v>
      </c>
      <c r="AY35" s="6">
        <f t="shared" si="44"/>
        <v>0</v>
      </c>
      <c r="AZ35" s="60">
        <f t="shared" si="120"/>
        <v>170634.26081165473</v>
      </c>
      <c r="BA35" s="59">
        <f t="shared" si="121"/>
        <v>170634.26081165473</v>
      </c>
      <c r="BB35" s="10">
        <f t="shared" si="145"/>
        <v>153722.68097197457</v>
      </c>
      <c r="BC35" s="10">
        <f t="shared" si="146"/>
        <v>16911.579839680169</v>
      </c>
      <c r="BD35" s="10">
        <f t="shared" si="147"/>
        <v>0</v>
      </c>
      <c r="BE35" s="22">
        <f t="shared" si="148"/>
        <v>0</v>
      </c>
      <c r="BF35" s="10">
        <f t="shared" si="149"/>
        <v>2536.7369759520252</v>
      </c>
      <c r="BG35" s="10">
        <f t="shared" si="150"/>
        <v>0</v>
      </c>
      <c r="BH35" s="17">
        <f t="shared" si="151"/>
        <v>2536.7369759520252</v>
      </c>
      <c r="BI35" s="21">
        <f t="shared" si="122"/>
        <v>1184441.3713882891</v>
      </c>
      <c r="BJ35" s="21">
        <f t="shared" si="8"/>
        <v>118444.13713882893</v>
      </c>
      <c r="BK35" s="21">
        <f t="shared" si="9"/>
        <v>2536.7369759520252</v>
      </c>
      <c r="BL35" s="21">
        <f t="shared" si="52"/>
        <v>1305422.2455030701</v>
      </c>
      <c r="BM35" s="48">
        <f>SUM($BK$22:BK34)</f>
        <v>578782.86074937147</v>
      </c>
      <c r="BN35" s="48">
        <f t="shared" si="10"/>
        <v>605658.51063891768</v>
      </c>
      <c r="BO35" s="48">
        <f t="shared" si="11"/>
        <v>105158.34754403587</v>
      </c>
      <c r="BP35" s="6">
        <f t="shared" si="152"/>
        <v>503815.96222499642</v>
      </c>
      <c r="BQ35" s="2">
        <f t="shared" si="12"/>
        <v>463790.00963576377</v>
      </c>
      <c r="BR35" s="2">
        <f t="shared" si="13"/>
        <v>510169.0105993402</v>
      </c>
      <c r="BS35" s="6">
        <f t="shared" si="153"/>
        <v>6400726.4665612103</v>
      </c>
      <c r="BT35" s="2">
        <f t="shared" si="14"/>
        <v>6440752.4191504428</v>
      </c>
      <c r="BU35" s="2">
        <f t="shared" si="15"/>
        <v>7084827.6610654881</v>
      </c>
      <c r="BV35" s="6">
        <f t="shared" si="53"/>
        <v>503815.96222499642</v>
      </c>
      <c r="BW35" s="2">
        <f t="shared" si="54"/>
        <v>10664.641300728421</v>
      </c>
      <c r="BX35" s="2">
        <f t="shared" si="55"/>
        <v>50690.593889961077</v>
      </c>
      <c r="BY35" s="6">
        <f t="shared" si="56"/>
        <v>463790.00963576377</v>
      </c>
      <c r="BZ35" s="65">
        <f t="shared" ref="BZ35:BZ70" si="166">IF(BY35&lt;I35,0,IF(BY35&gt;J35,J35-I35,BY35-I35))</f>
        <v>37914.022142519061</v>
      </c>
      <c r="CA35" s="65">
        <f t="shared" ref="CA35:CA70" si="167">IF(BY35&lt;K35,0,IF(BY35&gt;L35,L35-K35,BY35-K35))</f>
        <v>116206.08044520512</v>
      </c>
      <c r="CB35" s="65">
        <f t="shared" ref="CB35:CB70" si="168">IF(BY35&lt;M35,0,IF(BY35&gt;N35,N35-M35,BY35-M35))</f>
        <v>174468.08931410758</v>
      </c>
      <c r="CC35" s="65">
        <f t="shared" ref="CC35:CC70" si="169">IF(BY35&lt;O35,0,IF(BY35&gt;P35,P35-O35,BY35-O35))</f>
        <v>135201.817733932</v>
      </c>
      <c r="CD35" s="65">
        <f t="shared" ref="CD35:CD70" si="170">IF(BY35&lt;Q35,0,IF(BY35&gt;R35,R35-Q35,BY35-Q35))</f>
        <v>0</v>
      </c>
      <c r="CE35" s="65">
        <f t="shared" ref="CE35:CE70" si="171">IF(BY35&lt;S35,0,IF(BY35&gt;T35,T35-S35,BY35-S35))</f>
        <v>0</v>
      </c>
      <c r="CF35" s="65">
        <f t="shared" ref="CF35:CF70" si="172">IF(BY35&lt;U35,0,IF(BY35&gt;V35,V35-U35,BY35-U35))</f>
        <v>0</v>
      </c>
      <c r="CG35" s="6">
        <f t="shared" si="154"/>
        <v>3791.4022142519061</v>
      </c>
      <c r="CH35" s="2">
        <f t="shared" si="155"/>
        <v>13944.729653424614</v>
      </c>
      <c r="CI35" s="2">
        <f t="shared" si="156"/>
        <v>38382.979649103669</v>
      </c>
      <c r="CJ35" s="2">
        <f t="shared" si="157"/>
        <v>32448.436256143679</v>
      </c>
      <c r="CK35" s="2">
        <f t="shared" si="158"/>
        <v>0</v>
      </c>
      <c r="CL35" s="2">
        <f t="shared" si="159"/>
        <v>0</v>
      </c>
      <c r="CM35" s="2">
        <f t="shared" si="160"/>
        <v>0</v>
      </c>
      <c r="CN35" s="3">
        <f t="shared" si="161"/>
        <v>88567.547772923863</v>
      </c>
      <c r="CO35" s="64">
        <f t="shared" si="70"/>
        <v>0</v>
      </c>
      <c r="CP35" s="65">
        <f t="shared" si="71"/>
        <v>0</v>
      </c>
      <c r="CQ35" s="64">
        <f t="shared" si="72"/>
        <v>0</v>
      </c>
      <c r="CR35" s="65">
        <f t="shared" si="73"/>
        <v>490101.35248660756</v>
      </c>
      <c r="CS35" s="64">
        <f t="shared" si="74"/>
        <v>490101.35248660756</v>
      </c>
      <c r="CT35" s="65">
        <f t="shared" si="75"/>
        <v>1589222672.9890671</v>
      </c>
      <c r="CU35" s="6">
        <f t="shared" si="76"/>
        <v>0</v>
      </c>
      <c r="CV35" s="60">
        <f t="shared" si="77"/>
        <v>170634.26081165473</v>
      </c>
      <c r="CW35" s="59">
        <f t="shared" si="133"/>
        <v>170634.26081165473</v>
      </c>
      <c r="CX35" s="10">
        <f t="shared" si="78"/>
        <v>0</v>
      </c>
      <c r="CY35" s="10">
        <f t="shared" si="79"/>
        <v>170634.26081165473</v>
      </c>
      <c r="CZ35" s="10">
        <f t="shared" si="80"/>
        <v>0</v>
      </c>
      <c r="DA35" s="22">
        <f t="shared" si="162"/>
        <v>0</v>
      </c>
      <c r="DB35" s="10">
        <f t="shared" si="163"/>
        <v>25595.139121748209</v>
      </c>
      <c r="DC35" s="10">
        <f t="shared" si="164"/>
        <v>0</v>
      </c>
      <c r="DD35" s="17">
        <f t="shared" si="165"/>
        <v>25595.139121748209</v>
      </c>
      <c r="DE35" s="59">
        <f t="shared" si="83"/>
        <v>776292.77145057241</v>
      </c>
      <c r="DF35" s="10">
        <f t="shared" si="84"/>
        <v>0</v>
      </c>
      <c r="DG35" s="10">
        <f t="shared" si="85"/>
        <v>490101.35248660756</v>
      </c>
      <c r="DH35" s="10">
        <f t="shared" si="86"/>
        <v>286191.41896396485</v>
      </c>
      <c r="DI35" s="22">
        <f t="shared" si="138"/>
        <v>0</v>
      </c>
      <c r="DJ35" s="10">
        <f t="shared" si="24"/>
        <v>73515.202872991125</v>
      </c>
      <c r="DK35" s="10">
        <f t="shared" si="25"/>
        <v>57238.283792792972</v>
      </c>
      <c r="DL35" s="17">
        <f t="shared" si="139"/>
        <v>130753.48666578409</v>
      </c>
      <c r="DM35" s="3">
        <f t="shared" si="87"/>
        <v>105158.34754403587</v>
      </c>
      <c r="DN35" s="21">
        <f t="shared" si="26"/>
        <v>1193445.7107389253</v>
      </c>
      <c r="DO35" s="29">
        <f t="shared" si="27"/>
        <v>5711096.7180472817</v>
      </c>
    </row>
    <row r="36" spans="1:119" x14ac:dyDescent="0.25">
      <c r="A36">
        <v>0</v>
      </c>
      <c r="B36">
        <f t="shared" si="140"/>
        <v>61</v>
      </c>
      <c r="C36">
        <v>2039</v>
      </c>
      <c r="D36" s="82">
        <f t="shared" si="29"/>
        <v>41117.242669394538</v>
      </c>
      <c r="E36" s="57">
        <f t="shared" si="88"/>
        <v>11304.519778772126</v>
      </c>
      <c r="F36" s="65">
        <f t="shared" si="89"/>
        <v>49421.762448166664</v>
      </c>
      <c r="G36" s="65">
        <f t="shared" si="30"/>
        <v>52421.762448166664</v>
      </c>
      <c r="H36" s="2">
        <f t="shared" si="31"/>
        <v>41117.242669394538</v>
      </c>
      <c r="I36" s="64">
        <f t="shared" si="90"/>
        <v>0</v>
      </c>
      <c r="J36" s="65">
        <f t="shared" si="91"/>
        <v>39290.301146292506</v>
      </c>
      <c r="K36" s="65">
        <f t="shared" si="92"/>
        <v>39290.301146292506</v>
      </c>
      <c r="L36" s="65">
        <f t="shared" si="93"/>
        <v>159714.66231165858</v>
      </c>
      <c r="M36" s="65">
        <f t="shared" si="94"/>
        <v>159714.66231165858</v>
      </c>
      <c r="N36" s="65">
        <f t="shared" si="95"/>
        <v>340515.94326786825</v>
      </c>
      <c r="O36" s="65">
        <f t="shared" si="96"/>
        <v>340515.94326786825</v>
      </c>
      <c r="P36" s="65">
        <f t="shared" si="97"/>
        <v>650060.91540155199</v>
      </c>
      <c r="Q36" s="65">
        <f t="shared" si="98"/>
        <v>650060.91540155199</v>
      </c>
      <c r="R36" s="65">
        <f t="shared" si="99"/>
        <v>825425.80248846335</v>
      </c>
      <c r="S36" s="65">
        <f t="shared" si="100"/>
        <v>825425.80248846335</v>
      </c>
      <c r="T36" s="65">
        <f t="shared" si="101"/>
        <v>1238179.8885347354</v>
      </c>
      <c r="U36" s="65">
        <f t="shared" si="102"/>
        <v>1238179.8885347354</v>
      </c>
      <c r="V36" s="65">
        <f t="shared" si="103"/>
        <v>1647392081.6055558</v>
      </c>
      <c r="W36" s="6">
        <f t="shared" si="1"/>
        <v>0</v>
      </c>
      <c r="X36" s="65">
        <f t="shared" si="104"/>
        <v>0</v>
      </c>
      <c r="Y36" s="65">
        <f t="shared" si="105"/>
        <v>0</v>
      </c>
      <c r="Z36" s="65">
        <f t="shared" si="106"/>
        <v>0</v>
      </c>
      <c r="AA36" s="65">
        <f t="shared" si="107"/>
        <v>0</v>
      </c>
      <c r="AB36" s="65">
        <f t="shared" si="108"/>
        <v>0</v>
      </c>
      <c r="AC36" s="65">
        <f t="shared" si="109"/>
        <v>0</v>
      </c>
      <c r="AD36" s="65">
        <f t="shared" si="110"/>
        <v>0</v>
      </c>
      <c r="AE36" s="6">
        <f t="shared" si="2"/>
        <v>0</v>
      </c>
      <c r="AF36" s="2">
        <f t="shared" si="3"/>
        <v>0</v>
      </c>
      <c r="AG36" s="2">
        <f t="shared" si="4"/>
        <v>0</v>
      </c>
      <c r="AH36" s="2">
        <f t="shared" si="5"/>
        <v>0</v>
      </c>
      <c r="AI36" s="2">
        <f t="shared" si="141"/>
        <v>0</v>
      </c>
      <c r="AJ36" s="2">
        <f t="shared" si="142"/>
        <v>0</v>
      </c>
      <c r="AK36" s="2">
        <f t="shared" si="143"/>
        <v>0</v>
      </c>
      <c r="AL36" s="3">
        <f t="shared" si="144"/>
        <v>0</v>
      </c>
      <c r="AM36" s="64">
        <f t="shared" si="114"/>
        <v>0</v>
      </c>
      <c r="AN36" s="65">
        <f t="shared" si="115"/>
        <v>159302.81429125724</v>
      </c>
      <c r="AO36" s="65">
        <f t="shared" si="116"/>
        <v>159302.81429125724</v>
      </c>
      <c r="AP36" s="65">
        <f t="shared" si="117"/>
        <v>988517.61856741342</v>
      </c>
      <c r="AQ36" s="65">
        <f t="shared" si="118"/>
        <v>988517.61856741342</v>
      </c>
      <c r="AR36" s="65">
        <f t="shared" si="119"/>
        <v>1647392081.6055558</v>
      </c>
      <c r="AS36" s="64">
        <f t="shared" si="38"/>
        <v>0</v>
      </c>
      <c r="AT36" s="65">
        <f t="shared" si="39"/>
        <v>159302.81429125724</v>
      </c>
      <c r="AU36" s="64">
        <f t="shared" si="40"/>
        <v>159302.81429125724</v>
      </c>
      <c r="AV36" s="65">
        <f t="shared" si="41"/>
        <v>988517.61856741342</v>
      </c>
      <c r="AW36" s="64">
        <f t="shared" si="42"/>
        <v>988517.61856741342</v>
      </c>
      <c r="AX36" s="65">
        <f t="shared" si="43"/>
        <v>1647392081.6055558</v>
      </c>
      <c r="AY36" s="6">
        <f t="shared" si="44"/>
        <v>0</v>
      </c>
      <c r="AZ36" s="60">
        <f t="shared" si="120"/>
        <v>180872.31646035402</v>
      </c>
      <c r="BA36" s="59">
        <f t="shared" si="121"/>
        <v>180872.31646035402</v>
      </c>
      <c r="BB36" s="10">
        <f t="shared" si="145"/>
        <v>159302.81429125724</v>
      </c>
      <c r="BC36" s="10">
        <f t="shared" si="146"/>
        <v>21569.502169096784</v>
      </c>
      <c r="BD36" s="10">
        <f t="shared" si="147"/>
        <v>0</v>
      </c>
      <c r="BE36" s="22">
        <f t="shared" si="148"/>
        <v>0</v>
      </c>
      <c r="BF36" s="10">
        <f t="shared" si="149"/>
        <v>3235.4253253645174</v>
      </c>
      <c r="BG36" s="10">
        <f t="shared" si="150"/>
        <v>0</v>
      </c>
      <c r="BH36" s="17">
        <f t="shared" si="151"/>
        <v>3235.4253253645174</v>
      </c>
      <c r="BI36" s="21">
        <f t="shared" si="122"/>
        <v>1305422.2455030701</v>
      </c>
      <c r="BJ36" s="21">
        <f t="shared" si="8"/>
        <v>130542.22455030702</v>
      </c>
      <c r="BK36" s="21">
        <f t="shared" si="9"/>
        <v>3235.4253253645174</v>
      </c>
      <c r="BL36" s="21">
        <f t="shared" si="52"/>
        <v>1439199.8953787417</v>
      </c>
      <c r="BM36" s="48">
        <f>SUM($BK$22:BK35)</f>
        <v>581319.59772532352</v>
      </c>
      <c r="BN36" s="48">
        <f t="shared" si="10"/>
        <v>724102.64777774655</v>
      </c>
      <c r="BO36" s="48">
        <f t="shared" si="11"/>
        <v>127890.85284669361</v>
      </c>
      <c r="BP36" s="6">
        <f t="shared" si="152"/>
        <v>510169.0105993402</v>
      </c>
      <c r="BQ36" s="2">
        <f t="shared" si="12"/>
        <v>469051.76792994566</v>
      </c>
      <c r="BR36" s="2">
        <f t="shared" si="13"/>
        <v>515956.94472294027</v>
      </c>
      <c r="BS36" s="6">
        <f t="shared" si="153"/>
        <v>7084827.6610654881</v>
      </c>
      <c r="BT36" s="2">
        <f t="shared" si="14"/>
        <v>7125944.9037348824</v>
      </c>
      <c r="BU36" s="2">
        <f t="shared" si="15"/>
        <v>7838539.3941083709</v>
      </c>
      <c r="BV36" s="6">
        <f t="shared" si="53"/>
        <v>510169.0105993402</v>
      </c>
      <c r="BW36" s="2">
        <f t="shared" si="54"/>
        <v>11304.519778772126</v>
      </c>
      <c r="BX36" s="2">
        <f t="shared" si="55"/>
        <v>52421.762448166664</v>
      </c>
      <c r="BY36" s="6">
        <f t="shared" si="56"/>
        <v>469051.76792994566</v>
      </c>
      <c r="BZ36" s="65">
        <f t="shared" si="166"/>
        <v>39290.301146292506</v>
      </c>
      <c r="CA36" s="65">
        <f t="shared" si="167"/>
        <v>120424.36116536608</v>
      </c>
      <c r="CB36" s="65">
        <f t="shared" si="168"/>
        <v>180801.28095620967</v>
      </c>
      <c r="CC36" s="65">
        <f t="shared" si="169"/>
        <v>128535.82466207742</v>
      </c>
      <c r="CD36" s="65">
        <f t="shared" si="170"/>
        <v>0</v>
      </c>
      <c r="CE36" s="65">
        <f t="shared" si="171"/>
        <v>0</v>
      </c>
      <c r="CF36" s="65">
        <f t="shared" si="172"/>
        <v>0</v>
      </c>
      <c r="CG36" s="6">
        <f t="shared" si="154"/>
        <v>3929.0301146292509</v>
      </c>
      <c r="CH36" s="2">
        <f t="shared" si="155"/>
        <v>14450.923339843928</v>
      </c>
      <c r="CI36" s="2">
        <f t="shared" si="156"/>
        <v>39776.281810366127</v>
      </c>
      <c r="CJ36" s="2">
        <f t="shared" si="157"/>
        <v>30848.59791889858</v>
      </c>
      <c r="CK36" s="2">
        <f t="shared" si="158"/>
        <v>0</v>
      </c>
      <c r="CL36" s="2">
        <f t="shared" si="159"/>
        <v>0</v>
      </c>
      <c r="CM36" s="2">
        <f t="shared" si="160"/>
        <v>0</v>
      </c>
      <c r="CN36" s="3">
        <f t="shared" si="161"/>
        <v>89004.833183737879</v>
      </c>
      <c r="CO36" s="64">
        <f t="shared" si="70"/>
        <v>0</v>
      </c>
      <c r="CP36" s="65">
        <f t="shared" si="71"/>
        <v>0</v>
      </c>
      <c r="CQ36" s="64">
        <f t="shared" si="72"/>
        <v>0</v>
      </c>
      <c r="CR36" s="65">
        <f t="shared" si="73"/>
        <v>519465.85063746775</v>
      </c>
      <c r="CS36" s="64">
        <f t="shared" si="74"/>
        <v>519465.85063746775</v>
      </c>
      <c r="CT36" s="65">
        <f t="shared" si="75"/>
        <v>1646923029.8376257</v>
      </c>
      <c r="CU36" s="6">
        <f t="shared" si="76"/>
        <v>0</v>
      </c>
      <c r="CV36" s="60">
        <f t="shared" si="77"/>
        <v>180872.31646035402</v>
      </c>
      <c r="CW36" s="59">
        <f t="shared" si="133"/>
        <v>180872.31646035402</v>
      </c>
      <c r="CX36" s="10">
        <f t="shared" si="78"/>
        <v>0</v>
      </c>
      <c r="CY36" s="10">
        <f t="shared" si="79"/>
        <v>180872.31646035402</v>
      </c>
      <c r="CZ36" s="10">
        <f t="shared" si="80"/>
        <v>0</v>
      </c>
      <c r="DA36" s="22">
        <f t="shared" si="162"/>
        <v>0</v>
      </c>
      <c r="DB36" s="10">
        <f t="shared" si="163"/>
        <v>27130.847469053104</v>
      </c>
      <c r="DC36" s="10">
        <f t="shared" si="164"/>
        <v>0</v>
      </c>
      <c r="DD36" s="17">
        <f t="shared" si="165"/>
        <v>27130.847469053104</v>
      </c>
      <c r="DE36" s="59">
        <f t="shared" si="83"/>
        <v>904974.96423810057</v>
      </c>
      <c r="DF36" s="10">
        <f t="shared" si="84"/>
        <v>0</v>
      </c>
      <c r="DG36" s="10">
        <f t="shared" si="85"/>
        <v>519465.85063746775</v>
      </c>
      <c r="DH36" s="10">
        <f t="shared" si="86"/>
        <v>385509.11360063282</v>
      </c>
      <c r="DI36" s="22">
        <f t="shared" si="138"/>
        <v>0</v>
      </c>
      <c r="DJ36" s="10">
        <f t="shared" si="24"/>
        <v>77919.877595620157</v>
      </c>
      <c r="DK36" s="10">
        <f t="shared" si="25"/>
        <v>77101.822720126569</v>
      </c>
      <c r="DL36" s="17">
        <f t="shared" si="139"/>
        <v>155021.70031574671</v>
      </c>
      <c r="DM36" s="3">
        <f t="shared" si="87"/>
        <v>127890.85284669361</v>
      </c>
      <c r="DN36" s="21">
        <f t="shared" si="26"/>
        <v>1293667.0733091673</v>
      </c>
      <c r="DO36" s="29">
        <f t="shared" si="27"/>
        <v>6301329.5983556611</v>
      </c>
    </row>
    <row r="37" spans="1:119" x14ac:dyDescent="0.25">
      <c r="A37">
        <v>0</v>
      </c>
      <c r="B37">
        <f t="shared" si="140"/>
        <v>62</v>
      </c>
      <c r="C37">
        <v>2040</v>
      </c>
      <c r="D37" s="82">
        <f t="shared" si="29"/>
        <v>42232.981459536662</v>
      </c>
      <c r="E37" s="57">
        <f t="shared" si="88"/>
        <v>11982.790965498454</v>
      </c>
      <c r="F37" s="65">
        <f t="shared" si="89"/>
        <v>51215.772425035117</v>
      </c>
      <c r="G37" s="65">
        <f t="shared" si="30"/>
        <v>54215.772425035117</v>
      </c>
      <c r="H37" s="2">
        <f t="shared" si="31"/>
        <v>42232.981459536662</v>
      </c>
      <c r="I37" s="64">
        <f t="shared" si="90"/>
        <v>0</v>
      </c>
      <c r="J37" s="65">
        <f t="shared" si="91"/>
        <v>40716.539077902926</v>
      </c>
      <c r="K37" s="65">
        <f t="shared" si="92"/>
        <v>40716.539077902926</v>
      </c>
      <c r="L37" s="65">
        <f t="shared" si="93"/>
        <v>165512.3045535718</v>
      </c>
      <c r="M37" s="65">
        <f t="shared" si="94"/>
        <v>165512.3045535718</v>
      </c>
      <c r="N37" s="65">
        <f t="shared" si="95"/>
        <v>352876.67200849188</v>
      </c>
      <c r="O37" s="65">
        <f t="shared" si="96"/>
        <v>352876.67200849188</v>
      </c>
      <c r="P37" s="65">
        <f t="shared" si="97"/>
        <v>673658.12663062837</v>
      </c>
      <c r="Q37" s="65">
        <f t="shared" si="98"/>
        <v>673658.12663062837</v>
      </c>
      <c r="R37" s="65">
        <f t="shared" si="99"/>
        <v>855388.75911879458</v>
      </c>
      <c r="S37" s="65">
        <f t="shared" si="100"/>
        <v>855388.75911879458</v>
      </c>
      <c r="T37" s="65">
        <f t="shared" si="101"/>
        <v>1283125.8184885464</v>
      </c>
      <c r="U37" s="65">
        <f t="shared" si="102"/>
        <v>1283125.8184885464</v>
      </c>
      <c r="V37" s="65">
        <f t="shared" si="103"/>
        <v>1707192414.1678374</v>
      </c>
      <c r="W37" s="6">
        <f t="shared" si="1"/>
        <v>0</v>
      </c>
      <c r="X37" s="65">
        <f t="shared" si="104"/>
        <v>0</v>
      </c>
      <c r="Y37" s="65">
        <f t="shared" si="105"/>
        <v>0</v>
      </c>
      <c r="Z37" s="65">
        <f t="shared" si="106"/>
        <v>0</v>
      </c>
      <c r="AA37" s="65">
        <f t="shared" si="107"/>
        <v>0</v>
      </c>
      <c r="AB37" s="65">
        <f t="shared" si="108"/>
        <v>0</v>
      </c>
      <c r="AC37" s="65">
        <f t="shared" si="109"/>
        <v>0</v>
      </c>
      <c r="AD37" s="65">
        <f t="shared" si="110"/>
        <v>0</v>
      </c>
      <c r="AE37" s="6">
        <f t="shared" si="2"/>
        <v>0</v>
      </c>
      <c r="AF37" s="2">
        <f t="shared" si="3"/>
        <v>0</v>
      </c>
      <c r="AG37" s="2">
        <f t="shared" si="4"/>
        <v>0</v>
      </c>
      <c r="AH37" s="2">
        <f t="shared" si="5"/>
        <v>0</v>
      </c>
      <c r="AI37" s="2">
        <f t="shared" si="141"/>
        <v>0</v>
      </c>
      <c r="AJ37" s="2">
        <f t="shared" si="142"/>
        <v>0</v>
      </c>
      <c r="AK37" s="2">
        <f t="shared" si="143"/>
        <v>0</v>
      </c>
      <c r="AL37" s="3">
        <f t="shared" si="144"/>
        <v>0</v>
      </c>
      <c r="AM37" s="64">
        <f t="shared" si="114"/>
        <v>0</v>
      </c>
      <c r="AN37" s="65">
        <f t="shared" si="115"/>
        <v>165085.50645002988</v>
      </c>
      <c r="AO37" s="65">
        <f t="shared" si="116"/>
        <v>165085.50645002988</v>
      </c>
      <c r="AP37" s="65">
        <f t="shared" si="117"/>
        <v>1024400.8081214105</v>
      </c>
      <c r="AQ37" s="65">
        <f t="shared" si="118"/>
        <v>1024400.8081214105</v>
      </c>
      <c r="AR37" s="65">
        <f t="shared" si="119"/>
        <v>1707192414.1678374</v>
      </c>
      <c r="AS37" s="64">
        <f t="shared" si="38"/>
        <v>0</v>
      </c>
      <c r="AT37" s="65">
        <f t="shared" si="39"/>
        <v>165085.50645002988</v>
      </c>
      <c r="AU37" s="64">
        <f t="shared" si="40"/>
        <v>165085.50645002988</v>
      </c>
      <c r="AV37" s="65">
        <f t="shared" si="41"/>
        <v>1024400.8081214105</v>
      </c>
      <c r="AW37" s="64">
        <f t="shared" si="42"/>
        <v>1024400.8081214105</v>
      </c>
      <c r="AX37" s="65">
        <f t="shared" si="43"/>
        <v>1707192414.1678374</v>
      </c>
      <c r="AY37" s="6">
        <f t="shared" si="44"/>
        <v>0</v>
      </c>
      <c r="AZ37" s="60">
        <f t="shared" si="120"/>
        <v>191724.65544797527</v>
      </c>
      <c r="BA37" s="59">
        <f t="shared" si="121"/>
        <v>191724.65544797527</v>
      </c>
      <c r="BB37" s="10">
        <f t="shared" si="145"/>
        <v>165085.50645002988</v>
      </c>
      <c r="BC37" s="10">
        <f t="shared" si="146"/>
        <v>26639.148997945391</v>
      </c>
      <c r="BD37" s="10">
        <f t="shared" si="147"/>
        <v>0</v>
      </c>
      <c r="BE37" s="22">
        <f t="shared" si="148"/>
        <v>0</v>
      </c>
      <c r="BF37" s="10">
        <f t="shared" si="149"/>
        <v>3995.8723496918083</v>
      </c>
      <c r="BG37" s="10">
        <f t="shared" si="150"/>
        <v>0</v>
      </c>
      <c r="BH37" s="17">
        <f t="shared" si="151"/>
        <v>3995.8723496918083</v>
      </c>
      <c r="BI37" s="21">
        <f t="shared" si="122"/>
        <v>1439199.8953787417</v>
      </c>
      <c r="BJ37" s="21">
        <f t="shared" si="8"/>
        <v>143919.98953787418</v>
      </c>
      <c r="BK37" s="21">
        <f t="shared" si="9"/>
        <v>3995.8723496918083</v>
      </c>
      <c r="BL37" s="21">
        <f t="shared" si="52"/>
        <v>1587115.7572663077</v>
      </c>
      <c r="BM37" s="48">
        <f>SUM($BK$22:BK36)</f>
        <v>584555.02305068809</v>
      </c>
      <c r="BN37" s="48">
        <f t="shared" si="10"/>
        <v>854644.87232805358</v>
      </c>
      <c r="BO37" s="48">
        <f t="shared" si="11"/>
        <v>152981.36499510915</v>
      </c>
      <c r="BP37" s="6">
        <f t="shared" si="152"/>
        <v>515956.94472294027</v>
      </c>
      <c r="BQ37" s="2">
        <f t="shared" si="12"/>
        <v>473723.96326340362</v>
      </c>
      <c r="BR37" s="2">
        <f t="shared" si="13"/>
        <v>521096.35958974401</v>
      </c>
      <c r="BS37" s="6">
        <f t="shared" si="153"/>
        <v>7838539.3941083709</v>
      </c>
      <c r="BT37" s="2">
        <f t="shared" si="14"/>
        <v>7880772.3755679075</v>
      </c>
      <c r="BU37" s="2">
        <f t="shared" si="15"/>
        <v>8668849.6131246984</v>
      </c>
      <c r="BV37" s="6">
        <f t="shared" si="53"/>
        <v>515956.94472294027</v>
      </c>
      <c r="BW37" s="2">
        <f t="shared" si="54"/>
        <v>11982.790965498454</v>
      </c>
      <c r="BX37" s="2">
        <f t="shared" si="55"/>
        <v>54215.772425035117</v>
      </c>
      <c r="BY37" s="6">
        <f t="shared" si="56"/>
        <v>473723.96326340362</v>
      </c>
      <c r="BZ37" s="65">
        <f t="shared" si="166"/>
        <v>40716.539077902926</v>
      </c>
      <c r="CA37" s="65">
        <f t="shared" si="167"/>
        <v>124795.76547566887</v>
      </c>
      <c r="CB37" s="65">
        <f t="shared" si="168"/>
        <v>187364.36745492008</v>
      </c>
      <c r="CC37" s="65">
        <f t="shared" si="169"/>
        <v>120847.29125491175</v>
      </c>
      <c r="CD37" s="65">
        <f t="shared" si="170"/>
        <v>0</v>
      </c>
      <c r="CE37" s="65">
        <f t="shared" si="171"/>
        <v>0</v>
      </c>
      <c r="CF37" s="65">
        <f t="shared" si="172"/>
        <v>0</v>
      </c>
      <c r="CG37" s="6">
        <f t="shared" si="154"/>
        <v>4071.6539077902926</v>
      </c>
      <c r="CH37" s="2">
        <f t="shared" si="155"/>
        <v>14975.491857080264</v>
      </c>
      <c r="CI37" s="2">
        <f t="shared" si="156"/>
        <v>41220.160840082419</v>
      </c>
      <c r="CJ37" s="2">
        <f t="shared" si="157"/>
        <v>29003.349901178819</v>
      </c>
      <c r="CK37" s="2">
        <f t="shared" si="158"/>
        <v>0</v>
      </c>
      <c r="CL37" s="2">
        <f t="shared" si="159"/>
        <v>0</v>
      </c>
      <c r="CM37" s="2">
        <f t="shared" si="160"/>
        <v>0</v>
      </c>
      <c r="CN37" s="3">
        <f t="shared" si="161"/>
        <v>89270.656506131796</v>
      </c>
      <c r="CO37" s="64">
        <f t="shared" si="70"/>
        <v>0</v>
      </c>
      <c r="CP37" s="65">
        <f t="shared" si="71"/>
        <v>0</v>
      </c>
      <c r="CQ37" s="64">
        <f t="shared" si="72"/>
        <v>0</v>
      </c>
      <c r="CR37" s="65">
        <f t="shared" si="73"/>
        <v>550676.84485800692</v>
      </c>
      <c r="CS37" s="64">
        <f t="shared" si="74"/>
        <v>550676.84485800692</v>
      </c>
      <c r="CT37" s="65">
        <f t="shared" si="75"/>
        <v>1706718690.2045739</v>
      </c>
      <c r="CU37" s="6">
        <f t="shared" si="76"/>
        <v>0</v>
      </c>
      <c r="CV37" s="60">
        <f t="shared" si="77"/>
        <v>191724.65544797527</v>
      </c>
      <c r="CW37" s="59">
        <f t="shared" si="133"/>
        <v>191724.65544797527</v>
      </c>
      <c r="CX37" s="10">
        <f t="shared" si="78"/>
        <v>0</v>
      </c>
      <c r="CY37" s="10">
        <f t="shared" si="79"/>
        <v>191724.65544797527</v>
      </c>
      <c r="CZ37" s="10">
        <f t="shared" si="80"/>
        <v>0</v>
      </c>
      <c r="DA37" s="22">
        <f t="shared" si="162"/>
        <v>0</v>
      </c>
      <c r="DB37" s="10">
        <f t="shared" si="163"/>
        <v>28758.698317196289</v>
      </c>
      <c r="DC37" s="10">
        <f t="shared" si="164"/>
        <v>0</v>
      </c>
      <c r="DD37" s="17">
        <f t="shared" si="165"/>
        <v>28758.698317196289</v>
      </c>
      <c r="DE37" s="59">
        <f t="shared" si="83"/>
        <v>1046369.5277760288</v>
      </c>
      <c r="DF37" s="10">
        <f t="shared" si="84"/>
        <v>0</v>
      </c>
      <c r="DG37" s="10">
        <f t="shared" si="85"/>
        <v>550676.84485800692</v>
      </c>
      <c r="DH37" s="10">
        <f t="shared" si="86"/>
        <v>495692.68291802192</v>
      </c>
      <c r="DI37" s="22">
        <f t="shared" si="138"/>
        <v>0</v>
      </c>
      <c r="DJ37" s="10">
        <f t="shared" si="24"/>
        <v>82601.526728701036</v>
      </c>
      <c r="DK37" s="10">
        <f t="shared" si="25"/>
        <v>99138.536583604393</v>
      </c>
      <c r="DL37" s="17">
        <f t="shared" si="139"/>
        <v>181740.06331230543</v>
      </c>
      <c r="DM37" s="3">
        <f t="shared" si="87"/>
        <v>152981.36499510915</v>
      </c>
      <c r="DN37" s="21">
        <f t="shared" si="26"/>
        <v>1404247.8852069606</v>
      </c>
      <c r="DO37" s="29">
        <f t="shared" si="27"/>
        <v>6950248.453624351</v>
      </c>
    </row>
    <row r="38" spans="1:119" x14ac:dyDescent="0.25">
      <c r="A38">
        <v>0</v>
      </c>
      <c r="B38">
        <f t="shared" si="140"/>
        <v>63</v>
      </c>
      <c r="C38">
        <v>2041</v>
      </c>
      <c r="D38" s="82">
        <f t="shared" si="29"/>
        <v>43373.146540635527</v>
      </c>
      <c r="E38" s="57">
        <f t="shared" si="88"/>
        <v>12701.758423428362</v>
      </c>
      <c r="F38" s="65">
        <f t="shared" si="89"/>
        <v>53074.904964063891</v>
      </c>
      <c r="G38" s="65">
        <f t="shared" si="30"/>
        <v>56074.904964063891</v>
      </c>
      <c r="H38" s="2">
        <f t="shared" si="31"/>
        <v>43373.146540635527</v>
      </c>
      <c r="I38" s="64">
        <f t="shared" si="90"/>
        <v>0</v>
      </c>
      <c r="J38" s="65">
        <f t="shared" si="91"/>
        <v>42194.549446430799</v>
      </c>
      <c r="K38" s="65">
        <f t="shared" si="92"/>
        <v>42194.549446430799</v>
      </c>
      <c r="L38" s="65">
        <f t="shared" si="93"/>
        <v>171520.40120886645</v>
      </c>
      <c r="M38" s="65">
        <f t="shared" si="94"/>
        <v>171520.40120886645</v>
      </c>
      <c r="N38" s="65">
        <f t="shared" si="95"/>
        <v>365686.09520240012</v>
      </c>
      <c r="O38" s="65">
        <f t="shared" si="96"/>
        <v>365686.09520240012</v>
      </c>
      <c r="P38" s="65">
        <f t="shared" si="97"/>
        <v>698111.91662732023</v>
      </c>
      <c r="Q38" s="65">
        <f t="shared" si="98"/>
        <v>698111.91662732023</v>
      </c>
      <c r="R38" s="65">
        <f t="shared" si="99"/>
        <v>886439.37107480678</v>
      </c>
      <c r="S38" s="65">
        <f t="shared" si="100"/>
        <v>886439.37107480678</v>
      </c>
      <c r="T38" s="65">
        <f t="shared" si="101"/>
        <v>1329703.2856996807</v>
      </c>
      <c r="U38" s="65">
        <f t="shared" si="102"/>
        <v>1329703.2856996807</v>
      </c>
      <c r="V38" s="65">
        <f t="shared" si="103"/>
        <v>1769163498.80213</v>
      </c>
      <c r="W38" s="23">
        <f t="shared" si="1"/>
        <v>0</v>
      </c>
      <c r="X38" s="65">
        <f t="shared" ref="X38:X70" si="173">IF(W38&lt;I38,0,IF(W38&gt;J38,J38-I38,W38-I38))</f>
        <v>0</v>
      </c>
      <c r="Y38" s="65">
        <f t="shared" ref="Y38:Y70" si="174">IF(W38&lt;K38,0,IF(W38&gt;L38,L38-K38,W38-K38))</f>
        <v>0</v>
      </c>
      <c r="Z38" s="65">
        <f t="shared" ref="Z38:Z70" si="175">IF(W38&lt;M38,0,IF(W38&gt;N38,N38-M38,W38-M38))</f>
        <v>0</v>
      </c>
      <c r="AA38" s="65">
        <f t="shared" ref="AA38:AA70" si="176">IF(W38&lt;O38,0,IF(W38&gt;P38,P38-O38,W38-O38))</f>
        <v>0</v>
      </c>
      <c r="AB38" s="65">
        <f t="shared" ref="AB38:AB70" si="177">IF(W38&lt;Q38,0,IF(W38&gt;R38,R38-Q38,W38-Q38))</f>
        <v>0</v>
      </c>
      <c r="AC38" s="65">
        <f t="shared" ref="AC38:AC70" si="178">IF(W38&lt;S38,0,IF(W38&gt;T38,T38-S38,W38-S38))</f>
        <v>0</v>
      </c>
      <c r="AD38" s="65">
        <f t="shared" ref="AD38:AD70" si="179">IF(W38&lt;U38,0,IF(W38&gt;V38,V38-U38,W38-U38))</f>
        <v>0</v>
      </c>
      <c r="AE38" s="23">
        <f t="shared" si="2"/>
        <v>0</v>
      </c>
      <c r="AF38" s="24">
        <f t="shared" si="3"/>
        <v>0</v>
      </c>
      <c r="AG38" s="24">
        <f t="shared" si="4"/>
        <v>0</v>
      </c>
      <c r="AH38" s="24">
        <f t="shared" si="5"/>
        <v>0</v>
      </c>
      <c r="AI38" s="24">
        <f t="shared" si="141"/>
        <v>0</v>
      </c>
      <c r="AJ38" s="24">
        <f t="shared" si="142"/>
        <v>0</v>
      </c>
      <c r="AK38" s="24">
        <f t="shared" si="143"/>
        <v>0</v>
      </c>
      <c r="AL38" s="25">
        <f t="shared" si="144"/>
        <v>0</v>
      </c>
      <c r="AM38" s="64">
        <f t="shared" si="114"/>
        <v>0</v>
      </c>
      <c r="AN38" s="65">
        <f t="shared" si="115"/>
        <v>171078.11033416595</v>
      </c>
      <c r="AO38" s="65">
        <f t="shared" si="116"/>
        <v>171078.11033416595</v>
      </c>
      <c r="AP38" s="65">
        <f t="shared" si="117"/>
        <v>1061586.5574562177</v>
      </c>
      <c r="AQ38" s="65">
        <f t="shared" si="118"/>
        <v>1061586.5574562177</v>
      </c>
      <c r="AR38" s="65">
        <f t="shared" si="119"/>
        <v>1769163498.80213</v>
      </c>
      <c r="AS38" s="64">
        <f t="shared" si="38"/>
        <v>0</v>
      </c>
      <c r="AT38" s="65">
        <f t="shared" si="39"/>
        <v>171078.11033416595</v>
      </c>
      <c r="AU38" s="64">
        <f t="shared" si="40"/>
        <v>171078.11033416595</v>
      </c>
      <c r="AV38" s="65">
        <f t="shared" si="41"/>
        <v>1061586.5574562177</v>
      </c>
      <c r="AW38" s="64">
        <f t="shared" si="42"/>
        <v>1061586.5574562177</v>
      </c>
      <c r="AX38" s="65">
        <f t="shared" si="43"/>
        <v>1769163498.80213</v>
      </c>
      <c r="AY38" s="6">
        <f t="shared" si="44"/>
        <v>0</v>
      </c>
      <c r="AZ38" s="60">
        <f t="shared" si="120"/>
        <v>203228.1347748538</v>
      </c>
      <c r="BA38" s="59">
        <f t="shared" si="121"/>
        <v>203228.1347748538</v>
      </c>
      <c r="BB38" s="26">
        <f t="shared" si="145"/>
        <v>171078.11033416595</v>
      </c>
      <c r="BC38" s="26">
        <f t="shared" si="146"/>
        <v>32150.024440687848</v>
      </c>
      <c r="BD38" s="26">
        <f t="shared" si="147"/>
        <v>0</v>
      </c>
      <c r="BE38" s="44">
        <f t="shared" si="148"/>
        <v>0</v>
      </c>
      <c r="BF38" s="26">
        <f t="shared" si="149"/>
        <v>4822.5036661031772</v>
      </c>
      <c r="BG38" s="26">
        <f t="shared" si="150"/>
        <v>0</v>
      </c>
      <c r="BH38" s="27">
        <f t="shared" si="151"/>
        <v>4822.5036661031772</v>
      </c>
      <c r="BI38" s="21">
        <f t="shared" si="122"/>
        <v>1587115.7572663077</v>
      </c>
      <c r="BJ38" s="21">
        <f t="shared" si="8"/>
        <v>158711.57572663078</v>
      </c>
      <c r="BK38" s="21">
        <f t="shared" si="9"/>
        <v>4822.5036661031772</v>
      </c>
      <c r="BL38" s="21">
        <f t="shared" si="52"/>
        <v>1750649.8366590417</v>
      </c>
      <c r="BM38" s="49">
        <f>SUM($BK$22:BK37)</f>
        <v>588550.8954003799</v>
      </c>
      <c r="BN38" s="49">
        <f t="shared" si="10"/>
        <v>998564.86186592781</v>
      </c>
      <c r="BO38" s="49">
        <f t="shared" si="11"/>
        <v>180681.21189157278</v>
      </c>
      <c r="BP38" s="23">
        <f t="shared" si="152"/>
        <v>521096.35958974401</v>
      </c>
      <c r="BQ38" s="24">
        <f t="shared" si="12"/>
        <v>477723.21304910851</v>
      </c>
      <c r="BR38" s="24">
        <f t="shared" si="13"/>
        <v>525495.53435401944</v>
      </c>
      <c r="BS38" s="23">
        <f t="shared" si="153"/>
        <v>8668849.6131246984</v>
      </c>
      <c r="BT38" s="24">
        <f t="shared" si="14"/>
        <v>8712222.7596653346</v>
      </c>
      <c r="BU38" s="24">
        <f t="shared" si="15"/>
        <v>9583445.035631869</v>
      </c>
      <c r="BV38" s="6">
        <f t="shared" si="53"/>
        <v>521096.35958974401</v>
      </c>
      <c r="BW38" s="2">
        <f t="shared" si="54"/>
        <v>12701.758423428362</v>
      </c>
      <c r="BX38" s="2">
        <f t="shared" si="55"/>
        <v>56074.904964063891</v>
      </c>
      <c r="BY38" s="6">
        <f t="shared" si="56"/>
        <v>477723.21304910851</v>
      </c>
      <c r="BZ38" s="65">
        <f t="shared" si="166"/>
        <v>42194.549446430799</v>
      </c>
      <c r="CA38" s="65">
        <f t="shared" si="167"/>
        <v>129325.85176243565</v>
      </c>
      <c r="CB38" s="65">
        <f t="shared" si="168"/>
        <v>194165.69399353367</v>
      </c>
      <c r="CC38" s="65">
        <f t="shared" si="169"/>
        <v>112037.1178467084</v>
      </c>
      <c r="CD38" s="65">
        <f t="shared" si="170"/>
        <v>0</v>
      </c>
      <c r="CE38" s="65">
        <f t="shared" si="171"/>
        <v>0</v>
      </c>
      <c r="CF38" s="65">
        <f t="shared" si="172"/>
        <v>0</v>
      </c>
      <c r="CG38" s="6">
        <f t="shared" si="154"/>
        <v>4219.4549446430801</v>
      </c>
      <c r="CH38" s="2">
        <f t="shared" si="155"/>
        <v>15519.102211492276</v>
      </c>
      <c r="CI38" s="2">
        <f t="shared" si="156"/>
        <v>42716.452678577407</v>
      </c>
      <c r="CJ38" s="2">
        <f t="shared" si="157"/>
        <v>26888.908283210014</v>
      </c>
      <c r="CK38" s="2">
        <f t="shared" si="158"/>
        <v>0</v>
      </c>
      <c r="CL38" s="2">
        <f t="shared" si="159"/>
        <v>0</v>
      </c>
      <c r="CM38" s="2">
        <f t="shared" si="160"/>
        <v>0</v>
      </c>
      <c r="CN38" s="3">
        <f t="shared" si="161"/>
        <v>89343.918117922774</v>
      </c>
      <c r="CO38" s="64">
        <f t="shared" si="70"/>
        <v>0</v>
      </c>
      <c r="CP38" s="65">
        <f t="shared" si="71"/>
        <v>0</v>
      </c>
      <c r="CQ38" s="64">
        <f t="shared" si="72"/>
        <v>0</v>
      </c>
      <c r="CR38" s="65">
        <f t="shared" si="73"/>
        <v>583863.34440710919</v>
      </c>
      <c r="CS38" s="64">
        <f t="shared" si="74"/>
        <v>583863.34440710919</v>
      </c>
      <c r="CT38" s="65">
        <f t="shared" si="75"/>
        <v>1768685775.5890808</v>
      </c>
      <c r="CU38" s="6">
        <f t="shared" si="76"/>
        <v>0</v>
      </c>
      <c r="CV38" s="60">
        <f t="shared" si="77"/>
        <v>203228.1347748538</v>
      </c>
      <c r="CW38" s="59">
        <f t="shared" si="133"/>
        <v>203228.1347748538</v>
      </c>
      <c r="CX38" s="10">
        <f t="shared" si="78"/>
        <v>0</v>
      </c>
      <c r="CY38" s="10">
        <f t="shared" si="79"/>
        <v>203228.1347748538</v>
      </c>
      <c r="CZ38" s="10">
        <f t="shared" si="80"/>
        <v>0</v>
      </c>
      <c r="DA38" s="22">
        <f t="shared" si="162"/>
        <v>0</v>
      </c>
      <c r="DB38" s="10">
        <f t="shared" si="163"/>
        <v>30484.220216228066</v>
      </c>
      <c r="DC38" s="10">
        <f t="shared" si="164"/>
        <v>0</v>
      </c>
      <c r="DD38" s="17">
        <f t="shared" si="165"/>
        <v>30484.220216228066</v>
      </c>
      <c r="DE38" s="59">
        <f t="shared" si="83"/>
        <v>1201792.9966407816</v>
      </c>
      <c r="DF38" s="10">
        <f t="shared" si="84"/>
        <v>0</v>
      </c>
      <c r="DG38" s="10">
        <f t="shared" si="85"/>
        <v>583863.34440710919</v>
      </c>
      <c r="DH38" s="10">
        <f t="shared" si="86"/>
        <v>617929.65223367244</v>
      </c>
      <c r="DI38" s="22">
        <f t="shared" si="138"/>
        <v>0</v>
      </c>
      <c r="DJ38" s="10">
        <f t="shared" si="24"/>
        <v>87579.501661066373</v>
      </c>
      <c r="DK38" s="10">
        <f t="shared" si="25"/>
        <v>123585.93044673449</v>
      </c>
      <c r="DL38" s="17">
        <f t="shared" si="139"/>
        <v>211165.43210780085</v>
      </c>
      <c r="DM38" s="3">
        <f t="shared" si="87"/>
        <v>180681.21189157278</v>
      </c>
      <c r="DN38" s="21">
        <f t="shared" si="26"/>
        <v>1526262.6837088859</v>
      </c>
      <c r="DO38" s="29">
        <f t="shared" si="27"/>
        <v>7663683.2890055571</v>
      </c>
    </row>
    <row r="39" spans="1:119" x14ac:dyDescent="0.25">
      <c r="A39">
        <v>0</v>
      </c>
      <c r="B39">
        <f t="shared" si="140"/>
        <v>64</v>
      </c>
      <c r="C39">
        <v>2042</v>
      </c>
      <c r="D39" s="82">
        <f t="shared" si="29"/>
        <v>44537.660085425348</v>
      </c>
      <c r="E39" s="57">
        <f t="shared" si="88"/>
        <v>13463.863928834066</v>
      </c>
      <c r="F39" s="65">
        <f t="shared" si="89"/>
        <v>55001.524014259412</v>
      </c>
      <c r="G39" s="65">
        <f t="shared" si="30"/>
        <v>58001.524014259412</v>
      </c>
      <c r="H39" s="2">
        <f t="shared" si="31"/>
        <v>44537.660085425348</v>
      </c>
      <c r="I39" s="64">
        <f t="shared" si="90"/>
        <v>0</v>
      </c>
      <c r="J39" s="65">
        <f t="shared" si="91"/>
        <v>43726.211591336236</v>
      </c>
      <c r="K39" s="65">
        <f t="shared" si="92"/>
        <v>43726.211591336236</v>
      </c>
      <c r="L39" s="65">
        <f t="shared" si="93"/>
        <v>177746.5917727483</v>
      </c>
      <c r="M39" s="65">
        <f t="shared" si="94"/>
        <v>177746.5917727483</v>
      </c>
      <c r="N39" s="65">
        <f t="shared" si="95"/>
        <v>378960.50045824726</v>
      </c>
      <c r="O39" s="65">
        <f t="shared" si="96"/>
        <v>378960.50045824726</v>
      </c>
      <c r="P39" s="65">
        <f t="shared" si="97"/>
        <v>723453.37920089194</v>
      </c>
      <c r="Q39" s="65">
        <f t="shared" si="98"/>
        <v>723453.37920089194</v>
      </c>
      <c r="R39" s="65">
        <f t="shared" si="99"/>
        <v>918617.12024482223</v>
      </c>
      <c r="S39" s="65">
        <f t="shared" si="100"/>
        <v>918617.12024482223</v>
      </c>
      <c r="T39" s="65">
        <f t="shared" si="101"/>
        <v>1377971.5149705792</v>
      </c>
      <c r="U39" s="65">
        <f t="shared" si="102"/>
        <v>1377971.5149705792</v>
      </c>
      <c r="V39" s="65">
        <f t="shared" si="103"/>
        <v>1833384133.8086474</v>
      </c>
      <c r="W39" s="23">
        <f t="shared" si="1"/>
        <v>0</v>
      </c>
      <c r="X39" s="65">
        <f t="shared" si="173"/>
        <v>0</v>
      </c>
      <c r="Y39" s="65">
        <f t="shared" si="174"/>
        <v>0</v>
      </c>
      <c r="Z39" s="65">
        <f t="shared" si="175"/>
        <v>0</v>
      </c>
      <c r="AA39" s="65">
        <f t="shared" si="176"/>
        <v>0</v>
      </c>
      <c r="AB39" s="65">
        <f t="shared" si="177"/>
        <v>0</v>
      </c>
      <c r="AC39" s="65">
        <f t="shared" si="178"/>
        <v>0</v>
      </c>
      <c r="AD39" s="65">
        <f t="shared" si="179"/>
        <v>0</v>
      </c>
      <c r="AE39" s="23">
        <f t="shared" si="2"/>
        <v>0</v>
      </c>
      <c r="AF39" s="24">
        <f t="shared" si="3"/>
        <v>0</v>
      </c>
      <c r="AG39" s="24">
        <f t="shared" si="4"/>
        <v>0</v>
      </c>
      <c r="AH39" s="24">
        <f t="shared" si="5"/>
        <v>0</v>
      </c>
      <c r="AI39" s="24">
        <f t="shared" si="141"/>
        <v>0</v>
      </c>
      <c r="AJ39" s="24">
        <f t="shared" si="142"/>
        <v>0</v>
      </c>
      <c r="AK39" s="24">
        <f t="shared" si="143"/>
        <v>0</v>
      </c>
      <c r="AL39" s="25">
        <f t="shared" si="144"/>
        <v>0</v>
      </c>
      <c r="AM39" s="64">
        <f t="shared" si="114"/>
        <v>0</v>
      </c>
      <c r="AN39" s="65">
        <f t="shared" si="115"/>
        <v>177288.24573929617</v>
      </c>
      <c r="AO39" s="65">
        <f t="shared" si="116"/>
        <v>177288.24573929617</v>
      </c>
      <c r="AP39" s="65">
        <f t="shared" si="117"/>
        <v>1100122.1494918785</v>
      </c>
      <c r="AQ39" s="65">
        <f t="shared" si="118"/>
        <v>1100122.1494918785</v>
      </c>
      <c r="AR39" s="65">
        <f t="shared" si="119"/>
        <v>1833384133.8086474</v>
      </c>
      <c r="AS39" s="64">
        <f t="shared" si="38"/>
        <v>0</v>
      </c>
      <c r="AT39" s="65">
        <f t="shared" si="39"/>
        <v>177288.24573929617</v>
      </c>
      <c r="AU39" s="64">
        <f t="shared" si="40"/>
        <v>177288.24573929617</v>
      </c>
      <c r="AV39" s="65">
        <f t="shared" si="41"/>
        <v>1100122.1494918785</v>
      </c>
      <c r="AW39" s="64">
        <f t="shared" si="42"/>
        <v>1100122.1494918785</v>
      </c>
      <c r="AX39" s="65">
        <f t="shared" si="43"/>
        <v>1833384133.8086474</v>
      </c>
      <c r="AY39" s="6">
        <f t="shared" si="44"/>
        <v>0</v>
      </c>
      <c r="AZ39" s="60">
        <f t="shared" si="120"/>
        <v>215421.82286134505</v>
      </c>
      <c r="BA39" s="59">
        <f t="shared" si="121"/>
        <v>215421.82286134505</v>
      </c>
      <c r="BB39" s="26">
        <f t="shared" si="145"/>
        <v>177288.24573929617</v>
      </c>
      <c r="BC39" s="26">
        <f t="shared" si="146"/>
        <v>38133.577122048882</v>
      </c>
      <c r="BD39" s="26">
        <f t="shared" si="147"/>
        <v>0</v>
      </c>
      <c r="BE39" s="44">
        <f t="shared" si="148"/>
        <v>0</v>
      </c>
      <c r="BF39" s="26">
        <f t="shared" si="149"/>
        <v>5720.0365683073323</v>
      </c>
      <c r="BG39" s="26">
        <f t="shared" si="150"/>
        <v>0</v>
      </c>
      <c r="BH39" s="27">
        <f t="shared" si="151"/>
        <v>5720.0365683073323</v>
      </c>
      <c r="BI39" s="21">
        <f t="shared" si="122"/>
        <v>1750649.8366590417</v>
      </c>
      <c r="BJ39" s="21">
        <f t="shared" si="8"/>
        <v>175064.98366590418</v>
      </c>
      <c r="BK39" s="21">
        <f t="shared" si="9"/>
        <v>5720.0365683073323</v>
      </c>
      <c r="BL39" s="21">
        <f t="shared" si="52"/>
        <v>1931434.8568932533</v>
      </c>
      <c r="BM39" s="49">
        <f>SUM($BK$22:BK38)</f>
        <v>593373.39906648314</v>
      </c>
      <c r="BN39" s="49">
        <f t="shared" si="10"/>
        <v>1157276.4375925586</v>
      </c>
      <c r="BO39" s="49">
        <f t="shared" si="11"/>
        <v>211268.16490041476</v>
      </c>
      <c r="BP39" s="23">
        <f t="shared" si="152"/>
        <v>525495.53435401944</v>
      </c>
      <c r="BQ39" s="24">
        <f t="shared" si="12"/>
        <v>480957.87426859408</v>
      </c>
      <c r="BR39" s="24">
        <f t="shared" si="13"/>
        <v>529053.66169545357</v>
      </c>
      <c r="BS39" s="23">
        <f t="shared" si="153"/>
        <v>9583445.035631869</v>
      </c>
      <c r="BT39" s="24">
        <f t="shared" si="14"/>
        <v>9627982.6957172938</v>
      </c>
      <c r="BU39" s="24">
        <f t="shared" si="15"/>
        <v>10590780.965289025</v>
      </c>
      <c r="BV39" s="6">
        <f t="shared" si="53"/>
        <v>525495.53435401944</v>
      </c>
      <c r="BW39" s="2">
        <f t="shared" si="54"/>
        <v>13463.863928834066</v>
      </c>
      <c r="BX39" s="2">
        <f t="shared" si="55"/>
        <v>58001.524014259412</v>
      </c>
      <c r="BY39" s="6">
        <f t="shared" si="56"/>
        <v>480957.87426859414</v>
      </c>
      <c r="BZ39" s="65">
        <f t="shared" si="166"/>
        <v>43726.211591336236</v>
      </c>
      <c r="CA39" s="65">
        <f t="shared" si="167"/>
        <v>134020.38018141207</v>
      </c>
      <c r="CB39" s="65">
        <f t="shared" si="168"/>
        <v>201213.90868549896</v>
      </c>
      <c r="CC39" s="65">
        <f t="shared" si="169"/>
        <v>101997.37381034688</v>
      </c>
      <c r="CD39" s="65">
        <f t="shared" si="170"/>
        <v>0</v>
      </c>
      <c r="CE39" s="65">
        <f t="shared" si="171"/>
        <v>0</v>
      </c>
      <c r="CF39" s="65">
        <f t="shared" si="172"/>
        <v>0</v>
      </c>
      <c r="CG39" s="6">
        <f t="shared" si="154"/>
        <v>4372.6211591336241</v>
      </c>
      <c r="CH39" s="2">
        <f t="shared" si="155"/>
        <v>16082.445621769448</v>
      </c>
      <c r="CI39" s="2">
        <f t="shared" si="156"/>
        <v>44267.059910809774</v>
      </c>
      <c r="CJ39" s="2">
        <f t="shared" si="157"/>
        <v>24479.369714483251</v>
      </c>
      <c r="CK39" s="2">
        <f t="shared" si="158"/>
        <v>0</v>
      </c>
      <c r="CL39" s="2">
        <f t="shared" si="159"/>
        <v>0</v>
      </c>
      <c r="CM39" s="2">
        <f t="shared" si="160"/>
        <v>0</v>
      </c>
      <c r="CN39" s="3">
        <f t="shared" si="161"/>
        <v>89201.496406196093</v>
      </c>
      <c r="CO39" s="64">
        <f t="shared" si="70"/>
        <v>0</v>
      </c>
      <c r="CP39" s="65">
        <f t="shared" si="71"/>
        <v>0</v>
      </c>
      <c r="CQ39" s="64">
        <f t="shared" si="72"/>
        <v>0</v>
      </c>
      <c r="CR39" s="65">
        <f t="shared" si="73"/>
        <v>619164.27522328426</v>
      </c>
      <c r="CS39" s="64">
        <f t="shared" si="74"/>
        <v>619164.27522328426</v>
      </c>
      <c r="CT39" s="65">
        <f t="shared" si="75"/>
        <v>1832903175.9343789</v>
      </c>
      <c r="CU39" s="6">
        <f t="shared" si="76"/>
        <v>0</v>
      </c>
      <c r="CV39" s="60">
        <f t="shared" si="77"/>
        <v>215421.82286134505</v>
      </c>
      <c r="CW39" s="59">
        <f t="shared" si="133"/>
        <v>215421.82286134505</v>
      </c>
      <c r="CX39" s="10">
        <f t="shared" si="78"/>
        <v>0</v>
      </c>
      <c r="CY39" s="10">
        <f t="shared" si="79"/>
        <v>215421.82286134505</v>
      </c>
      <c r="CZ39" s="10">
        <f t="shared" si="80"/>
        <v>0</v>
      </c>
      <c r="DA39" s="22">
        <f t="shared" si="162"/>
        <v>0</v>
      </c>
      <c r="DB39" s="10">
        <f t="shared" si="163"/>
        <v>32313.273429201756</v>
      </c>
      <c r="DC39" s="10">
        <f t="shared" si="164"/>
        <v>0</v>
      </c>
      <c r="DD39" s="17">
        <f t="shared" si="165"/>
        <v>32313.273429201756</v>
      </c>
      <c r="DE39" s="59">
        <f t="shared" si="83"/>
        <v>1372698.2604539036</v>
      </c>
      <c r="DF39" s="10">
        <f t="shared" si="84"/>
        <v>0</v>
      </c>
      <c r="DG39" s="10">
        <f t="shared" si="85"/>
        <v>619164.27522328426</v>
      </c>
      <c r="DH39" s="10">
        <f t="shared" si="86"/>
        <v>753533.98523061932</v>
      </c>
      <c r="DI39" s="22">
        <f t="shared" si="138"/>
        <v>0</v>
      </c>
      <c r="DJ39" s="10">
        <f t="shared" si="24"/>
        <v>92874.64128349263</v>
      </c>
      <c r="DK39" s="10">
        <f t="shared" si="25"/>
        <v>150706.79704612386</v>
      </c>
      <c r="DL39" s="17">
        <f t="shared" si="139"/>
        <v>243581.4383296165</v>
      </c>
      <c r="DM39" s="3">
        <f t="shared" si="87"/>
        <v>211268.16490041476</v>
      </c>
      <c r="DN39" s="21">
        <f t="shared" si="26"/>
        <v>1660896.4415940247</v>
      </c>
      <c r="DO39" s="29">
        <f t="shared" si="27"/>
        <v>8448044.1283918638</v>
      </c>
    </row>
    <row r="40" spans="1:119" x14ac:dyDescent="0.25">
      <c r="A40">
        <v>0</v>
      </c>
      <c r="B40">
        <f t="shared" si="140"/>
        <v>65</v>
      </c>
      <c r="C40">
        <v>2043</v>
      </c>
      <c r="D40" s="82">
        <f t="shared" si="29"/>
        <v>45726.383571412916</v>
      </c>
      <c r="E40" s="57">
        <f t="shared" si="88"/>
        <v>14271.695764564111</v>
      </c>
      <c r="F40" s="65">
        <f t="shared" si="89"/>
        <v>56998.079335977025</v>
      </c>
      <c r="G40" s="65">
        <f t="shared" si="30"/>
        <v>59998.079335977025</v>
      </c>
      <c r="H40" s="2">
        <f t="shared" si="31"/>
        <v>45726.383571412916</v>
      </c>
      <c r="I40" s="64">
        <f t="shared" si="90"/>
        <v>0</v>
      </c>
      <c r="J40" s="65">
        <f t="shared" si="91"/>
        <v>45313.47307210174</v>
      </c>
      <c r="K40" s="65">
        <f t="shared" si="92"/>
        <v>45313.47307210174</v>
      </c>
      <c r="L40" s="65">
        <f t="shared" si="93"/>
        <v>184198.79305409908</v>
      </c>
      <c r="M40" s="65">
        <f t="shared" si="94"/>
        <v>184198.79305409908</v>
      </c>
      <c r="N40" s="65">
        <f t="shared" si="95"/>
        <v>392716.76662488165</v>
      </c>
      <c r="O40" s="65">
        <f t="shared" si="96"/>
        <v>392716.76662488165</v>
      </c>
      <c r="P40" s="65">
        <f t="shared" si="97"/>
        <v>749714.73686588428</v>
      </c>
      <c r="Q40" s="65">
        <f t="shared" si="98"/>
        <v>749714.73686588428</v>
      </c>
      <c r="R40" s="65">
        <f t="shared" si="99"/>
        <v>951962.92170970934</v>
      </c>
      <c r="S40" s="65">
        <f t="shared" si="100"/>
        <v>951962.92170970934</v>
      </c>
      <c r="T40" s="65">
        <f t="shared" si="101"/>
        <v>1427991.8809640112</v>
      </c>
      <c r="U40" s="65">
        <f t="shared" si="102"/>
        <v>1427991.8809640112</v>
      </c>
      <c r="V40" s="65">
        <f t="shared" si="103"/>
        <v>1899935977.8659012</v>
      </c>
      <c r="W40" s="6">
        <f t="shared" si="1"/>
        <v>0</v>
      </c>
      <c r="X40" s="65">
        <f t="shared" si="173"/>
        <v>0</v>
      </c>
      <c r="Y40" s="65">
        <f t="shared" si="174"/>
        <v>0</v>
      </c>
      <c r="Z40" s="65">
        <f t="shared" si="175"/>
        <v>0</v>
      </c>
      <c r="AA40" s="65">
        <f t="shared" si="176"/>
        <v>0</v>
      </c>
      <c r="AB40" s="65">
        <f t="shared" si="177"/>
        <v>0</v>
      </c>
      <c r="AC40" s="65">
        <f t="shared" si="178"/>
        <v>0</v>
      </c>
      <c r="AD40" s="65">
        <f t="shared" si="179"/>
        <v>0</v>
      </c>
      <c r="AE40" s="6">
        <f t="shared" si="2"/>
        <v>0</v>
      </c>
      <c r="AF40" s="2">
        <f t="shared" si="3"/>
        <v>0</v>
      </c>
      <c r="AG40" s="2">
        <f t="shared" si="4"/>
        <v>0</v>
      </c>
      <c r="AH40" s="2">
        <f t="shared" si="5"/>
        <v>0</v>
      </c>
      <c r="AI40" s="2">
        <f t="shared" si="141"/>
        <v>0</v>
      </c>
      <c r="AJ40" s="2">
        <f t="shared" si="142"/>
        <v>0</v>
      </c>
      <c r="AK40" s="2">
        <f t="shared" si="143"/>
        <v>0</v>
      </c>
      <c r="AL40" s="3">
        <f t="shared" si="144"/>
        <v>0</v>
      </c>
      <c r="AM40" s="64">
        <f t="shared" si="114"/>
        <v>0</v>
      </c>
      <c r="AN40" s="65">
        <f t="shared" si="115"/>
        <v>183723.80905963262</v>
      </c>
      <c r="AO40" s="65">
        <f t="shared" si="116"/>
        <v>183723.80905963262</v>
      </c>
      <c r="AP40" s="65">
        <f t="shared" si="117"/>
        <v>1140056.5835184336</v>
      </c>
      <c r="AQ40" s="65">
        <f t="shared" si="118"/>
        <v>1140056.5835184336</v>
      </c>
      <c r="AR40" s="65">
        <f t="shared" si="119"/>
        <v>1899935977.8659012</v>
      </c>
      <c r="AS40" s="64">
        <f t="shared" si="38"/>
        <v>0</v>
      </c>
      <c r="AT40" s="65">
        <f t="shared" si="39"/>
        <v>183723.80905963262</v>
      </c>
      <c r="AU40" s="64">
        <f t="shared" si="40"/>
        <v>183723.80905963262</v>
      </c>
      <c r="AV40" s="65">
        <f t="shared" si="41"/>
        <v>1140056.5835184336</v>
      </c>
      <c r="AW40" s="64">
        <f t="shared" si="42"/>
        <v>1140056.5835184336</v>
      </c>
      <c r="AX40" s="65">
        <f t="shared" si="43"/>
        <v>1899935977.8659012</v>
      </c>
      <c r="AY40" s="6">
        <f t="shared" si="44"/>
        <v>0</v>
      </c>
      <c r="AZ40" s="60">
        <f t="shared" si="120"/>
        <v>228347.13223302577</v>
      </c>
      <c r="BA40" s="59">
        <f t="shared" si="121"/>
        <v>228347.13223302577</v>
      </c>
      <c r="BB40" s="10">
        <f t="shared" si="145"/>
        <v>183723.80905963262</v>
      </c>
      <c r="BC40" s="10">
        <f t="shared" si="146"/>
        <v>44623.323173393146</v>
      </c>
      <c r="BD40" s="10">
        <f t="shared" si="147"/>
        <v>0</v>
      </c>
      <c r="BE40" s="22">
        <f t="shared" si="148"/>
        <v>0</v>
      </c>
      <c r="BF40" s="10">
        <f t="shared" si="149"/>
        <v>6693.4984760089719</v>
      </c>
      <c r="BG40" s="10">
        <f t="shared" si="150"/>
        <v>0</v>
      </c>
      <c r="BH40" s="17">
        <f t="shared" si="151"/>
        <v>6693.4984760089719</v>
      </c>
      <c r="BI40" s="21">
        <f t="shared" si="122"/>
        <v>1931434.8568932533</v>
      </c>
      <c r="BJ40" s="21">
        <f t="shared" si="8"/>
        <v>193143.48568932535</v>
      </c>
      <c r="BK40" s="21">
        <f t="shared" si="9"/>
        <v>6693.4984760089719</v>
      </c>
      <c r="BL40" s="21">
        <f t="shared" si="52"/>
        <v>2131271.8410585877</v>
      </c>
      <c r="BM40" s="48">
        <f>SUM($BK$22:BK39)</f>
        <v>599093.43563479045</v>
      </c>
      <c r="BN40" s="48">
        <f t="shared" si="10"/>
        <v>1332341.4212584628</v>
      </c>
      <c r="BO40" s="48">
        <f t="shared" si="11"/>
        <v>245049.17559362418</v>
      </c>
      <c r="BP40" s="6">
        <f t="shared" si="152"/>
        <v>529053.66169545357</v>
      </c>
      <c r="BQ40" s="2">
        <f t="shared" si="12"/>
        <v>483327.27812404063</v>
      </c>
      <c r="BR40" s="2">
        <f t="shared" si="13"/>
        <v>531660.00593644474</v>
      </c>
      <c r="BS40" s="6">
        <f t="shared" si="153"/>
        <v>10590780.965289025</v>
      </c>
      <c r="BT40" s="2">
        <f t="shared" si="14"/>
        <v>10636507.348860437</v>
      </c>
      <c r="BU40" s="2">
        <f t="shared" si="15"/>
        <v>11700158.083746482</v>
      </c>
      <c r="BV40" s="6">
        <f t="shared" si="53"/>
        <v>529053.66169545357</v>
      </c>
      <c r="BW40" s="2">
        <f t="shared" si="54"/>
        <v>14271.695764564111</v>
      </c>
      <c r="BX40" s="2">
        <f t="shared" si="55"/>
        <v>59998.079335977025</v>
      </c>
      <c r="BY40" s="6">
        <f t="shared" si="56"/>
        <v>483327.27812404063</v>
      </c>
      <c r="BZ40" s="65">
        <f t="shared" si="166"/>
        <v>45313.47307210174</v>
      </c>
      <c r="CA40" s="65">
        <f t="shared" si="167"/>
        <v>138885.31998199734</v>
      </c>
      <c r="CB40" s="65">
        <f t="shared" si="168"/>
        <v>208517.97357078257</v>
      </c>
      <c r="CC40" s="65">
        <f t="shared" si="169"/>
        <v>90610.51149915898</v>
      </c>
      <c r="CD40" s="65">
        <f t="shared" si="170"/>
        <v>0</v>
      </c>
      <c r="CE40" s="65">
        <f t="shared" si="171"/>
        <v>0</v>
      </c>
      <c r="CF40" s="65">
        <f t="shared" si="172"/>
        <v>0</v>
      </c>
      <c r="CG40" s="6">
        <f t="shared" si="154"/>
        <v>4531.3473072101742</v>
      </c>
      <c r="CH40" s="2">
        <f t="shared" si="155"/>
        <v>16666.238397839679</v>
      </c>
      <c r="CI40" s="2">
        <f t="shared" si="156"/>
        <v>45873.954185572169</v>
      </c>
      <c r="CJ40" s="2">
        <f t="shared" si="157"/>
        <v>21746.522759798154</v>
      </c>
      <c r="CK40" s="2">
        <f t="shared" si="158"/>
        <v>0</v>
      </c>
      <c r="CL40" s="2">
        <f t="shared" si="159"/>
        <v>0</v>
      </c>
      <c r="CM40" s="2">
        <f t="shared" si="160"/>
        <v>0</v>
      </c>
      <c r="CN40" s="3">
        <f t="shared" si="161"/>
        <v>88818.062650420179</v>
      </c>
      <c r="CO40" s="64">
        <f t="shared" si="70"/>
        <v>0</v>
      </c>
      <c r="CP40" s="65">
        <f t="shared" si="71"/>
        <v>0</v>
      </c>
      <c r="CQ40" s="64">
        <f t="shared" si="72"/>
        <v>0</v>
      </c>
      <c r="CR40" s="65">
        <f t="shared" si="73"/>
        <v>656729.30539439293</v>
      </c>
      <c r="CS40" s="64">
        <f t="shared" si="74"/>
        <v>656729.30539439293</v>
      </c>
      <c r="CT40" s="65">
        <f t="shared" si="75"/>
        <v>1899452650.5877771</v>
      </c>
      <c r="CU40" s="6">
        <f t="shared" si="76"/>
        <v>0</v>
      </c>
      <c r="CV40" s="60">
        <f t="shared" si="77"/>
        <v>228347.13223302577</v>
      </c>
      <c r="CW40" s="59">
        <f t="shared" si="133"/>
        <v>228347.13223302577</v>
      </c>
      <c r="CX40" s="10">
        <f t="shared" si="78"/>
        <v>0</v>
      </c>
      <c r="CY40" s="10">
        <f t="shared" si="79"/>
        <v>228347.13223302577</v>
      </c>
      <c r="CZ40" s="10">
        <f t="shared" si="80"/>
        <v>0</v>
      </c>
      <c r="DA40" s="22">
        <f t="shared" si="162"/>
        <v>0</v>
      </c>
      <c r="DB40" s="10">
        <f t="shared" si="163"/>
        <v>34252.069834953865</v>
      </c>
      <c r="DC40" s="10">
        <f t="shared" si="164"/>
        <v>0</v>
      </c>
      <c r="DD40" s="17">
        <f t="shared" si="165"/>
        <v>34252.069834953865</v>
      </c>
      <c r="DE40" s="59">
        <f t="shared" si="83"/>
        <v>1560688.5534914886</v>
      </c>
      <c r="DF40" s="10">
        <f t="shared" si="84"/>
        <v>0</v>
      </c>
      <c r="DG40" s="10">
        <f t="shared" si="85"/>
        <v>656729.30539439293</v>
      </c>
      <c r="DH40" s="10">
        <f t="shared" si="86"/>
        <v>903959.24809709564</v>
      </c>
      <c r="DI40" s="22">
        <f t="shared" si="138"/>
        <v>0</v>
      </c>
      <c r="DJ40" s="10">
        <f t="shared" si="24"/>
        <v>98509.39580915893</v>
      </c>
      <c r="DK40" s="10">
        <f t="shared" si="25"/>
        <v>180791.84961941914</v>
      </c>
      <c r="DL40" s="17">
        <f t="shared" si="139"/>
        <v>279301.24542857805</v>
      </c>
      <c r="DM40" s="3">
        <f t="shared" si="87"/>
        <v>245049.17559362418</v>
      </c>
      <c r="DN40" s="21">
        <f t="shared" si="26"/>
        <v>1809455.8137850033</v>
      </c>
      <c r="DO40" s="29">
        <f t="shared" si="27"/>
        <v>9310378.8131994754</v>
      </c>
    </row>
    <row r="41" spans="1:119" x14ac:dyDescent="0.25">
      <c r="A41">
        <v>0</v>
      </c>
      <c r="B41">
        <f t="shared" si="140"/>
        <v>66</v>
      </c>
      <c r="C41">
        <v>2044</v>
      </c>
      <c r="D41" s="82">
        <f t="shared" si="29"/>
        <v>46939.112105435037</v>
      </c>
      <c r="E41" s="57">
        <f t="shared" si="88"/>
        <v>15127.997510437957</v>
      </c>
      <c r="F41" s="65">
        <f t="shared" si="89"/>
        <v>59067.109615872992</v>
      </c>
      <c r="G41" s="65">
        <f t="shared" si="30"/>
        <v>62067.109615872992</v>
      </c>
      <c r="H41" s="2">
        <f t="shared" si="31"/>
        <v>46939.112105435037</v>
      </c>
      <c r="I41" s="64">
        <f t="shared" si="90"/>
        <v>0</v>
      </c>
      <c r="J41" s="65">
        <f t="shared" si="91"/>
        <v>46958.352144619035</v>
      </c>
      <c r="K41" s="65">
        <f t="shared" si="92"/>
        <v>46958.352144619035</v>
      </c>
      <c r="L41" s="65">
        <f t="shared" si="93"/>
        <v>190885.20924196288</v>
      </c>
      <c r="M41" s="65">
        <f t="shared" si="94"/>
        <v>190885.20924196288</v>
      </c>
      <c r="N41" s="65">
        <f t="shared" si="95"/>
        <v>406972.38525336486</v>
      </c>
      <c r="O41" s="65">
        <f t="shared" si="96"/>
        <v>406972.38525336486</v>
      </c>
      <c r="P41" s="65">
        <f t="shared" si="97"/>
        <v>776929.38181411591</v>
      </c>
      <c r="Q41" s="65">
        <f t="shared" si="98"/>
        <v>776929.38181411591</v>
      </c>
      <c r="R41" s="65">
        <f t="shared" si="99"/>
        <v>986519.17576777178</v>
      </c>
      <c r="S41" s="65">
        <f t="shared" si="100"/>
        <v>986519.17576777178</v>
      </c>
      <c r="T41" s="65">
        <f t="shared" si="101"/>
        <v>1479827.9862430047</v>
      </c>
      <c r="U41" s="65">
        <f t="shared" si="102"/>
        <v>1479827.9862430047</v>
      </c>
      <c r="V41" s="65">
        <f t="shared" si="103"/>
        <v>1968903653.8624334</v>
      </c>
      <c r="W41" s="6">
        <f t="shared" si="1"/>
        <v>0</v>
      </c>
      <c r="X41" s="65">
        <f t="shared" si="173"/>
        <v>0</v>
      </c>
      <c r="Y41" s="65">
        <f t="shared" si="174"/>
        <v>0</v>
      </c>
      <c r="Z41" s="65">
        <f t="shared" si="175"/>
        <v>0</v>
      </c>
      <c r="AA41" s="65">
        <f t="shared" si="176"/>
        <v>0</v>
      </c>
      <c r="AB41" s="65">
        <f t="shared" si="177"/>
        <v>0</v>
      </c>
      <c r="AC41" s="65">
        <f t="shared" si="178"/>
        <v>0</v>
      </c>
      <c r="AD41" s="65">
        <f t="shared" si="179"/>
        <v>0</v>
      </c>
      <c r="AE41" s="6">
        <f t="shared" si="2"/>
        <v>0</v>
      </c>
      <c r="AF41" s="2">
        <f t="shared" si="3"/>
        <v>0</v>
      </c>
      <c r="AG41" s="2">
        <f t="shared" si="4"/>
        <v>0</v>
      </c>
      <c r="AH41" s="2">
        <f t="shared" si="5"/>
        <v>0</v>
      </c>
      <c r="AI41" s="2">
        <f t="shared" si="141"/>
        <v>0</v>
      </c>
      <c r="AJ41" s="2">
        <f t="shared" si="142"/>
        <v>0</v>
      </c>
      <c r="AK41" s="2">
        <f t="shared" si="143"/>
        <v>0</v>
      </c>
      <c r="AL41" s="3">
        <f t="shared" si="144"/>
        <v>0</v>
      </c>
      <c r="AM41" s="64">
        <f t="shared" si="114"/>
        <v>0</v>
      </c>
      <c r="AN41" s="65">
        <f t="shared" si="115"/>
        <v>190392.9833284973</v>
      </c>
      <c r="AO41" s="65">
        <f t="shared" si="116"/>
        <v>190392.9833284973</v>
      </c>
      <c r="AP41" s="65">
        <f t="shared" si="117"/>
        <v>1181440.6375001527</v>
      </c>
      <c r="AQ41" s="65">
        <f t="shared" si="118"/>
        <v>1181440.6375001527</v>
      </c>
      <c r="AR41" s="65">
        <f t="shared" si="119"/>
        <v>1968903653.8624334</v>
      </c>
      <c r="AS41" s="64">
        <f t="shared" si="38"/>
        <v>0</v>
      </c>
      <c r="AT41" s="65">
        <f t="shared" si="39"/>
        <v>190392.9833284973</v>
      </c>
      <c r="AU41" s="64">
        <f t="shared" si="40"/>
        <v>190392.9833284973</v>
      </c>
      <c r="AV41" s="65">
        <f t="shared" si="41"/>
        <v>1181440.6375001527</v>
      </c>
      <c r="AW41" s="64">
        <f t="shared" si="42"/>
        <v>1181440.6375001527</v>
      </c>
      <c r="AX41" s="65">
        <f t="shared" si="43"/>
        <v>1968903653.8624334</v>
      </c>
      <c r="AY41" s="6">
        <f t="shared" si="44"/>
        <v>0</v>
      </c>
      <c r="AZ41" s="60">
        <f t="shared" si="120"/>
        <v>242047.96016700732</v>
      </c>
      <c r="BA41" s="59">
        <f t="shared" si="121"/>
        <v>242047.96016700732</v>
      </c>
      <c r="BB41" s="10">
        <f t="shared" si="145"/>
        <v>190392.9833284973</v>
      </c>
      <c r="BC41" s="10">
        <f t="shared" si="146"/>
        <v>51654.976838510018</v>
      </c>
      <c r="BD41" s="10">
        <f t="shared" si="147"/>
        <v>0</v>
      </c>
      <c r="BE41" s="22">
        <f t="shared" si="148"/>
        <v>0</v>
      </c>
      <c r="BF41" s="10">
        <f t="shared" si="149"/>
        <v>7748.2465257765025</v>
      </c>
      <c r="BG41" s="10">
        <f t="shared" si="150"/>
        <v>0</v>
      </c>
      <c r="BH41" s="17">
        <f t="shared" si="151"/>
        <v>7748.2465257765025</v>
      </c>
      <c r="BI41" s="21">
        <f t="shared" si="122"/>
        <v>2131271.8410585877</v>
      </c>
      <c r="BJ41" s="21">
        <f t="shared" si="8"/>
        <v>213127.18410585879</v>
      </c>
      <c r="BK41" s="21">
        <f t="shared" si="9"/>
        <v>7748.2465257765025</v>
      </c>
      <c r="BL41" s="21">
        <f t="shared" si="52"/>
        <v>2352147.2716902229</v>
      </c>
      <c r="BM41" s="48">
        <f>SUM($BK$22:BK40)</f>
        <v>605786.93411079946</v>
      </c>
      <c r="BN41" s="48">
        <f t="shared" si="10"/>
        <v>1525484.9069477883</v>
      </c>
      <c r="BO41" s="48">
        <f t="shared" si="11"/>
        <v>282363.39221445093</v>
      </c>
      <c r="BP41" s="6">
        <f t="shared" si="152"/>
        <v>531660.00593644474</v>
      </c>
      <c r="BQ41" s="2">
        <f t="shared" si="12"/>
        <v>484720.89383100969</v>
      </c>
      <c r="BR41" s="2">
        <f t="shared" si="13"/>
        <v>533192.98321411072</v>
      </c>
      <c r="BS41" s="6">
        <f t="shared" si="153"/>
        <v>11700158.083746482</v>
      </c>
      <c r="BT41" s="2">
        <f t="shared" si="14"/>
        <v>11747097.195851916</v>
      </c>
      <c r="BU41" s="2">
        <f t="shared" si="15"/>
        <v>12921806.91543711</v>
      </c>
      <c r="BV41" s="6">
        <f t="shared" si="53"/>
        <v>531660.00593644474</v>
      </c>
      <c r="BW41" s="2">
        <f t="shared" si="54"/>
        <v>15127.997510437957</v>
      </c>
      <c r="BX41" s="2">
        <f t="shared" si="55"/>
        <v>62067.109615872992</v>
      </c>
      <c r="BY41" s="6">
        <f t="shared" si="56"/>
        <v>484720.89383100974</v>
      </c>
      <c r="BZ41" s="65">
        <f t="shared" si="166"/>
        <v>46958.352144619035</v>
      </c>
      <c r="CA41" s="65">
        <f t="shared" si="167"/>
        <v>143926.85709734383</v>
      </c>
      <c r="CB41" s="65">
        <f t="shared" si="168"/>
        <v>216087.17601140199</v>
      </c>
      <c r="CC41" s="65">
        <f t="shared" si="169"/>
        <v>77748.508577644883</v>
      </c>
      <c r="CD41" s="65">
        <f t="shared" si="170"/>
        <v>0</v>
      </c>
      <c r="CE41" s="65">
        <f t="shared" si="171"/>
        <v>0</v>
      </c>
      <c r="CF41" s="65">
        <f t="shared" si="172"/>
        <v>0</v>
      </c>
      <c r="CG41" s="6">
        <f t="shared" si="154"/>
        <v>4695.8352144619039</v>
      </c>
      <c r="CH41" s="2">
        <f t="shared" si="155"/>
        <v>17271.222851681261</v>
      </c>
      <c r="CI41" s="2">
        <f t="shared" si="156"/>
        <v>47539.178722508434</v>
      </c>
      <c r="CJ41" s="2">
        <f t="shared" si="157"/>
        <v>18659.64205863477</v>
      </c>
      <c r="CK41" s="2">
        <f t="shared" si="158"/>
        <v>0</v>
      </c>
      <c r="CL41" s="2">
        <f t="shared" si="159"/>
        <v>0</v>
      </c>
      <c r="CM41" s="2">
        <f t="shared" si="160"/>
        <v>0</v>
      </c>
      <c r="CN41" s="3">
        <f t="shared" si="161"/>
        <v>88165.878847286367</v>
      </c>
      <c r="CO41" s="64">
        <f t="shared" si="70"/>
        <v>0</v>
      </c>
      <c r="CP41" s="65">
        <f t="shared" si="71"/>
        <v>0</v>
      </c>
      <c r="CQ41" s="64">
        <f t="shared" si="72"/>
        <v>0</v>
      </c>
      <c r="CR41" s="65">
        <f t="shared" si="73"/>
        <v>696719.74366914295</v>
      </c>
      <c r="CS41" s="64">
        <f t="shared" si="74"/>
        <v>696719.74366914295</v>
      </c>
      <c r="CT41" s="65">
        <f t="shared" si="75"/>
        <v>1968418932.9686024</v>
      </c>
      <c r="CU41" s="6">
        <f t="shared" si="76"/>
        <v>0</v>
      </c>
      <c r="CV41" s="60">
        <f t="shared" si="77"/>
        <v>242047.96016700732</v>
      </c>
      <c r="CW41" s="59">
        <f t="shared" si="133"/>
        <v>242047.96016700732</v>
      </c>
      <c r="CX41" s="10">
        <f t="shared" si="78"/>
        <v>0</v>
      </c>
      <c r="CY41" s="10">
        <f t="shared" si="79"/>
        <v>242047.96016700732</v>
      </c>
      <c r="CZ41" s="10">
        <f t="shared" si="80"/>
        <v>0</v>
      </c>
      <c r="DA41" s="22">
        <f t="shared" si="162"/>
        <v>0</v>
      </c>
      <c r="DB41" s="10">
        <f t="shared" si="163"/>
        <v>36307.194025051096</v>
      </c>
      <c r="DC41" s="10">
        <f t="shared" si="164"/>
        <v>0</v>
      </c>
      <c r="DD41" s="17">
        <f t="shared" si="165"/>
        <v>36307.194025051096</v>
      </c>
      <c r="DE41" s="59">
        <f t="shared" si="83"/>
        <v>1767532.8671147956</v>
      </c>
      <c r="DF41" s="10">
        <f t="shared" si="84"/>
        <v>0</v>
      </c>
      <c r="DG41" s="10">
        <f t="shared" si="85"/>
        <v>696719.74366914295</v>
      </c>
      <c r="DH41" s="10">
        <f t="shared" si="86"/>
        <v>1070813.1234456527</v>
      </c>
      <c r="DI41" s="22">
        <f t="shared" si="138"/>
        <v>0</v>
      </c>
      <c r="DJ41" s="10">
        <f t="shared" si="24"/>
        <v>104507.96155037144</v>
      </c>
      <c r="DK41" s="10">
        <f t="shared" si="25"/>
        <v>214162.62468913055</v>
      </c>
      <c r="DL41" s="17">
        <f t="shared" si="139"/>
        <v>318670.58623950201</v>
      </c>
      <c r="DM41" s="3">
        <f t="shared" si="87"/>
        <v>282363.39221445093</v>
      </c>
      <c r="DN41" s="21">
        <f t="shared" si="26"/>
        <v>1973381.5217164741</v>
      </c>
      <c r="DO41" s="29">
        <f t="shared" si="27"/>
        <v>10258436.567966452</v>
      </c>
    </row>
    <row r="42" spans="1:119" x14ac:dyDescent="0.25">
      <c r="A42">
        <v>0</v>
      </c>
      <c r="B42">
        <f t="shared" si="140"/>
        <v>67</v>
      </c>
      <c r="C42">
        <v>2045</v>
      </c>
      <c r="D42" s="82">
        <f t="shared" si="29"/>
        <v>48175.568333864947</v>
      </c>
      <c r="E42" s="57">
        <f t="shared" si="88"/>
        <v>16035.677361064236</v>
      </c>
      <c r="F42" s="65">
        <f t="shared" si="89"/>
        <v>61211.245694929181</v>
      </c>
      <c r="G42" s="65">
        <f t="shared" si="30"/>
        <v>64211.245694929181</v>
      </c>
      <c r="H42" s="2">
        <f t="shared" si="31"/>
        <v>48175.568333864947</v>
      </c>
      <c r="I42" s="64">
        <f t="shared" si="90"/>
        <v>0</v>
      </c>
      <c r="J42" s="65">
        <f t="shared" si="91"/>
        <v>48662.940327468707</v>
      </c>
      <c r="K42" s="65">
        <f t="shared" si="92"/>
        <v>48662.940327468707</v>
      </c>
      <c r="L42" s="65">
        <f t="shared" si="93"/>
        <v>197814.34233744614</v>
      </c>
      <c r="M42" s="65">
        <f t="shared" si="94"/>
        <v>197814.34233744614</v>
      </c>
      <c r="N42" s="65">
        <f t="shared" si="95"/>
        <v>421745.48283806199</v>
      </c>
      <c r="O42" s="65">
        <f t="shared" si="96"/>
        <v>421745.48283806199</v>
      </c>
      <c r="P42" s="65">
        <f t="shared" si="97"/>
        <v>805131.91837396834</v>
      </c>
      <c r="Q42" s="65">
        <f t="shared" si="98"/>
        <v>805131.91837396834</v>
      </c>
      <c r="R42" s="65">
        <f t="shared" si="99"/>
        <v>1022329.8218481418</v>
      </c>
      <c r="S42" s="65">
        <f t="shared" si="100"/>
        <v>1022329.8218481418</v>
      </c>
      <c r="T42" s="65">
        <f t="shared" si="101"/>
        <v>1533545.7421436259</v>
      </c>
      <c r="U42" s="65">
        <f t="shared" si="102"/>
        <v>1533545.7421436259</v>
      </c>
      <c r="V42" s="65">
        <f t="shared" si="103"/>
        <v>2040374856.4976397</v>
      </c>
      <c r="W42" s="6">
        <f t="shared" si="1"/>
        <v>0</v>
      </c>
      <c r="X42" s="65">
        <f t="shared" si="173"/>
        <v>0</v>
      </c>
      <c r="Y42" s="65">
        <f t="shared" si="174"/>
        <v>0</v>
      </c>
      <c r="Z42" s="65">
        <f t="shared" si="175"/>
        <v>0</v>
      </c>
      <c r="AA42" s="65">
        <f t="shared" si="176"/>
        <v>0</v>
      </c>
      <c r="AB42" s="65">
        <f t="shared" si="177"/>
        <v>0</v>
      </c>
      <c r="AC42" s="65">
        <f t="shared" si="178"/>
        <v>0</v>
      </c>
      <c r="AD42" s="65">
        <f t="shared" si="179"/>
        <v>0</v>
      </c>
      <c r="AE42" s="6">
        <f t="shared" si="2"/>
        <v>0</v>
      </c>
      <c r="AF42" s="2">
        <f t="shared" si="3"/>
        <v>0</v>
      </c>
      <c r="AG42" s="2">
        <f t="shared" si="4"/>
        <v>0</v>
      </c>
      <c r="AH42" s="2">
        <f t="shared" si="5"/>
        <v>0</v>
      </c>
      <c r="AI42" s="2">
        <f t="shared" si="141"/>
        <v>0</v>
      </c>
      <c r="AJ42" s="2">
        <f t="shared" si="142"/>
        <v>0</v>
      </c>
      <c r="AK42" s="2">
        <f t="shared" si="143"/>
        <v>0</v>
      </c>
      <c r="AL42" s="3">
        <f t="shared" si="144"/>
        <v>0</v>
      </c>
      <c r="AM42" s="64">
        <f t="shared" si="114"/>
        <v>0</v>
      </c>
      <c r="AN42" s="65">
        <f t="shared" si="115"/>
        <v>197304.24862332176</v>
      </c>
      <c r="AO42" s="65">
        <f t="shared" si="116"/>
        <v>197304.24862332176</v>
      </c>
      <c r="AP42" s="65">
        <f t="shared" si="117"/>
        <v>1224326.9326414082</v>
      </c>
      <c r="AQ42" s="65">
        <f t="shared" si="118"/>
        <v>1224326.9326414082</v>
      </c>
      <c r="AR42" s="65">
        <f t="shared" si="119"/>
        <v>2040374856.4976397</v>
      </c>
      <c r="AS42" s="64">
        <f t="shared" si="38"/>
        <v>0</v>
      </c>
      <c r="AT42" s="65">
        <f t="shared" si="39"/>
        <v>197304.24862332176</v>
      </c>
      <c r="AU42" s="64">
        <f t="shared" si="40"/>
        <v>197304.24862332176</v>
      </c>
      <c r="AV42" s="65">
        <f t="shared" si="41"/>
        <v>1224326.9326414082</v>
      </c>
      <c r="AW42" s="64">
        <f t="shared" si="42"/>
        <v>1224326.9326414082</v>
      </c>
      <c r="AX42" s="65">
        <f t="shared" si="43"/>
        <v>2040374856.4976397</v>
      </c>
      <c r="AY42" s="6">
        <f t="shared" si="44"/>
        <v>0</v>
      </c>
      <c r="AZ42" s="60">
        <f t="shared" si="120"/>
        <v>256570.83777702777</v>
      </c>
      <c r="BA42" s="59">
        <f t="shared" si="121"/>
        <v>256570.83777702777</v>
      </c>
      <c r="BB42" s="10">
        <f t="shared" si="145"/>
        <v>197304.24862332176</v>
      </c>
      <c r="BC42" s="10">
        <f t="shared" si="146"/>
        <v>59266.589153706009</v>
      </c>
      <c r="BD42" s="10">
        <f t="shared" si="147"/>
        <v>0</v>
      </c>
      <c r="BE42" s="22">
        <f t="shared" si="148"/>
        <v>0</v>
      </c>
      <c r="BF42" s="10">
        <f t="shared" si="149"/>
        <v>8889.9883730559013</v>
      </c>
      <c r="BG42" s="10">
        <f t="shared" si="150"/>
        <v>0</v>
      </c>
      <c r="BH42" s="17">
        <f t="shared" si="151"/>
        <v>8889.9883730559013</v>
      </c>
      <c r="BI42" s="21">
        <f t="shared" si="122"/>
        <v>2352147.2716902229</v>
      </c>
      <c r="BJ42" s="21">
        <f t="shared" si="8"/>
        <v>235214.72716902231</v>
      </c>
      <c r="BK42" s="21">
        <f t="shared" si="9"/>
        <v>8889.9883730559013</v>
      </c>
      <c r="BL42" s="21">
        <f t="shared" si="52"/>
        <v>2596251.9872323014</v>
      </c>
      <c r="BM42" s="48">
        <f>SUM($BK$22:BK41)</f>
        <v>613535.18063657591</v>
      </c>
      <c r="BN42" s="48">
        <f t="shared" si="10"/>
        <v>1738612.091053647</v>
      </c>
      <c r="BO42" s="48">
        <f t="shared" si="11"/>
        <v>323585.48421152268</v>
      </c>
      <c r="BP42" s="6">
        <f t="shared" si="152"/>
        <v>533192.98321411072</v>
      </c>
      <c r="BQ42" s="2">
        <f t="shared" si="12"/>
        <v>485017.41488024575</v>
      </c>
      <c r="BR42" s="2">
        <f t="shared" si="13"/>
        <v>533519.1563682704</v>
      </c>
      <c r="BS42" s="6">
        <f t="shared" si="153"/>
        <v>12921806.91543711</v>
      </c>
      <c r="BT42" s="2">
        <f t="shared" si="14"/>
        <v>12969982.483770974</v>
      </c>
      <c r="BU42" s="2">
        <f t="shared" si="15"/>
        <v>14266980.732148072</v>
      </c>
      <c r="BV42" s="6">
        <f t="shared" si="53"/>
        <v>533192.98321411072</v>
      </c>
      <c r="BW42" s="2">
        <f t="shared" si="54"/>
        <v>16035.677361064236</v>
      </c>
      <c r="BX42" s="2">
        <f t="shared" si="55"/>
        <v>64211.245694929181</v>
      </c>
      <c r="BY42" s="6">
        <f t="shared" si="56"/>
        <v>485017.41488024581</v>
      </c>
      <c r="BZ42" s="65">
        <f t="shared" si="166"/>
        <v>48662.940327468707</v>
      </c>
      <c r="CA42" s="65">
        <f t="shared" si="167"/>
        <v>149151.40200997744</v>
      </c>
      <c r="CB42" s="65">
        <f t="shared" si="168"/>
        <v>223931.14050061585</v>
      </c>
      <c r="CC42" s="65">
        <f t="shared" si="169"/>
        <v>63271.93204218382</v>
      </c>
      <c r="CD42" s="65">
        <f t="shared" si="170"/>
        <v>0</v>
      </c>
      <c r="CE42" s="65">
        <f t="shared" si="171"/>
        <v>0</v>
      </c>
      <c r="CF42" s="65">
        <f t="shared" si="172"/>
        <v>0</v>
      </c>
      <c r="CG42" s="6">
        <f t="shared" si="154"/>
        <v>4866.2940327468705</v>
      </c>
      <c r="CH42" s="2">
        <f t="shared" si="155"/>
        <v>17898.168241197291</v>
      </c>
      <c r="CI42" s="2">
        <f t="shared" si="156"/>
        <v>49264.850910135487</v>
      </c>
      <c r="CJ42" s="2">
        <f t="shared" si="157"/>
        <v>15185.263690124117</v>
      </c>
      <c r="CK42" s="2">
        <f t="shared" si="158"/>
        <v>0</v>
      </c>
      <c r="CL42" s="2">
        <f t="shared" si="159"/>
        <v>0</v>
      </c>
      <c r="CM42" s="2">
        <f t="shared" si="160"/>
        <v>0</v>
      </c>
      <c r="CN42" s="3">
        <f t="shared" si="161"/>
        <v>87214.576874203776</v>
      </c>
      <c r="CO42" s="64">
        <f t="shared" si="70"/>
        <v>0</v>
      </c>
      <c r="CP42" s="65">
        <f t="shared" si="71"/>
        <v>0</v>
      </c>
      <c r="CQ42" s="64">
        <f t="shared" si="72"/>
        <v>0</v>
      </c>
      <c r="CR42" s="65">
        <f t="shared" si="73"/>
        <v>739309.51776116237</v>
      </c>
      <c r="CS42" s="64">
        <f t="shared" si="74"/>
        <v>739309.51776116237</v>
      </c>
      <c r="CT42" s="65">
        <f t="shared" si="75"/>
        <v>2039889839.0827594</v>
      </c>
      <c r="CU42" s="6">
        <f t="shared" si="76"/>
        <v>0</v>
      </c>
      <c r="CV42" s="60">
        <f t="shared" si="77"/>
        <v>256570.83777702777</v>
      </c>
      <c r="CW42" s="59">
        <f t="shared" si="133"/>
        <v>256570.83777702777</v>
      </c>
      <c r="CX42" s="10">
        <f t="shared" si="78"/>
        <v>0</v>
      </c>
      <c r="CY42" s="10">
        <f t="shared" si="79"/>
        <v>256570.83777702777</v>
      </c>
      <c r="CZ42" s="10">
        <f t="shared" si="80"/>
        <v>0</v>
      </c>
      <c r="DA42" s="22">
        <f t="shared" si="162"/>
        <v>0</v>
      </c>
      <c r="DB42" s="10">
        <f t="shared" si="163"/>
        <v>38485.625666554166</v>
      </c>
      <c r="DC42" s="10">
        <f t="shared" si="164"/>
        <v>0</v>
      </c>
      <c r="DD42" s="17">
        <f t="shared" si="165"/>
        <v>38485.625666554166</v>
      </c>
      <c r="DE42" s="59">
        <f t="shared" si="83"/>
        <v>1995182.9288306748</v>
      </c>
      <c r="DF42" s="10">
        <f t="shared" si="84"/>
        <v>0</v>
      </c>
      <c r="DG42" s="10">
        <f t="shared" si="85"/>
        <v>739309.51776116237</v>
      </c>
      <c r="DH42" s="10">
        <f t="shared" si="86"/>
        <v>1255873.4110695124</v>
      </c>
      <c r="DI42" s="22">
        <f t="shared" si="138"/>
        <v>0</v>
      </c>
      <c r="DJ42" s="10">
        <f t="shared" si="24"/>
        <v>110896.42766417435</v>
      </c>
      <c r="DK42" s="10">
        <f t="shared" si="25"/>
        <v>251174.68221390247</v>
      </c>
      <c r="DL42" s="17">
        <f t="shared" si="139"/>
        <v>362071.10987807682</v>
      </c>
      <c r="DM42" s="3">
        <f t="shared" si="87"/>
        <v>323585.48421152268</v>
      </c>
      <c r="DN42" s="21">
        <f t="shared" si="26"/>
        <v>2154261.9900194583</v>
      </c>
      <c r="DO42" s="29">
        <f t="shared" si="27"/>
        <v>11300737.908631761</v>
      </c>
    </row>
    <row r="43" spans="1:119" x14ac:dyDescent="0.25">
      <c r="A43">
        <v>0</v>
      </c>
      <c r="B43">
        <f t="shared" si="140"/>
        <v>68</v>
      </c>
      <c r="C43">
        <v>2046</v>
      </c>
      <c r="D43" s="82">
        <f t="shared" si="29"/>
        <v>49435.395910927022</v>
      </c>
      <c r="E43" s="57">
        <f t="shared" si="88"/>
        <v>16997.818002728091</v>
      </c>
      <c r="F43" s="65">
        <f t="shared" si="89"/>
        <v>63433.213913655112</v>
      </c>
      <c r="G43" s="65">
        <f t="shared" si="30"/>
        <v>66433.213913655112</v>
      </c>
      <c r="H43" s="2">
        <f t="shared" si="31"/>
        <v>49435.395910927022</v>
      </c>
      <c r="I43" s="64">
        <f t="shared" si="90"/>
        <v>0</v>
      </c>
      <c r="J43" s="65">
        <f t="shared" si="91"/>
        <v>50429.405061355821</v>
      </c>
      <c r="K43" s="65">
        <f t="shared" si="92"/>
        <v>50429.405061355821</v>
      </c>
      <c r="L43" s="65">
        <f t="shared" si="93"/>
        <v>204995.00296429545</v>
      </c>
      <c r="M43" s="65">
        <f t="shared" si="94"/>
        <v>204995.00296429545</v>
      </c>
      <c r="N43" s="65">
        <f t="shared" si="95"/>
        <v>437054.84386508365</v>
      </c>
      <c r="O43" s="65">
        <f t="shared" si="96"/>
        <v>437054.84386508365</v>
      </c>
      <c r="P43" s="65">
        <f t="shared" si="97"/>
        <v>834358.20701094344</v>
      </c>
      <c r="Q43" s="65">
        <f t="shared" si="98"/>
        <v>834358.20701094344</v>
      </c>
      <c r="R43" s="65">
        <f t="shared" si="99"/>
        <v>1059440.3943812293</v>
      </c>
      <c r="S43" s="65">
        <f t="shared" si="100"/>
        <v>1059440.3943812293</v>
      </c>
      <c r="T43" s="65">
        <f t="shared" si="101"/>
        <v>1589213.4525834394</v>
      </c>
      <c r="U43" s="65">
        <f t="shared" si="102"/>
        <v>1589213.4525834394</v>
      </c>
      <c r="V43" s="65">
        <f t="shared" si="103"/>
        <v>2114440463.7885039</v>
      </c>
      <c r="W43" s="6">
        <f t="shared" si="1"/>
        <v>0</v>
      </c>
      <c r="X43" s="65">
        <f t="shared" si="173"/>
        <v>0</v>
      </c>
      <c r="Y43" s="65">
        <f t="shared" si="174"/>
        <v>0</v>
      </c>
      <c r="Z43" s="65">
        <f t="shared" si="175"/>
        <v>0</v>
      </c>
      <c r="AA43" s="65">
        <f t="shared" si="176"/>
        <v>0</v>
      </c>
      <c r="AB43" s="65">
        <f t="shared" si="177"/>
        <v>0</v>
      </c>
      <c r="AC43" s="65">
        <f t="shared" si="178"/>
        <v>0</v>
      </c>
      <c r="AD43" s="65">
        <f t="shared" si="179"/>
        <v>0</v>
      </c>
      <c r="AE43" s="6">
        <f t="shared" si="2"/>
        <v>0</v>
      </c>
      <c r="AF43" s="2">
        <f t="shared" si="3"/>
        <v>0</v>
      </c>
      <c r="AG43" s="2">
        <f t="shared" si="4"/>
        <v>0</v>
      </c>
      <c r="AH43" s="2">
        <f t="shared" si="5"/>
        <v>0</v>
      </c>
      <c r="AI43" s="2">
        <f t="shared" si="141"/>
        <v>0</v>
      </c>
      <c r="AJ43" s="2">
        <f t="shared" si="142"/>
        <v>0</v>
      </c>
      <c r="AK43" s="2">
        <f t="shared" si="143"/>
        <v>0</v>
      </c>
      <c r="AL43" s="3">
        <f t="shared" si="144"/>
        <v>0</v>
      </c>
      <c r="AM43" s="64">
        <f t="shared" si="114"/>
        <v>0</v>
      </c>
      <c r="AN43" s="65">
        <f t="shared" si="115"/>
        <v>204466.39284834833</v>
      </c>
      <c r="AO43" s="65">
        <f t="shared" si="116"/>
        <v>204466.39284834833</v>
      </c>
      <c r="AP43" s="65">
        <f t="shared" si="117"/>
        <v>1268770.0002962912</v>
      </c>
      <c r="AQ43" s="65">
        <f t="shared" si="118"/>
        <v>1268770.0002962912</v>
      </c>
      <c r="AR43" s="65">
        <f t="shared" si="119"/>
        <v>2114440463.7885039</v>
      </c>
      <c r="AS43" s="64">
        <f t="shared" si="38"/>
        <v>0</v>
      </c>
      <c r="AT43" s="65">
        <f t="shared" si="39"/>
        <v>204466.39284834833</v>
      </c>
      <c r="AU43" s="64">
        <f t="shared" si="40"/>
        <v>204466.39284834833</v>
      </c>
      <c r="AV43" s="65">
        <f t="shared" si="41"/>
        <v>1268770.0002962912</v>
      </c>
      <c r="AW43" s="64">
        <f t="shared" si="42"/>
        <v>1268770.0002962912</v>
      </c>
      <c r="AX43" s="65">
        <f t="shared" si="43"/>
        <v>2114440463.7885039</v>
      </c>
      <c r="AY43" s="6">
        <f t="shared" si="44"/>
        <v>0</v>
      </c>
      <c r="AZ43" s="60">
        <f t="shared" si="120"/>
        <v>271965.08804364945</v>
      </c>
      <c r="BA43" s="59">
        <f t="shared" si="121"/>
        <v>271965.08804364945</v>
      </c>
      <c r="BB43" s="10">
        <f t="shared" si="145"/>
        <v>204466.39284834833</v>
      </c>
      <c r="BC43" s="10">
        <f t="shared" si="146"/>
        <v>67498.695195301116</v>
      </c>
      <c r="BD43" s="10">
        <f t="shared" si="147"/>
        <v>0</v>
      </c>
      <c r="BE43" s="22">
        <f t="shared" si="148"/>
        <v>0</v>
      </c>
      <c r="BF43" s="10">
        <f t="shared" si="149"/>
        <v>10124.804279295167</v>
      </c>
      <c r="BG43" s="10">
        <f t="shared" si="150"/>
        <v>0</v>
      </c>
      <c r="BH43" s="17">
        <f t="shared" si="151"/>
        <v>10124.804279295167</v>
      </c>
      <c r="BI43" s="21">
        <f t="shared" si="122"/>
        <v>2596251.9872323014</v>
      </c>
      <c r="BJ43" s="21">
        <f t="shared" si="8"/>
        <v>259625.19872323016</v>
      </c>
      <c r="BK43" s="21">
        <f t="shared" si="9"/>
        <v>10124.804279295167</v>
      </c>
      <c r="BL43" s="21">
        <f t="shared" si="52"/>
        <v>2866001.9902348267</v>
      </c>
      <c r="BM43" s="48">
        <f>SUM($BK$22:BK42)</f>
        <v>622425.16900963185</v>
      </c>
      <c r="BN43" s="48">
        <f t="shared" si="10"/>
        <v>1973826.8182226694</v>
      </c>
      <c r="BO43" s="48">
        <f t="shared" si="11"/>
        <v>369129.30605476891</v>
      </c>
      <c r="BP43" s="6">
        <f t="shared" si="152"/>
        <v>533519.1563682704</v>
      </c>
      <c r="BQ43" s="2">
        <f t="shared" si="12"/>
        <v>484083.76045734336</v>
      </c>
      <c r="BR43" s="2">
        <f t="shared" si="13"/>
        <v>532492.13650307769</v>
      </c>
      <c r="BS43" s="6">
        <f t="shared" si="153"/>
        <v>14266980.732148072</v>
      </c>
      <c r="BT43" s="2">
        <f t="shared" si="14"/>
        <v>14316416.128058998</v>
      </c>
      <c r="BU43" s="2">
        <f t="shared" si="15"/>
        <v>15748057.740864899</v>
      </c>
      <c r="BV43" s="6">
        <f t="shared" si="53"/>
        <v>533519.1563682704</v>
      </c>
      <c r="BW43" s="2">
        <f t="shared" si="54"/>
        <v>16997.818002728091</v>
      </c>
      <c r="BX43" s="2">
        <f t="shared" si="55"/>
        <v>66433.213913655112</v>
      </c>
      <c r="BY43" s="6">
        <f t="shared" si="56"/>
        <v>484083.76045734331</v>
      </c>
      <c r="BZ43" s="65">
        <f t="shared" si="166"/>
        <v>50429.405061355821</v>
      </c>
      <c r="CA43" s="65">
        <f t="shared" si="167"/>
        <v>154565.59790293963</v>
      </c>
      <c r="CB43" s="65">
        <f t="shared" si="168"/>
        <v>232059.8409007882</v>
      </c>
      <c r="CC43" s="65">
        <f t="shared" si="169"/>
        <v>47028.916592259659</v>
      </c>
      <c r="CD43" s="65">
        <f t="shared" si="170"/>
        <v>0</v>
      </c>
      <c r="CE43" s="65">
        <f t="shared" si="171"/>
        <v>0</v>
      </c>
      <c r="CF43" s="65">
        <f t="shared" si="172"/>
        <v>0</v>
      </c>
      <c r="CG43" s="6">
        <f t="shared" si="154"/>
        <v>5042.9405061355828</v>
      </c>
      <c r="CH43" s="2">
        <f t="shared" si="155"/>
        <v>18547.871748352754</v>
      </c>
      <c r="CI43" s="2">
        <f t="shared" si="156"/>
        <v>51053.164998173401</v>
      </c>
      <c r="CJ43" s="2">
        <f t="shared" si="157"/>
        <v>11286.939982142318</v>
      </c>
      <c r="CK43" s="2">
        <f t="shared" si="158"/>
        <v>0</v>
      </c>
      <c r="CL43" s="2">
        <f t="shared" si="159"/>
        <v>0</v>
      </c>
      <c r="CM43" s="2">
        <f t="shared" si="160"/>
        <v>0</v>
      </c>
      <c r="CN43" s="3">
        <f t="shared" si="161"/>
        <v>85930.917234804059</v>
      </c>
      <c r="CO43" s="64">
        <f t="shared" si="70"/>
        <v>0</v>
      </c>
      <c r="CP43" s="65">
        <f t="shared" si="71"/>
        <v>0</v>
      </c>
      <c r="CQ43" s="64">
        <f t="shared" si="72"/>
        <v>0</v>
      </c>
      <c r="CR43" s="65">
        <f t="shared" si="73"/>
        <v>784686.23983894789</v>
      </c>
      <c r="CS43" s="64">
        <f t="shared" si="74"/>
        <v>784686.23983894789</v>
      </c>
      <c r="CT43" s="65">
        <f t="shared" si="75"/>
        <v>2113956380.0280464</v>
      </c>
      <c r="CU43" s="6">
        <f t="shared" si="76"/>
        <v>0</v>
      </c>
      <c r="CV43" s="60">
        <f t="shared" si="77"/>
        <v>271965.08804364945</v>
      </c>
      <c r="CW43" s="59">
        <f t="shared" si="133"/>
        <v>271965.08804364945</v>
      </c>
      <c r="CX43" s="10">
        <f t="shared" si="78"/>
        <v>0</v>
      </c>
      <c r="CY43" s="10">
        <f t="shared" si="79"/>
        <v>271965.08804364945</v>
      </c>
      <c r="CZ43" s="10">
        <f t="shared" si="80"/>
        <v>0</v>
      </c>
      <c r="DA43" s="22">
        <f t="shared" si="162"/>
        <v>0</v>
      </c>
      <c r="DB43" s="10">
        <f t="shared" si="163"/>
        <v>40794.763206547417</v>
      </c>
      <c r="DC43" s="10">
        <f t="shared" si="164"/>
        <v>0</v>
      </c>
      <c r="DD43" s="17">
        <f t="shared" si="165"/>
        <v>40794.763206547417</v>
      </c>
      <c r="DE43" s="59">
        <f t="shared" si="83"/>
        <v>2245791.9062663186</v>
      </c>
      <c r="DF43" s="10">
        <f t="shared" si="84"/>
        <v>0</v>
      </c>
      <c r="DG43" s="10">
        <f t="shared" si="85"/>
        <v>784686.23983894789</v>
      </c>
      <c r="DH43" s="10">
        <f t="shared" si="86"/>
        <v>1461105.6664273706</v>
      </c>
      <c r="DI43" s="22">
        <f t="shared" si="138"/>
        <v>0</v>
      </c>
      <c r="DJ43" s="10">
        <f t="shared" si="24"/>
        <v>117702.93597584218</v>
      </c>
      <c r="DK43" s="10">
        <f t="shared" si="25"/>
        <v>292221.13328547415</v>
      </c>
      <c r="DL43" s="17">
        <f t="shared" si="139"/>
        <v>409924.06926131633</v>
      </c>
      <c r="DM43" s="3">
        <f t="shared" si="87"/>
        <v>369129.30605476891</v>
      </c>
      <c r="DN43" s="21">
        <f t="shared" si="26"/>
        <v>2353848.3616188839</v>
      </c>
      <c r="DO43" s="29">
        <f t="shared" si="27"/>
        <v>12446651.526897458</v>
      </c>
    </row>
    <row r="44" spans="1:119" x14ac:dyDescent="0.25">
      <c r="A44">
        <v>0</v>
      </c>
      <c r="B44">
        <f t="shared" si="140"/>
        <v>69</v>
      </c>
      <c r="C44">
        <v>2047</v>
      </c>
      <c r="D44" s="82">
        <f t="shared" si="29"/>
        <v>50718.152495829025</v>
      </c>
      <c r="E44" s="57">
        <f t="shared" si="88"/>
        <v>18017.687082891778</v>
      </c>
      <c r="F44" s="65">
        <f t="shared" si="89"/>
        <v>65735.839578720799</v>
      </c>
      <c r="G44" s="65">
        <f t="shared" si="30"/>
        <v>68735.839578720799</v>
      </c>
      <c r="H44" s="2">
        <f t="shared" si="31"/>
        <v>50718.152495829025</v>
      </c>
      <c r="I44" s="64">
        <f t="shared" si="90"/>
        <v>0</v>
      </c>
      <c r="J44" s="65">
        <f t="shared" si="91"/>
        <v>52259.992465083036</v>
      </c>
      <c r="K44" s="65">
        <f t="shared" si="92"/>
        <v>52259.992465083036</v>
      </c>
      <c r="L44" s="65">
        <f t="shared" si="93"/>
        <v>212436.32157189937</v>
      </c>
      <c r="M44" s="65">
        <f t="shared" si="94"/>
        <v>212436.32157189937</v>
      </c>
      <c r="N44" s="65">
        <f t="shared" si="95"/>
        <v>452919.93469738617</v>
      </c>
      <c r="O44" s="65">
        <f t="shared" si="96"/>
        <v>452919.93469738617</v>
      </c>
      <c r="P44" s="65">
        <f t="shared" si="97"/>
        <v>864645.40992544068</v>
      </c>
      <c r="Q44" s="65">
        <f t="shared" si="98"/>
        <v>864645.40992544068</v>
      </c>
      <c r="R44" s="65">
        <f t="shared" si="99"/>
        <v>1097898.080697268</v>
      </c>
      <c r="S44" s="65">
        <f t="shared" si="100"/>
        <v>1097898.080697268</v>
      </c>
      <c r="T44" s="65">
        <f t="shared" si="101"/>
        <v>1646901.9009122183</v>
      </c>
      <c r="U44" s="65">
        <f t="shared" si="102"/>
        <v>1646901.9009122183</v>
      </c>
      <c r="V44" s="65">
        <f t="shared" si="103"/>
        <v>2191194652.6240268</v>
      </c>
      <c r="W44" s="6">
        <f t="shared" si="1"/>
        <v>0</v>
      </c>
      <c r="X44" s="65">
        <f t="shared" si="173"/>
        <v>0</v>
      </c>
      <c r="Y44" s="65">
        <f t="shared" si="174"/>
        <v>0</v>
      </c>
      <c r="Z44" s="65">
        <f t="shared" si="175"/>
        <v>0</v>
      </c>
      <c r="AA44" s="65">
        <f t="shared" si="176"/>
        <v>0</v>
      </c>
      <c r="AB44" s="65">
        <f t="shared" si="177"/>
        <v>0</v>
      </c>
      <c r="AC44" s="65">
        <f t="shared" si="178"/>
        <v>0</v>
      </c>
      <c r="AD44" s="65">
        <f t="shared" si="179"/>
        <v>0</v>
      </c>
      <c r="AE44" s="6">
        <f t="shared" si="2"/>
        <v>0</v>
      </c>
      <c r="AF44" s="2">
        <f t="shared" si="3"/>
        <v>0</v>
      </c>
      <c r="AG44" s="2">
        <f t="shared" si="4"/>
        <v>0</v>
      </c>
      <c r="AH44" s="2">
        <f t="shared" si="5"/>
        <v>0</v>
      </c>
      <c r="AI44" s="2">
        <f t="shared" si="141"/>
        <v>0</v>
      </c>
      <c r="AJ44" s="2">
        <f t="shared" si="142"/>
        <v>0</v>
      </c>
      <c r="AK44" s="2">
        <f t="shared" si="143"/>
        <v>0</v>
      </c>
      <c r="AL44" s="3">
        <f t="shared" si="144"/>
        <v>0</v>
      </c>
      <c r="AM44" s="64">
        <f t="shared" si="114"/>
        <v>0</v>
      </c>
      <c r="AN44" s="65">
        <f t="shared" si="115"/>
        <v>211888.52290874338</v>
      </c>
      <c r="AO44" s="65">
        <f t="shared" si="116"/>
        <v>211888.52290874338</v>
      </c>
      <c r="AP44" s="65">
        <f t="shared" si="117"/>
        <v>1314826.3513070466</v>
      </c>
      <c r="AQ44" s="65">
        <f t="shared" si="118"/>
        <v>1314826.3513070466</v>
      </c>
      <c r="AR44" s="65">
        <f t="shared" si="119"/>
        <v>2191194652.6240268</v>
      </c>
      <c r="AS44" s="64">
        <f t="shared" si="38"/>
        <v>0</v>
      </c>
      <c r="AT44" s="65">
        <f t="shared" si="39"/>
        <v>211888.52290874338</v>
      </c>
      <c r="AU44" s="64">
        <f t="shared" si="40"/>
        <v>211888.52290874338</v>
      </c>
      <c r="AV44" s="65">
        <f t="shared" si="41"/>
        <v>1314826.3513070466</v>
      </c>
      <c r="AW44" s="64">
        <f t="shared" si="42"/>
        <v>1314826.3513070466</v>
      </c>
      <c r="AX44" s="65">
        <f t="shared" si="43"/>
        <v>2191194652.6240268</v>
      </c>
      <c r="AY44" s="6">
        <f t="shared" si="44"/>
        <v>0</v>
      </c>
      <c r="AZ44" s="60">
        <f t="shared" si="120"/>
        <v>288282.99332626845</v>
      </c>
      <c r="BA44" s="59">
        <f t="shared" si="121"/>
        <v>288282.99332626845</v>
      </c>
      <c r="BB44" s="10">
        <f t="shared" si="145"/>
        <v>211888.52290874338</v>
      </c>
      <c r="BC44" s="10">
        <f t="shared" si="146"/>
        <v>76394.470417525066</v>
      </c>
      <c r="BD44" s="10">
        <f t="shared" si="147"/>
        <v>0</v>
      </c>
      <c r="BE44" s="22">
        <f t="shared" si="148"/>
        <v>0</v>
      </c>
      <c r="BF44" s="10">
        <f t="shared" si="149"/>
        <v>11459.17056262876</v>
      </c>
      <c r="BG44" s="10">
        <f t="shared" si="150"/>
        <v>0</v>
      </c>
      <c r="BH44" s="17">
        <f t="shared" si="151"/>
        <v>11459.17056262876</v>
      </c>
      <c r="BI44" s="21">
        <f t="shared" si="122"/>
        <v>2866001.9902348267</v>
      </c>
      <c r="BJ44" s="21">
        <f t="shared" si="8"/>
        <v>286600.19902348268</v>
      </c>
      <c r="BK44" s="21">
        <f t="shared" si="9"/>
        <v>11459.17056262876</v>
      </c>
      <c r="BL44" s="21">
        <f t="shared" si="52"/>
        <v>3164061.3598209382</v>
      </c>
      <c r="BM44" s="48">
        <f>SUM($BK$22:BK43)</f>
        <v>632549.97328892699</v>
      </c>
      <c r="BN44" s="48">
        <f t="shared" si="10"/>
        <v>2233452.0169458995</v>
      </c>
      <c r="BO44" s="48">
        <f t="shared" si="11"/>
        <v>419451.93469050352</v>
      </c>
      <c r="BP44" s="6">
        <f t="shared" si="152"/>
        <v>532492.13650307769</v>
      </c>
      <c r="BQ44" s="2">
        <f t="shared" si="12"/>
        <v>481773.98400724865</v>
      </c>
      <c r="BR44" s="2">
        <f t="shared" si="13"/>
        <v>529951.38240797352</v>
      </c>
      <c r="BS44" s="6">
        <f t="shared" si="153"/>
        <v>15748057.740864899</v>
      </c>
      <c r="BT44" s="2">
        <f t="shared" si="14"/>
        <v>15798775.893360728</v>
      </c>
      <c r="BU44" s="2">
        <f t="shared" si="15"/>
        <v>17378653.482696801</v>
      </c>
      <c r="BV44" s="6">
        <f t="shared" si="53"/>
        <v>532492.13650307769</v>
      </c>
      <c r="BW44" s="2">
        <f t="shared" si="54"/>
        <v>18017.687082891778</v>
      </c>
      <c r="BX44" s="2">
        <f t="shared" si="55"/>
        <v>68735.839578720799</v>
      </c>
      <c r="BY44" s="6">
        <f t="shared" si="56"/>
        <v>481773.98400724871</v>
      </c>
      <c r="BZ44" s="65">
        <f t="shared" si="166"/>
        <v>52259.992465083036</v>
      </c>
      <c r="CA44" s="65">
        <f t="shared" si="167"/>
        <v>160176.32910681632</v>
      </c>
      <c r="CB44" s="65">
        <f t="shared" si="168"/>
        <v>240483.61312548679</v>
      </c>
      <c r="CC44" s="65">
        <f t="shared" si="169"/>
        <v>28854.049309862545</v>
      </c>
      <c r="CD44" s="65">
        <f t="shared" si="170"/>
        <v>0</v>
      </c>
      <c r="CE44" s="65">
        <f t="shared" si="171"/>
        <v>0</v>
      </c>
      <c r="CF44" s="65">
        <f t="shared" si="172"/>
        <v>0</v>
      </c>
      <c r="CG44" s="6">
        <f t="shared" si="154"/>
        <v>5225.9992465083042</v>
      </c>
      <c r="CH44" s="2">
        <f t="shared" si="155"/>
        <v>19221.159492817958</v>
      </c>
      <c r="CI44" s="2">
        <f t="shared" si="156"/>
        <v>52906.394887607094</v>
      </c>
      <c r="CJ44" s="2">
        <f t="shared" si="157"/>
        <v>6924.9718343670102</v>
      </c>
      <c r="CK44" s="2">
        <f t="shared" si="158"/>
        <v>0</v>
      </c>
      <c r="CL44" s="2">
        <f t="shared" si="159"/>
        <v>0</v>
      </c>
      <c r="CM44" s="2">
        <f t="shared" si="160"/>
        <v>0</v>
      </c>
      <c r="CN44" s="3">
        <f t="shared" si="161"/>
        <v>84278.525461300364</v>
      </c>
      <c r="CO44" s="64">
        <f t="shared" si="70"/>
        <v>0</v>
      </c>
      <c r="CP44" s="65">
        <f t="shared" si="71"/>
        <v>0</v>
      </c>
      <c r="CQ44" s="64">
        <f t="shared" si="72"/>
        <v>0</v>
      </c>
      <c r="CR44" s="65">
        <f t="shared" si="73"/>
        <v>833052.36729979794</v>
      </c>
      <c r="CS44" s="64">
        <f t="shared" si="74"/>
        <v>833052.36729979794</v>
      </c>
      <c r="CT44" s="65">
        <f t="shared" si="75"/>
        <v>2190712878.6400199</v>
      </c>
      <c r="CU44" s="6">
        <f t="shared" si="76"/>
        <v>0</v>
      </c>
      <c r="CV44" s="60">
        <f t="shared" si="77"/>
        <v>288282.99332626845</v>
      </c>
      <c r="CW44" s="59">
        <f t="shared" si="133"/>
        <v>288282.99332626845</v>
      </c>
      <c r="CX44" s="10">
        <f t="shared" si="78"/>
        <v>0</v>
      </c>
      <c r="CY44" s="10">
        <f t="shared" si="79"/>
        <v>288282.99332626845</v>
      </c>
      <c r="CZ44" s="10">
        <f t="shared" si="80"/>
        <v>0</v>
      </c>
      <c r="DA44" s="22">
        <f t="shared" si="162"/>
        <v>0</v>
      </c>
      <c r="DB44" s="10">
        <f t="shared" si="163"/>
        <v>43242.448998940265</v>
      </c>
      <c r="DC44" s="10">
        <f t="shared" si="164"/>
        <v>0</v>
      </c>
      <c r="DD44" s="17">
        <f t="shared" si="165"/>
        <v>43242.448998940265</v>
      </c>
      <c r="DE44" s="59">
        <f t="shared" si="83"/>
        <v>2521735.0102721681</v>
      </c>
      <c r="DF44" s="10">
        <f t="shared" si="84"/>
        <v>0</v>
      </c>
      <c r="DG44" s="10">
        <f t="shared" si="85"/>
        <v>833052.36729979794</v>
      </c>
      <c r="DH44" s="10">
        <f t="shared" si="86"/>
        <v>1688682.6429723701</v>
      </c>
      <c r="DI44" s="22">
        <f t="shared" si="138"/>
        <v>0</v>
      </c>
      <c r="DJ44" s="10">
        <f t="shared" si="24"/>
        <v>124957.85509496968</v>
      </c>
      <c r="DK44" s="10">
        <f t="shared" si="25"/>
        <v>337736.52859447408</v>
      </c>
      <c r="DL44" s="17">
        <f t="shared" si="139"/>
        <v>462694.38368944376</v>
      </c>
      <c r="DM44" s="3">
        <f t="shared" si="87"/>
        <v>419451.93469050352</v>
      </c>
      <c r="DN44" s="21">
        <f t="shared" si="26"/>
        <v>2574071.0300045637</v>
      </c>
      <c r="DO44" s="29">
        <f t="shared" si="27"/>
        <v>13706478.847363412</v>
      </c>
    </row>
    <row r="45" spans="1:119" x14ac:dyDescent="0.25">
      <c r="A45">
        <v>0</v>
      </c>
      <c r="B45">
        <f t="shared" si="140"/>
        <v>70</v>
      </c>
      <c r="C45">
        <v>2048</v>
      </c>
      <c r="D45" s="82">
        <f t="shared" si="29"/>
        <v>52023.302247563071</v>
      </c>
      <c r="E45" s="57">
        <f t="shared" si="88"/>
        <v>19098.748307865284</v>
      </c>
      <c r="F45" s="65">
        <f t="shared" si="89"/>
        <v>68122.050555428359</v>
      </c>
      <c r="G45" s="65">
        <f t="shared" si="30"/>
        <v>71122.050555428359</v>
      </c>
      <c r="H45" s="2">
        <f t="shared" si="31"/>
        <v>52023.302247563071</v>
      </c>
      <c r="I45" s="64">
        <f t="shared" si="90"/>
        <v>0</v>
      </c>
      <c r="J45" s="65">
        <f t="shared" si="91"/>
        <v>54157.030191565551</v>
      </c>
      <c r="K45" s="65">
        <f t="shared" si="92"/>
        <v>54157.030191565551</v>
      </c>
      <c r="L45" s="65">
        <f t="shared" si="93"/>
        <v>220147.76004495932</v>
      </c>
      <c r="M45" s="65">
        <f t="shared" si="94"/>
        <v>220147.76004495932</v>
      </c>
      <c r="N45" s="65">
        <f t="shared" si="95"/>
        <v>469360.92832690128</v>
      </c>
      <c r="O45" s="65">
        <f t="shared" si="96"/>
        <v>469360.92832690128</v>
      </c>
      <c r="P45" s="65">
        <f t="shared" si="97"/>
        <v>896032.03830573417</v>
      </c>
      <c r="Q45" s="65">
        <f t="shared" si="98"/>
        <v>896032.03830573417</v>
      </c>
      <c r="R45" s="65">
        <f t="shared" si="99"/>
        <v>1137751.7810265787</v>
      </c>
      <c r="S45" s="65">
        <f t="shared" si="100"/>
        <v>1137751.7810265787</v>
      </c>
      <c r="T45" s="65">
        <f t="shared" si="101"/>
        <v>1706684.4399153318</v>
      </c>
      <c r="U45" s="65">
        <f t="shared" si="102"/>
        <v>1706684.4399153318</v>
      </c>
      <c r="V45" s="65">
        <f t="shared" si="103"/>
        <v>2270735018.5142789</v>
      </c>
      <c r="W45" s="6">
        <f t="shared" si="1"/>
        <v>0</v>
      </c>
      <c r="X45" s="65">
        <f t="shared" si="173"/>
        <v>0</v>
      </c>
      <c r="Y45" s="65">
        <f t="shared" si="174"/>
        <v>0</v>
      </c>
      <c r="Z45" s="65">
        <f t="shared" si="175"/>
        <v>0</v>
      </c>
      <c r="AA45" s="65">
        <f t="shared" si="176"/>
        <v>0</v>
      </c>
      <c r="AB45" s="65">
        <f t="shared" si="177"/>
        <v>0</v>
      </c>
      <c r="AC45" s="65">
        <f t="shared" si="178"/>
        <v>0</v>
      </c>
      <c r="AD45" s="65">
        <f t="shared" si="179"/>
        <v>0</v>
      </c>
      <c r="AE45" s="6">
        <f t="shared" si="2"/>
        <v>0</v>
      </c>
      <c r="AF45" s="2">
        <f t="shared" si="3"/>
        <v>0</v>
      </c>
      <c r="AG45" s="2">
        <f t="shared" si="4"/>
        <v>0</v>
      </c>
      <c r="AH45" s="2">
        <f t="shared" si="5"/>
        <v>0</v>
      </c>
      <c r="AI45" s="2">
        <f t="shared" si="141"/>
        <v>0</v>
      </c>
      <c r="AJ45" s="2">
        <f t="shared" si="142"/>
        <v>0</v>
      </c>
      <c r="AK45" s="2">
        <f t="shared" si="143"/>
        <v>0</v>
      </c>
      <c r="AL45" s="3">
        <f t="shared" si="144"/>
        <v>0</v>
      </c>
      <c r="AM45" s="64">
        <f t="shared" si="114"/>
        <v>0</v>
      </c>
      <c r="AN45" s="65">
        <f t="shared" si="115"/>
        <v>219580.07629033076</v>
      </c>
      <c r="AO45" s="65">
        <f t="shared" si="116"/>
        <v>219580.07629033076</v>
      </c>
      <c r="AP45" s="65">
        <f t="shared" si="117"/>
        <v>1362554.5478594925</v>
      </c>
      <c r="AQ45" s="65">
        <f t="shared" si="118"/>
        <v>1362554.5478594925</v>
      </c>
      <c r="AR45" s="65">
        <f t="shared" si="119"/>
        <v>2270735018.5142789</v>
      </c>
      <c r="AS45" s="64">
        <f t="shared" si="38"/>
        <v>0</v>
      </c>
      <c r="AT45" s="65">
        <f t="shared" si="39"/>
        <v>219580.07629033076</v>
      </c>
      <c r="AU45" s="64">
        <f t="shared" si="40"/>
        <v>219580.07629033076</v>
      </c>
      <c r="AV45" s="65">
        <f t="shared" si="41"/>
        <v>1362554.5478594925</v>
      </c>
      <c r="AW45" s="64">
        <f t="shared" si="42"/>
        <v>1362554.5478594925</v>
      </c>
      <c r="AX45" s="65">
        <f t="shared" si="43"/>
        <v>2270735018.5142789</v>
      </c>
      <c r="AY45" s="6">
        <f t="shared" si="44"/>
        <v>0</v>
      </c>
      <c r="AZ45" s="60">
        <f t="shared" si="120"/>
        <v>305579.97292584454</v>
      </c>
      <c r="BA45" s="59">
        <f t="shared" si="121"/>
        <v>305579.97292584454</v>
      </c>
      <c r="BB45" s="10">
        <f t="shared" si="145"/>
        <v>219580.07629033076</v>
      </c>
      <c r="BC45" s="10">
        <f t="shared" si="146"/>
        <v>85999.896635513782</v>
      </c>
      <c r="BD45" s="10">
        <f t="shared" si="147"/>
        <v>0</v>
      </c>
      <c r="BE45" s="22">
        <f t="shared" si="148"/>
        <v>0</v>
      </c>
      <c r="BF45" s="10">
        <f t="shared" si="149"/>
        <v>12899.984495327068</v>
      </c>
      <c r="BG45" s="10">
        <f t="shared" si="150"/>
        <v>0</v>
      </c>
      <c r="BH45" s="17">
        <f t="shared" si="151"/>
        <v>12899.984495327068</v>
      </c>
      <c r="BI45" s="21">
        <f t="shared" si="122"/>
        <v>3164061.3598209382</v>
      </c>
      <c r="BJ45" s="21">
        <f t="shared" si="8"/>
        <v>316406.13598209387</v>
      </c>
      <c r="BK45" s="21">
        <f t="shared" si="9"/>
        <v>12899.984495327068</v>
      </c>
      <c r="BL45" s="21">
        <f t="shared" si="52"/>
        <v>3493367.4802983589</v>
      </c>
      <c r="BM45" s="48">
        <f>SUM($BK$22:BK44)</f>
        <v>644009.14385155577</v>
      </c>
      <c r="BN45" s="48">
        <f t="shared" si="10"/>
        <v>2520052.2159693823</v>
      </c>
      <c r="BO45" s="48">
        <f t="shared" si="11"/>
        <v>475058.1184552146</v>
      </c>
      <c r="BP45" s="6">
        <f t="shared" si="152"/>
        <v>529951.38240797352</v>
      </c>
      <c r="BQ45" s="2">
        <f t="shared" si="12"/>
        <v>477928.08016041043</v>
      </c>
      <c r="BR45" s="2">
        <f t="shared" si="13"/>
        <v>525720.88817645155</v>
      </c>
      <c r="BS45" s="6">
        <f t="shared" si="153"/>
        <v>17378653.482696801</v>
      </c>
      <c r="BT45" s="2">
        <f t="shared" si="14"/>
        <v>17430676.784944363</v>
      </c>
      <c r="BU45" s="2">
        <f t="shared" si="15"/>
        <v>19173744.463438801</v>
      </c>
      <c r="BV45" s="6">
        <f t="shared" si="53"/>
        <v>529951.38240797352</v>
      </c>
      <c r="BW45" s="2">
        <f t="shared" si="54"/>
        <v>19098.748307865284</v>
      </c>
      <c r="BX45" s="2">
        <f t="shared" si="55"/>
        <v>71122.050555428359</v>
      </c>
      <c r="BY45" s="6">
        <f t="shared" si="56"/>
        <v>477928.08016041038</v>
      </c>
      <c r="BZ45" s="65">
        <f t="shared" si="166"/>
        <v>54157.030191565551</v>
      </c>
      <c r="CA45" s="65">
        <f t="shared" si="167"/>
        <v>165990.72985339377</v>
      </c>
      <c r="CB45" s="65">
        <f t="shared" si="168"/>
        <v>249213.16828194197</v>
      </c>
      <c r="CC45" s="65">
        <f t="shared" si="169"/>
        <v>8567.151833509095</v>
      </c>
      <c r="CD45" s="65">
        <f t="shared" si="170"/>
        <v>0</v>
      </c>
      <c r="CE45" s="65">
        <f t="shared" si="171"/>
        <v>0</v>
      </c>
      <c r="CF45" s="65">
        <f t="shared" si="172"/>
        <v>0</v>
      </c>
      <c r="CG45" s="6">
        <f t="shared" si="154"/>
        <v>5415.7030191565555</v>
      </c>
      <c r="CH45" s="2">
        <f t="shared" si="155"/>
        <v>19918.887582407253</v>
      </c>
      <c r="CI45" s="2">
        <f t="shared" si="156"/>
        <v>54826.897022027231</v>
      </c>
      <c r="CJ45" s="2">
        <f t="shared" si="157"/>
        <v>2056.1164400421826</v>
      </c>
      <c r="CK45" s="2">
        <f t="shared" si="158"/>
        <v>0</v>
      </c>
      <c r="CL45" s="2">
        <f t="shared" si="159"/>
        <v>0</v>
      </c>
      <c r="CM45" s="2">
        <f t="shared" si="160"/>
        <v>0</v>
      </c>
      <c r="CN45" s="3">
        <f t="shared" si="161"/>
        <v>82217.604063633218</v>
      </c>
      <c r="CO45" s="64">
        <f t="shared" si="70"/>
        <v>0</v>
      </c>
      <c r="CP45" s="65">
        <f t="shared" si="71"/>
        <v>0</v>
      </c>
      <c r="CQ45" s="64">
        <f t="shared" si="72"/>
        <v>0</v>
      </c>
      <c r="CR45" s="65">
        <f t="shared" si="73"/>
        <v>884626.4676990821</v>
      </c>
      <c r="CS45" s="64">
        <f t="shared" si="74"/>
        <v>884626.4676990821</v>
      </c>
      <c r="CT45" s="65">
        <f t="shared" si="75"/>
        <v>2270257090.4341183</v>
      </c>
      <c r="CU45" s="6">
        <f t="shared" si="76"/>
        <v>0</v>
      </c>
      <c r="CV45" s="60">
        <f t="shared" si="77"/>
        <v>305579.97292584454</v>
      </c>
      <c r="CW45" s="59">
        <f t="shared" si="133"/>
        <v>305579.97292584454</v>
      </c>
      <c r="CX45" s="10">
        <f t="shared" si="78"/>
        <v>0</v>
      </c>
      <c r="CY45" s="10">
        <f t="shared" si="79"/>
        <v>305579.97292584454</v>
      </c>
      <c r="CZ45" s="10">
        <f t="shared" si="80"/>
        <v>0</v>
      </c>
      <c r="DA45" s="22">
        <f t="shared" si="162"/>
        <v>0</v>
      </c>
      <c r="DB45" s="10">
        <f t="shared" si="163"/>
        <v>45836.99593887668</v>
      </c>
      <c r="DC45" s="10">
        <f t="shared" si="164"/>
        <v>0</v>
      </c>
      <c r="DD45" s="17">
        <f t="shared" si="165"/>
        <v>45836.99593887668</v>
      </c>
      <c r="DE45" s="59">
        <f t="shared" si="83"/>
        <v>2825632.1888952269</v>
      </c>
      <c r="DF45" s="10">
        <f t="shared" si="84"/>
        <v>0</v>
      </c>
      <c r="DG45" s="10">
        <f t="shared" si="85"/>
        <v>884626.4676990821</v>
      </c>
      <c r="DH45" s="10">
        <f t="shared" si="86"/>
        <v>1941005.7211961448</v>
      </c>
      <c r="DI45" s="22">
        <f t="shared" si="138"/>
        <v>0</v>
      </c>
      <c r="DJ45" s="10">
        <f t="shared" si="24"/>
        <v>132693.9701548623</v>
      </c>
      <c r="DK45" s="10">
        <f t="shared" si="25"/>
        <v>388201.14423922898</v>
      </c>
      <c r="DL45" s="17">
        <f t="shared" si="139"/>
        <v>520895.1143940913</v>
      </c>
      <c r="DM45" s="3">
        <f t="shared" si="87"/>
        <v>475058.1184552146</v>
      </c>
      <c r="DN45" s="21">
        <f t="shared" si="26"/>
        <v>2817057.8413682338</v>
      </c>
      <c r="DO45" s="29">
        <f t="shared" si="27"/>
        <v>15091547.023736542</v>
      </c>
    </row>
    <row r="46" spans="1:119" x14ac:dyDescent="0.25">
      <c r="A46">
        <v>0</v>
      </c>
      <c r="B46">
        <f t="shared" si="140"/>
        <v>71</v>
      </c>
      <c r="C46">
        <v>2049</v>
      </c>
      <c r="D46" s="82">
        <f t="shared" si="29"/>
        <v>53350.207784253202</v>
      </c>
      <c r="E46" s="57">
        <f t="shared" si="88"/>
        <v>20244.673206337204</v>
      </c>
      <c r="F46" s="65">
        <f t="shared" si="89"/>
        <v>70594.880990590405</v>
      </c>
      <c r="G46" s="65">
        <f t="shared" si="30"/>
        <v>73594.880990590405</v>
      </c>
      <c r="H46" s="2">
        <f t="shared" si="31"/>
        <v>53350.207784253202</v>
      </c>
      <c r="I46" s="64">
        <f t="shared" si="90"/>
        <v>0</v>
      </c>
      <c r="J46" s="65">
        <f t="shared" si="91"/>
        <v>56122.93038751938</v>
      </c>
      <c r="K46" s="65">
        <f t="shared" si="92"/>
        <v>56122.93038751938</v>
      </c>
      <c r="L46" s="65">
        <f t="shared" si="93"/>
        <v>228139.12373459133</v>
      </c>
      <c r="M46" s="65">
        <f t="shared" si="94"/>
        <v>228139.12373459133</v>
      </c>
      <c r="N46" s="65">
        <f t="shared" si="95"/>
        <v>486398.73002516781</v>
      </c>
      <c r="O46" s="65">
        <f t="shared" si="96"/>
        <v>486398.73002516781</v>
      </c>
      <c r="P46" s="65">
        <f t="shared" si="97"/>
        <v>928558.00129623234</v>
      </c>
      <c r="Q46" s="65">
        <f t="shared" si="98"/>
        <v>928558.00129623234</v>
      </c>
      <c r="R46" s="65">
        <f t="shared" si="99"/>
        <v>1179052.1706778435</v>
      </c>
      <c r="S46" s="65">
        <f t="shared" si="100"/>
        <v>1179052.1706778435</v>
      </c>
      <c r="T46" s="65">
        <f t="shared" si="101"/>
        <v>1768637.0850842583</v>
      </c>
      <c r="U46" s="65">
        <f t="shared" si="102"/>
        <v>1768637.0850842583</v>
      </c>
      <c r="V46" s="65">
        <f t="shared" si="103"/>
        <v>2353162699.686347</v>
      </c>
      <c r="W46" s="6">
        <f t="shared" si="1"/>
        <v>0</v>
      </c>
      <c r="X46" s="65">
        <f t="shared" si="173"/>
        <v>0</v>
      </c>
      <c r="Y46" s="65">
        <f t="shared" si="174"/>
        <v>0</v>
      </c>
      <c r="Z46" s="65">
        <f t="shared" si="175"/>
        <v>0</v>
      </c>
      <c r="AA46" s="65">
        <f t="shared" si="176"/>
        <v>0</v>
      </c>
      <c r="AB46" s="65">
        <f t="shared" si="177"/>
        <v>0</v>
      </c>
      <c r="AC46" s="65">
        <f t="shared" si="178"/>
        <v>0</v>
      </c>
      <c r="AD46" s="65">
        <f t="shared" si="179"/>
        <v>0</v>
      </c>
      <c r="AE46" s="6">
        <f t="shared" si="2"/>
        <v>0</v>
      </c>
      <c r="AF46" s="2">
        <f t="shared" si="3"/>
        <v>0</v>
      </c>
      <c r="AG46" s="2">
        <f t="shared" si="4"/>
        <v>0</v>
      </c>
      <c r="AH46" s="2">
        <f t="shared" si="5"/>
        <v>0</v>
      </c>
      <c r="AI46" s="2">
        <f t="shared" si="141"/>
        <v>0</v>
      </c>
      <c r="AJ46" s="2">
        <f t="shared" si="142"/>
        <v>0</v>
      </c>
      <c r="AK46" s="2">
        <f t="shared" si="143"/>
        <v>0</v>
      </c>
      <c r="AL46" s="3">
        <f t="shared" si="144"/>
        <v>0</v>
      </c>
      <c r="AM46" s="64">
        <f t="shared" si="114"/>
        <v>0</v>
      </c>
      <c r="AN46" s="65">
        <f t="shared" si="115"/>
        <v>227550.83305966976</v>
      </c>
      <c r="AO46" s="65">
        <f t="shared" si="116"/>
        <v>227550.83305966976</v>
      </c>
      <c r="AP46" s="65">
        <f t="shared" si="117"/>
        <v>1412015.2779467921</v>
      </c>
      <c r="AQ46" s="65">
        <f t="shared" si="118"/>
        <v>1412015.2779467921</v>
      </c>
      <c r="AR46" s="65">
        <f t="shared" si="119"/>
        <v>2353162699.686347</v>
      </c>
      <c r="AS46" s="64">
        <f t="shared" si="38"/>
        <v>0</v>
      </c>
      <c r="AT46" s="65">
        <f t="shared" si="39"/>
        <v>227550.83305966976</v>
      </c>
      <c r="AU46" s="64">
        <f t="shared" si="40"/>
        <v>227550.83305966976</v>
      </c>
      <c r="AV46" s="65">
        <f t="shared" si="41"/>
        <v>1412015.2779467921</v>
      </c>
      <c r="AW46" s="64">
        <f t="shared" si="42"/>
        <v>1412015.2779467921</v>
      </c>
      <c r="AX46" s="65">
        <f t="shared" si="43"/>
        <v>2353162699.686347</v>
      </c>
      <c r="AY46" s="6">
        <f t="shared" si="44"/>
        <v>0</v>
      </c>
      <c r="AZ46" s="60">
        <f t="shared" si="120"/>
        <v>323914.77130139526</v>
      </c>
      <c r="BA46" s="59">
        <f t="shared" si="121"/>
        <v>323914.77130139526</v>
      </c>
      <c r="BB46" s="10">
        <f t="shared" si="145"/>
        <v>227550.83305966976</v>
      </c>
      <c r="BC46" s="10">
        <f t="shared" si="146"/>
        <v>96363.938241725496</v>
      </c>
      <c r="BD46" s="10">
        <f t="shared" si="147"/>
        <v>0</v>
      </c>
      <c r="BE46" s="22">
        <f t="shared" si="148"/>
        <v>0</v>
      </c>
      <c r="BF46" s="10">
        <f t="shared" si="149"/>
        <v>14454.590736258824</v>
      </c>
      <c r="BG46" s="10">
        <f t="shared" si="150"/>
        <v>0</v>
      </c>
      <c r="BH46" s="17">
        <f t="shared" si="151"/>
        <v>14454.590736258824</v>
      </c>
      <c r="BI46" s="21">
        <f t="shared" si="122"/>
        <v>3493367.4802983589</v>
      </c>
      <c r="BJ46" s="21">
        <f t="shared" si="8"/>
        <v>349336.74802983593</v>
      </c>
      <c r="BK46" s="21">
        <f t="shared" si="9"/>
        <v>14454.590736258824</v>
      </c>
      <c r="BL46" s="21">
        <f t="shared" si="52"/>
        <v>3857158.8190644537</v>
      </c>
      <c r="BM46" s="48">
        <f>SUM($BK$22:BK45)</f>
        <v>656909.12834688288</v>
      </c>
      <c r="BN46" s="48">
        <f t="shared" si="10"/>
        <v>2836458.3519514762</v>
      </c>
      <c r="BO46" s="48">
        <f t="shared" si="11"/>
        <v>536505.17907763529</v>
      </c>
      <c r="BP46" s="6">
        <f t="shared" si="152"/>
        <v>525720.88817645155</v>
      </c>
      <c r="BQ46" s="2">
        <f t="shared" si="12"/>
        <v>472370.68039219838</v>
      </c>
      <c r="BR46" s="2">
        <f t="shared" si="13"/>
        <v>519607.74843141827</v>
      </c>
      <c r="BS46" s="6">
        <f t="shared" si="153"/>
        <v>19173744.463438801</v>
      </c>
      <c r="BT46" s="2">
        <f t="shared" si="14"/>
        <v>19227094.671223056</v>
      </c>
      <c r="BU46" s="2">
        <f t="shared" si="15"/>
        <v>21149804.138345364</v>
      </c>
      <c r="BV46" s="6">
        <f t="shared" si="53"/>
        <v>525720.88817645155</v>
      </c>
      <c r="BW46" s="2">
        <f t="shared" si="54"/>
        <v>20244.673206337204</v>
      </c>
      <c r="BX46" s="2">
        <f t="shared" si="55"/>
        <v>73594.880990590405</v>
      </c>
      <c r="BY46" s="6">
        <f t="shared" si="56"/>
        <v>472370.68039219826</v>
      </c>
      <c r="BZ46" s="65">
        <f t="shared" si="166"/>
        <v>56122.93038751938</v>
      </c>
      <c r="CA46" s="65">
        <f t="shared" si="167"/>
        <v>172016.19334707194</v>
      </c>
      <c r="CB46" s="65">
        <f t="shared" si="168"/>
        <v>244231.55665760694</v>
      </c>
      <c r="CC46" s="65">
        <f t="shared" si="169"/>
        <v>0</v>
      </c>
      <c r="CD46" s="65">
        <f t="shared" si="170"/>
        <v>0</v>
      </c>
      <c r="CE46" s="65">
        <f t="shared" si="171"/>
        <v>0</v>
      </c>
      <c r="CF46" s="65">
        <f t="shared" si="172"/>
        <v>0</v>
      </c>
      <c r="CG46" s="6">
        <f t="shared" si="154"/>
        <v>5612.2930387519382</v>
      </c>
      <c r="CH46" s="2">
        <f t="shared" si="155"/>
        <v>20641.943201648632</v>
      </c>
      <c r="CI46" s="2">
        <f t="shared" si="156"/>
        <v>53730.942464673528</v>
      </c>
      <c r="CJ46" s="2">
        <f t="shared" si="157"/>
        <v>0</v>
      </c>
      <c r="CK46" s="2">
        <f t="shared" si="158"/>
        <v>0</v>
      </c>
      <c r="CL46" s="2">
        <f t="shared" si="159"/>
        <v>0</v>
      </c>
      <c r="CM46" s="2">
        <f t="shared" si="160"/>
        <v>0</v>
      </c>
      <c r="CN46" s="3">
        <f t="shared" si="161"/>
        <v>79985.178705074097</v>
      </c>
      <c r="CO46" s="64">
        <f t="shared" si="70"/>
        <v>0</v>
      </c>
      <c r="CP46" s="65">
        <f t="shared" si="71"/>
        <v>0</v>
      </c>
      <c r="CQ46" s="64">
        <f t="shared" si="72"/>
        <v>0</v>
      </c>
      <c r="CR46" s="65">
        <f t="shared" si="73"/>
        <v>939644.59755459381</v>
      </c>
      <c r="CS46" s="64">
        <f t="shared" si="74"/>
        <v>939644.59755459381</v>
      </c>
      <c r="CT46" s="65">
        <f t="shared" si="75"/>
        <v>2352690329.0059547</v>
      </c>
      <c r="CU46" s="6">
        <f t="shared" si="76"/>
        <v>0</v>
      </c>
      <c r="CV46" s="60">
        <f t="shared" si="77"/>
        <v>323914.77130139526</v>
      </c>
      <c r="CW46" s="59">
        <f t="shared" si="133"/>
        <v>323914.77130139526</v>
      </c>
      <c r="CX46" s="10">
        <f t="shared" si="78"/>
        <v>0</v>
      </c>
      <c r="CY46" s="10">
        <f t="shared" si="79"/>
        <v>323914.77130139526</v>
      </c>
      <c r="CZ46" s="10">
        <f t="shared" si="80"/>
        <v>0</v>
      </c>
      <c r="DA46" s="22">
        <f t="shared" si="162"/>
        <v>0</v>
      </c>
      <c r="DB46" s="10">
        <f t="shared" si="163"/>
        <v>48587.215695209285</v>
      </c>
      <c r="DC46" s="10">
        <f t="shared" si="164"/>
        <v>0</v>
      </c>
      <c r="DD46" s="17">
        <f t="shared" si="165"/>
        <v>48587.215695209285</v>
      </c>
      <c r="DE46" s="59">
        <f t="shared" si="83"/>
        <v>3160373.1232528714</v>
      </c>
      <c r="DF46" s="10">
        <f t="shared" si="84"/>
        <v>0</v>
      </c>
      <c r="DG46" s="10">
        <f t="shared" si="85"/>
        <v>939644.59755459381</v>
      </c>
      <c r="DH46" s="10">
        <f t="shared" si="86"/>
        <v>2220728.5256982776</v>
      </c>
      <c r="DI46" s="22">
        <f t="shared" si="138"/>
        <v>0</v>
      </c>
      <c r="DJ46" s="10">
        <f t="shared" si="24"/>
        <v>140946.68963318906</v>
      </c>
      <c r="DK46" s="10">
        <f t="shared" si="25"/>
        <v>444145.70513965556</v>
      </c>
      <c r="DL46" s="17">
        <f t="shared" si="139"/>
        <v>585092.39477284462</v>
      </c>
      <c r="DM46" s="3">
        <f t="shared" si="87"/>
        <v>536505.17907763529</v>
      </c>
      <c r="DN46" s="21">
        <f t="shared" si="26"/>
        <v>3085434.6956210071</v>
      </c>
      <c r="DO46" s="29">
        <f t="shared" si="27"/>
        <v>16614030.655994248</v>
      </c>
    </row>
    <row r="47" spans="1:119" x14ac:dyDescent="0.25">
      <c r="A47">
        <v>0</v>
      </c>
      <c r="B47">
        <f t="shared" si="140"/>
        <v>72</v>
      </c>
      <c r="C47">
        <v>2050</v>
      </c>
      <c r="D47" s="82">
        <f t="shared" si="29"/>
        <v>54698.121571831391</v>
      </c>
      <c r="E47" s="57">
        <f t="shared" si="88"/>
        <v>21459.353598717436</v>
      </c>
      <c r="F47" s="65">
        <f t="shared" si="89"/>
        <v>73157.475170548831</v>
      </c>
      <c r="G47" s="65">
        <f t="shared" si="30"/>
        <v>76157.475170548831</v>
      </c>
      <c r="H47" s="2">
        <f t="shared" si="31"/>
        <v>54698.121571831391</v>
      </c>
      <c r="I47" s="64">
        <f t="shared" si="90"/>
        <v>0</v>
      </c>
      <c r="J47" s="65">
        <f t="shared" si="91"/>
        <v>58160.192760586331</v>
      </c>
      <c r="K47" s="65">
        <f t="shared" si="92"/>
        <v>58160.192760586331</v>
      </c>
      <c r="L47" s="65">
        <f t="shared" si="93"/>
        <v>236420.573926157</v>
      </c>
      <c r="M47" s="65">
        <f t="shared" si="94"/>
        <v>236420.573926157</v>
      </c>
      <c r="N47" s="65">
        <f t="shared" si="95"/>
        <v>504055.0039250814</v>
      </c>
      <c r="O47" s="65">
        <f t="shared" si="96"/>
        <v>504055.0039250814</v>
      </c>
      <c r="P47" s="65">
        <f t="shared" si="97"/>
        <v>962264.6567432856</v>
      </c>
      <c r="Q47" s="65">
        <f t="shared" si="98"/>
        <v>962264.6567432856</v>
      </c>
      <c r="R47" s="65">
        <f t="shared" si="99"/>
        <v>1221851.7644734492</v>
      </c>
      <c r="S47" s="65">
        <f t="shared" si="100"/>
        <v>1221851.7644734492</v>
      </c>
      <c r="T47" s="65">
        <f t="shared" si="101"/>
        <v>1832838.611272817</v>
      </c>
      <c r="U47" s="65">
        <f t="shared" si="102"/>
        <v>1832838.611272817</v>
      </c>
      <c r="V47" s="65">
        <f t="shared" si="103"/>
        <v>2438582505.6849613</v>
      </c>
      <c r="W47" s="6">
        <f t="shared" si="1"/>
        <v>0</v>
      </c>
      <c r="X47" s="65">
        <f t="shared" si="173"/>
        <v>0</v>
      </c>
      <c r="Y47" s="65">
        <f t="shared" si="174"/>
        <v>0</v>
      </c>
      <c r="Z47" s="65">
        <f t="shared" si="175"/>
        <v>0</v>
      </c>
      <c r="AA47" s="65">
        <f t="shared" si="176"/>
        <v>0</v>
      </c>
      <c r="AB47" s="65">
        <f t="shared" si="177"/>
        <v>0</v>
      </c>
      <c r="AC47" s="65">
        <f t="shared" si="178"/>
        <v>0</v>
      </c>
      <c r="AD47" s="65">
        <f t="shared" si="179"/>
        <v>0</v>
      </c>
      <c r="AE47" s="6">
        <f t="shared" si="2"/>
        <v>0</v>
      </c>
      <c r="AF47" s="2">
        <f t="shared" si="3"/>
        <v>0</v>
      </c>
      <c r="AG47" s="2">
        <f t="shared" si="4"/>
        <v>0</v>
      </c>
      <c r="AH47" s="2">
        <f t="shared" si="5"/>
        <v>0</v>
      </c>
      <c r="AI47" s="2">
        <f t="shared" si="141"/>
        <v>0</v>
      </c>
      <c r="AJ47" s="2">
        <f t="shared" si="142"/>
        <v>0</v>
      </c>
      <c r="AK47" s="2">
        <f t="shared" si="143"/>
        <v>0</v>
      </c>
      <c r="AL47" s="3">
        <f t="shared" si="144"/>
        <v>0</v>
      </c>
      <c r="AM47" s="64">
        <f t="shared" si="114"/>
        <v>0</v>
      </c>
      <c r="AN47" s="65">
        <f t="shared" si="115"/>
        <v>235810.92829973577</v>
      </c>
      <c r="AO47" s="65">
        <f t="shared" si="116"/>
        <v>235810.92829973577</v>
      </c>
      <c r="AP47" s="65">
        <f t="shared" si="117"/>
        <v>1463271.4325362607</v>
      </c>
      <c r="AQ47" s="65">
        <f t="shared" si="118"/>
        <v>1463271.4325362607</v>
      </c>
      <c r="AR47" s="65">
        <f t="shared" si="119"/>
        <v>2438582505.6849613</v>
      </c>
      <c r="AS47" s="64">
        <f t="shared" si="38"/>
        <v>0</v>
      </c>
      <c r="AT47" s="65">
        <f t="shared" si="39"/>
        <v>235810.92829973577</v>
      </c>
      <c r="AU47" s="64">
        <f t="shared" si="40"/>
        <v>235810.92829973577</v>
      </c>
      <c r="AV47" s="65">
        <f t="shared" si="41"/>
        <v>1463271.4325362607</v>
      </c>
      <c r="AW47" s="64">
        <f t="shared" si="42"/>
        <v>1463271.4325362607</v>
      </c>
      <c r="AX47" s="65">
        <f t="shared" si="43"/>
        <v>2438582505.6849613</v>
      </c>
      <c r="AY47" s="6">
        <f t="shared" si="44"/>
        <v>0</v>
      </c>
      <c r="AZ47" s="60">
        <f t="shared" si="120"/>
        <v>343349.65757947898</v>
      </c>
      <c r="BA47" s="59">
        <f t="shared" si="121"/>
        <v>343349.65757947898</v>
      </c>
      <c r="BB47" s="10">
        <f t="shared" si="145"/>
        <v>235810.92829973577</v>
      </c>
      <c r="BC47" s="10">
        <f t="shared" si="146"/>
        <v>107538.72927974322</v>
      </c>
      <c r="BD47" s="10">
        <f t="shared" si="147"/>
        <v>0</v>
      </c>
      <c r="BE47" s="22">
        <f t="shared" si="148"/>
        <v>0</v>
      </c>
      <c r="BF47" s="10">
        <f t="shared" si="149"/>
        <v>16130.809391961482</v>
      </c>
      <c r="BG47" s="10">
        <f t="shared" si="150"/>
        <v>0</v>
      </c>
      <c r="BH47" s="17">
        <f t="shared" si="151"/>
        <v>16130.809391961482</v>
      </c>
      <c r="BI47" s="21">
        <f t="shared" si="122"/>
        <v>3857158.8190644537</v>
      </c>
      <c r="BJ47" s="21">
        <f t="shared" si="8"/>
        <v>385715.88190644537</v>
      </c>
      <c r="BK47" s="21">
        <f t="shared" si="9"/>
        <v>16130.809391961482</v>
      </c>
      <c r="BL47" s="21">
        <f t="shared" si="52"/>
        <v>4259005.5103628607</v>
      </c>
      <c r="BM47" s="48">
        <f>SUM($BK$22:BK46)</f>
        <v>671363.71908314165</v>
      </c>
      <c r="BN47" s="48">
        <f t="shared" si="10"/>
        <v>3185795.0999813122</v>
      </c>
      <c r="BO47" s="48">
        <f t="shared" si="11"/>
        <v>604408.41259140265</v>
      </c>
      <c r="BP47" s="6">
        <f t="shared" si="152"/>
        <v>519607.74843141827</v>
      </c>
      <c r="BQ47" s="2">
        <f t="shared" si="12"/>
        <v>464909.62685958686</v>
      </c>
      <c r="BR47" s="2">
        <f t="shared" si="13"/>
        <v>511400.58954554558</v>
      </c>
      <c r="BS47" s="6">
        <f t="shared" si="153"/>
        <v>21149804.138345364</v>
      </c>
      <c r="BT47" s="2">
        <f t="shared" si="14"/>
        <v>21204502.259917196</v>
      </c>
      <c r="BU47" s="2">
        <f t="shared" si="15"/>
        <v>23324952.485908918</v>
      </c>
      <c r="BV47" s="6">
        <f t="shared" si="53"/>
        <v>519607.74843141827</v>
      </c>
      <c r="BW47" s="2">
        <f t="shared" si="54"/>
        <v>21459.353598717436</v>
      </c>
      <c r="BX47" s="2">
        <f t="shared" si="55"/>
        <v>76157.475170548831</v>
      </c>
      <c r="BY47" s="6">
        <f t="shared" si="56"/>
        <v>464909.62685958686</v>
      </c>
      <c r="BZ47" s="65">
        <f t="shared" si="166"/>
        <v>58160.192760586331</v>
      </c>
      <c r="CA47" s="65">
        <f t="shared" si="167"/>
        <v>178260.38116557067</v>
      </c>
      <c r="CB47" s="65">
        <f t="shared" si="168"/>
        <v>228489.05293342986</v>
      </c>
      <c r="CC47" s="65">
        <f t="shared" si="169"/>
        <v>0</v>
      </c>
      <c r="CD47" s="65">
        <f t="shared" si="170"/>
        <v>0</v>
      </c>
      <c r="CE47" s="65">
        <f t="shared" si="171"/>
        <v>0</v>
      </c>
      <c r="CF47" s="65">
        <f t="shared" si="172"/>
        <v>0</v>
      </c>
      <c r="CG47" s="6">
        <f t="shared" si="154"/>
        <v>5816.0192760586333</v>
      </c>
      <c r="CH47" s="2">
        <f t="shared" si="155"/>
        <v>21391.245739868478</v>
      </c>
      <c r="CI47" s="2">
        <f t="shared" si="156"/>
        <v>50267.591645354572</v>
      </c>
      <c r="CJ47" s="2">
        <f t="shared" si="157"/>
        <v>0</v>
      </c>
      <c r="CK47" s="2">
        <f t="shared" si="158"/>
        <v>0</v>
      </c>
      <c r="CL47" s="2">
        <f t="shared" si="159"/>
        <v>0</v>
      </c>
      <c r="CM47" s="2">
        <f t="shared" si="160"/>
        <v>0</v>
      </c>
      <c r="CN47" s="3">
        <f t="shared" si="161"/>
        <v>77474.856661281679</v>
      </c>
      <c r="CO47" s="64">
        <f t="shared" si="70"/>
        <v>0</v>
      </c>
      <c r="CP47" s="65">
        <f t="shared" si="71"/>
        <v>0</v>
      </c>
      <c r="CQ47" s="64">
        <f t="shared" si="72"/>
        <v>0</v>
      </c>
      <c r="CR47" s="65">
        <f t="shared" si="73"/>
        <v>998361.80567667377</v>
      </c>
      <c r="CS47" s="64">
        <f t="shared" si="74"/>
        <v>998361.80567667377</v>
      </c>
      <c r="CT47" s="65">
        <f t="shared" si="75"/>
        <v>2438117596.0581017</v>
      </c>
      <c r="CU47" s="6">
        <f t="shared" si="76"/>
        <v>0</v>
      </c>
      <c r="CV47" s="60">
        <f t="shared" si="77"/>
        <v>343349.65757947898</v>
      </c>
      <c r="CW47" s="59">
        <f t="shared" si="133"/>
        <v>343349.65757947898</v>
      </c>
      <c r="CX47" s="10">
        <f t="shared" si="78"/>
        <v>0</v>
      </c>
      <c r="CY47" s="10">
        <f t="shared" si="79"/>
        <v>343349.65757947898</v>
      </c>
      <c r="CZ47" s="10">
        <f t="shared" si="80"/>
        <v>0</v>
      </c>
      <c r="DA47" s="22">
        <f t="shared" si="162"/>
        <v>0</v>
      </c>
      <c r="DB47" s="10">
        <f t="shared" si="163"/>
        <v>51502.448636921843</v>
      </c>
      <c r="DC47" s="10">
        <f t="shared" si="164"/>
        <v>0</v>
      </c>
      <c r="DD47" s="17">
        <f t="shared" si="165"/>
        <v>51502.448636921843</v>
      </c>
      <c r="DE47" s="59">
        <f t="shared" si="83"/>
        <v>3529144.757560791</v>
      </c>
      <c r="DF47" s="10">
        <f t="shared" si="84"/>
        <v>0</v>
      </c>
      <c r="DG47" s="10">
        <f t="shared" si="85"/>
        <v>998361.80567667377</v>
      </c>
      <c r="DH47" s="10">
        <f t="shared" si="86"/>
        <v>2530782.951884117</v>
      </c>
      <c r="DI47" s="22">
        <f t="shared" si="138"/>
        <v>0</v>
      </c>
      <c r="DJ47" s="10">
        <f t="shared" si="24"/>
        <v>149754.27085150106</v>
      </c>
      <c r="DK47" s="10">
        <f t="shared" si="25"/>
        <v>506156.59037682344</v>
      </c>
      <c r="DL47" s="17">
        <f t="shared" si="139"/>
        <v>655910.86122832447</v>
      </c>
      <c r="DM47" s="3">
        <f t="shared" si="87"/>
        <v>604408.41259140265</v>
      </c>
      <c r="DN47" s="21">
        <f t="shared" si="26"/>
        <v>3381727.7117712544</v>
      </c>
      <c r="DO47" s="29">
        <f t="shared" si="27"/>
        <v>18287684.175005529</v>
      </c>
    </row>
    <row r="48" spans="1:119" s="31" customFormat="1" x14ac:dyDescent="0.25">
      <c r="A48" s="31">
        <v>0</v>
      </c>
      <c r="B48" s="31">
        <f t="shared" si="140"/>
        <v>73</v>
      </c>
      <c r="C48" s="31">
        <v>2051</v>
      </c>
      <c r="D48" s="83">
        <f t="shared" si="29"/>
        <v>56066.176704599267</v>
      </c>
      <c r="E48" s="58">
        <f t="shared" si="88"/>
        <v>22746.914814640484</v>
      </c>
      <c r="F48" s="67">
        <f t="shared" si="89"/>
        <v>75813.091519239752</v>
      </c>
      <c r="G48" s="67">
        <f t="shared" si="30"/>
        <v>78813.091519239752</v>
      </c>
      <c r="H48" s="30">
        <f t="shared" si="31"/>
        <v>56066.176704599267</v>
      </c>
      <c r="I48" s="66">
        <f t="shared" si="90"/>
        <v>0</v>
      </c>
      <c r="J48" s="67">
        <f t="shared" si="91"/>
        <v>60271.407757795612</v>
      </c>
      <c r="K48" s="67">
        <f t="shared" si="92"/>
        <v>60271.407757795612</v>
      </c>
      <c r="L48" s="67">
        <f t="shared" si="93"/>
        <v>245002.64075967649</v>
      </c>
      <c r="M48" s="67">
        <f t="shared" si="94"/>
        <v>245002.64075967649</v>
      </c>
      <c r="N48" s="67">
        <f t="shared" si="95"/>
        <v>522352.20056756184</v>
      </c>
      <c r="O48" s="67">
        <f t="shared" si="96"/>
        <v>522352.20056756184</v>
      </c>
      <c r="P48" s="67">
        <f t="shared" si="97"/>
        <v>997194.86378306686</v>
      </c>
      <c r="Q48" s="67">
        <f t="shared" si="98"/>
        <v>997194.86378306686</v>
      </c>
      <c r="R48" s="67">
        <f t="shared" si="99"/>
        <v>1266204.9835238354</v>
      </c>
      <c r="S48" s="67">
        <f t="shared" si="100"/>
        <v>1266204.9835238354</v>
      </c>
      <c r="T48" s="67">
        <f t="shared" si="101"/>
        <v>1899370.6528620203</v>
      </c>
      <c r="U48" s="67">
        <f t="shared" si="102"/>
        <v>1899370.6528620203</v>
      </c>
      <c r="V48" s="67">
        <f t="shared" si="103"/>
        <v>2527103050.6413255</v>
      </c>
      <c r="W48" s="32">
        <f t="shared" si="1"/>
        <v>0</v>
      </c>
      <c r="X48" s="67">
        <f t="shared" si="173"/>
        <v>0</v>
      </c>
      <c r="Y48" s="67">
        <f t="shared" si="174"/>
        <v>0</v>
      </c>
      <c r="Z48" s="67">
        <f t="shared" si="175"/>
        <v>0</v>
      </c>
      <c r="AA48" s="67">
        <f t="shared" si="176"/>
        <v>0</v>
      </c>
      <c r="AB48" s="67">
        <f t="shared" si="177"/>
        <v>0</v>
      </c>
      <c r="AC48" s="67">
        <f t="shared" si="178"/>
        <v>0</v>
      </c>
      <c r="AD48" s="67">
        <f t="shared" si="179"/>
        <v>0</v>
      </c>
      <c r="AE48" s="32">
        <f t="shared" si="2"/>
        <v>0</v>
      </c>
      <c r="AF48" s="30">
        <f t="shared" si="3"/>
        <v>0</v>
      </c>
      <c r="AG48" s="30">
        <f t="shared" si="4"/>
        <v>0</v>
      </c>
      <c r="AH48" s="30">
        <f t="shared" si="5"/>
        <v>0</v>
      </c>
      <c r="AI48" s="30">
        <f t="shared" si="141"/>
        <v>0</v>
      </c>
      <c r="AJ48" s="30">
        <f t="shared" si="142"/>
        <v>0</v>
      </c>
      <c r="AK48" s="30">
        <f t="shared" si="143"/>
        <v>0</v>
      </c>
      <c r="AL48" s="33">
        <f t="shared" si="144"/>
        <v>0</v>
      </c>
      <c r="AM48" s="66">
        <f t="shared" si="114"/>
        <v>0</v>
      </c>
      <c r="AN48" s="67">
        <f t="shared" si="115"/>
        <v>244370.86499701618</v>
      </c>
      <c r="AO48" s="67">
        <f t="shared" si="116"/>
        <v>244370.86499701618</v>
      </c>
      <c r="AP48" s="67">
        <f t="shared" si="117"/>
        <v>1516388.1855373268</v>
      </c>
      <c r="AQ48" s="67">
        <f t="shared" si="118"/>
        <v>1516388.1855373268</v>
      </c>
      <c r="AR48" s="67">
        <f t="shared" si="119"/>
        <v>2527103050.6413255</v>
      </c>
      <c r="AS48" s="66">
        <f t="shared" si="38"/>
        <v>0</v>
      </c>
      <c r="AT48" s="67">
        <f t="shared" si="39"/>
        <v>244370.86499701618</v>
      </c>
      <c r="AU48" s="66">
        <f t="shared" si="40"/>
        <v>244370.86499701618</v>
      </c>
      <c r="AV48" s="67">
        <f t="shared" si="41"/>
        <v>1516388.1855373268</v>
      </c>
      <c r="AW48" s="66">
        <f t="shared" si="42"/>
        <v>1516388.1855373268</v>
      </c>
      <c r="AX48" s="67">
        <f t="shared" si="43"/>
        <v>2527103050.6413255</v>
      </c>
      <c r="AY48" s="32">
        <f t="shared" si="44"/>
        <v>0</v>
      </c>
      <c r="AZ48" s="72">
        <f t="shared" si="120"/>
        <v>363950.63703424775</v>
      </c>
      <c r="BA48" s="62">
        <f t="shared" si="121"/>
        <v>363950.63703424775</v>
      </c>
      <c r="BB48" s="34">
        <f t="shared" si="145"/>
        <v>244370.86499701618</v>
      </c>
      <c r="BC48" s="34">
        <f t="shared" si="146"/>
        <v>119579.77203723157</v>
      </c>
      <c r="BD48" s="34">
        <f t="shared" si="147"/>
        <v>0</v>
      </c>
      <c r="BE48" s="37">
        <f t="shared" si="148"/>
        <v>0</v>
      </c>
      <c r="BF48" s="34">
        <f t="shared" si="149"/>
        <v>17936.965805584736</v>
      </c>
      <c r="BG48" s="34">
        <f t="shared" si="150"/>
        <v>0</v>
      </c>
      <c r="BH48" s="35">
        <f t="shared" si="151"/>
        <v>17936.965805584736</v>
      </c>
      <c r="BI48" s="36">
        <f t="shared" si="122"/>
        <v>4259005.5103628607</v>
      </c>
      <c r="BJ48" s="36">
        <f t="shared" si="8"/>
        <v>425900.55103628611</v>
      </c>
      <c r="BK48" s="36">
        <f t="shared" si="9"/>
        <v>17936.965805584736</v>
      </c>
      <c r="BL48" s="36">
        <f t="shared" si="52"/>
        <v>4702843.0272047315</v>
      </c>
      <c r="BM48" s="50">
        <f>SUM($BK$22:BK47)</f>
        <v>687494.52847510308</v>
      </c>
      <c r="BN48" s="50">
        <f t="shared" si="10"/>
        <v>3571510.9818877578</v>
      </c>
      <c r="BO48" s="50">
        <f t="shared" si="11"/>
        <v>679447.03959444491</v>
      </c>
      <c r="BP48" s="32">
        <f t="shared" si="152"/>
        <v>511400.58954554558</v>
      </c>
      <c r="BQ48" s="30">
        <f t="shared" si="12"/>
        <v>455334.41284094629</v>
      </c>
      <c r="BR48" s="30">
        <f t="shared" si="13"/>
        <v>500867.85412504093</v>
      </c>
      <c r="BS48" s="32">
        <f t="shared" si="153"/>
        <v>23324952.485908918</v>
      </c>
      <c r="BT48" s="30">
        <f t="shared" si="14"/>
        <v>23381018.662613519</v>
      </c>
      <c r="BU48" s="30">
        <f t="shared" si="15"/>
        <v>25719120.528874874</v>
      </c>
      <c r="BV48" s="32">
        <f t="shared" si="53"/>
        <v>511400.58954554558</v>
      </c>
      <c r="BW48" s="30">
        <f t="shared" si="54"/>
        <v>22746.914814640484</v>
      </c>
      <c r="BX48" s="30">
        <f t="shared" si="55"/>
        <v>78813.091519239752</v>
      </c>
      <c r="BY48" s="32">
        <f t="shared" si="56"/>
        <v>455334.41284094629</v>
      </c>
      <c r="BZ48" s="67">
        <f t="shared" si="166"/>
        <v>60271.407757795612</v>
      </c>
      <c r="CA48" s="67">
        <f t="shared" si="167"/>
        <v>184731.23300188087</v>
      </c>
      <c r="CB48" s="67">
        <f t="shared" si="168"/>
        <v>210331.7720812698</v>
      </c>
      <c r="CC48" s="67">
        <f t="shared" si="169"/>
        <v>0</v>
      </c>
      <c r="CD48" s="67">
        <f t="shared" si="170"/>
        <v>0</v>
      </c>
      <c r="CE48" s="67">
        <f t="shared" si="171"/>
        <v>0</v>
      </c>
      <c r="CF48" s="67">
        <f t="shared" si="172"/>
        <v>0</v>
      </c>
      <c r="CG48" s="32">
        <f t="shared" si="154"/>
        <v>6027.1407757795614</v>
      </c>
      <c r="CH48" s="30">
        <f t="shared" si="155"/>
        <v>22167.747960225704</v>
      </c>
      <c r="CI48" s="30">
        <f t="shared" si="156"/>
        <v>46272.989857879358</v>
      </c>
      <c r="CJ48" s="30">
        <f t="shared" si="157"/>
        <v>0</v>
      </c>
      <c r="CK48" s="30">
        <f t="shared" si="158"/>
        <v>0</v>
      </c>
      <c r="CL48" s="30">
        <f t="shared" si="159"/>
        <v>0</v>
      </c>
      <c r="CM48" s="30">
        <f t="shared" si="160"/>
        <v>0</v>
      </c>
      <c r="CN48" s="33">
        <f t="shared" si="161"/>
        <v>74467.878593884627</v>
      </c>
      <c r="CO48" s="66">
        <f t="shared" si="70"/>
        <v>0</v>
      </c>
      <c r="CP48" s="67">
        <f t="shared" si="71"/>
        <v>0</v>
      </c>
      <c r="CQ48" s="66">
        <f t="shared" si="72"/>
        <v>0</v>
      </c>
      <c r="CR48" s="67">
        <f t="shared" si="73"/>
        <v>1061053.7726963805</v>
      </c>
      <c r="CS48" s="66">
        <f t="shared" si="74"/>
        <v>1061053.7726963805</v>
      </c>
      <c r="CT48" s="67">
        <f t="shared" si="75"/>
        <v>2526647716.2284846</v>
      </c>
      <c r="CU48" s="32">
        <f t="shared" si="76"/>
        <v>0</v>
      </c>
      <c r="CV48" s="72">
        <f t="shared" si="77"/>
        <v>363950.63703424775</v>
      </c>
      <c r="CW48" s="62">
        <f t="shared" si="133"/>
        <v>363950.63703424775</v>
      </c>
      <c r="CX48" s="34">
        <f t="shared" si="78"/>
        <v>0</v>
      </c>
      <c r="CY48" s="34">
        <f t="shared" si="79"/>
        <v>363950.63703424775</v>
      </c>
      <c r="CZ48" s="34">
        <f t="shared" si="80"/>
        <v>0</v>
      </c>
      <c r="DA48" s="37">
        <f t="shared" si="162"/>
        <v>0</v>
      </c>
      <c r="DB48" s="34">
        <f t="shared" si="163"/>
        <v>54592.595555137159</v>
      </c>
      <c r="DC48" s="34">
        <f t="shared" si="164"/>
        <v>0</v>
      </c>
      <c r="DD48" s="35">
        <f t="shared" si="165"/>
        <v>54592.595555137159</v>
      </c>
      <c r="DE48" s="62">
        <f t="shared" si="83"/>
        <v>3935461.6189220054</v>
      </c>
      <c r="DF48" s="34">
        <f t="shared" si="84"/>
        <v>0</v>
      </c>
      <c r="DG48" s="34">
        <f t="shared" si="85"/>
        <v>1061053.7726963805</v>
      </c>
      <c r="DH48" s="34">
        <f t="shared" si="86"/>
        <v>2874407.8462256249</v>
      </c>
      <c r="DI48" s="37">
        <f t="shared" si="138"/>
        <v>0</v>
      </c>
      <c r="DJ48" s="34">
        <f t="shared" si="24"/>
        <v>159158.06590445706</v>
      </c>
      <c r="DK48" s="34">
        <f t="shared" si="25"/>
        <v>574881.56924512505</v>
      </c>
      <c r="DL48" s="35">
        <f t="shared" si="139"/>
        <v>734039.63514958206</v>
      </c>
      <c r="DM48" s="33">
        <f t="shared" si="87"/>
        <v>679447.03959444491</v>
      </c>
      <c r="DN48" s="36">
        <f t="shared" si="26"/>
        <v>3708618.9449174381</v>
      </c>
      <c r="DO48" s="38">
        <f t="shared" si="27"/>
        <v>20127734.130537026</v>
      </c>
    </row>
    <row r="49" spans="1:119" x14ac:dyDescent="0.25">
      <c r="A49">
        <v>0</v>
      </c>
      <c r="B49">
        <f t="shared" si="28"/>
        <v>74</v>
      </c>
      <c r="C49">
        <v>2052</v>
      </c>
      <c r="D49" s="82">
        <f t="shared" si="29"/>
        <v>57453.377037869242</v>
      </c>
      <c r="E49" s="57">
        <f t="shared" si="88"/>
        <v>24111.729703518915</v>
      </c>
      <c r="F49" s="65">
        <f t="shared" si="89"/>
        <v>78565.106741388154</v>
      </c>
      <c r="G49" s="65">
        <f t="shared" si="30"/>
        <v>81565.106741388154</v>
      </c>
      <c r="H49" s="2">
        <f t="shared" si="31"/>
        <v>57453.377037869242</v>
      </c>
      <c r="I49" s="64">
        <f t="shared" si="90"/>
        <v>0</v>
      </c>
      <c r="J49" s="65">
        <f t="shared" si="91"/>
        <v>62459.259859403595</v>
      </c>
      <c r="K49" s="65">
        <f t="shared" si="92"/>
        <v>62459.259859403595</v>
      </c>
      <c r="L49" s="65">
        <f t="shared" si="93"/>
        <v>253896.23661925274</v>
      </c>
      <c r="M49" s="65">
        <f t="shared" si="94"/>
        <v>253896.23661925274</v>
      </c>
      <c r="N49" s="65">
        <f t="shared" si="95"/>
        <v>541313.58544816438</v>
      </c>
      <c r="O49" s="65">
        <f t="shared" si="96"/>
        <v>541313.58544816438</v>
      </c>
      <c r="P49" s="65">
        <f t="shared" si="97"/>
        <v>1033393.0373383922</v>
      </c>
      <c r="Q49" s="65">
        <f t="shared" si="98"/>
        <v>1033393.0373383922</v>
      </c>
      <c r="R49" s="65">
        <f t="shared" si="99"/>
        <v>1312168.2244257506</v>
      </c>
      <c r="S49" s="65">
        <f t="shared" si="100"/>
        <v>1312168.2244257506</v>
      </c>
      <c r="T49" s="65">
        <f t="shared" si="101"/>
        <v>1968317.8075609116</v>
      </c>
      <c r="U49" s="65">
        <f t="shared" si="102"/>
        <v>1968317.8075609116</v>
      </c>
      <c r="V49" s="65">
        <f t="shared" si="103"/>
        <v>2618836891.3796058</v>
      </c>
      <c r="W49" s="6">
        <f t="shared" si="1"/>
        <v>0</v>
      </c>
      <c r="X49" s="65">
        <f t="shared" si="173"/>
        <v>0</v>
      </c>
      <c r="Y49" s="65">
        <f t="shared" si="174"/>
        <v>0</v>
      </c>
      <c r="Z49" s="65">
        <f t="shared" si="175"/>
        <v>0</v>
      </c>
      <c r="AA49" s="65">
        <f t="shared" si="176"/>
        <v>0</v>
      </c>
      <c r="AB49" s="65">
        <f t="shared" si="177"/>
        <v>0</v>
      </c>
      <c r="AC49" s="65">
        <f t="shared" si="178"/>
        <v>0</v>
      </c>
      <c r="AD49" s="65">
        <f t="shared" si="179"/>
        <v>0</v>
      </c>
      <c r="AE49" s="6">
        <f t="shared" si="2"/>
        <v>0</v>
      </c>
      <c r="AF49" s="2">
        <f t="shared" si="3"/>
        <v>0</v>
      </c>
      <c r="AG49" s="2">
        <f t="shared" si="4"/>
        <v>0</v>
      </c>
      <c r="AH49" s="2">
        <f t="shared" si="5"/>
        <v>0</v>
      </c>
      <c r="AI49" s="2">
        <f t="shared" ref="AI49:AI51" si="180">AB49*AI$21</f>
        <v>0</v>
      </c>
      <c r="AJ49" s="2">
        <f t="shared" ref="AJ49:AJ51" si="181">AC49*AJ$21</f>
        <v>0</v>
      </c>
      <c r="AK49" s="2">
        <f t="shared" ref="AK49:AK51" si="182">AD49*AK$21</f>
        <v>0</v>
      </c>
      <c r="AL49" s="3">
        <f t="shared" ref="AL49:AL51" si="183">SUM(AE49:AK49)</f>
        <v>0</v>
      </c>
      <c r="AM49" s="64">
        <f t="shared" si="114"/>
        <v>0</v>
      </c>
      <c r="AN49" s="65">
        <f t="shared" si="115"/>
        <v>253241.52739640785</v>
      </c>
      <c r="AO49" s="65">
        <f t="shared" si="116"/>
        <v>253241.52739640785</v>
      </c>
      <c r="AP49" s="65">
        <f t="shared" si="117"/>
        <v>1571433.0766723319</v>
      </c>
      <c r="AQ49" s="65">
        <f t="shared" si="118"/>
        <v>1571433.0766723319</v>
      </c>
      <c r="AR49" s="65">
        <f t="shared" si="119"/>
        <v>2618836891.3796058</v>
      </c>
      <c r="AS49" s="64">
        <f t="shared" si="38"/>
        <v>0</v>
      </c>
      <c r="AT49" s="65">
        <f t="shared" si="39"/>
        <v>253241.52739640785</v>
      </c>
      <c r="AU49" s="64">
        <f t="shared" si="40"/>
        <v>253241.52739640785</v>
      </c>
      <c r="AV49" s="65">
        <f t="shared" si="41"/>
        <v>1571433.0766723319</v>
      </c>
      <c r="AW49" s="64">
        <f t="shared" si="42"/>
        <v>1571433.0766723319</v>
      </c>
      <c r="AX49" s="65">
        <f t="shared" si="43"/>
        <v>2618836891.3796058</v>
      </c>
      <c r="AY49" s="6">
        <f t="shared" si="44"/>
        <v>0</v>
      </c>
      <c r="AZ49" s="60">
        <f t="shared" si="120"/>
        <v>385787.67525630264</v>
      </c>
      <c r="BA49" s="59">
        <f t="shared" si="121"/>
        <v>385787.67525630264</v>
      </c>
      <c r="BB49" s="10">
        <f t="shared" ref="BB49:BB51" si="184">IF(BA49&lt;AS49,0,IF(BA49&gt;AT49,AT49-AS49,BA49-AS49))</f>
        <v>253241.52739640785</v>
      </c>
      <c r="BC49" s="10">
        <f t="shared" ref="BC49:BC51" si="185">IF(BA49&lt;AU49,0,IF(BA49&gt;AV49,AV49-AU49,BA49-AU49))</f>
        <v>132546.14785989479</v>
      </c>
      <c r="BD49" s="10">
        <f t="shared" ref="BD49:BD51" si="186">IF(BA49&lt;AW49,0,IF(BA49&gt;AX49,AX49-AW49,BA49-AW49))</f>
        <v>0</v>
      </c>
      <c r="BE49" s="22">
        <f t="shared" ref="BE49:BE51" si="187">BB49*BE$21</f>
        <v>0</v>
      </c>
      <c r="BF49" s="10">
        <f t="shared" ref="BF49:BF51" si="188">BC49*BF$21</f>
        <v>19881.922178984216</v>
      </c>
      <c r="BG49" s="10">
        <f t="shared" ref="BG49:BG51" si="189">BD49*BG$21</f>
        <v>0</v>
      </c>
      <c r="BH49" s="17">
        <f t="shared" ref="BH49:BH51" si="190">SUM(BE49:BG49)</f>
        <v>19881.922178984216</v>
      </c>
      <c r="BI49" s="21">
        <f t="shared" si="122"/>
        <v>4702843.0272047315</v>
      </c>
      <c r="BJ49" s="21">
        <f t="shared" si="8"/>
        <v>470284.30272047315</v>
      </c>
      <c r="BK49" s="21">
        <f t="shared" si="9"/>
        <v>19881.922178984216</v>
      </c>
      <c r="BL49" s="21">
        <f t="shared" si="52"/>
        <v>5193009.2521041892</v>
      </c>
      <c r="BM49" s="48">
        <f>SUM($BK$22:BK48)</f>
        <v>705431.49428068777</v>
      </c>
      <c r="BN49" s="48">
        <f t="shared" si="10"/>
        <v>3997411.5329240439</v>
      </c>
      <c r="BO49" s="48">
        <f t="shared" si="11"/>
        <v>762370.76036836603</v>
      </c>
      <c r="BP49" s="6">
        <f t="shared" ref="BP49:BP51" si="191">BR48</f>
        <v>500867.85412504093</v>
      </c>
      <c r="BQ49" s="2">
        <f t="shared" si="12"/>
        <v>443414.47708717169</v>
      </c>
      <c r="BR49" s="2">
        <f t="shared" si="13"/>
        <v>487755.92479588889</v>
      </c>
      <c r="BS49" s="6">
        <f t="shared" ref="BS49:BS51" si="192">BU48</f>
        <v>25719120.528874874</v>
      </c>
      <c r="BT49" s="2">
        <f t="shared" si="14"/>
        <v>25776573.905912742</v>
      </c>
      <c r="BU49" s="2">
        <f t="shared" si="15"/>
        <v>28354231.296504017</v>
      </c>
      <c r="BV49" s="6">
        <f t="shared" ref="BV49:BV51" si="193">BP49</f>
        <v>500867.85412504093</v>
      </c>
      <c r="BW49" s="2">
        <f t="shared" si="54"/>
        <v>24111.729703518915</v>
      </c>
      <c r="BX49" s="2">
        <f t="shared" si="55"/>
        <v>81565.106741388154</v>
      </c>
      <c r="BY49" s="6">
        <f t="shared" ref="BY49:BY51" si="194">BV49+BW49-BX49</f>
        <v>443414.47708717169</v>
      </c>
      <c r="BZ49" s="65">
        <f t="shared" si="166"/>
        <v>62459.259859403595</v>
      </c>
      <c r="CA49" s="65">
        <f t="shared" si="167"/>
        <v>191436.97675984915</v>
      </c>
      <c r="CB49" s="65">
        <f t="shared" si="168"/>
        <v>189518.24046791895</v>
      </c>
      <c r="CC49" s="65">
        <f t="shared" si="169"/>
        <v>0</v>
      </c>
      <c r="CD49" s="65">
        <f t="shared" si="170"/>
        <v>0</v>
      </c>
      <c r="CE49" s="65">
        <f t="shared" si="171"/>
        <v>0</v>
      </c>
      <c r="CF49" s="65">
        <f t="shared" si="172"/>
        <v>0</v>
      </c>
      <c r="CG49" s="6">
        <f t="shared" ref="CG49:CG51" si="195">BZ49*CG$21</f>
        <v>6245.9259859403601</v>
      </c>
      <c r="CH49" s="2">
        <f t="shared" ref="CH49:CH51" si="196">CA49*CH$21</f>
        <v>22972.437211181896</v>
      </c>
      <c r="CI49" s="2">
        <f t="shared" ref="CI49:CI51" si="197">CB49*CI$21</f>
        <v>41694.012902942166</v>
      </c>
      <c r="CJ49" s="2">
        <f t="shared" ref="CJ49:CJ51" si="198">CC49*CJ$21</f>
        <v>0</v>
      </c>
      <c r="CK49" s="2">
        <f t="shared" ref="CK49:CK51" si="199">CD49*CK$21</f>
        <v>0</v>
      </c>
      <c r="CL49" s="2">
        <f t="shared" ref="CL49:CL51" si="200">CE49*CL$21</f>
        <v>0</v>
      </c>
      <c r="CM49" s="2">
        <f t="shared" ref="CM49:CM51" si="201">CF49*CM$21</f>
        <v>0</v>
      </c>
      <c r="CN49" s="3">
        <f t="shared" ref="CN49:CN51" si="202">SUM(CG49:CM49)</f>
        <v>70912.37610006443</v>
      </c>
      <c r="CO49" s="64">
        <f t="shared" si="70"/>
        <v>0</v>
      </c>
      <c r="CP49" s="65">
        <f t="shared" si="71"/>
        <v>0</v>
      </c>
      <c r="CQ49" s="64">
        <f t="shared" si="72"/>
        <v>0</v>
      </c>
      <c r="CR49" s="65">
        <f t="shared" si="73"/>
        <v>1128018.5995851601</v>
      </c>
      <c r="CS49" s="64">
        <f t="shared" si="74"/>
        <v>1128018.5995851601</v>
      </c>
      <c r="CT49" s="65">
        <f t="shared" si="75"/>
        <v>2618393476.9025183</v>
      </c>
      <c r="CU49" s="6">
        <f t="shared" si="76"/>
        <v>0</v>
      </c>
      <c r="CV49" s="60">
        <f t="shared" si="77"/>
        <v>385787.67525630264</v>
      </c>
      <c r="CW49" s="59">
        <f t="shared" si="133"/>
        <v>385787.67525630264</v>
      </c>
      <c r="CX49" s="10">
        <f t="shared" si="78"/>
        <v>0</v>
      </c>
      <c r="CY49" s="10">
        <f t="shared" si="79"/>
        <v>385787.67525630264</v>
      </c>
      <c r="CZ49" s="10">
        <f t="shared" si="80"/>
        <v>0</v>
      </c>
      <c r="DA49" s="22">
        <f t="shared" ref="DA49:DA51" si="203">CX49*DA$21</f>
        <v>0</v>
      </c>
      <c r="DB49" s="10">
        <f t="shared" ref="DB49:DB51" si="204">CY49*DB$21</f>
        <v>57868.151288445391</v>
      </c>
      <c r="DC49" s="10">
        <f t="shared" ref="DC49:DC51" si="205">CZ49*DC$21</f>
        <v>0</v>
      </c>
      <c r="DD49" s="17">
        <f t="shared" ref="DD49:DD51" si="206">SUM(DA49:DC49)</f>
        <v>57868.151288445391</v>
      </c>
      <c r="DE49" s="59">
        <f t="shared" si="83"/>
        <v>4383199.2081803465</v>
      </c>
      <c r="DF49" s="10">
        <f t="shared" si="84"/>
        <v>0</v>
      </c>
      <c r="DG49" s="10">
        <f t="shared" si="85"/>
        <v>1128018.5995851601</v>
      </c>
      <c r="DH49" s="10">
        <f t="shared" si="86"/>
        <v>3255180.6085951864</v>
      </c>
      <c r="DI49" s="22">
        <f t="shared" si="138"/>
        <v>0</v>
      </c>
      <c r="DJ49" s="10">
        <f t="shared" si="24"/>
        <v>169202.78993777401</v>
      </c>
      <c r="DK49" s="10">
        <f t="shared" si="25"/>
        <v>651036.1217190373</v>
      </c>
      <c r="DL49" s="17">
        <f t="shared" si="139"/>
        <v>820238.91165681137</v>
      </c>
      <c r="DM49" s="3">
        <f t="shared" si="87"/>
        <v>762370.76036836603</v>
      </c>
      <c r="DN49" s="21">
        <f t="shared" si="26"/>
        <v>4069252.794224876</v>
      </c>
      <c r="DO49" s="29">
        <f t="shared" si="27"/>
        <v>22150735.588775039</v>
      </c>
    </row>
    <row r="50" spans="1:119" x14ac:dyDescent="0.25">
      <c r="A50">
        <v>0</v>
      </c>
      <c r="B50">
        <f t="shared" si="28"/>
        <v>75</v>
      </c>
      <c r="C50">
        <v>2053</v>
      </c>
      <c r="D50" s="82">
        <f t="shared" si="29"/>
        <v>58858.586630370482</v>
      </c>
      <c r="E50" s="57">
        <f t="shared" si="88"/>
        <v>25558.433485730053</v>
      </c>
      <c r="F50" s="65">
        <f t="shared" si="89"/>
        <v>81417.020116100539</v>
      </c>
      <c r="G50" s="65">
        <f t="shared" si="30"/>
        <v>84417.020116100539</v>
      </c>
      <c r="H50" s="2">
        <f t="shared" si="31"/>
        <v>58858.586630370482</v>
      </c>
      <c r="I50" s="64">
        <f t="shared" si="90"/>
        <v>0</v>
      </c>
      <c r="J50" s="65">
        <f t="shared" si="91"/>
        <v>64726.530992299944</v>
      </c>
      <c r="K50" s="65">
        <f t="shared" si="92"/>
        <v>64726.530992299944</v>
      </c>
      <c r="L50" s="65">
        <f t="shared" si="93"/>
        <v>263112.6700085316</v>
      </c>
      <c r="M50" s="65">
        <f t="shared" si="94"/>
        <v>263112.6700085316</v>
      </c>
      <c r="N50" s="65">
        <f t="shared" si="95"/>
        <v>560963.26859993278</v>
      </c>
      <c r="O50" s="65">
        <f t="shared" si="96"/>
        <v>560963.26859993278</v>
      </c>
      <c r="P50" s="65">
        <f t="shared" si="97"/>
        <v>1070905.2045937758</v>
      </c>
      <c r="Q50" s="65">
        <f t="shared" si="98"/>
        <v>1070905.2045937758</v>
      </c>
      <c r="R50" s="65">
        <f t="shared" si="99"/>
        <v>1359799.9309724052</v>
      </c>
      <c r="S50" s="65">
        <f t="shared" si="100"/>
        <v>1359799.9309724052</v>
      </c>
      <c r="T50" s="65">
        <f t="shared" si="101"/>
        <v>2039767.7439753728</v>
      </c>
      <c r="U50" s="65">
        <f t="shared" si="102"/>
        <v>2039767.7439753728</v>
      </c>
      <c r="V50" s="65">
        <f t="shared" si="103"/>
        <v>2713900670.5366855</v>
      </c>
      <c r="W50" s="6">
        <f t="shared" si="1"/>
        <v>0</v>
      </c>
      <c r="X50" s="65">
        <f t="shared" si="173"/>
        <v>0</v>
      </c>
      <c r="Y50" s="65">
        <f t="shared" si="174"/>
        <v>0</v>
      </c>
      <c r="Z50" s="65">
        <f t="shared" si="175"/>
        <v>0</v>
      </c>
      <c r="AA50" s="65">
        <f t="shared" si="176"/>
        <v>0</v>
      </c>
      <c r="AB50" s="65">
        <f t="shared" si="177"/>
        <v>0</v>
      </c>
      <c r="AC50" s="65">
        <f t="shared" si="178"/>
        <v>0</v>
      </c>
      <c r="AD50" s="65">
        <f t="shared" si="179"/>
        <v>0</v>
      </c>
      <c r="AE50" s="6">
        <f t="shared" si="2"/>
        <v>0</v>
      </c>
      <c r="AF50" s="2">
        <f t="shared" si="3"/>
        <v>0</v>
      </c>
      <c r="AG50" s="2">
        <f t="shared" si="4"/>
        <v>0</v>
      </c>
      <c r="AH50" s="2">
        <f t="shared" si="5"/>
        <v>0</v>
      </c>
      <c r="AI50" s="2">
        <f t="shared" si="180"/>
        <v>0</v>
      </c>
      <c r="AJ50" s="2">
        <f t="shared" si="181"/>
        <v>0</v>
      </c>
      <c r="AK50" s="2">
        <f t="shared" si="182"/>
        <v>0</v>
      </c>
      <c r="AL50" s="3">
        <f t="shared" si="183"/>
        <v>0</v>
      </c>
      <c r="AM50" s="64">
        <f t="shared" si="114"/>
        <v>0</v>
      </c>
      <c r="AN50" s="65">
        <f t="shared" si="115"/>
        <v>262434.19484089746</v>
      </c>
      <c r="AO50" s="65">
        <f t="shared" si="116"/>
        <v>262434.19484089746</v>
      </c>
      <c r="AP50" s="65">
        <f t="shared" si="117"/>
        <v>1628476.0973555376</v>
      </c>
      <c r="AQ50" s="65">
        <f t="shared" si="118"/>
        <v>1628476.0973555376</v>
      </c>
      <c r="AR50" s="65">
        <f t="shared" si="119"/>
        <v>2713900670.5366855</v>
      </c>
      <c r="AS50" s="64">
        <f t="shared" si="38"/>
        <v>0</v>
      </c>
      <c r="AT50" s="65">
        <f t="shared" si="39"/>
        <v>262434.19484089746</v>
      </c>
      <c r="AU50" s="64">
        <f t="shared" si="40"/>
        <v>262434.19484089746</v>
      </c>
      <c r="AV50" s="65">
        <f t="shared" si="41"/>
        <v>1628476.0973555376</v>
      </c>
      <c r="AW50" s="64">
        <f t="shared" si="42"/>
        <v>1628476.0973555376</v>
      </c>
      <c r="AX50" s="65">
        <f t="shared" si="43"/>
        <v>2713900670.5366855</v>
      </c>
      <c r="AY50" s="6">
        <f t="shared" si="44"/>
        <v>0</v>
      </c>
      <c r="AZ50" s="60">
        <f t="shared" si="120"/>
        <v>408934.93577168084</v>
      </c>
      <c r="BA50" s="59">
        <f t="shared" si="121"/>
        <v>408934.93577168084</v>
      </c>
      <c r="BB50" s="10">
        <f t="shared" si="184"/>
        <v>262434.19484089746</v>
      </c>
      <c r="BC50" s="10">
        <f t="shared" si="185"/>
        <v>146500.74093078339</v>
      </c>
      <c r="BD50" s="10">
        <f t="shared" si="186"/>
        <v>0</v>
      </c>
      <c r="BE50" s="22">
        <f t="shared" si="187"/>
        <v>0</v>
      </c>
      <c r="BF50" s="10">
        <f t="shared" si="188"/>
        <v>21975.111139617507</v>
      </c>
      <c r="BG50" s="10">
        <f t="shared" si="189"/>
        <v>0</v>
      </c>
      <c r="BH50" s="17">
        <f t="shared" si="190"/>
        <v>21975.111139617507</v>
      </c>
      <c r="BI50" s="21">
        <f t="shared" si="122"/>
        <v>5193009.2521041892</v>
      </c>
      <c r="BJ50" s="21">
        <f t="shared" si="8"/>
        <v>519300.92521041894</v>
      </c>
      <c r="BK50" s="21">
        <f t="shared" si="9"/>
        <v>21975.111139617507</v>
      </c>
      <c r="BL50" s="21">
        <f t="shared" si="52"/>
        <v>5734285.2884542262</v>
      </c>
      <c r="BM50" s="48">
        <f>SUM($BK$22:BK49)</f>
        <v>725313.41645967204</v>
      </c>
      <c r="BN50" s="48">
        <f t="shared" si="10"/>
        <v>4467695.8356445171</v>
      </c>
      <c r="BO50" s="48">
        <f t="shared" si="11"/>
        <v>854006.97595798655</v>
      </c>
      <c r="BP50" s="6">
        <f t="shared" si="191"/>
        <v>487755.92479588889</v>
      </c>
      <c r="BQ50" s="2">
        <f t="shared" si="12"/>
        <v>428897.33816551842</v>
      </c>
      <c r="BR50" s="2">
        <f t="shared" si="13"/>
        <v>471787.07198207028</v>
      </c>
      <c r="BS50" s="6">
        <f t="shared" si="192"/>
        <v>28354231.296504017</v>
      </c>
      <c r="BT50" s="2">
        <f t="shared" si="14"/>
        <v>28413089.883134387</v>
      </c>
      <c r="BU50" s="2">
        <f t="shared" si="15"/>
        <v>31254398.871447828</v>
      </c>
      <c r="BV50" s="6">
        <f t="shared" si="193"/>
        <v>487755.92479588889</v>
      </c>
      <c r="BW50" s="2">
        <f t="shared" si="54"/>
        <v>25558.433485730053</v>
      </c>
      <c r="BX50" s="2">
        <f t="shared" si="55"/>
        <v>84417.020116100539</v>
      </c>
      <c r="BY50" s="6">
        <f t="shared" si="194"/>
        <v>428897.33816551836</v>
      </c>
      <c r="BZ50" s="65">
        <f t="shared" si="166"/>
        <v>64726.530992299944</v>
      </c>
      <c r="CA50" s="65">
        <f t="shared" si="167"/>
        <v>198386.13901623164</v>
      </c>
      <c r="CB50" s="65">
        <f t="shared" si="168"/>
        <v>165784.66815698677</v>
      </c>
      <c r="CC50" s="65">
        <f t="shared" si="169"/>
        <v>0</v>
      </c>
      <c r="CD50" s="65">
        <f t="shared" si="170"/>
        <v>0</v>
      </c>
      <c r="CE50" s="65">
        <f t="shared" si="171"/>
        <v>0</v>
      </c>
      <c r="CF50" s="65">
        <f t="shared" si="172"/>
        <v>0</v>
      </c>
      <c r="CG50" s="6">
        <f t="shared" si="195"/>
        <v>6472.653099229995</v>
      </c>
      <c r="CH50" s="2">
        <f t="shared" si="196"/>
        <v>23806.336681947796</v>
      </c>
      <c r="CI50" s="2">
        <f t="shared" si="197"/>
        <v>36472.626994537088</v>
      </c>
      <c r="CJ50" s="2">
        <f t="shared" si="198"/>
        <v>0</v>
      </c>
      <c r="CK50" s="2">
        <f t="shared" si="199"/>
        <v>0</v>
      </c>
      <c r="CL50" s="2">
        <f t="shared" si="200"/>
        <v>0</v>
      </c>
      <c r="CM50" s="2">
        <f t="shared" si="201"/>
        <v>0</v>
      </c>
      <c r="CN50" s="3">
        <f t="shared" si="202"/>
        <v>66751.61677571488</v>
      </c>
      <c r="CO50" s="64">
        <f t="shared" si="70"/>
        <v>0</v>
      </c>
      <c r="CP50" s="65">
        <f t="shared" si="71"/>
        <v>0</v>
      </c>
      <c r="CQ50" s="64">
        <f t="shared" si="72"/>
        <v>0</v>
      </c>
      <c r="CR50" s="65">
        <f t="shared" si="73"/>
        <v>1199578.7591900192</v>
      </c>
      <c r="CS50" s="64">
        <f t="shared" si="74"/>
        <v>1199578.7591900192</v>
      </c>
      <c r="CT50" s="65">
        <f t="shared" si="75"/>
        <v>2713471773.1985202</v>
      </c>
      <c r="CU50" s="6">
        <f t="shared" si="76"/>
        <v>0</v>
      </c>
      <c r="CV50" s="60">
        <f t="shared" si="77"/>
        <v>408934.93577168084</v>
      </c>
      <c r="CW50" s="59">
        <f t="shared" si="133"/>
        <v>408934.93577168084</v>
      </c>
      <c r="CX50" s="10">
        <f t="shared" si="78"/>
        <v>0</v>
      </c>
      <c r="CY50" s="10">
        <f t="shared" si="79"/>
        <v>408934.93577168084</v>
      </c>
      <c r="CZ50" s="10">
        <f t="shared" si="80"/>
        <v>0</v>
      </c>
      <c r="DA50" s="22">
        <f t="shared" si="203"/>
        <v>0</v>
      </c>
      <c r="DB50" s="10">
        <f t="shared" si="204"/>
        <v>61340.240365752121</v>
      </c>
      <c r="DC50" s="10">
        <f t="shared" si="205"/>
        <v>0</v>
      </c>
      <c r="DD50" s="17">
        <f t="shared" si="206"/>
        <v>61340.240365752121</v>
      </c>
      <c r="DE50" s="59">
        <f t="shared" si="83"/>
        <v>4876630.7714161975</v>
      </c>
      <c r="DF50" s="10">
        <f t="shared" si="84"/>
        <v>0</v>
      </c>
      <c r="DG50" s="10">
        <f t="shared" si="85"/>
        <v>1199578.7591900192</v>
      </c>
      <c r="DH50" s="10">
        <f t="shared" si="86"/>
        <v>3677052.0122261783</v>
      </c>
      <c r="DI50" s="22">
        <f t="shared" si="138"/>
        <v>0</v>
      </c>
      <c r="DJ50" s="10">
        <f t="shared" si="24"/>
        <v>179936.81387850287</v>
      </c>
      <c r="DK50" s="10">
        <f t="shared" si="25"/>
        <v>735410.40244523576</v>
      </c>
      <c r="DL50" s="17">
        <f t="shared" si="139"/>
        <v>915347.21632373868</v>
      </c>
      <c r="DM50" s="3">
        <f t="shared" si="87"/>
        <v>854006.97595798655</v>
      </c>
      <c r="DN50" s="21">
        <f t="shared" si="26"/>
        <v>4467094.1332876692</v>
      </c>
      <c r="DO50" s="29">
        <f t="shared" si="27"/>
        <v>24374893.088012237</v>
      </c>
    </row>
    <row r="51" spans="1:119" x14ac:dyDescent="0.25">
      <c r="A51">
        <v>0</v>
      </c>
      <c r="B51">
        <f t="shared" si="28"/>
        <v>76</v>
      </c>
      <c r="C51">
        <v>2054</v>
      </c>
      <c r="D51" s="82">
        <f t="shared" si="29"/>
        <v>60280.518451441123</v>
      </c>
      <c r="E51" s="57">
        <f t="shared" si="88"/>
        <v>27091.939494873859</v>
      </c>
      <c r="F51" s="65">
        <f t="shared" si="89"/>
        <v>84372.457946314986</v>
      </c>
      <c r="G51" s="65">
        <f t="shared" si="30"/>
        <v>87372.457946314986</v>
      </c>
      <c r="H51" s="2">
        <f t="shared" si="31"/>
        <v>60280.518451441123</v>
      </c>
      <c r="I51" s="64">
        <f t="shared" si="90"/>
        <v>0</v>
      </c>
      <c r="J51" s="65">
        <f t="shared" si="91"/>
        <v>67076.104067320426</v>
      </c>
      <c r="K51" s="65">
        <f t="shared" si="92"/>
        <v>67076.104067320426</v>
      </c>
      <c r="L51" s="65">
        <f t="shared" si="93"/>
        <v>272663.65992984129</v>
      </c>
      <c r="M51" s="65">
        <f t="shared" si="94"/>
        <v>272663.65992984129</v>
      </c>
      <c r="N51" s="65">
        <f t="shared" si="95"/>
        <v>581326.23525011039</v>
      </c>
      <c r="O51" s="65">
        <f t="shared" si="96"/>
        <v>581326.23525011039</v>
      </c>
      <c r="P51" s="65">
        <f t="shared" si="97"/>
        <v>1109779.0635205298</v>
      </c>
      <c r="Q51" s="65">
        <f t="shared" si="98"/>
        <v>1109779.0635205298</v>
      </c>
      <c r="R51" s="65">
        <f t="shared" si="99"/>
        <v>1409160.6684667035</v>
      </c>
      <c r="S51" s="65">
        <f t="shared" si="100"/>
        <v>1409160.6684667035</v>
      </c>
      <c r="T51" s="65">
        <f t="shared" si="101"/>
        <v>2113811.3130816789</v>
      </c>
      <c r="U51" s="65">
        <f t="shared" si="102"/>
        <v>2113811.3130816789</v>
      </c>
      <c r="V51" s="65">
        <f t="shared" si="103"/>
        <v>2812415264.8771672</v>
      </c>
      <c r="W51" s="6">
        <f t="shared" si="1"/>
        <v>0</v>
      </c>
      <c r="X51" s="65">
        <f t="shared" si="173"/>
        <v>0</v>
      </c>
      <c r="Y51" s="65">
        <f t="shared" si="174"/>
        <v>0</v>
      </c>
      <c r="Z51" s="65">
        <f t="shared" si="175"/>
        <v>0</v>
      </c>
      <c r="AA51" s="65">
        <f t="shared" si="176"/>
        <v>0</v>
      </c>
      <c r="AB51" s="65">
        <f t="shared" si="177"/>
        <v>0</v>
      </c>
      <c r="AC51" s="65">
        <f t="shared" si="178"/>
        <v>0</v>
      </c>
      <c r="AD51" s="65">
        <f t="shared" si="179"/>
        <v>0</v>
      </c>
      <c r="AE51" s="6">
        <f t="shared" si="2"/>
        <v>0</v>
      </c>
      <c r="AF51" s="2">
        <f t="shared" si="3"/>
        <v>0</v>
      </c>
      <c r="AG51" s="2">
        <f t="shared" si="4"/>
        <v>0</v>
      </c>
      <c r="AH51" s="2">
        <f t="shared" si="5"/>
        <v>0</v>
      </c>
      <c r="AI51" s="2">
        <f t="shared" si="180"/>
        <v>0</v>
      </c>
      <c r="AJ51" s="2">
        <f t="shared" si="181"/>
        <v>0</v>
      </c>
      <c r="AK51" s="2">
        <f t="shared" si="182"/>
        <v>0</v>
      </c>
      <c r="AL51" s="3">
        <f t="shared" si="183"/>
        <v>0</v>
      </c>
      <c r="AM51" s="64">
        <f t="shared" si="114"/>
        <v>0</v>
      </c>
      <c r="AN51" s="65">
        <f t="shared" si="115"/>
        <v>271960.55611362203</v>
      </c>
      <c r="AO51" s="65">
        <f t="shared" si="116"/>
        <v>271960.55611362203</v>
      </c>
      <c r="AP51" s="65">
        <f t="shared" si="117"/>
        <v>1687589.7796895436</v>
      </c>
      <c r="AQ51" s="65">
        <f t="shared" si="118"/>
        <v>1687589.7796895436</v>
      </c>
      <c r="AR51" s="65">
        <f t="shared" si="119"/>
        <v>2812415264.8771672</v>
      </c>
      <c r="AS51" s="64">
        <f t="shared" si="38"/>
        <v>0</v>
      </c>
      <c r="AT51" s="65">
        <f t="shared" si="39"/>
        <v>271960.55611362203</v>
      </c>
      <c r="AU51" s="64">
        <f t="shared" si="40"/>
        <v>271960.55611362203</v>
      </c>
      <c r="AV51" s="65">
        <f t="shared" si="41"/>
        <v>1687589.7796895439</v>
      </c>
      <c r="AW51" s="64">
        <f t="shared" si="42"/>
        <v>1687589.7796895439</v>
      </c>
      <c r="AX51" s="65">
        <f t="shared" si="43"/>
        <v>2812415264.8771672</v>
      </c>
      <c r="AY51" s="6">
        <f t="shared" si="44"/>
        <v>0</v>
      </c>
      <c r="AZ51" s="60">
        <f t="shared" si="120"/>
        <v>433471.03191798175</v>
      </c>
      <c r="BA51" s="59">
        <f t="shared" si="121"/>
        <v>433471.03191798175</v>
      </c>
      <c r="BB51" s="10">
        <f t="shared" si="184"/>
        <v>271960.55611362203</v>
      </c>
      <c r="BC51" s="10">
        <f t="shared" si="185"/>
        <v>161510.47580435971</v>
      </c>
      <c r="BD51" s="10">
        <f t="shared" si="186"/>
        <v>0</v>
      </c>
      <c r="BE51" s="22">
        <f t="shared" si="187"/>
        <v>0</v>
      </c>
      <c r="BF51" s="10">
        <f t="shared" si="188"/>
        <v>24226.571370653957</v>
      </c>
      <c r="BG51" s="10">
        <f t="shared" si="189"/>
        <v>0</v>
      </c>
      <c r="BH51" s="17">
        <f t="shared" si="190"/>
        <v>24226.571370653957</v>
      </c>
      <c r="BI51" s="21">
        <f t="shared" si="122"/>
        <v>5734285.2884542262</v>
      </c>
      <c r="BJ51" s="21">
        <f t="shared" si="8"/>
        <v>573428.52884542267</v>
      </c>
      <c r="BK51" s="21">
        <f t="shared" si="9"/>
        <v>24226.571370653957</v>
      </c>
      <c r="BL51" s="21">
        <f t="shared" si="52"/>
        <v>6331940.3886703029</v>
      </c>
      <c r="BM51" s="48">
        <f>SUM($BK$22:BK50)</f>
        <v>747288.52759928955</v>
      </c>
      <c r="BN51" s="48">
        <f t="shared" si="10"/>
        <v>4986996.7608549371</v>
      </c>
      <c r="BO51" s="48">
        <f t="shared" si="11"/>
        <v>955268.74245894083</v>
      </c>
      <c r="BP51" s="6">
        <f t="shared" si="191"/>
        <v>471787.07198207028</v>
      </c>
      <c r="BQ51" s="2">
        <f t="shared" si="12"/>
        <v>411506.55353062914</v>
      </c>
      <c r="BR51" s="2">
        <f t="shared" si="13"/>
        <v>452657.2088836921</v>
      </c>
      <c r="BS51" s="6">
        <f t="shared" si="192"/>
        <v>31254398.871447828</v>
      </c>
      <c r="BT51" s="2">
        <f t="shared" si="14"/>
        <v>31314679.389899269</v>
      </c>
      <c r="BU51" s="2">
        <f t="shared" si="15"/>
        <v>34446147.328889199</v>
      </c>
      <c r="BV51" s="6">
        <f t="shared" si="193"/>
        <v>471787.07198207028</v>
      </c>
      <c r="BW51" s="2">
        <f t="shared" si="54"/>
        <v>27091.939494873859</v>
      </c>
      <c r="BX51" s="2">
        <f t="shared" si="55"/>
        <v>87372.457946314986</v>
      </c>
      <c r="BY51" s="6">
        <f t="shared" si="194"/>
        <v>411506.55353062914</v>
      </c>
      <c r="BZ51" s="65">
        <f t="shared" si="166"/>
        <v>67076.104067320426</v>
      </c>
      <c r="CA51" s="65">
        <f t="shared" si="167"/>
        <v>205587.55586252088</v>
      </c>
      <c r="CB51" s="65">
        <f t="shared" si="168"/>
        <v>138842.89360078785</v>
      </c>
      <c r="CC51" s="65">
        <f t="shared" si="169"/>
        <v>0</v>
      </c>
      <c r="CD51" s="65">
        <f t="shared" si="170"/>
        <v>0</v>
      </c>
      <c r="CE51" s="65">
        <f t="shared" si="171"/>
        <v>0</v>
      </c>
      <c r="CF51" s="65">
        <f t="shared" si="172"/>
        <v>0</v>
      </c>
      <c r="CG51" s="6">
        <f t="shared" si="195"/>
        <v>6707.610406732043</v>
      </c>
      <c r="CH51" s="2">
        <f t="shared" si="196"/>
        <v>24670.506703502506</v>
      </c>
      <c r="CI51" s="2">
        <f t="shared" si="197"/>
        <v>30545.436592173326</v>
      </c>
      <c r="CJ51" s="2">
        <f t="shared" si="198"/>
        <v>0</v>
      </c>
      <c r="CK51" s="2">
        <f t="shared" si="199"/>
        <v>0</v>
      </c>
      <c r="CL51" s="2">
        <f t="shared" si="200"/>
        <v>0</v>
      </c>
      <c r="CM51" s="2">
        <f t="shared" si="201"/>
        <v>0</v>
      </c>
      <c r="CN51" s="3">
        <f t="shared" si="202"/>
        <v>61923.553702407873</v>
      </c>
      <c r="CO51" s="64">
        <f t="shared" si="70"/>
        <v>0</v>
      </c>
      <c r="CP51" s="65">
        <f t="shared" si="71"/>
        <v>0</v>
      </c>
      <c r="CQ51" s="64">
        <f t="shared" si="72"/>
        <v>0</v>
      </c>
      <c r="CR51" s="65">
        <f t="shared" si="73"/>
        <v>1276083.2261589146</v>
      </c>
      <c r="CS51" s="64">
        <f t="shared" si="74"/>
        <v>1276083.2261589146</v>
      </c>
      <c r="CT51" s="65">
        <f t="shared" si="75"/>
        <v>2812003758.323637</v>
      </c>
      <c r="CU51" s="6">
        <f t="shared" si="76"/>
        <v>0</v>
      </c>
      <c r="CV51" s="60">
        <f t="shared" si="77"/>
        <v>433471.03191798175</v>
      </c>
      <c r="CW51" s="59">
        <f t="shared" si="133"/>
        <v>433471.03191798175</v>
      </c>
      <c r="CX51" s="10">
        <f t="shared" si="78"/>
        <v>0</v>
      </c>
      <c r="CY51" s="10">
        <f t="shared" si="79"/>
        <v>433471.03191798175</v>
      </c>
      <c r="CZ51" s="10">
        <f t="shared" si="80"/>
        <v>0</v>
      </c>
      <c r="DA51" s="22">
        <f t="shared" si="203"/>
        <v>0</v>
      </c>
      <c r="DB51" s="10">
        <f t="shared" si="204"/>
        <v>65020.654787697262</v>
      </c>
      <c r="DC51" s="10">
        <f t="shared" si="205"/>
        <v>0</v>
      </c>
      <c r="DD51" s="17">
        <f t="shared" si="206"/>
        <v>65020.654787697262</v>
      </c>
      <c r="DE51" s="59">
        <f t="shared" si="83"/>
        <v>5420467.7927729189</v>
      </c>
      <c r="DF51" s="10">
        <f t="shared" si="84"/>
        <v>0</v>
      </c>
      <c r="DG51" s="10">
        <f t="shared" si="85"/>
        <v>1276083.2261589146</v>
      </c>
      <c r="DH51" s="10">
        <f t="shared" si="86"/>
        <v>4144384.5666140043</v>
      </c>
      <c r="DI51" s="22">
        <f t="shared" si="138"/>
        <v>0</v>
      </c>
      <c r="DJ51" s="10">
        <f t="shared" si="24"/>
        <v>191412.48392383719</v>
      </c>
      <c r="DK51" s="10">
        <f t="shared" si="25"/>
        <v>828876.91332280089</v>
      </c>
      <c r="DL51" s="17">
        <f t="shared" si="139"/>
        <v>1020289.3972466381</v>
      </c>
      <c r="DM51" s="3">
        <f t="shared" si="87"/>
        <v>955268.74245894083</v>
      </c>
      <c r="DN51" s="21">
        <f t="shared" si="26"/>
        <v>4905960.7544853911</v>
      </c>
      <c r="DO51" s="29">
        <f t="shared" si="27"/>
        <v>26820225.188944507</v>
      </c>
    </row>
    <row r="52" spans="1:119" x14ac:dyDescent="0.25">
      <c r="A52">
        <v>0</v>
      </c>
      <c r="B52">
        <f t="shared" si="28"/>
        <v>77</v>
      </c>
      <c r="C52">
        <v>2055</v>
      </c>
      <c r="D52" s="82">
        <f t="shared" si="29"/>
        <v>61717.722305199932</v>
      </c>
      <c r="E52" s="57">
        <f t="shared" si="88"/>
        <v>28717.455864566291</v>
      </c>
      <c r="F52" s="65">
        <f t="shared" si="89"/>
        <v>87435.178169766223</v>
      </c>
      <c r="G52" s="65">
        <f t="shared" si="30"/>
        <v>90435.178169766223</v>
      </c>
      <c r="H52" s="2">
        <f t="shared" si="31"/>
        <v>61717.722305199932</v>
      </c>
      <c r="I52" s="64">
        <f t="shared" si="90"/>
        <v>0</v>
      </c>
      <c r="J52" s="65">
        <f t="shared" si="91"/>
        <v>69510.966644964152</v>
      </c>
      <c r="K52" s="65">
        <f t="shared" si="92"/>
        <v>69510.966644964152</v>
      </c>
      <c r="L52" s="65">
        <f t="shared" si="93"/>
        <v>282561.35078529455</v>
      </c>
      <c r="M52" s="65">
        <f t="shared" si="94"/>
        <v>282561.35078529455</v>
      </c>
      <c r="N52" s="65">
        <f t="shared" si="95"/>
        <v>602428.37758968945</v>
      </c>
      <c r="O52" s="65">
        <f t="shared" si="96"/>
        <v>602428.37758968945</v>
      </c>
      <c r="P52" s="65">
        <f t="shared" si="97"/>
        <v>1150064.0435263249</v>
      </c>
      <c r="Q52" s="65">
        <f t="shared" si="98"/>
        <v>1150064.0435263249</v>
      </c>
      <c r="R52" s="65">
        <f t="shared" si="99"/>
        <v>1460313.2007320449</v>
      </c>
      <c r="S52" s="65">
        <f t="shared" si="100"/>
        <v>1460313.2007320449</v>
      </c>
      <c r="T52" s="65">
        <f t="shared" si="101"/>
        <v>2190542.6637465437</v>
      </c>
      <c r="U52" s="65">
        <f t="shared" si="102"/>
        <v>2190542.6637465437</v>
      </c>
      <c r="V52" s="65">
        <f t="shared" si="103"/>
        <v>2914505938.9922085</v>
      </c>
      <c r="W52" s="6">
        <f t="shared" si="1"/>
        <v>0</v>
      </c>
      <c r="X52" s="65">
        <f t="shared" si="173"/>
        <v>0</v>
      </c>
      <c r="Y52" s="65">
        <f t="shared" si="174"/>
        <v>0</v>
      </c>
      <c r="Z52" s="65">
        <f t="shared" si="175"/>
        <v>0</v>
      </c>
      <c r="AA52" s="65">
        <f t="shared" si="176"/>
        <v>0</v>
      </c>
      <c r="AB52" s="65">
        <f t="shared" si="177"/>
        <v>0</v>
      </c>
      <c r="AC52" s="65">
        <f t="shared" si="178"/>
        <v>0</v>
      </c>
      <c r="AD52" s="65">
        <f t="shared" si="179"/>
        <v>0</v>
      </c>
      <c r="AE52" s="6">
        <f t="shared" si="2"/>
        <v>0</v>
      </c>
      <c r="AF52" s="2">
        <f t="shared" si="3"/>
        <v>0</v>
      </c>
      <c r="AG52" s="2">
        <f t="shared" si="4"/>
        <v>0</v>
      </c>
      <c r="AH52" s="2">
        <f t="shared" si="5"/>
        <v>0</v>
      </c>
      <c r="AI52" s="2">
        <f t="shared" ref="AI52:AI56" si="207">AB52*AI$21</f>
        <v>0</v>
      </c>
      <c r="AJ52" s="2">
        <f t="shared" ref="AJ52:AJ56" si="208">AC52*AJ$21</f>
        <v>0</v>
      </c>
      <c r="AK52" s="2">
        <f t="shared" ref="AK52:AK56" si="209">AD52*AK$21</f>
        <v>0</v>
      </c>
      <c r="AL52" s="3">
        <f t="shared" ref="AL52:AL56" si="210">SUM(AE52:AK52)</f>
        <v>0</v>
      </c>
      <c r="AM52" s="64">
        <f t="shared" si="114"/>
        <v>0</v>
      </c>
      <c r="AN52" s="65">
        <f t="shared" si="115"/>
        <v>281832.72430054651</v>
      </c>
      <c r="AO52" s="65">
        <f t="shared" si="116"/>
        <v>281832.72430054651</v>
      </c>
      <c r="AP52" s="65">
        <f t="shared" si="117"/>
        <v>1748849.2886922741</v>
      </c>
      <c r="AQ52" s="65">
        <f t="shared" si="118"/>
        <v>1748849.2886922741</v>
      </c>
      <c r="AR52" s="65">
        <f t="shared" si="119"/>
        <v>2914505938.9922085</v>
      </c>
      <c r="AS52" s="64">
        <f t="shared" si="38"/>
        <v>0</v>
      </c>
      <c r="AT52" s="65">
        <f t="shared" si="39"/>
        <v>281832.72430054651</v>
      </c>
      <c r="AU52" s="64">
        <f t="shared" si="40"/>
        <v>281832.72430054651</v>
      </c>
      <c r="AV52" s="65">
        <f t="shared" si="41"/>
        <v>1748849.2886922741</v>
      </c>
      <c r="AW52" s="64">
        <f t="shared" si="42"/>
        <v>1748849.2886922741</v>
      </c>
      <c r="AX52" s="65">
        <f t="shared" si="43"/>
        <v>2914505938.9922085</v>
      </c>
      <c r="AY52" s="6">
        <f t="shared" si="44"/>
        <v>0</v>
      </c>
      <c r="AZ52" s="60">
        <f t="shared" si="120"/>
        <v>459479.29383306066</v>
      </c>
      <c r="BA52" s="59">
        <f t="shared" si="121"/>
        <v>459479.29383306066</v>
      </c>
      <c r="BB52" s="10">
        <f t="shared" ref="BB52:BB56" si="211">IF(BA52&lt;AS52,0,IF(BA52&gt;AT52,AT52-AS52,BA52-AS52))</f>
        <v>281832.72430054651</v>
      </c>
      <c r="BC52" s="10">
        <f t="shared" ref="BC52:BC56" si="212">IF(BA52&lt;AU52,0,IF(BA52&gt;AV52,AV52-AU52,BA52-AU52))</f>
        <v>177646.56953251414</v>
      </c>
      <c r="BD52" s="10">
        <f t="shared" ref="BD52:BD56" si="213">IF(BA52&lt;AW52,0,IF(BA52&gt;AX52,AX52-AW52,BA52-AW52))</f>
        <v>0</v>
      </c>
      <c r="BE52" s="22">
        <f t="shared" ref="BE52:BE56" si="214">BB52*BE$21</f>
        <v>0</v>
      </c>
      <c r="BF52" s="10">
        <f t="shared" ref="BF52:BF56" si="215">BC52*BF$21</f>
        <v>26646.985429877121</v>
      </c>
      <c r="BG52" s="10">
        <f t="shared" ref="BG52:BG56" si="216">BD52*BG$21</f>
        <v>0</v>
      </c>
      <c r="BH52" s="17">
        <f t="shared" ref="BH52:BH56" si="217">SUM(BE52:BG52)</f>
        <v>26646.985429877121</v>
      </c>
      <c r="BI52" s="21">
        <f t="shared" ref="BI52:BI56" si="218">BL51</f>
        <v>6331940.3886703029</v>
      </c>
      <c r="BJ52" s="21">
        <f t="shared" si="8"/>
        <v>633194.03886703029</v>
      </c>
      <c r="BK52" s="21">
        <f t="shared" ref="BK52:BK56" si="219">SUM(AL52,BH52)</f>
        <v>26646.985429877121</v>
      </c>
      <c r="BL52" s="21">
        <f t="shared" ref="BL52:BL56" si="220">SUM(BI52:BK52)</f>
        <v>6991781.4129672106</v>
      </c>
      <c r="BM52" s="48">
        <f>SUM($BK$22:BK51)</f>
        <v>771515.09896994347</v>
      </c>
      <c r="BN52" s="48">
        <f t="shared" ref="BN52:BN56" si="221">BI52-BM52</f>
        <v>5560425.2897003591</v>
      </c>
      <c r="BO52" s="48">
        <f t="shared" ref="BO52:BO56" si="222">DM52</f>
        <v>1067163.5325260358</v>
      </c>
      <c r="BP52" s="6">
        <f t="shared" ref="BP52:BP56" si="223">BR51</f>
        <v>452657.2088836921</v>
      </c>
      <c r="BQ52" s="2">
        <f t="shared" si="12"/>
        <v>390939.48657849216</v>
      </c>
      <c r="BR52" s="2">
        <f t="shared" si="13"/>
        <v>430033.43523634138</v>
      </c>
      <c r="BS52" s="6">
        <f t="shared" ref="BS52:BS56" si="224">BU51</f>
        <v>34446147.328889199</v>
      </c>
      <c r="BT52" s="2">
        <f t="shared" si="14"/>
        <v>34507865.0511944</v>
      </c>
      <c r="BU52" s="2">
        <f t="shared" si="15"/>
        <v>37958651.556313843</v>
      </c>
      <c r="BV52" s="6">
        <f t="shared" ref="BV52:BV56" si="225">BP52</f>
        <v>452657.2088836921</v>
      </c>
      <c r="BW52" s="2">
        <f t="shared" si="54"/>
        <v>28717.455864566291</v>
      </c>
      <c r="BX52" s="2">
        <f t="shared" si="55"/>
        <v>90435.178169766223</v>
      </c>
      <c r="BY52" s="6">
        <f t="shared" ref="BY52:BY56" si="226">BV52+BW52-BX52</f>
        <v>390939.48657849221</v>
      </c>
      <c r="BZ52" s="65">
        <f t="shared" si="166"/>
        <v>69510.966644964152</v>
      </c>
      <c r="CA52" s="65">
        <f t="shared" si="167"/>
        <v>213050.3841403304</v>
      </c>
      <c r="CB52" s="65">
        <f t="shared" si="168"/>
        <v>108378.13579319767</v>
      </c>
      <c r="CC52" s="65">
        <f t="shared" si="169"/>
        <v>0</v>
      </c>
      <c r="CD52" s="65">
        <f t="shared" si="170"/>
        <v>0</v>
      </c>
      <c r="CE52" s="65">
        <f t="shared" si="171"/>
        <v>0</v>
      </c>
      <c r="CF52" s="65">
        <f t="shared" si="172"/>
        <v>0</v>
      </c>
      <c r="CG52" s="6">
        <f t="shared" ref="CG52:CG56" si="227">BZ52*CG$21</f>
        <v>6951.0966644964155</v>
      </c>
      <c r="CH52" s="2">
        <f t="shared" ref="CH52:CH56" si="228">CA52*CH$21</f>
        <v>25566.046096839647</v>
      </c>
      <c r="CI52" s="2">
        <f t="shared" ref="CI52:CI56" si="229">CB52*CI$21</f>
        <v>23843.189874503489</v>
      </c>
      <c r="CJ52" s="2">
        <f t="shared" ref="CJ52:CJ56" si="230">CC52*CJ$21</f>
        <v>0</v>
      </c>
      <c r="CK52" s="2">
        <f t="shared" ref="CK52:CK56" si="231">CD52*CK$21</f>
        <v>0</v>
      </c>
      <c r="CL52" s="2">
        <f t="shared" ref="CL52:CL56" si="232">CE52*CL$21</f>
        <v>0</v>
      </c>
      <c r="CM52" s="2">
        <f t="shared" ref="CM52:CM56" si="233">CF52*CM$21</f>
        <v>0</v>
      </c>
      <c r="CN52" s="3">
        <f t="shared" ref="CN52:CN56" si="234">SUM(CG52:CM52)</f>
        <v>56360.332635839557</v>
      </c>
      <c r="CO52" s="64">
        <f t="shared" si="70"/>
        <v>0</v>
      </c>
      <c r="CP52" s="65">
        <f t="shared" si="71"/>
        <v>0</v>
      </c>
      <c r="CQ52" s="64">
        <f t="shared" si="72"/>
        <v>0</v>
      </c>
      <c r="CR52" s="65">
        <f t="shared" si="73"/>
        <v>1357909.8021137819</v>
      </c>
      <c r="CS52" s="64">
        <f t="shared" si="74"/>
        <v>1357909.8021137819</v>
      </c>
      <c r="CT52" s="65">
        <f t="shared" si="75"/>
        <v>2914114999.50563</v>
      </c>
      <c r="CU52" s="6">
        <f t="shared" si="76"/>
        <v>0</v>
      </c>
      <c r="CV52" s="60">
        <f t="shared" si="77"/>
        <v>459479.29383306066</v>
      </c>
      <c r="CW52" s="59">
        <f t="shared" si="133"/>
        <v>459479.29383306066</v>
      </c>
      <c r="CX52" s="10">
        <f t="shared" ref="CX52:CX56" si="235">IF(CW52&lt;$CO52,0,IF(CW52&gt;$CP52,$CP52-$CO52,CW52-$CO52))</f>
        <v>0</v>
      </c>
      <c r="CY52" s="10">
        <f t="shared" ref="CY52:CY56" si="236">IF(CW52&lt;$CQ52,0,IF(CW52&gt;$CR52,$CR52-$CQ52,CW52-$CQ52))</f>
        <v>459479.29383306066</v>
      </c>
      <c r="CZ52" s="10">
        <f t="shared" ref="CZ52:CZ56" si="237">IF(CW52&lt;$CS52,0,IF(CW52&gt;$CT52,$CT52-$CS52,CW52-$CS52))</f>
        <v>0</v>
      </c>
      <c r="DA52" s="22">
        <f t="shared" ref="DA52:DA56" si="238">CX52*DA$21</f>
        <v>0</v>
      </c>
      <c r="DB52" s="10">
        <f t="shared" ref="DB52:DB56" si="239">CY52*DB$21</f>
        <v>68921.894074959098</v>
      </c>
      <c r="DC52" s="10">
        <f t="shared" ref="DC52:DC56" si="240">CZ52*DC$21</f>
        <v>0</v>
      </c>
      <c r="DD52" s="17">
        <f t="shared" ref="DD52:DD56" si="241">SUM(DA52:DC52)</f>
        <v>68921.894074959098</v>
      </c>
      <c r="DE52" s="59">
        <f t="shared" si="83"/>
        <v>6019904.5835334193</v>
      </c>
      <c r="DF52" s="10">
        <f t="shared" ref="DF52:DF56" si="242">IF(DE52&lt;$CO52,0,IF(DE52&gt;$CP52,$CP52-$CO52,DE52-$CO52))</f>
        <v>0</v>
      </c>
      <c r="DG52" s="10">
        <f t="shared" ref="DG52:DG56" si="243">IF(DE52&lt;$CQ52,0,IF(DE52&gt;$CR52,$CR52-$CQ52,DE52-$CQ52))</f>
        <v>1357909.8021137819</v>
      </c>
      <c r="DH52" s="10">
        <f t="shared" ref="DH52:DH56" si="244">IF(DE52&lt;$CS52,0,IF(DE52&gt;$CT52,$CT52-$CS52,DE52-$CS52))</f>
        <v>4661994.7814196376</v>
      </c>
      <c r="DI52" s="22">
        <f t="shared" ref="DI52:DI56" si="245">DF52*DI$21</f>
        <v>0</v>
      </c>
      <c r="DJ52" s="10">
        <f t="shared" ref="DJ52:DJ56" si="246">DG52*DJ$21</f>
        <v>203686.47031706729</v>
      </c>
      <c r="DK52" s="10">
        <f t="shared" ref="DK52:DK56" si="247">DH52*DK$21</f>
        <v>932398.95628392755</v>
      </c>
      <c r="DL52" s="17">
        <f t="shared" ref="DL52:DL56" si="248">SUM(DI52:DK52)</f>
        <v>1136085.4266009948</v>
      </c>
      <c r="DM52" s="3">
        <f t="shared" ref="DM52:DM56" si="249">DL52-DD52</f>
        <v>1067163.5325260358</v>
      </c>
      <c r="DN52" s="21">
        <f t="shared" ref="DN52:DN56" si="250">SUM(CN52,DD52,BM52,BN52,-BO52)</f>
        <v>5390059.0828550654</v>
      </c>
      <c r="DO52" s="29">
        <f t="shared" ref="DO52:DO56" si="251">BP52+BS52-DN52</f>
        <v>29508745.454917829</v>
      </c>
    </row>
    <row r="53" spans="1:119" x14ac:dyDescent="0.25">
      <c r="A53">
        <v>0</v>
      </c>
      <c r="B53">
        <f t="shared" si="28"/>
        <v>78</v>
      </c>
      <c r="C53">
        <v>2056</v>
      </c>
      <c r="D53" s="82">
        <f t="shared" si="29"/>
        <v>63168.571920888469</v>
      </c>
      <c r="E53" s="57">
        <f t="shared" si="88"/>
        <v>30440.503216440269</v>
      </c>
      <c r="F53" s="65">
        <f t="shared" si="89"/>
        <v>90609.075137328735</v>
      </c>
      <c r="G53" s="65">
        <f t="shared" si="30"/>
        <v>93609.075137328735</v>
      </c>
      <c r="H53" s="2">
        <f t="shared" si="31"/>
        <v>63168.571920888469</v>
      </c>
      <c r="I53" s="64">
        <f t="shared" si="90"/>
        <v>0</v>
      </c>
      <c r="J53" s="65">
        <f t="shared" si="91"/>
        <v>72034.214734176348</v>
      </c>
      <c r="K53" s="65">
        <f t="shared" si="92"/>
        <v>72034.214734176348</v>
      </c>
      <c r="L53" s="65">
        <f t="shared" si="93"/>
        <v>292818.32781880075</v>
      </c>
      <c r="M53" s="65">
        <f t="shared" si="94"/>
        <v>292818.32781880075</v>
      </c>
      <c r="N53" s="65">
        <f t="shared" si="95"/>
        <v>624296.52769619517</v>
      </c>
      <c r="O53" s="65">
        <f t="shared" si="96"/>
        <v>624296.52769619517</v>
      </c>
      <c r="P53" s="65">
        <f t="shared" si="97"/>
        <v>1191811.3683063304</v>
      </c>
      <c r="Q53" s="65">
        <f t="shared" si="98"/>
        <v>1191811.3683063304</v>
      </c>
      <c r="R53" s="65">
        <f t="shared" si="99"/>
        <v>1513322.5699186181</v>
      </c>
      <c r="S53" s="65">
        <f t="shared" si="100"/>
        <v>1513322.5699186181</v>
      </c>
      <c r="T53" s="65">
        <f t="shared" si="101"/>
        <v>2270059.3624405432</v>
      </c>
      <c r="U53" s="65">
        <f t="shared" si="102"/>
        <v>2270059.3624405432</v>
      </c>
      <c r="V53" s="65">
        <f t="shared" si="103"/>
        <v>3020302504.5776258</v>
      </c>
      <c r="W53" s="6">
        <f t="shared" si="1"/>
        <v>0</v>
      </c>
      <c r="X53" s="65">
        <f t="shared" si="173"/>
        <v>0</v>
      </c>
      <c r="Y53" s="65">
        <f t="shared" si="174"/>
        <v>0</v>
      </c>
      <c r="Z53" s="65">
        <f t="shared" si="175"/>
        <v>0</v>
      </c>
      <c r="AA53" s="65">
        <f t="shared" si="176"/>
        <v>0</v>
      </c>
      <c r="AB53" s="65">
        <f t="shared" si="177"/>
        <v>0</v>
      </c>
      <c r="AC53" s="65">
        <f t="shared" si="178"/>
        <v>0</v>
      </c>
      <c r="AD53" s="65">
        <f t="shared" si="179"/>
        <v>0</v>
      </c>
      <c r="AE53" s="6">
        <f t="shared" si="2"/>
        <v>0</v>
      </c>
      <c r="AF53" s="2">
        <f t="shared" si="3"/>
        <v>0</v>
      </c>
      <c r="AG53" s="2">
        <f t="shared" si="4"/>
        <v>0</v>
      </c>
      <c r="AH53" s="2">
        <f t="shared" si="5"/>
        <v>0</v>
      </c>
      <c r="AI53" s="2">
        <f t="shared" si="207"/>
        <v>0</v>
      </c>
      <c r="AJ53" s="2">
        <f t="shared" si="208"/>
        <v>0</v>
      </c>
      <c r="AK53" s="2">
        <f t="shared" si="209"/>
        <v>0</v>
      </c>
      <c r="AL53" s="3">
        <f t="shared" si="210"/>
        <v>0</v>
      </c>
      <c r="AM53" s="64">
        <f t="shared" si="114"/>
        <v>0</v>
      </c>
      <c r="AN53" s="65">
        <f t="shared" si="115"/>
        <v>292063.25219265633</v>
      </c>
      <c r="AO53" s="65">
        <f t="shared" si="116"/>
        <v>292063.25219265633</v>
      </c>
      <c r="AP53" s="65">
        <f t="shared" si="117"/>
        <v>1812332.5178718036</v>
      </c>
      <c r="AQ53" s="65">
        <f t="shared" si="118"/>
        <v>1812332.5178718036</v>
      </c>
      <c r="AR53" s="65">
        <f t="shared" si="119"/>
        <v>3020302504.5776258</v>
      </c>
      <c r="AS53" s="64">
        <f t="shared" si="38"/>
        <v>0</v>
      </c>
      <c r="AT53" s="65">
        <f t="shared" si="39"/>
        <v>292063.25219265633</v>
      </c>
      <c r="AU53" s="64">
        <f t="shared" si="40"/>
        <v>292063.25219265633</v>
      </c>
      <c r="AV53" s="65">
        <f t="shared" si="41"/>
        <v>1812332.5178718036</v>
      </c>
      <c r="AW53" s="64">
        <f t="shared" si="42"/>
        <v>1812332.5178718036</v>
      </c>
      <c r="AX53" s="65">
        <f t="shared" si="43"/>
        <v>3020302504.5776258</v>
      </c>
      <c r="AY53" s="6">
        <f t="shared" si="44"/>
        <v>0</v>
      </c>
      <c r="AZ53" s="60">
        <f t="shared" si="120"/>
        <v>487048.05146304431</v>
      </c>
      <c r="BA53" s="59">
        <f t="shared" si="121"/>
        <v>487048.05146304431</v>
      </c>
      <c r="BB53" s="10">
        <f t="shared" si="211"/>
        <v>292063.25219265633</v>
      </c>
      <c r="BC53" s="10">
        <f t="shared" si="212"/>
        <v>194984.79927038797</v>
      </c>
      <c r="BD53" s="10">
        <f t="shared" si="213"/>
        <v>0</v>
      </c>
      <c r="BE53" s="22">
        <f t="shared" si="214"/>
        <v>0</v>
      </c>
      <c r="BF53" s="10">
        <f t="shared" si="215"/>
        <v>29247.719890558194</v>
      </c>
      <c r="BG53" s="10">
        <f t="shared" si="216"/>
        <v>0</v>
      </c>
      <c r="BH53" s="17">
        <f t="shared" si="217"/>
        <v>29247.719890558194</v>
      </c>
      <c r="BI53" s="21">
        <f t="shared" si="218"/>
        <v>6991781.4129672106</v>
      </c>
      <c r="BJ53" s="21">
        <f t="shared" si="8"/>
        <v>699178.14129672106</v>
      </c>
      <c r="BK53" s="21">
        <f t="shared" si="219"/>
        <v>29247.719890558194</v>
      </c>
      <c r="BL53" s="21">
        <f t="shared" si="220"/>
        <v>7720207.2741544899</v>
      </c>
      <c r="BM53" s="48">
        <f>SUM($BK$22:BK52)</f>
        <v>798162.08439982054</v>
      </c>
      <c r="BN53" s="48">
        <f t="shared" si="221"/>
        <v>6193619.3285673903</v>
      </c>
      <c r="BO53" s="48">
        <f t="shared" si="222"/>
        <v>1190802.8855588129</v>
      </c>
      <c r="BP53" s="6">
        <f t="shared" si="223"/>
        <v>430033.43523634138</v>
      </c>
      <c r="BQ53" s="2">
        <f t="shared" si="12"/>
        <v>366864.86331545294</v>
      </c>
      <c r="BR53" s="2">
        <f t="shared" si="13"/>
        <v>403551.34964699828</v>
      </c>
      <c r="BS53" s="6">
        <f t="shared" si="224"/>
        <v>37958651.556313843</v>
      </c>
      <c r="BT53" s="2">
        <f t="shared" si="14"/>
        <v>38021820.128234729</v>
      </c>
      <c r="BU53" s="2">
        <f t="shared" si="15"/>
        <v>41824002.141058207</v>
      </c>
      <c r="BV53" s="6">
        <f t="shared" si="225"/>
        <v>430033.43523634138</v>
      </c>
      <c r="BW53" s="2">
        <f t="shared" si="54"/>
        <v>30440.503216440269</v>
      </c>
      <c r="BX53" s="2">
        <f t="shared" si="55"/>
        <v>93609.075137328735</v>
      </c>
      <c r="BY53" s="6">
        <f t="shared" si="226"/>
        <v>366864.86331545294</v>
      </c>
      <c r="BZ53" s="65">
        <f t="shared" si="166"/>
        <v>72034.214734176348</v>
      </c>
      <c r="CA53" s="65">
        <f t="shared" si="167"/>
        <v>220784.11308462441</v>
      </c>
      <c r="CB53" s="65">
        <f t="shared" si="168"/>
        <v>74046.535496652185</v>
      </c>
      <c r="CC53" s="65">
        <f t="shared" si="169"/>
        <v>0</v>
      </c>
      <c r="CD53" s="65">
        <f t="shared" si="170"/>
        <v>0</v>
      </c>
      <c r="CE53" s="65">
        <f t="shared" si="171"/>
        <v>0</v>
      </c>
      <c r="CF53" s="65">
        <f t="shared" si="172"/>
        <v>0</v>
      </c>
      <c r="CG53" s="6">
        <f t="shared" si="227"/>
        <v>7203.4214734176348</v>
      </c>
      <c r="CH53" s="2">
        <f t="shared" si="228"/>
        <v>26494.093570154928</v>
      </c>
      <c r="CI53" s="2">
        <f t="shared" si="229"/>
        <v>16290.237809263481</v>
      </c>
      <c r="CJ53" s="2">
        <f t="shared" si="230"/>
        <v>0</v>
      </c>
      <c r="CK53" s="2">
        <f t="shared" si="231"/>
        <v>0</v>
      </c>
      <c r="CL53" s="2">
        <f t="shared" si="232"/>
        <v>0</v>
      </c>
      <c r="CM53" s="2">
        <f t="shared" si="233"/>
        <v>0</v>
      </c>
      <c r="CN53" s="3">
        <f t="shared" si="234"/>
        <v>49987.752852836049</v>
      </c>
      <c r="CO53" s="64">
        <f t="shared" si="70"/>
        <v>0</v>
      </c>
      <c r="CP53" s="65">
        <f t="shared" si="71"/>
        <v>0</v>
      </c>
      <c r="CQ53" s="64">
        <f t="shared" si="72"/>
        <v>0</v>
      </c>
      <c r="CR53" s="65">
        <f t="shared" si="73"/>
        <v>1445467.6545563508</v>
      </c>
      <c r="CS53" s="64">
        <f t="shared" si="74"/>
        <v>1445467.6545563508</v>
      </c>
      <c r="CT53" s="65">
        <f t="shared" si="75"/>
        <v>3019935639.7143102</v>
      </c>
      <c r="CU53" s="6">
        <f t="shared" si="76"/>
        <v>0</v>
      </c>
      <c r="CV53" s="60">
        <f t="shared" si="77"/>
        <v>487048.05146304431</v>
      </c>
      <c r="CW53" s="59">
        <f t="shared" si="133"/>
        <v>487048.05146304431</v>
      </c>
      <c r="CX53" s="10">
        <f t="shared" si="235"/>
        <v>0</v>
      </c>
      <c r="CY53" s="10">
        <f t="shared" si="236"/>
        <v>487048.05146304431</v>
      </c>
      <c r="CZ53" s="10">
        <f t="shared" si="237"/>
        <v>0</v>
      </c>
      <c r="DA53" s="22">
        <f t="shared" si="238"/>
        <v>0</v>
      </c>
      <c r="DB53" s="10">
        <f t="shared" si="239"/>
        <v>73057.207719456637</v>
      </c>
      <c r="DC53" s="10">
        <f t="shared" si="240"/>
        <v>0</v>
      </c>
      <c r="DD53" s="17">
        <f t="shared" si="241"/>
        <v>73057.207719456637</v>
      </c>
      <c r="DE53" s="59">
        <f t="shared" si="83"/>
        <v>6680667.3800304346</v>
      </c>
      <c r="DF53" s="10">
        <f t="shared" si="242"/>
        <v>0</v>
      </c>
      <c r="DG53" s="10">
        <f t="shared" si="243"/>
        <v>1445467.6545563508</v>
      </c>
      <c r="DH53" s="10">
        <f t="shared" si="244"/>
        <v>5235199.7254740838</v>
      </c>
      <c r="DI53" s="22">
        <f t="shared" si="245"/>
        <v>0</v>
      </c>
      <c r="DJ53" s="10">
        <f t="shared" si="246"/>
        <v>216820.14818345261</v>
      </c>
      <c r="DK53" s="10">
        <f t="shared" si="247"/>
        <v>1047039.9450948169</v>
      </c>
      <c r="DL53" s="17">
        <f t="shared" si="248"/>
        <v>1263860.0932782695</v>
      </c>
      <c r="DM53" s="3">
        <f t="shared" si="249"/>
        <v>1190802.8855588129</v>
      </c>
      <c r="DN53" s="21">
        <f t="shared" si="250"/>
        <v>5924023.4879806908</v>
      </c>
      <c r="DO53" s="29">
        <f t="shared" si="251"/>
        <v>32464661.503569495</v>
      </c>
    </row>
    <row r="54" spans="1:119" x14ac:dyDescent="0.25">
      <c r="A54">
        <v>0</v>
      </c>
      <c r="B54">
        <f t="shared" si="28"/>
        <v>79</v>
      </c>
      <c r="C54">
        <v>2057</v>
      </c>
      <c r="D54" s="82">
        <f t="shared" si="29"/>
        <v>64631.251155387079</v>
      </c>
      <c r="E54" s="57">
        <f t="shared" si="88"/>
        <v>32266.933409426689</v>
      </c>
      <c r="F54" s="65">
        <f t="shared" si="89"/>
        <v>93898.184564813768</v>
      </c>
      <c r="G54" s="65">
        <f t="shared" si="30"/>
        <v>96898.184564813768</v>
      </c>
      <c r="H54" s="2">
        <f t="shared" si="31"/>
        <v>64631.251155387079</v>
      </c>
      <c r="I54" s="64">
        <f t="shared" si="90"/>
        <v>0</v>
      </c>
      <c r="J54" s="65">
        <f t="shared" si="91"/>
        <v>74649.056729026954</v>
      </c>
      <c r="K54" s="65">
        <f t="shared" si="92"/>
        <v>74649.056729026954</v>
      </c>
      <c r="L54" s="65">
        <f t="shared" si="93"/>
        <v>303447.63311862323</v>
      </c>
      <c r="M54" s="65">
        <f t="shared" si="94"/>
        <v>303447.63311862323</v>
      </c>
      <c r="N54" s="65">
        <f t="shared" si="95"/>
        <v>646958.49165156705</v>
      </c>
      <c r="O54" s="65">
        <f t="shared" si="96"/>
        <v>646958.49165156705</v>
      </c>
      <c r="P54" s="65">
        <f t="shared" si="97"/>
        <v>1235074.1209758501</v>
      </c>
      <c r="Q54" s="65">
        <f t="shared" si="98"/>
        <v>1235074.1209758501</v>
      </c>
      <c r="R54" s="65">
        <f t="shared" si="99"/>
        <v>1568256.179206664</v>
      </c>
      <c r="S54" s="65">
        <f t="shared" si="100"/>
        <v>1568256.179206664</v>
      </c>
      <c r="T54" s="65">
        <f t="shared" si="101"/>
        <v>2352462.5172971347</v>
      </c>
      <c r="U54" s="65">
        <f t="shared" si="102"/>
        <v>2352462.5172971347</v>
      </c>
      <c r="V54" s="65">
        <f t="shared" si="103"/>
        <v>3129939485.4937935</v>
      </c>
      <c r="W54" s="6">
        <f t="shared" ref="W54:W70" si="252">D54+E54-G54</f>
        <v>0</v>
      </c>
      <c r="X54" s="65">
        <f t="shared" si="173"/>
        <v>0</v>
      </c>
      <c r="Y54" s="65">
        <f t="shared" si="174"/>
        <v>0</v>
      </c>
      <c r="Z54" s="65">
        <f t="shared" si="175"/>
        <v>0</v>
      </c>
      <c r="AA54" s="65">
        <f t="shared" si="176"/>
        <v>0</v>
      </c>
      <c r="AB54" s="65">
        <f t="shared" si="177"/>
        <v>0</v>
      </c>
      <c r="AC54" s="65">
        <f t="shared" si="178"/>
        <v>0</v>
      </c>
      <c r="AD54" s="65">
        <f t="shared" si="179"/>
        <v>0</v>
      </c>
      <c r="AE54" s="6">
        <f t="shared" ref="AE54:AE70" si="253">X54*AE$21</f>
        <v>0</v>
      </c>
      <c r="AF54" s="2">
        <f t="shared" ref="AF54:AF70" si="254">Y54*AF$21</f>
        <v>0</v>
      </c>
      <c r="AG54" s="2">
        <f t="shared" ref="AG54:AG70" si="255">Z54*AG$21</f>
        <v>0</v>
      </c>
      <c r="AH54" s="2">
        <f t="shared" ref="AH54:AH70" si="256">AA54*AH$21</f>
        <v>0</v>
      </c>
      <c r="AI54" s="2">
        <f t="shared" si="207"/>
        <v>0</v>
      </c>
      <c r="AJ54" s="2">
        <f t="shared" si="208"/>
        <v>0</v>
      </c>
      <c r="AK54" s="2">
        <f t="shared" si="209"/>
        <v>0</v>
      </c>
      <c r="AL54" s="3">
        <f t="shared" si="210"/>
        <v>0</v>
      </c>
      <c r="AM54" s="64">
        <f t="shared" si="114"/>
        <v>0</v>
      </c>
      <c r="AN54" s="65">
        <f t="shared" si="115"/>
        <v>302665.14824724977</v>
      </c>
      <c r="AO54" s="65">
        <f t="shared" si="116"/>
        <v>302665.14824724977</v>
      </c>
      <c r="AP54" s="65">
        <f t="shared" si="117"/>
        <v>1878120.18827055</v>
      </c>
      <c r="AQ54" s="65">
        <f t="shared" si="118"/>
        <v>1878120.18827055</v>
      </c>
      <c r="AR54" s="65">
        <f t="shared" si="119"/>
        <v>3129939485.4937935</v>
      </c>
      <c r="AS54" s="64">
        <f t="shared" si="38"/>
        <v>0</v>
      </c>
      <c r="AT54" s="65">
        <f t="shared" si="39"/>
        <v>302665.14824724977</v>
      </c>
      <c r="AU54" s="64">
        <f t="shared" si="40"/>
        <v>302665.14824724977</v>
      </c>
      <c r="AV54" s="65">
        <f t="shared" si="41"/>
        <v>1878120.1882705502</v>
      </c>
      <c r="AW54" s="64">
        <f t="shared" si="42"/>
        <v>1878120.1882705502</v>
      </c>
      <c r="AX54" s="65">
        <f t="shared" si="43"/>
        <v>3129939485.4937935</v>
      </c>
      <c r="AY54" s="6">
        <f t="shared" si="44"/>
        <v>0</v>
      </c>
      <c r="AZ54" s="60">
        <f t="shared" si="120"/>
        <v>516270.93455082702</v>
      </c>
      <c r="BA54" s="59">
        <f t="shared" si="121"/>
        <v>516270.93455082702</v>
      </c>
      <c r="BB54" s="10">
        <f t="shared" si="211"/>
        <v>302665.14824724977</v>
      </c>
      <c r="BC54" s="10">
        <f t="shared" si="212"/>
        <v>213605.78630357725</v>
      </c>
      <c r="BD54" s="10">
        <f t="shared" si="213"/>
        <v>0</v>
      </c>
      <c r="BE54" s="22">
        <f t="shared" si="214"/>
        <v>0</v>
      </c>
      <c r="BF54" s="10">
        <f t="shared" si="215"/>
        <v>32040.867945536585</v>
      </c>
      <c r="BG54" s="10">
        <f t="shared" si="216"/>
        <v>0</v>
      </c>
      <c r="BH54" s="17">
        <f t="shared" si="217"/>
        <v>32040.867945536585</v>
      </c>
      <c r="BI54" s="21">
        <f t="shared" si="218"/>
        <v>7720207.2741544899</v>
      </c>
      <c r="BJ54" s="21">
        <f t="shared" si="8"/>
        <v>772020.72741544899</v>
      </c>
      <c r="BK54" s="21">
        <f t="shared" si="219"/>
        <v>32040.867945536585</v>
      </c>
      <c r="BL54" s="21">
        <f t="shared" si="220"/>
        <v>8524268.8695154749</v>
      </c>
      <c r="BM54" s="48">
        <f>SUM($BK$22:BK53)</f>
        <v>827409.8042903787</v>
      </c>
      <c r="BN54" s="48">
        <f t="shared" si="221"/>
        <v>6892797.4698641114</v>
      </c>
      <c r="BO54" s="48">
        <f t="shared" si="222"/>
        <v>1327413.0362114166</v>
      </c>
      <c r="BP54" s="6">
        <f t="shared" si="223"/>
        <v>403551.34964699828</v>
      </c>
      <c r="BQ54" s="2">
        <f t="shared" ref="BQ54:BQ70" si="257">BP54-D54</f>
        <v>338920.09849161119</v>
      </c>
      <c r="BR54" s="2">
        <f t="shared" si="13"/>
        <v>372812.10834077233</v>
      </c>
      <c r="BS54" s="6">
        <f t="shared" si="224"/>
        <v>41824002.141058207</v>
      </c>
      <c r="BT54" s="2">
        <f t="shared" ref="BT54:BT70" si="258">BS54+D54</f>
        <v>41888633.39221359</v>
      </c>
      <c r="BU54" s="2">
        <f t="shared" si="15"/>
        <v>46077496.731434956</v>
      </c>
      <c r="BV54" s="6">
        <f t="shared" si="225"/>
        <v>403551.34964699828</v>
      </c>
      <c r="BW54" s="2">
        <f t="shared" si="54"/>
        <v>32266.933409426689</v>
      </c>
      <c r="BX54" s="2">
        <f t="shared" si="55"/>
        <v>96898.184564813768</v>
      </c>
      <c r="BY54" s="6">
        <f t="shared" si="226"/>
        <v>338920.09849161119</v>
      </c>
      <c r="BZ54" s="65">
        <f t="shared" si="166"/>
        <v>74649.056729026954</v>
      </c>
      <c r="CA54" s="65">
        <f t="shared" si="167"/>
        <v>228798.57638959627</v>
      </c>
      <c r="CB54" s="65">
        <f t="shared" si="168"/>
        <v>35472.465372987965</v>
      </c>
      <c r="CC54" s="65">
        <f t="shared" si="169"/>
        <v>0</v>
      </c>
      <c r="CD54" s="65">
        <f t="shared" si="170"/>
        <v>0</v>
      </c>
      <c r="CE54" s="65">
        <f t="shared" si="171"/>
        <v>0</v>
      </c>
      <c r="CF54" s="65">
        <f t="shared" si="172"/>
        <v>0</v>
      </c>
      <c r="CG54" s="6">
        <f t="shared" si="227"/>
        <v>7464.9056729026961</v>
      </c>
      <c r="CH54" s="2">
        <f t="shared" si="228"/>
        <v>27455.829166751551</v>
      </c>
      <c r="CI54" s="2">
        <f t="shared" si="229"/>
        <v>7803.942382057352</v>
      </c>
      <c r="CJ54" s="2">
        <f t="shared" si="230"/>
        <v>0</v>
      </c>
      <c r="CK54" s="2">
        <f t="shared" si="231"/>
        <v>0</v>
      </c>
      <c r="CL54" s="2">
        <f t="shared" si="232"/>
        <v>0</v>
      </c>
      <c r="CM54" s="2">
        <f t="shared" si="233"/>
        <v>0</v>
      </c>
      <c r="CN54" s="3">
        <f t="shared" si="234"/>
        <v>42724.677221711601</v>
      </c>
      <c r="CO54" s="64">
        <f t="shared" si="70"/>
        <v>0</v>
      </c>
      <c r="CP54" s="65">
        <f t="shared" si="71"/>
        <v>0</v>
      </c>
      <c r="CQ54" s="64">
        <f t="shared" si="72"/>
        <v>0</v>
      </c>
      <c r="CR54" s="65">
        <f t="shared" si="73"/>
        <v>1539200.0897789388</v>
      </c>
      <c r="CS54" s="64">
        <f t="shared" si="74"/>
        <v>1539200.0897789388</v>
      </c>
      <c r="CT54" s="65">
        <f t="shared" si="75"/>
        <v>3129600565.3953018</v>
      </c>
      <c r="CU54" s="6">
        <f t="shared" si="76"/>
        <v>0</v>
      </c>
      <c r="CV54" s="60">
        <f t="shared" si="77"/>
        <v>516270.93455082702</v>
      </c>
      <c r="CW54" s="59">
        <f t="shared" si="133"/>
        <v>516270.93455082702</v>
      </c>
      <c r="CX54" s="10">
        <f t="shared" si="235"/>
        <v>0</v>
      </c>
      <c r="CY54" s="10">
        <f t="shared" si="236"/>
        <v>516270.93455082702</v>
      </c>
      <c r="CZ54" s="10">
        <f t="shared" si="237"/>
        <v>0</v>
      </c>
      <c r="DA54" s="22">
        <f t="shared" si="238"/>
        <v>0</v>
      </c>
      <c r="DB54" s="10">
        <f t="shared" si="239"/>
        <v>77440.640182624047</v>
      </c>
      <c r="DC54" s="10">
        <f t="shared" si="240"/>
        <v>0</v>
      </c>
      <c r="DD54" s="17">
        <f t="shared" si="241"/>
        <v>77440.640182624047</v>
      </c>
      <c r="DE54" s="59">
        <f t="shared" si="83"/>
        <v>7409068.4044149388</v>
      </c>
      <c r="DF54" s="10">
        <f t="shared" si="242"/>
        <v>0</v>
      </c>
      <c r="DG54" s="10">
        <f t="shared" si="243"/>
        <v>1539200.0897789388</v>
      </c>
      <c r="DH54" s="10">
        <f t="shared" si="244"/>
        <v>5869868.3146359995</v>
      </c>
      <c r="DI54" s="22">
        <f t="shared" si="245"/>
        <v>0</v>
      </c>
      <c r="DJ54" s="10">
        <f t="shared" si="246"/>
        <v>230880.01346684081</v>
      </c>
      <c r="DK54" s="10">
        <f t="shared" si="247"/>
        <v>1173973.6629271999</v>
      </c>
      <c r="DL54" s="17">
        <f t="shared" si="248"/>
        <v>1404853.6763940407</v>
      </c>
      <c r="DM54" s="3">
        <f t="shared" si="249"/>
        <v>1327413.0362114166</v>
      </c>
      <c r="DN54" s="21">
        <f t="shared" si="250"/>
        <v>6512959.5553474091</v>
      </c>
      <c r="DO54" s="29">
        <f t="shared" si="251"/>
        <v>35714593.935357794</v>
      </c>
    </row>
    <row r="55" spans="1:119" x14ac:dyDescent="0.25">
      <c r="A55">
        <v>0</v>
      </c>
      <c r="B55">
        <f t="shared" si="28"/>
        <v>80</v>
      </c>
      <c r="C55">
        <v>2058</v>
      </c>
      <c r="D55" s="82">
        <f t="shared" si="29"/>
        <v>66103.739250524217</v>
      </c>
      <c r="E55" s="57">
        <f t="shared" si="88"/>
        <v>34202.94941399229</v>
      </c>
      <c r="F55" s="65">
        <f t="shared" si="89"/>
        <v>97306.688664516507</v>
      </c>
      <c r="G55" s="65">
        <f t="shared" si="30"/>
        <v>100306.68866451651</v>
      </c>
      <c r="H55" s="2">
        <f t="shared" si="31"/>
        <v>66103.739250524217</v>
      </c>
      <c r="I55" s="64">
        <f t="shared" si="90"/>
        <v>0</v>
      </c>
      <c r="J55" s="65">
        <f t="shared" si="91"/>
        <v>77358.817488290631</v>
      </c>
      <c r="K55" s="65">
        <f t="shared" si="92"/>
        <v>77358.817488290631</v>
      </c>
      <c r="L55" s="65">
        <f t="shared" si="93"/>
        <v>314462.78220082924</v>
      </c>
      <c r="M55" s="65">
        <f t="shared" si="94"/>
        <v>314462.78220082924</v>
      </c>
      <c r="N55" s="65">
        <f t="shared" si="95"/>
        <v>670443.08489851898</v>
      </c>
      <c r="O55" s="65">
        <f t="shared" si="96"/>
        <v>670443.08489851898</v>
      </c>
      <c r="P55" s="65">
        <f t="shared" si="97"/>
        <v>1279907.3115672735</v>
      </c>
      <c r="Q55" s="65">
        <f t="shared" si="98"/>
        <v>1279907.3115672735</v>
      </c>
      <c r="R55" s="65">
        <f t="shared" si="99"/>
        <v>1625183.8785118659</v>
      </c>
      <c r="S55" s="65">
        <f t="shared" si="100"/>
        <v>1625183.8785118659</v>
      </c>
      <c r="T55" s="65">
        <f t="shared" si="101"/>
        <v>2437856.9066750207</v>
      </c>
      <c r="U55" s="65">
        <f t="shared" si="102"/>
        <v>2437856.9066750207</v>
      </c>
      <c r="V55" s="65">
        <f t="shared" si="103"/>
        <v>3243556288.8172183</v>
      </c>
      <c r="W55" s="6">
        <f t="shared" si="252"/>
        <v>0</v>
      </c>
      <c r="X55" s="65">
        <f t="shared" si="173"/>
        <v>0</v>
      </c>
      <c r="Y55" s="65">
        <f t="shared" si="174"/>
        <v>0</v>
      </c>
      <c r="Z55" s="65">
        <f t="shared" si="175"/>
        <v>0</v>
      </c>
      <c r="AA55" s="65">
        <f t="shared" si="176"/>
        <v>0</v>
      </c>
      <c r="AB55" s="65">
        <f t="shared" si="177"/>
        <v>0</v>
      </c>
      <c r="AC55" s="65">
        <f t="shared" si="178"/>
        <v>0</v>
      </c>
      <c r="AD55" s="65">
        <f t="shared" si="179"/>
        <v>0</v>
      </c>
      <c r="AE55" s="6">
        <f t="shared" si="253"/>
        <v>0</v>
      </c>
      <c r="AF55" s="2">
        <f t="shared" si="254"/>
        <v>0</v>
      </c>
      <c r="AG55" s="2">
        <f t="shared" si="255"/>
        <v>0</v>
      </c>
      <c r="AH55" s="2">
        <f t="shared" si="256"/>
        <v>0</v>
      </c>
      <c r="AI55" s="2">
        <f t="shared" si="207"/>
        <v>0</v>
      </c>
      <c r="AJ55" s="2">
        <f t="shared" si="208"/>
        <v>0</v>
      </c>
      <c r="AK55" s="2">
        <f t="shared" si="209"/>
        <v>0</v>
      </c>
      <c r="AL55" s="3">
        <f t="shared" si="210"/>
        <v>0</v>
      </c>
      <c r="AM55" s="64">
        <f t="shared" si="114"/>
        <v>0</v>
      </c>
      <c r="AN55" s="65">
        <f t="shared" si="115"/>
        <v>313651.89312862494</v>
      </c>
      <c r="AO55" s="65">
        <f t="shared" si="116"/>
        <v>313651.89312862494</v>
      </c>
      <c r="AP55" s="65">
        <f t="shared" si="117"/>
        <v>1946295.9511047709</v>
      </c>
      <c r="AQ55" s="65">
        <f t="shared" si="118"/>
        <v>1946295.9511047709</v>
      </c>
      <c r="AR55" s="65">
        <f t="shared" si="119"/>
        <v>3243556288.8172183</v>
      </c>
      <c r="AS55" s="64">
        <f t="shared" si="38"/>
        <v>0</v>
      </c>
      <c r="AT55" s="65">
        <f t="shared" si="39"/>
        <v>313651.89312862494</v>
      </c>
      <c r="AU55" s="64">
        <f t="shared" si="40"/>
        <v>313651.89312862494</v>
      </c>
      <c r="AV55" s="65">
        <f t="shared" si="41"/>
        <v>1946295.9511047709</v>
      </c>
      <c r="AW55" s="64">
        <f t="shared" si="42"/>
        <v>1946295.9511047709</v>
      </c>
      <c r="AX55" s="65">
        <f t="shared" si="43"/>
        <v>3243556288.8172183</v>
      </c>
      <c r="AY55" s="6">
        <f t="shared" si="44"/>
        <v>0</v>
      </c>
      <c r="AZ55" s="60">
        <f t="shared" si="120"/>
        <v>547247.19062387664</v>
      </c>
      <c r="BA55" s="59">
        <f t="shared" si="121"/>
        <v>547247.19062387664</v>
      </c>
      <c r="BB55" s="10">
        <f t="shared" si="211"/>
        <v>313651.89312862494</v>
      </c>
      <c r="BC55" s="10">
        <f t="shared" si="212"/>
        <v>233595.2974952517</v>
      </c>
      <c r="BD55" s="10">
        <f t="shared" si="213"/>
        <v>0</v>
      </c>
      <c r="BE55" s="22">
        <f t="shared" si="214"/>
        <v>0</v>
      </c>
      <c r="BF55" s="10">
        <f t="shared" si="215"/>
        <v>35039.294624287752</v>
      </c>
      <c r="BG55" s="10">
        <f t="shared" si="216"/>
        <v>0</v>
      </c>
      <c r="BH55" s="17">
        <f t="shared" si="217"/>
        <v>35039.294624287752</v>
      </c>
      <c r="BI55" s="21">
        <f t="shared" si="218"/>
        <v>8524268.8695154749</v>
      </c>
      <c r="BJ55" s="21">
        <f t="shared" si="8"/>
        <v>852426.88695154758</v>
      </c>
      <c r="BK55" s="21">
        <f t="shared" si="219"/>
        <v>35039.294624287752</v>
      </c>
      <c r="BL55" s="21">
        <f t="shared" si="220"/>
        <v>9411735.0510913096</v>
      </c>
      <c r="BM55" s="48">
        <f>SUM($BK$22:BK54)</f>
        <v>859450.67223591532</v>
      </c>
      <c r="BN55" s="48">
        <f t="shared" si="221"/>
        <v>7664818.1972795594</v>
      </c>
      <c r="BO55" s="48">
        <f t="shared" si="222"/>
        <v>1478346.6198863797</v>
      </c>
      <c r="BP55" s="6">
        <f t="shared" si="223"/>
        <v>372812.10834077233</v>
      </c>
      <c r="BQ55" s="2">
        <f t="shared" si="257"/>
        <v>306708.36909024813</v>
      </c>
      <c r="BR55" s="2">
        <f t="shared" si="13"/>
        <v>337379.20599927299</v>
      </c>
      <c r="BS55" s="6">
        <f t="shared" si="224"/>
        <v>46077496.731434956</v>
      </c>
      <c r="BT55" s="2">
        <f t="shared" si="258"/>
        <v>46143600.470685482</v>
      </c>
      <c r="BU55" s="2">
        <f t="shared" si="15"/>
        <v>50757960.517754033</v>
      </c>
      <c r="BV55" s="6">
        <f t="shared" si="225"/>
        <v>372812.10834077233</v>
      </c>
      <c r="BW55" s="2">
        <f t="shared" si="54"/>
        <v>34202.94941399229</v>
      </c>
      <c r="BX55" s="2">
        <f t="shared" si="55"/>
        <v>100306.68866451651</v>
      </c>
      <c r="BY55" s="6">
        <f t="shared" si="226"/>
        <v>306708.36909024813</v>
      </c>
      <c r="BZ55" s="65">
        <f t="shared" si="166"/>
        <v>77358.817488290631</v>
      </c>
      <c r="CA55" s="65">
        <f t="shared" si="167"/>
        <v>229349.5516019575</v>
      </c>
      <c r="CB55" s="65">
        <f t="shared" si="168"/>
        <v>0</v>
      </c>
      <c r="CC55" s="65">
        <f t="shared" si="169"/>
        <v>0</v>
      </c>
      <c r="CD55" s="65">
        <f t="shared" si="170"/>
        <v>0</v>
      </c>
      <c r="CE55" s="65">
        <f t="shared" si="171"/>
        <v>0</v>
      </c>
      <c r="CF55" s="65">
        <f t="shared" si="172"/>
        <v>0</v>
      </c>
      <c r="CG55" s="6">
        <f t="shared" si="227"/>
        <v>7735.8817488290633</v>
      </c>
      <c r="CH55" s="2">
        <f t="shared" si="228"/>
        <v>27521.9461922349</v>
      </c>
      <c r="CI55" s="2">
        <f t="shared" si="229"/>
        <v>0</v>
      </c>
      <c r="CJ55" s="2">
        <f t="shared" si="230"/>
        <v>0</v>
      </c>
      <c r="CK55" s="2">
        <f t="shared" si="231"/>
        <v>0</v>
      </c>
      <c r="CL55" s="2">
        <f t="shared" si="232"/>
        <v>0</v>
      </c>
      <c r="CM55" s="2">
        <f t="shared" si="233"/>
        <v>0</v>
      </c>
      <c r="CN55" s="3">
        <f t="shared" si="234"/>
        <v>35257.827941063966</v>
      </c>
      <c r="CO55" s="64">
        <f t="shared" si="70"/>
        <v>0</v>
      </c>
      <c r="CP55" s="65">
        <f t="shared" si="71"/>
        <v>6943.5240383768105</v>
      </c>
      <c r="CQ55" s="64">
        <f t="shared" si="72"/>
        <v>6943.5240383768105</v>
      </c>
      <c r="CR55" s="65">
        <f t="shared" si="73"/>
        <v>1639587.5820145227</v>
      </c>
      <c r="CS55" s="64">
        <f t="shared" si="74"/>
        <v>1639587.5820145227</v>
      </c>
      <c r="CT55" s="65">
        <f t="shared" si="75"/>
        <v>3243249580.4481282</v>
      </c>
      <c r="CU55" s="6">
        <f t="shared" si="76"/>
        <v>0</v>
      </c>
      <c r="CV55" s="60">
        <f t="shared" si="77"/>
        <v>547247.19062387664</v>
      </c>
      <c r="CW55" s="59">
        <f t="shared" si="133"/>
        <v>547247.19062387664</v>
      </c>
      <c r="CX55" s="10">
        <f t="shared" si="235"/>
        <v>6943.5240383768105</v>
      </c>
      <c r="CY55" s="10">
        <f t="shared" si="236"/>
        <v>540303.66658549989</v>
      </c>
      <c r="CZ55" s="10">
        <f t="shared" si="237"/>
        <v>0</v>
      </c>
      <c r="DA55" s="22">
        <f t="shared" si="238"/>
        <v>0</v>
      </c>
      <c r="DB55" s="10">
        <f t="shared" si="239"/>
        <v>81045.549987824983</v>
      </c>
      <c r="DC55" s="10">
        <f t="shared" si="240"/>
        <v>0</v>
      </c>
      <c r="DD55" s="17">
        <f t="shared" si="241"/>
        <v>81045.549987824983</v>
      </c>
      <c r="DE55" s="59">
        <f t="shared" si="83"/>
        <v>8212065.3879034361</v>
      </c>
      <c r="DF55" s="10">
        <f t="shared" si="242"/>
        <v>6943.5240383768105</v>
      </c>
      <c r="DG55" s="10">
        <f t="shared" si="243"/>
        <v>1632644.057976146</v>
      </c>
      <c r="DH55" s="10">
        <f t="shared" si="244"/>
        <v>6572477.8058889136</v>
      </c>
      <c r="DI55" s="22">
        <f t="shared" si="245"/>
        <v>0</v>
      </c>
      <c r="DJ55" s="10">
        <f t="shared" si="246"/>
        <v>244896.6086964219</v>
      </c>
      <c r="DK55" s="10">
        <f t="shared" si="247"/>
        <v>1314495.5611777827</v>
      </c>
      <c r="DL55" s="17">
        <f t="shared" si="248"/>
        <v>1559392.1698742046</v>
      </c>
      <c r="DM55" s="3">
        <f t="shared" si="249"/>
        <v>1478346.6198863797</v>
      </c>
      <c r="DN55" s="21">
        <f t="shared" si="250"/>
        <v>7162225.6275579836</v>
      </c>
      <c r="DO55" s="29">
        <f t="shared" si="251"/>
        <v>39288083.212217741</v>
      </c>
    </row>
    <row r="56" spans="1:119" x14ac:dyDescent="0.25">
      <c r="A56">
        <v>0</v>
      </c>
      <c r="B56">
        <f t="shared" si="28"/>
        <v>81</v>
      </c>
      <c r="C56">
        <v>2059</v>
      </c>
      <c r="D56" s="82">
        <f t="shared" si="29"/>
        <v>67583.79508420662</v>
      </c>
      <c r="E56" s="57">
        <f t="shared" si="88"/>
        <v>36255.126378831832</v>
      </c>
      <c r="F56" s="65">
        <f t="shared" si="89"/>
        <v>100838.92146303845</v>
      </c>
      <c r="G56" s="65">
        <f t="shared" si="30"/>
        <v>103838.92146303845</v>
      </c>
      <c r="H56" s="2">
        <f t="shared" si="31"/>
        <v>67583.79508420662</v>
      </c>
      <c r="I56" s="64">
        <f t="shared" si="90"/>
        <v>0</v>
      </c>
      <c r="J56" s="65">
        <f t="shared" si="91"/>
        <v>80166.942563115575</v>
      </c>
      <c r="K56" s="65">
        <f t="shared" si="92"/>
        <v>80166.942563115575</v>
      </c>
      <c r="L56" s="65">
        <f t="shared" si="93"/>
        <v>325877.78119471937</v>
      </c>
      <c r="M56" s="65">
        <f t="shared" si="94"/>
        <v>325877.78119471937</v>
      </c>
      <c r="N56" s="65">
        <f t="shared" si="95"/>
        <v>694780.16888033517</v>
      </c>
      <c r="O56" s="65">
        <f t="shared" si="96"/>
        <v>694780.16888033517</v>
      </c>
      <c r="P56" s="65">
        <f t="shared" si="97"/>
        <v>1326367.9469771655</v>
      </c>
      <c r="Q56" s="65">
        <f t="shared" si="98"/>
        <v>1326367.9469771655</v>
      </c>
      <c r="R56" s="65">
        <f t="shared" si="99"/>
        <v>1684178.0533018466</v>
      </c>
      <c r="S56" s="65">
        <f t="shared" si="100"/>
        <v>1684178.0533018466</v>
      </c>
      <c r="T56" s="65">
        <f t="shared" si="101"/>
        <v>2526351.1123873238</v>
      </c>
      <c r="U56" s="65">
        <f t="shared" si="102"/>
        <v>2526351.1123873238</v>
      </c>
      <c r="V56" s="65">
        <f t="shared" si="103"/>
        <v>3361297382.1012836</v>
      </c>
      <c r="W56" s="6">
        <f t="shared" si="252"/>
        <v>0</v>
      </c>
      <c r="X56" s="65">
        <f t="shared" si="173"/>
        <v>0</v>
      </c>
      <c r="Y56" s="65">
        <f t="shared" si="174"/>
        <v>0</v>
      </c>
      <c r="Z56" s="65">
        <f t="shared" si="175"/>
        <v>0</v>
      </c>
      <c r="AA56" s="65">
        <f t="shared" si="176"/>
        <v>0</v>
      </c>
      <c r="AB56" s="65">
        <f t="shared" si="177"/>
        <v>0</v>
      </c>
      <c r="AC56" s="65">
        <f t="shared" si="178"/>
        <v>0</v>
      </c>
      <c r="AD56" s="65">
        <f t="shared" si="179"/>
        <v>0</v>
      </c>
      <c r="AE56" s="6">
        <f t="shared" si="253"/>
        <v>0</v>
      </c>
      <c r="AF56" s="2">
        <f t="shared" si="254"/>
        <v>0</v>
      </c>
      <c r="AG56" s="2">
        <f t="shared" si="255"/>
        <v>0</v>
      </c>
      <c r="AH56" s="2">
        <f t="shared" si="256"/>
        <v>0</v>
      </c>
      <c r="AI56" s="2">
        <f t="shared" si="207"/>
        <v>0</v>
      </c>
      <c r="AJ56" s="2">
        <f t="shared" si="208"/>
        <v>0</v>
      </c>
      <c r="AK56" s="2">
        <f t="shared" si="209"/>
        <v>0</v>
      </c>
      <c r="AL56" s="3">
        <f t="shared" si="210"/>
        <v>0</v>
      </c>
      <c r="AM56" s="64">
        <f t="shared" si="114"/>
        <v>0</v>
      </c>
      <c r="AN56" s="65">
        <f t="shared" si="115"/>
        <v>325037.45684919402</v>
      </c>
      <c r="AO56" s="65">
        <f t="shared" si="116"/>
        <v>325037.45684919402</v>
      </c>
      <c r="AP56" s="65">
        <f t="shared" si="117"/>
        <v>2016946.494129874</v>
      </c>
      <c r="AQ56" s="65">
        <f t="shared" si="118"/>
        <v>2016946.494129874</v>
      </c>
      <c r="AR56" s="65">
        <f t="shared" si="119"/>
        <v>3361297382.1012836</v>
      </c>
      <c r="AS56" s="64">
        <f t="shared" si="38"/>
        <v>0</v>
      </c>
      <c r="AT56" s="65">
        <f t="shared" si="39"/>
        <v>325037.45684919402</v>
      </c>
      <c r="AU56" s="64">
        <f t="shared" si="40"/>
        <v>325037.45684919402</v>
      </c>
      <c r="AV56" s="65">
        <f t="shared" si="41"/>
        <v>2016946.4941298743</v>
      </c>
      <c r="AW56" s="64">
        <f t="shared" si="42"/>
        <v>2016946.4941298743</v>
      </c>
      <c r="AX56" s="65">
        <f t="shared" si="43"/>
        <v>3361297382.1012836</v>
      </c>
      <c r="AY56" s="6">
        <f t="shared" si="44"/>
        <v>0</v>
      </c>
      <c r="AZ56" s="60">
        <f t="shared" si="120"/>
        <v>580082.02206130931</v>
      </c>
      <c r="BA56" s="59">
        <f t="shared" si="121"/>
        <v>580082.02206130931</v>
      </c>
      <c r="BB56" s="10">
        <f t="shared" si="211"/>
        <v>325037.45684919402</v>
      </c>
      <c r="BC56" s="10">
        <f t="shared" si="212"/>
        <v>255044.5652121153</v>
      </c>
      <c r="BD56" s="10">
        <f t="shared" si="213"/>
        <v>0</v>
      </c>
      <c r="BE56" s="22">
        <f t="shared" si="214"/>
        <v>0</v>
      </c>
      <c r="BF56" s="10">
        <f t="shared" si="215"/>
        <v>38256.68478181729</v>
      </c>
      <c r="BG56" s="10">
        <f t="shared" si="216"/>
        <v>0</v>
      </c>
      <c r="BH56" s="17">
        <f t="shared" si="217"/>
        <v>38256.68478181729</v>
      </c>
      <c r="BI56" s="21">
        <f t="shared" si="218"/>
        <v>9411735.0510913096</v>
      </c>
      <c r="BJ56" s="21">
        <f t="shared" si="8"/>
        <v>941173.50510913099</v>
      </c>
      <c r="BK56" s="21">
        <f t="shared" si="219"/>
        <v>38256.68478181729</v>
      </c>
      <c r="BL56" s="21">
        <f t="shared" si="220"/>
        <v>10391165.240982259</v>
      </c>
      <c r="BM56" s="48">
        <f>SUM($BK$22:BK55)</f>
        <v>894489.96686020307</v>
      </c>
      <c r="BN56" s="48">
        <f t="shared" si="221"/>
        <v>8517245.0842311066</v>
      </c>
      <c r="BO56" s="48">
        <f t="shared" si="222"/>
        <v>1645095.5637885462</v>
      </c>
      <c r="BP56" s="6">
        <f t="shared" si="223"/>
        <v>337379.20599927299</v>
      </c>
      <c r="BQ56" s="2">
        <f t="shared" si="257"/>
        <v>269795.41091506637</v>
      </c>
      <c r="BR56" s="2">
        <f t="shared" si="13"/>
        <v>296774.95200657303</v>
      </c>
      <c r="BS56" s="6">
        <f t="shared" si="224"/>
        <v>50757960.517754033</v>
      </c>
      <c r="BT56" s="2">
        <f t="shared" si="258"/>
        <v>50825544.312838241</v>
      </c>
      <c r="BU56" s="2">
        <f t="shared" si="15"/>
        <v>55908098.744122073</v>
      </c>
      <c r="BV56" s="6">
        <f t="shared" si="225"/>
        <v>337379.20599927299</v>
      </c>
      <c r="BW56" s="2">
        <f t="shared" si="54"/>
        <v>36255.126378831832</v>
      </c>
      <c r="BX56" s="2">
        <f t="shared" si="55"/>
        <v>103838.92146303845</v>
      </c>
      <c r="BY56" s="6">
        <f t="shared" si="226"/>
        <v>269795.41091506637</v>
      </c>
      <c r="BZ56" s="65">
        <f t="shared" si="166"/>
        <v>80166.942563115575</v>
      </c>
      <c r="CA56" s="65">
        <f t="shared" si="167"/>
        <v>189628.46835195081</v>
      </c>
      <c r="CB56" s="65">
        <f t="shared" si="168"/>
        <v>0</v>
      </c>
      <c r="CC56" s="65">
        <f t="shared" si="169"/>
        <v>0</v>
      </c>
      <c r="CD56" s="65">
        <f t="shared" si="170"/>
        <v>0</v>
      </c>
      <c r="CE56" s="65">
        <f t="shared" si="171"/>
        <v>0</v>
      </c>
      <c r="CF56" s="65">
        <f t="shared" si="172"/>
        <v>0</v>
      </c>
      <c r="CG56" s="6">
        <f t="shared" si="227"/>
        <v>8016.6942563115581</v>
      </c>
      <c r="CH56" s="2">
        <f t="shared" si="228"/>
        <v>22755.416202234097</v>
      </c>
      <c r="CI56" s="2">
        <f t="shared" si="229"/>
        <v>0</v>
      </c>
      <c r="CJ56" s="2">
        <f t="shared" si="230"/>
        <v>0</v>
      </c>
      <c r="CK56" s="2">
        <f t="shared" si="231"/>
        <v>0</v>
      </c>
      <c r="CL56" s="2">
        <f t="shared" si="232"/>
        <v>0</v>
      </c>
      <c r="CM56" s="2">
        <f t="shared" si="233"/>
        <v>0</v>
      </c>
      <c r="CN56" s="3">
        <f t="shared" si="234"/>
        <v>30772.110458545656</v>
      </c>
      <c r="CO56" s="64">
        <f t="shared" si="70"/>
        <v>0</v>
      </c>
      <c r="CP56" s="65">
        <f t="shared" si="71"/>
        <v>55242.045934127644</v>
      </c>
      <c r="CQ56" s="64">
        <f t="shared" si="72"/>
        <v>55242.045934127644</v>
      </c>
      <c r="CR56" s="65">
        <f t="shared" si="73"/>
        <v>1747151.0832148078</v>
      </c>
      <c r="CS56" s="64">
        <f t="shared" si="74"/>
        <v>1747151.0832148078</v>
      </c>
      <c r="CT56" s="65">
        <f t="shared" si="75"/>
        <v>3361027586.6903687</v>
      </c>
      <c r="CU56" s="6">
        <f t="shared" si="76"/>
        <v>0</v>
      </c>
      <c r="CV56" s="60">
        <f t="shared" si="77"/>
        <v>580082.02206130931</v>
      </c>
      <c r="CW56" s="59">
        <f t="shared" si="133"/>
        <v>580082.02206130931</v>
      </c>
      <c r="CX56" s="10">
        <f t="shared" si="235"/>
        <v>55242.045934127644</v>
      </c>
      <c r="CY56" s="10">
        <f t="shared" si="236"/>
        <v>524839.97612718167</v>
      </c>
      <c r="CZ56" s="10">
        <f t="shared" si="237"/>
        <v>0</v>
      </c>
      <c r="DA56" s="22">
        <f t="shared" si="238"/>
        <v>0</v>
      </c>
      <c r="DB56" s="10">
        <f t="shared" si="239"/>
        <v>78725.996419077244</v>
      </c>
      <c r="DC56" s="10">
        <f t="shared" si="240"/>
        <v>0</v>
      </c>
      <c r="DD56" s="17">
        <f t="shared" si="241"/>
        <v>78725.996419077244</v>
      </c>
      <c r="DE56" s="59">
        <f t="shared" si="83"/>
        <v>9097327.1062924154</v>
      </c>
      <c r="DF56" s="10">
        <f t="shared" si="242"/>
        <v>55242.045934127644</v>
      </c>
      <c r="DG56" s="10">
        <f t="shared" si="243"/>
        <v>1691909.0372806801</v>
      </c>
      <c r="DH56" s="10">
        <f t="shared" si="244"/>
        <v>7350176.0230776072</v>
      </c>
      <c r="DI56" s="22">
        <f t="shared" si="245"/>
        <v>0</v>
      </c>
      <c r="DJ56" s="10">
        <f t="shared" si="246"/>
        <v>253786.35559210202</v>
      </c>
      <c r="DK56" s="10">
        <f t="shared" si="247"/>
        <v>1470035.2046155215</v>
      </c>
      <c r="DL56" s="17">
        <f t="shared" si="248"/>
        <v>1723821.5602076235</v>
      </c>
      <c r="DM56" s="3">
        <f t="shared" si="249"/>
        <v>1645095.5637885462</v>
      </c>
      <c r="DN56" s="21">
        <f t="shared" si="250"/>
        <v>7876137.5941803865</v>
      </c>
      <c r="DO56" s="29">
        <f t="shared" si="251"/>
        <v>43219202.129572913</v>
      </c>
    </row>
    <row r="57" spans="1:119" x14ac:dyDescent="0.25">
      <c r="A57">
        <v>0</v>
      </c>
      <c r="B57">
        <f t="shared" ref="B57:B61" si="259">C57-1978</f>
        <v>82</v>
      </c>
      <c r="C57">
        <v>2060</v>
      </c>
      <c r="D57" s="82">
        <f t="shared" si="29"/>
        <v>69068.940350585006</v>
      </c>
      <c r="E57" s="57">
        <f t="shared" si="88"/>
        <v>38430.433961561743</v>
      </c>
      <c r="F57" s="65">
        <f t="shared" si="89"/>
        <v>104499.37431214674</v>
      </c>
      <c r="G57" s="65">
        <f t="shared" si="30"/>
        <v>107499.37431214674</v>
      </c>
      <c r="H57" s="2">
        <f t="shared" si="31"/>
        <v>69068.940350585006</v>
      </c>
      <c r="I57" s="64">
        <f t="shared" si="90"/>
        <v>0</v>
      </c>
      <c r="J57" s="65">
        <f t="shared" si="91"/>
        <v>83077.002578156666</v>
      </c>
      <c r="K57" s="65">
        <f t="shared" si="92"/>
        <v>83077.002578156666</v>
      </c>
      <c r="L57" s="65">
        <f t="shared" si="93"/>
        <v>337707.14465208771</v>
      </c>
      <c r="M57" s="65">
        <f t="shared" si="94"/>
        <v>337707.14465208771</v>
      </c>
      <c r="N57" s="65">
        <f t="shared" si="95"/>
        <v>720000.68901069136</v>
      </c>
      <c r="O57" s="65">
        <f t="shared" si="96"/>
        <v>720000.68901069136</v>
      </c>
      <c r="P57" s="65">
        <f t="shared" si="97"/>
        <v>1374515.1034524366</v>
      </c>
      <c r="Q57" s="65">
        <f t="shared" si="98"/>
        <v>1374515.1034524366</v>
      </c>
      <c r="R57" s="65">
        <f t="shared" si="99"/>
        <v>1745313.7166367036</v>
      </c>
      <c r="S57" s="65">
        <f t="shared" si="100"/>
        <v>1745313.7166367036</v>
      </c>
      <c r="T57" s="65">
        <f t="shared" si="101"/>
        <v>2618057.6577669834</v>
      </c>
      <c r="U57" s="65">
        <f t="shared" si="102"/>
        <v>2618057.6577669834</v>
      </c>
      <c r="V57" s="65">
        <f t="shared" si="103"/>
        <v>3483312477.0715599</v>
      </c>
      <c r="W57" s="6">
        <f t="shared" si="252"/>
        <v>0</v>
      </c>
      <c r="X57" s="65">
        <f t="shared" si="173"/>
        <v>0</v>
      </c>
      <c r="Y57" s="65">
        <f t="shared" si="174"/>
        <v>0</v>
      </c>
      <c r="Z57" s="65">
        <f t="shared" si="175"/>
        <v>0</v>
      </c>
      <c r="AA57" s="65">
        <f t="shared" si="176"/>
        <v>0</v>
      </c>
      <c r="AB57" s="65">
        <f t="shared" si="177"/>
        <v>0</v>
      </c>
      <c r="AC57" s="65">
        <f t="shared" si="178"/>
        <v>0</v>
      </c>
      <c r="AD57" s="65">
        <f t="shared" si="179"/>
        <v>0</v>
      </c>
      <c r="AE57" s="6">
        <f t="shared" si="253"/>
        <v>0</v>
      </c>
      <c r="AF57" s="2">
        <f t="shared" si="254"/>
        <v>0</v>
      </c>
      <c r="AG57" s="2">
        <f t="shared" si="255"/>
        <v>0</v>
      </c>
      <c r="AH57" s="2">
        <f t="shared" si="256"/>
        <v>0</v>
      </c>
      <c r="AI57" s="2">
        <f t="shared" ref="AI57:AI61" si="260">AB57*AI$21</f>
        <v>0</v>
      </c>
      <c r="AJ57" s="2">
        <f t="shared" ref="AJ57:AJ61" si="261">AC57*AJ$21</f>
        <v>0</v>
      </c>
      <c r="AK57" s="2">
        <f t="shared" ref="AK57:AK61" si="262">AD57*AK$21</f>
        <v>0</v>
      </c>
      <c r="AL57" s="3">
        <f t="shared" ref="AL57:AL61" si="263">SUM(AE57:AK57)</f>
        <v>0</v>
      </c>
      <c r="AM57" s="64">
        <f t="shared" si="114"/>
        <v>0</v>
      </c>
      <c r="AN57" s="65">
        <f t="shared" si="115"/>
        <v>336836.31653281976</v>
      </c>
      <c r="AO57" s="65">
        <f t="shared" si="116"/>
        <v>336836.31653281976</v>
      </c>
      <c r="AP57" s="65">
        <f t="shared" si="117"/>
        <v>2090161.6518667885</v>
      </c>
      <c r="AQ57" s="65">
        <f t="shared" si="118"/>
        <v>2090161.6518667885</v>
      </c>
      <c r="AR57" s="65">
        <f t="shared" si="119"/>
        <v>3483312477.0715599</v>
      </c>
      <c r="AS57" s="64">
        <f t="shared" si="38"/>
        <v>0</v>
      </c>
      <c r="AT57" s="65">
        <f t="shared" si="39"/>
        <v>336836.31653281976</v>
      </c>
      <c r="AU57" s="64">
        <f t="shared" si="40"/>
        <v>336836.31653281976</v>
      </c>
      <c r="AV57" s="65">
        <f t="shared" si="41"/>
        <v>2090161.6518667885</v>
      </c>
      <c r="AW57" s="64">
        <f t="shared" si="42"/>
        <v>2090161.6518667885</v>
      </c>
      <c r="AX57" s="65">
        <f t="shared" si="43"/>
        <v>3483312477.0715599</v>
      </c>
      <c r="AY57" s="6">
        <f t="shared" si="44"/>
        <v>0</v>
      </c>
      <c r="AZ57" s="60">
        <f t="shared" si="120"/>
        <v>614886.94338498788</v>
      </c>
      <c r="BA57" s="59">
        <f t="shared" si="121"/>
        <v>614886.94338498788</v>
      </c>
      <c r="BB57" s="10">
        <f t="shared" ref="BB57:BB61" si="264">IF(BA57&lt;AS57,0,IF(BA57&gt;AT57,AT57-AS57,BA57-AS57))</f>
        <v>336836.31653281976</v>
      </c>
      <c r="BC57" s="10">
        <f t="shared" ref="BC57:BC61" si="265">IF(BA57&lt;AU57,0,IF(BA57&gt;AV57,AV57-AU57,BA57-AU57))</f>
        <v>278050.62685216812</v>
      </c>
      <c r="BD57" s="10">
        <f t="shared" ref="BD57:BD61" si="266">IF(BA57&lt;AW57,0,IF(BA57&gt;AX57,AX57-AW57,BA57-AW57))</f>
        <v>0</v>
      </c>
      <c r="BE57" s="22">
        <f t="shared" ref="BE57:BE61" si="267">BB57*BE$21</f>
        <v>0</v>
      </c>
      <c r="BF57" s="10">
        <f t="shared" ref="BF57:BF61" si="268">BC57*BF$21</f>
        <v>41707.594027825216</v>
      </c>
      <c r="BG57" s="10">
        <f t="shared" ref="BG57:BG61" si="269">BD57*BG$21</f>
        <v>0</v>
      </c>
      <c r="BH57" s="17">
        <f t="shared" ref="BH57:BH61" si="270">SUM(BE57:BG57)</f>
        <v>41707.594027825216</v>
      </c>
      <c r="BI57" s="21">
        <f t="shared" ref="BI57:BI61" si="271">BL56</f>
        <v>10391165.240982259</v>
      </c>
      <c r="BJ57" s="21">
        <f t="shared" ref="BJ57:BJ64" si="272">BI57*$C$2</f>
        <v>1039116.5240982259</v>
      </c>
      <c r="BK57" s="21">
        <f t="shared" ref="BK57:BK61" si="273">SUM(AL57,BH57)</f>
        <v>41707.594027825216</v>
      </c>
      <c r="BL57" s="21">
        <f t="shared" ref="BL57:BL61" si="274">SUM(BI57:BK57)</f>
        <v>11471989.35910831</v>
      </c>
      <c r="BM57" s="48">
        <f>SUM($BK$22:BK56)</f>
        <v>932746.65164202033</v>
      </c>
      <c r="BN57" s="48">
        <f t="shared" ref="BN57:BN61" si="275">BI57-BM57</f>
        <v>9458418.5893402379</v>
      </c>
      <c r="BO57" s="48">
        <f t="shared" ref="BO57:BO61" si="276">DM57</f>
        <v>1829305.2830267572</v>
      </c>
      <c r="BP57" s="6">
        <f t="shared" ref="BP57:BP61" si="277">BR56</f>
        <v>296774.95200657303</v>
      </c>
      <c r="BQ57" s="2">
        <f t="shared" si="257"/>
        <v>227706.01165598803</v>
      </c>
      <c r="BR57" s="2">
        <f t="shared" ref="BR57:BR64" si="278">BQ57*(1+$C$2)</f>
        <v>250476.61282158684</v>
      </c>
      <c r="BS57" s="6">
        <f t="shared" ref="BS57:BS61" si="279">BU56</f>
        <v>55908098.744122073</v>
      </c>
      <c r="BT57" s="2">
        <f t="shared" si="258"/>
        <v>55977167.684472658</v>
      </c>
      <c r="BU57" s="2">
        <f t="shared" ref="BU57:BU64" si="280">BT57*(1+$C$2)</f>
        <v>61574884.45291993</v>
      </c>
      <c r="BV57" s="6">
        <f t="shared" ref="BV57:BV61" si="281">BP57</f>
        <v>296774.95200657303</v>
      </c>
      <c r="BW57" s="2">
        <f t="shared" si="54"/>
        <v>38430.433961561743</v>
      </c>
      <c r="BX57" s="2">
        <f t="shared" si="55"/>
        <v>107499.37431214674</v>
      </c>
      <c r="BY57" s="6">
        <f t="shared" ref="BY57:BY61" si="282">BV57+BW57-BX57</f>
        <v>227706.01165598806</v>
      </c>
      <c r="BZ57" s="65">
        <f t="shared" si="166"/>
        <v>83077.002578156666</v>
      </c>
      <c r="CA57" s="65">
        <f t="shared" si="167"/>
        <v>144629.0090778314</v>
      </c>
      <c r="CB57" s="65">
        <f t="shared" si="168"/>
        <v>0</v>
      </c>
      <c r="CC57" s="65">
        <f t="shared" si="169"/>
        <v>0</v>
      </c>
      <c r="CD57" s="65">
        <f t="shared" si="170"/>
        <v>0</v>
      </c>
      <c r="CE57" s="65">
        <f t="shared" si="171"/>
        <v>0</v>
      </c>
      <c r="CF57" s="65">
        <f t="shared" si="172"/>
        <v>0</v>
      </c>
      <c r="CG57" s="6">
        <f t="shared" ref="CG57:CG61" si="283">BZ57*CG$21</f>
        <v>8307.7002578156662</v>
      </c>
      <c r="CH57" s="2">
        <f t="shared" ref="CH57:CH61" si="284">CA57*CH$21</f>
        <v>17355.481089339766</v>
      </c>
      <c r="CI57" s="2">
        <f t="shared" ref="CI57:CI61" si="285">CB57*CI$21</f>
        <v>0</v>
      </c>
      <c r="CJ57" s="2">
        <f t="shared" ref="CJ57:CJ61" si="286">CC57*CJ$21</f>
        <v>0</v>
      </c>
      <c r="CK57" s="2">
        <f t="shared" ref="CK57:CK61" si="287">CD57*CK$21</f>
        <v>0</v>
      </c>
      <c r="CL57" s="2">
        <f t="shared" ref="CL57:CL61" si="288">CE57*CL$21</f>
        <v>0</v>
      </c>
      <c r="CM57" s="2">
        <f t="shared" ref="CM57:CM61" si="289">CF57*CM$21</f>
        <v>0</v>
      </c>
      <c r="CN57" s="3">
        <f t="shared" ref="CN57:CN61" si="290">SUM(CG57:CM57)</f>
        <v>25663.181347155434</v>
      </c>
      <c r="CO57" s="64">
        <f t="shared" si="70"/>
        <v>0</v>
      </c>
      <c r="CP57" s="65">
        <f t="shared" si="71"/>
        <v>109130.30487683171</v>
      </c>
      <c r="CQ57" s="64">
        <f t="shared" si="72"/>
        <v>109130.30487683171</v>
      </c>
      <c r="CR57" s="65">
        <f t="shared" si="73"/>
        <v>1862455.6402108003</v>
      </c>
      <c r="CS57" s="64">
        <f t="shared" si="74"/>
        <v>1862455.6402108003</v>
      </c>
      <c r="CT57" s="65">
        <f t="shared" si="75"/>
        <v>3483084771.0599036</v>
      </c>
      <c r="CU57" s="6">
        <f t="shared" si="76"/>
        <v>0</v>
      </c>
      <c r="CV57" s="60">
        <f t="shared" si="77"/>
        <v>614886.94338498788</v>
      </c>
      <c r="CW57" s="59">
        <f t="shared" si="133"/>
        <v>614886.94338498788</v>
      </c>
      <c r="CX57" s="10">
        <f t="shared" ref="CX57:CX61" si="291">IF(CW57&lt;$CO57,0,IF(CW57&gt;$CP57,$CP57-$CO57,CW57-$CO57))</f>
        <v>109130.30487683171</v>
      </c>
      <c r="CY57" s="10">
        <f t="shared" ref="CY57:CY61" si="292">IF(CW57&lt;$CQ57,0,IF(CW57&gt;$CR57,$CR57-$CQ57,CW57-$CQ57))</f>
        <v>505756.63850815617</v>
      </c>
      <c r="CZ57" s="10">
        <f t="shared" ref="CZ57:CZ61" si="293">IF(CW57&lt;$CS57,0,IF(CW57&gt;$CT57,$CT57-$CS57,CW57-$CS57))</f>
        <v>0</v>
      </c>
      <c r="DA57" s="22">
        <f t="shared" ref="DA57:DA61" si="294">CX57*DA$21</f>
        <v>0</v>
      </c>
      <c r="DB57" s="10">
        <f t="shared" ref="DB57:DB61" si="295">CY57*DB$21</f>
        <v>75863.495776223426</v>
      </c>
      <c r="DC57" s="10">
        <f t="shared" ref="DC57:DC61" si="296">CZ57*DC$21</f>
        <v>0</v>
      </c>
      <c r="DD57" s="17">
        <f t="shared" ref="DD57:DD61" si="297">SUM(DA57:DC57)</f>
        <v>75863.495776223426</v>
      </c>
      <c r="DE57" s="59">
        <f t="shared" si="83"/>
        <v>10073305.532725226</v>
      </c>
      <c r="DF57" s="10">
        <f t="shared" ref="DF57:DF61" si="298">IF(DE57&lt;$CO57,0,IF(DE57&gt;$CP57,$CP57-$CO57,DE57-$CO57))</f>
        <v>109130.30487683171</v>
      </c>
      <c r="DG57" s="10">
        <f t="shared" ref="DG57:DG61" si="299">IF(DE57&lt;$CQ57,0,IF(DE57&gt;$CR57,$CR57-$CQ57,DE57-$CQ57))</f>
        <v>1753325.3353339685</v>
      </c>
      <c r="DH57" s="10">
        <f t="shared" ref="DH57:DH61" si="300">IF(DE57&lt;$CS57,0,IF(DE57&gt;$CT57,$CT57-$CS57,DE57-$CS57))</f>
        <v>8210849.8925144263</v>
      </c>
      <c r="DI57" s="22">
        <f t="shared" ref="DI57:DI61" si="301">DF57*DI$21</f>
        <v>0</v>
      </c>
      <c r="DJ57" s="10">
        <f t="shared" ref="DJ57:DJ61" si="302">DG57*DJ$21</f>
        <v>262998.80030009529</v>
      </c>
      <c r="DK57" s="10">
        <f t="shared" ref="DK57:DK61" si="303">DH57*DK$21</f>
        <v>1642169.9785028854</v>
      </c>
      <c r="DL57" s="17">
        <f t="shared" ref="DL57:DL61" si="304">SUM(DI57:DK57)</f>
        <v>1905168.7788029807</v>
      </c>
      <c r="DM57" s="3">
        <f t="shared" ref="DM57:DM61" si="305">DL57-DD57</f>
        <v>1829305.2830267572</v>
      </c>
      <c r="DN57" s="21">
        <f t="shared" ref="DN57:DN61" si="306">SUM(CN57,DD57,BM57,BN57,-BO57)</f>
        <v>8663386.6350788809</v>
      </c>
      <c r="DO57" s="29">
        <f t="shared" ref="DO57:DO61" si="307">BP57+BS57-DN57</f>
        <v>47541487.061049759</v>
      </c>
    </row>
    <row r="58" spans="1:119" x14ac:dyDescent="0.25">
      <c r="A58">
        <v>0</v>
      </c>
      <c r="B58">
        <f t="shared" si="259"/>
        <v>83</v>
      </c>
      <c r="C58">
        <v>2061</v>
      </c>
      <c r="D58" s="82">
        <f t="shared" si="29"/>
        <v>70556.441600422215</v>
      </c>
      <c r="E58" s="57">
        <f t="shared" si="88"/>
        <v>40736.259999255446</v>
      </c>
      <c r="F58" s="65">
        <f t="shared" si="89"/>
        <v>108292.70159967766</v>
      </c>
      <c r="G58" s="65">
        <f t="shared" si="30"/>
        <v>111292.70159967766</v>
      </c>
      <c r="H58" s="2">
        <f t="shared" si="31"/>
        <v>70556.441600422215</v>
      </c>
      <c r="I58" s="64">
        <f t="shared" si="90"/>
        <v>0</v>
      </c>
      <c r="J58" s="65">
        <f t="shared" si="91"/>
        <v>86092.697771743755</v>
      </c>
      <c r="K58" s="65">
        <f t="shared" si="92"/>
        <v>86092.697771743755</v>
      </c>
      <c r="L58" s="65">
        <f t="shared" si="93"/>
        <v>349965.91400295851</v>
      </c>
      <c r="M58" s="65">
        <f t="shared" si="94"/>
        <v>349965.91400295851</v>
      </c>
      <c r="N58" s="65">
        <f t="shared" si="95"/>
        <v>746136.71402177948</v>
      </c>
      <c r="O58" s="65">
        <f t="shared" si="96"/>
        <v>746136.71402177948</v>
      </c>
      <c r="P58" s="65">
        <f t="shared" si="97"/>
        <v>1424410.0017077602</v>
      </c>
      <c r="Q58" s="65">
        <f t="shared" si="98"/>
        <v>1424410.0017077602</v>
      </c>
      <c r="R58" s="65">
        <f t="shared" si="99"/>
        <v>1808668.6045506159</v>
      </c>
      <c r="S58" s="65">
        <f t="shared" si="100"/>
        <v>1808668.6045506159</v>
      </c>
      <c r="T58" s="65">
        <f t="shared" si="101"/>
        <v>2713093.150743925</v>
      </c>
      <c r="U58" s="65">
        <f t="shared" si="102"/>
        <v>2713093.150743925</v>
      </c>
      <c r="V58" s="65">
        <f t="shared" si="103"/>
        <v>3609756719.9892573</v>
      </c>
      <c r="W58" s="6">
        <f t="shared" si="252"/>
        <v>0</v>
      </c>
      <c r="X58" s="65">
        <f t="shared" si="173"/>
        <v>0</v>
      </c>
      <c r="Y58" s="65">
        <f t="shared" si="174"/>
        <v>0</v>
      </c>
      <c r="Z58" s="65">
        <f t="shared" si="175"/>
        <v>0</v>
      </c>
      <c r="AA58" s="65">
        <f t="shared" si="176"/>
        <v>0</v>
      </c>
      <c r="AB58" s="65">
        <f t="shared" si="177"/>
        <v>0</v>
      </c>
      <c r="AC58" s="65">
        <f t="shared" si="178"/>
        <v>0</v>
      </c>
      <c r="AD58" s="65">
        <f t="shared" si="179"/>
        <v>0</v>
      </c>
      <c r="AE58" s="6">
        <f t="shared" si="253"/>
        <v>0</v>
      </c>
      <c r="AF58" s="2">
        <f t="shared" si="254"/>
        <v>0</v>
      </c>
      <c r="AG58" s="2">
        <f t="shared" si="255"/>
        <v>0</v>
      </c>
      <c r="AH58" s="2">
        <f t="shared" si="256"/>
        <v>0</v>
      </c>
      <c r="AI58" s="2">
        <f t="shared" si="260"/>
        <v>0</v>
      </c>
      <c r="AJ58" s="2">
        <f t="shared" si="261"/>
        <v>0</v>
      </c>
      <c r="AK58" s="2">
        <f t="shared" si="262"/>
        <v>0</v>
      </c>
      <c r="AL58" s="3">
        <f t="shared" si="263"/>
        <v>0</v>
      </c>
      <c r="AM58" s="64">
        <f t="shared" si="114"/>
        <v>0</v>
      </c>
      <c r="AN58" s="65">
        <f t="shared" si="115"/>
        <v>349063.47482296114</v>
      </c>
      <c r="AO58" s="65">
        <f t="shared" si="116"/>
        <v>349063.47482296114</v>
      </c>
      <c r="AP58" s="65">
        <f t="shared" si="117"/>
        <v>2166034.5198295531</v>
      </c>
      <c r="AQ58" s="65">
        <f t="shared" si="118"/>
        <v>2166034.5198295531</v>
      </c>
      <c r="AR58" s="65">
        <f t="shared" si="119"/>
        <v>3609756719.9892573</v>
      </c>
      <c r="AS58" s="64">
        <f t="shared" si="38"/>
        <v>0</v>
      </c>
      <c r="AT58" s="65">
        <f t="shared" si="39"/>
        <v>349063.47482296114</v>
      </c>
      <c r="AU58" s="64">
        <f t="shared" si="40"/>
        <v>349063.47482296114</v>
      </c>
      <c r="AV58" s="65">
        <f t="shared" si="41"/>
        <v>2166034.5198295531</v>
      </c>
      <c r="AW58" s="64">
        <f t="shared" si="42"/>
        <v>2166034.5198295531</v>
      </c>
      <c r="AX58" s="65">
        <f t="shared" si="43"/>
        <v>3609756719.9892573</v>
      </c>
      <c r="AY58" s="6">
        <f t="shared" si="44"/>
        <v>0</v>
      </c>
      <c r="AZ58" s="60">
        <f t="shared" si="120"/>
        <v>651780.15998808714</v>
      </c>
      <c r="BA58" s="59">
        <f t="shared" si="121"/>
        <v>651780.15998808714</v>
      </c>
      <c r="BB58" s="10">
        <f t="shared" si="264"/>
        <v>349063.47482296114</v>
      </c>
      <c r="BC58" s="10">
        <f t="shared" si="265"/>
        <v>302716.68516512599</v>
      </c>
      <c r="BD58" s="10">
        <f t="shared" si="266"/>
        <v>0</v>
      </c>
      <c r="BE58" s="22">
        <f t="shared" si="267"/>
        <v>0</v>
      </c>
      <c r="BF58" s="10">
        <f t="shared" si="268"/>
        <v>45407.502774768895</v>
      </c>
      <c r="BG58" s="10">
        <f t="shared" si="269"/>
        <v>0</v>
      </c>
      <c r="BH58" s="17">
        <f t="shared" si="270"/>
        <v>45407.502774768895</v>
      </c>
      <c r="BI58" s="21">
        <f t="shared" si="271"/>
        <v>11471989.35910831</v>
      </c>
      <c r="BJ58" s="21">
        <f t="shared" si="272"/>
        <v>1147198.935910831</v>
      </c>
      <c r="BK58" s="21">
        <f t="shared" si="273"/>
        <v>45407.502774768895</v>
      </c>
      <c r="BL58" s="21">
        <f t="shared" si="274"/>
        <v>12664595.79779391</v>
      </c>
      <c r="BM58" s="48">
        <f>SUM($BK$22:BK57)</f>
        <v>974454.24566984549</v>
      </c>
      <c r="BN58" s="48">
        <f t="shared" si="275"/>
        <v>10497535.113438465</v>
      </c>
      <c r="BO58" s="48">
        <f t="shared" si="276"/>
        <v>2032790.3132566779</v>
      </c>
      <c r="BP58" s="6">
        <f t="shared" si="277"/>
        <v>250476.61282158684</v>
      </c>
      <c r="BQ58" s="2">
        <f t="shared" si="257"/>
        <v>179920.17122116464</v>
      </c>
      <c r="BR58" s="2">
        <f t="shared" si="278"/>
        <v>197912.18834328113</v>
      </c>
      <c r="BS58" s="6">
        <f t="shared" si="279"/>
        <v>61574884.45291993</v>
      </c>
      <c r="BT58" s="2">
        <f t="shared" si="258"/>
        <v>61645440.89452035</v>
      </c>
      <c r="BU58" s="2">
        <f t="shared" si="280"/>
        <v>67809984.983972386</v>
      </c>
      <c r="BV58" s="6">
        <f t="shared" si="281"/>
        <v>250476.61282158684</v>
      </c>
      <c r="BW58" s="2">
        <f t="shared" si="54"/>
        <v>40736.259999255446</v>
      </c>
      <c r="BX58" s="2">
        <f t="shared" si="55"/>
        <v>111292.70159967766</v>
      </c>
      <c r="BY58" s="6">
        <f t="shared" si="282"/>
        <v>179920.17122116464</v>
      </c>
      <c r="BZ58" s="65">
        <f t="shared" si="166"/>
        <v>86092.697771743755</v>
      </c>
      <c r="CA58" s="65">
        <f t="shared" si="167"/>
        <v>93827.473449420882</v>
      </c>
      <c r="CB58" s="65">
        <f t="shared" si="168"/>
        <v>0</v>
      </c>
      <c r="CC58" s="65">
        <f t="shared" si="169"/>
        <v>0</v>
      </c>
      <c r="CD58" s="65">
        <f t="shared" si="170"/>
        <v>0</v>
      </c>
      <c r="CE58" s="65">
        <f t="shared" si="171"/>
        <v>0</v>
      </c>
      <c r="CF58" s="65">
        <f t="shared" si="172"/>
        <v>0</v>
      </c>
      <c r="CG58" s="6">
        <f t="shared" si="283"/>
        <v>8609.2697771743751</v>
      </c>
      <c r="CH58" s="2">
        <f t="shared" si="284"/>
        <v>11259.296813930505</v>
      </c>
      <c r="CI58" s="2">
        <f t="shared" si="285"/>
        <v>0</v>
      </c>
      <c r="CJ58" s="2">
        <f t="shared" si="286"/>
        <v>0</v>
      </c>
      <c r="CK58" s="2">
        <f t="shared" si="287"/>
        <v>0</v>
      </c>
      <c r="CL58" s="2">
        <f t="shared" si="288"/>
        <v>0</v>
      </c>
      <c r="CM58" s="2">
        <f t="shared" si="289"/>
        <v>0</v>
      </c>
      <c r="CN58" s="3">
        <f t="shared" si="290"/>
        <v>19868.566591104878</v>
      </c>
      <c r="CO58" s="64">
        <f t="shared" si="70"/>
        <v>0</v>
      </c>
      <c r="CP58" s="65">
        <f t="shared" si="71"/>
        <v>169143.30360179651</v>
      </c>
      <c r="CQ58" s="64">
        <f t="shared" si="72"/>
        <v>169143.30360179651</v>
      </c>
      <c r="CR58" s="65">
        <f t="shared" si="73"/>
        <v>1986114.3486083883</v>
      </c>
      <c r="CS58" s="64">
        <f t="shared" si="74"/>
        <v>1986114.3486083883</v>
      </c>
      <c r="CT58" s="65">
        <f t="shared" si="75"/>
        <v>3609576799.8180361</v>
      </c>
      <c r="CU58" s="6">
        <f t="shared" si="76"/>
        <v>0</v>
      </c>
      <c r="CV58" s="60">
        <f t="shared" si="77"/>
        <v>651780.15998808714</v>
      </c>
      <c r="CW58" s="59">
        <f t="shared" si="133"/>
        <v>651780.15998808714</v>
      </c>
      <c r="CX58" s="10">
        <f t="shared" si="291"/>
        <v>169143.30360179651</v>
      </c>
      <c r="CY58" s="10">
        <f t="shared" si="292"/>
        <v>482636.85638629063</v>
      </c>
      <c r="CZ58" s="10">
        <f t="shared" si="293"/>
        <v>0</v>
      </c>
      <c r="DA58" s="22">
        <f t="shared" si="294"/>
        <v>0</v>
      </c>
      <c r="DB58" s="10">
        <f t="shared" si="295"/>
        <v>72395.528457943597</v>
      </c>
      <c r="DC58" s="10">
        <f t="shared" si="296"/>
        <v>0</v>
      </c>
      <c r="DD58" s="17">
        <f t="shared" si="297"/>
        <v>72395.528457943597</v>
      </c>
      <c r="DE58" s="59">
        <f t="shared" si="83"/>
        <v>11149315.273426551</v>
      </c>
      <c r="DF58" s="10">
        <f t="shared" si="298"/>
        <v>169143.30360179651</v>
      </c>
      <c r="DG58" s="10">
        <f t="shared" si="299"/>
        <v>1816971.0450065918</v>
      </c>
      <c r="DH58" s="10">
        <f t="shared" si="300"/>
        <v>9163200.9248181637</v>
      </c>
      <c r="DI58" s="22">
        <f t="shared" si="301"/>
        <v>0</v>
      </c>
      <c r="DJ58" s="10">
        <f t="shared" si="302"/>
        <v>272545.65675098874</v>
      </c>
      <c r="DK58" s="10">
        <f t="shared" si="303"/>
        <v>1832640.1849636328</v>
      </c>
      <c r="DL58" s="17">
        <f t="shared" si="304"/>
        <v>2105185.8417146215</v>
      </c>
      <c r="DM58" s="3">
        <f t="shared" si="305"/>
        <v>2032790.3132566779</v>
      </c>
      <c r="DN58" s="21">
        <f t="shared" si="306"/>
        <v>9531463.1409006808</v>
      </c>
      <c r="DO58" s="29">
        <f t="shared" si="307"/>
        <v>52293897.924840838</v>
      </c>
    </row>
    <row r="59" spans="1:119" s="31" customFormat="1" x14ac:dyDescent="0.25">
      <c r="B59" s="31">
        <f t="shared" si="259"/>
        <v>84</v>
      </c>
      <c r="C59" s="31">
        <v>2062</v>
      </c>
      <c r="D59" s="30">
        <f t="shared" si="29"/>
        <v>72043.291068535182</v>
      </c>
      <c r="E59" s="58">
        <f t="shared" si="88"/>
        <v>43180.435599210774</v>
      </c>
      <c r="F59" s="67">
        <f t="shared" si="89"/>
        <v>112223.72666774596</v>
      </c>
      <c r="G59" s="67">
        <f t="shared" si="30"/>
        <v>115223.72666774596</v>
      </c>
      <c r="H59" s="2">
        <f t="shared" si="31"/>
        <v>72043.291068535182</v>
      </c>
      <c r="I59" s="66">
        <f t="shared" si="90"/>
        <v>0</v>
      </c>
      <c r="J59" s="67">
        <f t="shared" si="91"/>
        <v>89217.862700858052</v>
      </c>
      <c r="K59" s="67">
        <f t="shared" si="92"/>
        <v>89217.862700858052</v>
      </c>
      <c r="L59" s="67">
        <f t="shared" si="93"/>
        <v>362669.67668126588</v>
      </c>
      <c r="M59" s="67">
        <f t="shared" si="94"/>
        <v>362669.67668126588</v>
      </c>
      <c r="N59" s="67">
        <f t="shared" si="95"/>
        <v>773221.47674077004</v>
      </c>
      <c r="O59" s="67">
        <f t="shared" si="96"/>
        <v>773221.47674077004</v>
      </c>
      <c r="P59" s="67">
        <f t="shared" si="97"/>
        <v>1476116.0847697519</v>
      </c>
      <c r="Q59" s="67">
        <f t="shared" si="98"/>
        <v>1476116.0847697519</v>
      </c>
      <c r="R59" s="67">
        <f t="shared" si="99"/>
        <v>1874323.2748958033</v>
      </c>
      <c r="S59" s="67">
        <f t="shared" si="100"/>
        <v>1874323.2748958033</v>
      </c>
      <c r="T59" s="67">
        <f t="shared" si="101"/>
        <v>2811578.4321159297</v>
      </c>
      <c r="U59" s="67">
        <f t="shared" si="102"/>
        <v>2811578.4321159297</v>
      </c>
      <c r="V59" s="67">
        <f t="shared" si="103"/>
        <v>3740790888.9248672</v>
      </c>
      <c r="W59" s="32">
        <f t="shared" si="252"/>
        <v>0</v>
      </c>
      <c r="X59" s="67">
        <f t="shared" si="173"/>
        <v>0</v>
      </c>
      <c r="Y59" s="67">
        <f t="shared" si="174"/>
        <v>0</v>
      </c>
      <c r="Z59" s="67">
        <f t="shared" si="175"/>
        <v>0</v>
      </c>
      <c r="AA59" s="67">
        <f t="shared" si="176"/>
        <v>0</v>
      </c>
      <c r="AB59" s="67">
        <f t="shared" si="177"/>
        <v>0</v>
      </c>
      <c r="AC59" s="67">
        <f t="shared" si="178"/>
        <v>0</v>
      </c>
      <c r="AD59" s="67">
        <f t="shared" si="179"/>
        <v>0</v>
      </c>
      <c r="AE59" s="32">
        <f t="shared" si="253"/>
        <v>0</v>
      </c>
      <c r="AF59" s="30">
        <f t="shared" si="254"/>
        <v>0</v>
      </c>
      <c r="AG59" s="30">
        <f t="shared" si="255"/>
        <v>0</v>
      </c>
      <c r="AH59" s="30">
        <f t="shared" si="256"/>
        <v>0</v>
      </c>
      <c r="AI59" s="30">
        <f t="shared" si="260"/>
        <v>0</v>
      </c>
      <c r="AJ59" s="30">
        <f t="shared" si="261"/>
        <v>0</v>
      </c>
      <c r="AK59" s="30">
        <f t="shared" si="262"/>
        <v>0</v>
      </c>
      <c r="AL59" s="33">
        <f t="shared" si="263"/>
        <v>0</v>
      </c>
      <c r="AM59" s="66">
        <f t="shared" si="114"/>
        <v>0</v>
      </c>
      <c r="AN59" s="67">
        <f t="shared" si="115"/>
        <v>361734.4789590346</v>
      </c>
      <c r="AO59" s="67">
        <f t="shared" si="116"/>
        <v>361734.4789590346</v>
      </c>
      <c r="AP59" s="67">
        <f t="shared" si="117"/>
        <v>2244661.5728993658</v>
      </c>
      <c r="AQ59" s="67">
        <f t="shared" si="118"/>
        <v>2244661.5728993658</v>
      </c>
      <c r="AR59" s="67">
        <f t="shared" si="119"/>
        <v>3740790888.9248672</v>
      </c>
      <c r="AS59" s="66">
        <f t="shared" si="38"/>
        <v>0</v>
      </c>
      <c r="AT59" s="67">
        <f t="shared" si="39"/>
        <v>361734.4789590346</v>
      </c>
      <c r="AU59" s="66">
        <f t="shared" si="40"/>
        <v>361734.4789590346</v>
      </c>
      <c r="AV59" s="67">
        <f t="shared" si="41"/>
        <v>2244661.5728993658</v>
      </c>
      <c r="AW59" s="66">
        <f t="shared" si="42"/>
        <v>2244661.5728993658</v>
      </c>
      <c r="AX59" s="67">
        <f t="shared" si="43"/>
        <v>3740790888.9248672</v>
      </c>
      <c r="AY59" s="32">
        <f t="shared" si="44"/>
        <v>0</v>
      </c>
      <c r="AZ59" s="72">
        <f t="shared" si="120"/>
        <v>690886.96958737238</v>
      </c>
      <c r="BA59" s="62">
        <f t="shared" si="121"/>
        <v>690886.96958737238</v>
      </c>
      <c r="BB59" s="34">
        <f t="shared" si="264"/>
        <v>361734.4789590346</v>
      </c>
      <c r="BC59" s="34">
        <f t="shared" si="265"/>
        <v>329152.49062833778</v>
      </c>
      <c r="BD59" s="34">
        <f t="shared" si="266"/>
        <v>0</v>
      </c>
      <c r="BE59" s="37">
        <f t="shared" si="267"/>
        <v>0</v>
      </c>
      <c r="BF59" s="34">
        <f t="shared" si="268"/>
        <v>49372.873594250668</v>
      </c>
      <c r="BG59" s="34">
        <f t="shared" si="269"/>
        <v>0</v>
      </c>
      <c r="BH59" s="35">
        <f t="shared" si="270"/>
        <v>49372.873594250668</v>
      </c>
      <c r="BI59" s="36">
        <f t="shared" si="271"/>
        <v>12664595.79779391</v>
      </c>
      <c r="BJ59" s="36">
        <f t="shared" si="272"/>
        <v>1266459.5797793912</v>
      </c>
      <c r="BK59" s="36">
        <f t="shared" si="273"/>
        <v>49372.873594250668</v>
      </c>
      <c r="BL59" s="36">
        <f t="shared" si="274"/>
        <v>13980428.251167551</v>
      </c>
      <c r="BM59" s="50">
        <f>SUM($BK$22:BK58)</f>
        <v>1019861.7484446143</v>
      </c>
      <c r="BN59" s="50">
        <f t="shared" si="275"/>
        <v>11644734.049349295</v>
      </c>
      <c r="BO59" s="50">
        <f t="shared" si="276"/>
        <v>2257551.5245679966</v>
      </c>
      <c r="BP59" s="32">
        <f t="shared" si="277"/>
        <v>197912.18834328113</v>
      </c>
      <c r="BQ59" s="30">
        <f t="shared" si="257"/>
        <v>125868.89727474595</v>
      </c>
      <c r="BR59" s="30">
        <f t="shared" si="278"/>
        <v>138455.78700222055</v>
      </c>
      <c r="BS59" s="32">
        <f t="shared" si="279"/>
        <v>67809984.983972386</v>
      </c>
      <c r="BT59" s="30">
        <f t="shared" si="258"/>
        <v>67882028.275040925</v>
      </c>
      <c r="BU59" s="30">
        <f t="shared" si="280"/>
        <v>74670231.102545023</v>
      </c>
      <c r="BV59" s="32">
        <f t="shared" si="281"/>
        <v>197912.18834328113</v>
      </c>
      <c r="BW59" s="30">
        <f t="shared" si="54"/>
        <v>43180.435599210774</v>
      </c>
      <c r="BX59" s="30">
        <f t="shared" si="55"/>
        <v>115223.72666774596</v>
      </c>
      <c r="BY59" s="32">
        <f t="shared" si="282"/>
        <v>125868.89727474593</v>
      </c>
      <c r="BZ59" s="67">
        <f t="shared" si="166"/>
        <v>89217.862700858052</v>
      </c>
      <c r="CA59" s="67">
        <f t="shared" si="167"/>
        <v>36651.034573887882</v>
      </c>
      <c r="CB59" s="67">
        <f t="shared" si="168"/>
        <v>0</v>
      </c>
      <c r="CC59" s="67">
        <f t="shared" si="169"/>
        <v>0</v>
      </c>
      <c r="CD59" s="67">
        <f t="shared" si="170"/>
        <v>0</v>
      </c>
      <c r="CE59" s="67">
        <f t="shared" si="171"/>
        <v>0</v>
      </c>
      <c r="CF59" s="67">
        <f t="shared" si="172"/>
        <v>0</v>
      </c>
      <c r="CG59" s="32">
        <f t="shared" si="283"/>
        <v>8921.7862700858059</v>
      </c>
      <c r="CH59" s="30">
        <f t="shared" si="284"/>
        <v>4398.1241488665455</v>
      </c>
      <c r="CI59" s="30">
        <f t="shared" si="285"/>
        <v>0</v>
      </c>
      <c r="CJ59" s="30">
        <f t="shared" si="286"/>
        <v>0</v>
      </c>
      <c r="CK59" s="30">
        <f t="shared" si="287"/>
        <v>0</v>
      </c>
      <c r="CL59" s="30">
        <f t="shared" si="288"/>
        <v>0</v>
      </c>
      <c r="CM59" s="30">
        <f t="shared" si="289"/>
        <v>0</v>
      </c>
      <c r="CN59" s="33">
        <f t="shared" si="290"/>
        <v>13319.910418952351</v>
      </c>
      <c r="CO59" s="66">
        <f t="shared" si="70"/>
        <v>0</v>
      </c>
      <c r="CP59" s="67">
        <f t="shared" si="71"/>
        <v>235865.58168428869</v>
      </c>
      <c r="CQ59" s="66">
        <f t="shared" si="72"/>
        <v>235865.58168428869</v>
      </c>
      <c r="CR59" s="67">
        <f t="shared" si="73"/>
        <v>2118792.6756246197</v>
      </c>
      <c r="CS59" s="66">
        <f t="shared" si="74"/>
        <v>2118792.6756246197</v>
      </c>
      <c r="CT59" s="67">
        <f t="shared" si="75"/>
        <v>3740665020.0275927</v>
      </c>
      <c r="CU59" s="32">
        <f t="shared" si="76"/>
        <v>0</v>
      </c>
      <c r="CV59" s="72">
        <f t="shared" si="77"/>
        <v>690886.96958737238</v>
      </c>
      <c r="CW59" s="62">
        <f t="shared" si="133"/>
        <v>690886.96958737238</v>
      </c>
      <c r="CX59" s="34">
        <f t="shared" si="291"/>
        <v>235865.58168428869</v>
      </c>
      <c r="CY59" s="34">
        <f t="shared" si="292"/>
        <v>455021.3879030837</v>
      </c>
      <c r="CZ59" s="34">
        <f t="shared" si="293"/>
        <v>0</v>
      </c>
      <c r="DA59" s="37">
        <f t="shared" si="294"/>
        <v>0</v>
      </c>
      <c r="DB59" s="34">
        <f t="shared" si="295"/>
        <v>68253.208185462558</v>
      </c>
      <c r="DC59" s="34">
        <f t="shared" si="296"/>
        <v>0</v>
      </c>
      <c r="DD59" s="35">
        <f t="shared" si="297"/>
        <v>68253.208185462558</v>
      </c>
      <c r="DE59" s="62">
        <f t="shared" si="83"/>
        <v>12335621.018936668</v>
      </c>
      <c r="DF59" s="34">
        <f t="shared" si="298"/>
        <v>235865.58168428869</v>
      </c>
      <c r="DG59" s="34">
        <f t="shared" si="299"/>
        <v>1882927.0939403311</v>
      </c>
      <c r="DH59" s="34">
        <f t="shared" si="300"/>
        <v>10216828.343312047</v>
      </c>
      <c r="DI59" s="37">
        <f t="shared" si="301"/>
        <v>0</v>
      </c>
      <c r="DJ59" s="34">
        <f t="shared" si="302"/>
        <v>282439.06409104966</v>
      </c>
      <c r="DK59" s="34">
        <f t="shared" si="303"/>
        <v>2043365.6686624095</v>
      </c>
      <c r="DL59" s="35">
        <f t="shared" si="304"/>
        <v>2325804.7327534594</v>
      </c>
      <c r="DM59" s="33">
        <f t="shared" si="305"/>
        <v>2257551.5245679966</v>
      </c>
      <c r="DN59" s="36">
        <f t="shared" si="306"/>
        <v>10488617.391830327</v>
      </c>
      <c r="DO59" s="73">
        <f t="shared" si="307"/>
        <v>57519279.780485347</v>
      </c>
    </row>
    <row r="60" spans="1:119" x14ac:dyDescent="0.25">
      <c r="B60">
        <f t="shared" si="259"/>
        <v>85</v>
      </c>
      <c r="C60">
        <v>2063</v>
      </c>
      <c r="D60" s="2">
        <f t="shared" si="29"/>
        <v>73526.186210621701</v>
      </c>
      <c r="E60" s="57">
        <f t="shared" si="88"/>
        <v>45771.261735163425</v>
      </c>
      <c r="F60" s="65">
        <f t="shared" si="89"/>
        <v>116297.44794578513</v>
      </c>
      <c r="G60" s="65">
        <f t="shared" si="30"/>
        <v>119297.44794578513</v>
      </c>
      <c r="H60" s="2">
        <f t="shared" si="31"/>
        <v>73526.186210621701</v>
      </c>
      <c r="I60" s="64">
        <f t="shared" si="90"/>
        <v>0</v>
      </c>
      <c r="J60" s="65">
        <f t="shared" si="91"/>
        <v>92456.471116899193</v>
      </c>
      <c r="K60" s="65">
        <f t="shared" si="92"/>
        <v>92456.471116899193</v>
      </c>
      <c r="L60" s="65">
        <f t="shared" si="93"/>
        <v>375834.58594479581</v>
      </c>
      <c r="M60" s="65">
        <f t="shared" si="94"/>
        <v>375834.58594479581</v>
      </c>
      <c r="N60" s="65">
        <f t="shared" si="95"/>
        <v>801289.41634646</v>
      </c>
      <c r="O60" s="65">
        <f t="shared" si="96"/>
        <v>801289.41634646</v>
      </c>
      <c r="P60" s="65">
        <f t="shared" si="97"/>
        <v>1529699.0986468939</v>
      </c>
      <c r="Q60" s="65">
        <f t="shared" si="98"/>
        <v>1529699.0986468939</v>
      </c>
      <c r="R60" s="65">
        <f t="shared" si="99"/>
        <v>1942361.2097745209</v>
      </c>
      <c r="S60" s="65">
        <f t="shared" si="100"/>
        <v>1942361.2097745209</v>
      </c>
      <c r="T60" s="65">
        <f t="shared" si="101"/>
        <v>2913638.7292017378</v>
      </c>
      <c r="U60" s="65">
        <f t="shared" si="102"/>
        <v>2913638.7292017378</v>
      </c>
      <c r="V60" s="65">
        <f t="shared" si="103"/>
        <v>3876581598.1928396</v>
      </c>
      <c r="W60" s="6">
        <f t="shared" si="252"/>
        <v>0</v>
      </c>
      <c r="X60" s="65">
        <f t="shared" si="173"/>
        <v>0</v>
      </c>
      <c r="Y60" s="65">
        <f t="shared" si="174"/>
        <v>0</v>
      </c>
      <c r="Z60" s="65">
        <f t="shared" si="175"/>
        <v>0</v>
      </c>
      <c r="AA60" s="65">
        <f t="shared" si="176"/>
        <v>0</v>
      </c>
      <c r="AB60" s="65">
        <f t="shared" si="177"/>
        <v>0</v>
      </c>
      <c r="AC60" s="65">
        <f t="shared" si="178"/>
        <v>0</v>
      </c>
      <c r="AD60" s="65">
        <f t="shared" si="179"/>
        <v>0</v>
      </c>
      <c r="AE60" s="6">
        <f t="shared" si="253"/>
        <v>0</v>
      </c>
      <c r="AF60" s="2">
        <f t="shared" si="254"/>
        <v>0</v>
      </c>
      <c r="AG60" s="2">
        <f t="shared" si="255"/>
        <v>0</v>
      </c>
      <c r="AH60" s="2">
        <f t="shared" si="256"/>
        <v>0</v>
      </c>
      <c r="AI60" s="2">
        <f t="shared" si="260"/>
        <v>0</v>
      </c>
      <c r="AJ60" s="2">
        <f t="shared" si="261"/>
        <v>0</v>
      </c>
      <c r="AK60" s="2">
        <f t="shared" si="262"/>
        <v>0</v>
      </c>
      <c r="AL60" s="3">
        <f t="shared" si="263"/>
        <v>0</v>
      </c>
      <c r="AM60" s="64">
        <f t="shared" si="114"/>
        <v>0</v>
      </c>
      <c r="AN60" s="65">
        <f t="shared" si="115"/>
        <v>374865.44054524758</v>
      </c>
      <c r="AO60" s="65">
        <f t="shared" si="116"/>
        <v>374865.44054524758</v>
      </c>
      <c r="AP60" s="65">
        <f t="shared" si="117"/>
        <v>2326142.7879956127</v>
      </c>
      <c r="AQ60" s="65">
        <f t="shared" si="118"/>
        <v>2326142.7879956127</v>
      </c>
      <c r="AR60" s="65">
        <f t="shared" si="119"/>
        <v>3876581598.1928396</v>
      </c>
      <c r="AS60" s="64">
        <f t="shared" si="38"/>
        <v>0</v>
      </c>
      <c r="AT60" s="65">
        <f t="shared" si="39"/>
        <v>374865.44054524758</v>
      </c>
      <c r="AU60" s="64">
        <f t="shared" si="40"/>
        <v>374865.44054524758</v>
      </c>
      <c r="AV60" s="65">
        <f t="shared" si="41"/>
        <v>2326142.7879956127</v>
      </c>
      <c r="AW60" s="64">
        <f t="shared" si="42"/>
        <v>2326142.7879956127</v>
      </c>
      <c r="AX60" s="65">
        <f t="shared" si="43"/>
        <v>3876581598.1928396</v>
      </c>
      <c r="AY60" s="6">
        <f t="shared" si="44"/>
        <v>0</v>
      </c>
      <c r="AZ60" s="60">
        <f t="shared" si="120"/>
        <v>732340.18776261481</v>
      </c>
      <c r="BA60" s="59">
        <f t="shared" si="121"/>
        <v>732340.18776261481</v>
      </c>
      <c r="BB60" s="10">
        <f t="shared" si="264"/>
        <v>374865.44054524758</v>
      </c>
      <c r="BC60" s="10">
        <f t="shared" si="265"/>
        <v>357474.74721736723</v>
      </c>
      <c r="BD60" s="10">
        <f t="shared" si="266"/>
        <v>0</v>
      </c>
      <c r="BE60" s="22">
        <f t="shared" si="267"/>
        <v>0</v>
      </c>
      <c r="BF60" s="10">
        <f t="shared" si="268"/>
        <v>53621.212082605081</v>
      </c>
      <c r="BG60" s="10">
        <f t="shared" si="269"/>
        <v>0</v>
      </c>
      <c r="BH60" s="17">
        <f t="shared" si="270"/>
        <v>53621.212082605081</v>
      </c>
      <c r="BI60" s="21">
        <f t="shared" si="271"/>
        <v>13980428.251167551</v>
      </c>
      <c r="BJ60" s="21">
        <f t="shared" si="272"/>
        <v>1398042.8251167552</v>
      </c>
      <c r="BK60" s="21">
        <f t="shared" si="273"/>
        <v>53621.212082605081</v>
      </c>
      <c r="BL60" s="21">
        <f t="shared" si="274"/>
        <v>15432092.288366912</v>
      </c>
      <c r="BM60" s="48">
        <f>SUM($BK$22:BK59)</f>
        <v>1069234.622038865</v>
      </c>
      <c r="BN60" s="48">
        <f t="shared" si="275"/>
        <v>12911193.629128685</v>
      </c>
      <c r="BO60" s="48">
        <f t="shared" si="276"/>
        <v>2505795.0758536677</v>
      </c>
      <c r="BP60" s="6">
        <f t="shared" si="277"/>
        <v>138455.78700222055</v>
      </c>
      <c r="BQ60" s="2">
        <f t="shared" si="257"/>
        <v>64929.600791598845</v>
      </c>
      <c r="BR60" s="2">
        <f t="shared" si="278"/>
        <v>71422.560870758738</v>
      </c>
      <c r="BS60" s="6">
        <f t="shared" si="279"/>
        <v>74670231.102545023</v>
      </c>
      <c r="BT60" s="2">
        <f t="shared" si="258"/>
        <v>74743757.28875564</v>
      </c>
      <c r="BU60" s="2">
        <f t="shared" si="280"/>
        <v>82218133.017631218</v>
      </c>
      <c r="BV60" s="6">
        <f t="shared" si="281"/>
        <v>138455.78700222055</v>
      </c>
      <c r="BW60" s="2">
        <f t="shared" si="54"/>
        <v>45771.261735163425</v>
      </c>
      <c r="BX60" s="2">
        <f t="shared" si="55"/>
        <v>119297.44794578513</v>
      </c>
      <c r="BY60" s="6">
        <f t="shared" si="282"/>
        <v>64929.600791598845</v>
      </c>
      <c r="BZ60" s="65">
        <f t="shared" si="166"/>
        <v>64929.600791598845</v>
      </c>
      <c r="CA60" s="65">
        <f t="shared" si="167"/>
        <v>0</v>
      </c>
      <c r="CB60" s="65">
        <f t="shared" si="168"/>
        <v>0</v>
      </c>
      <c r="CC60" s="65">
        <f t="shared" si="169"/>
        <v>0</v>
      </c>
      <c r="CD60" s="65">
        <f t="shared" si="170"/>
        <v>0</v>
      </c>
      <c r="CE60" s="65">
        <f t="shared" si="171"/>
        <v>0</v>
      </c>
      <c r="CF60" s="65">
        <f t="shared" si="172"/>
        <v>0</v>
      </c>
      <c r="CG60" s="6">
        <f t="shared" si="283"/>
        <v>6492.960079159885</v>
      </c>
      <c r="CH60" s="2">
        <f t="shared" si="284"/>
        <v>0</v>
      </c>
      <c r="CI60" s="2">
        <f t="shared" si="285"/>
        <v>0</v>
      </c>
      <c r="CJ60" s="2">
        <f t="shared" si="286"/>
        <v>0</v>
      </c>
      <c r="CK60" s="2">
        <f t="shared" si="287"/>
        <v>0</v>
      </c>
      <c r="CL60" s="2">
        <f t="shared" si="288"/>
        <v>0</v>
      </c>
      <c r="CM60" s="2">
        <f t="shared" si="289"/>
        <v>0</v>
      </c>
      <c r="CN60" s="3">
        <f t="shared" si="290"/>
        <v>6492.960079159885</v>
      </c>
      <c r="CO60" s="64">
        <f t="shared" si="70"/>
        <v>0</v>
      </c>
      <c r="CP60" s="65">
        <f t="shared" si="71"/>
        <v>309935.83975364873</v>
      </c>
      <c r="CQ60" s="64">
        <f t="shared" si="72"/>
        <v>309935.83975364873</v>
      </c>
      <c r="CR60" s="65">
        <f t="shared" si="73"/>
        <v>2261213.1872040136</v>
      </c>
      <c r="CS60" s="64">
        <f t="shared" si="74"/>
        <v>2261213.1872040136</v>
      </c>
      <c r="CT60" s="65">
        <f t="shared" si="75"/>
        <v>3876516668.5920477</v>
      </c>
      <c r="CU60" s="6">
        <f t="shared" si="76"/>
        <v>0</v>
      </c>
      <c r="CV60" s="60">
        <f t="shared" si="77"/>
        <v>732340.18776261481</v>
      </c>
      <c r="CW60" s="59">
        <f t="shared" si="133"/>
        <v>732340.18776261481</v>
      </c>
      <c r="CX60" s="10">
        <f t="shared" si="291"/>
        <v>309935.83975364873</v>
      </c>
      <c r="CY60" s="10">
        <f t="shared" si="292"/>
        <v>422404.34800896607</v>
      </c>
      <c r="CZ60" s="10">
        <f t="shared" si="293"/>
        <v>0</v>
      </c>
      <c r="DA60" s="22">
        <f t="shared" si="294"/>
        <v>0</v>
      </c>
      <c r="DB60" s="10">
        <f t="shared" si="295"/>
        <v>63360.652201344907</v>
      </c>
      <c r="DC60" s="10">
        <f t="shared" si="296"/>
        <v>0</v>
      </c>
      <c r="DD60" s="17">
        <f t="shared" si="297"/>
        <v>63360.652201344907</v>
      </c>
      <c r="DE60" s="59">
        <f t="shared" si="83"/>
        <v>13643533.8168913</v>
      </c>
      <c r="DF60" s="10">
        <f t="shared" si="298"/>
        <v>309935.83975364873</v>
      </c>
      <c r="DG60" s="10">
        <f t="shared" si="299"/>
        <v>1951277.3474503648</v>
      </c>
      <c r="DH60" s="10">
        <f t="shared" si="300"/>
        <v>11382320.629687287</v>
      </c>
      <c r="DI60" s="22">
        <f t="shared" si="301"/>
        <v>0</v>
      </c>
      <c r="DJ60" s="10">
        <f t="shared" si="302"/>
        <v>292691.60211755469</v>
      </c>
      <c r="DK60" s="10">
        <f t="shared" si="303"/>
        <v>2276464.1259374577</v>
      </c>
      <c r="DL60" s="17">
        <f t="shared" si="304"/>
        <v>2569155.7280550124</v>
      </c>
      <c r="DM60" s="3">
        <f t="shared" si="305"/>
        <v>2505795.0758536677</v>
      </c>
      <c r="DN60" s="21">
        <f t="shared" si="306"/>
        <v>11544486.787594387</v>
      </c>
      <c r="DO60" s="29">
        <f t="shared" si="307"/>
        <v>63264200.101952858</v>
      </c>
    </row>
    <row r="61" spans="1:119" x14ac:dyDescent="0.25">
      <c r="B61">
        <f t="shared" si="259"/>
        <v>86</v>
      </c>
      <c r="C61">
        <v>2064</v>
      </c>
      <c r="D61" s="2">
        <f t="shared" si="29"/>
        <v>71422.560870758738</v>
      </c>
      <c r="E61" s="57">
        <f t="shared" si="88"/>
        <v>48517.537439273234</v>
      </c>
      <c r="F61" s="65">
        <f t="shared" si="89"/>
        <v>120519.04530621713</v>
      </c>
      <c r="G61" s="65">
        <f t="shared" si="30"/>
        <v>123519.04530621713</v>
      </c>
      <c r="H61" s="2">
        <f t="shared" si="31"/>
        <v>75001.507866943895</v>
      </c>
      <c r="I61" s="64">
        <f t="shared" si="90"/>
        <v>0</v>
      </c>
      <c r="J61" s="65">
        <f t="shared" si="91"/>
        <v>95812.641018442635</v>
      </c>
      <c r="K61" s="65">
        <f t="shared" si="92"/>
        <v>95812.641018442635</v>
      </c>
      <c r="L61" s="65">
        <f t="shared" si="93"/>
        <v>389477.38141459192</v>
      </c>
      <c r="M61" s="65">
        <f t="shared" si="94"/>
        <v>389477.38141459192</v>
      </c>
      <c r="N61" s="65">
        <f t="shared" si="95"/>
        <v>830376.22215983644</v>
      </c>
      <c r="O61" s="65">
        <f t="shared" si="96"/>
        <v>830376.22215983644</v>
      </c>
      <c r="P61" s="65">
        <f t="shared" si="97"/>
        <v>1585227.1759277761</v>
      </c>
      <c r="Q61" s="65">
        <f t="shared" si="98"/>
        <v>1585227.1759277761</v>
      </c>
      <c r="R61" s="65">
        <f t="shared" si="99"/>
        <v>2012868.921689336</v>
      </c>
      <c r="S61" s="65">
        <f t="shared" si="100"/>
        <v>2012868.921689336</v>
      </c>
      <c r="T61" s="65">
        <f t="shared" si="101"/>
        <v>3019403.8150717607</v>
      </c>
      <c r="U61" s="65">
        <f t="shared" si="102"/>
        <v>3019403.8150717607</v>
      </c>
      <c r="V61" s="65">
        <f t="shared" si="103"/>
        <v>4017301510.2072396</v>
      </c>
      <c r="W61" s="6">
        <f t="shared" si="252"/>
        <v>-3578.9469961851573</v>
      </c>
      <c r="X61" s="65">
        <f t="shared" si="173"/>
        <v>0</v>
      </c>
      <c r="Y61" s="65">
        <f t="shared" si="174"/>
        <v>0</v>
      </c>
      <c r="Z61" s="65">
        <f t="shared" si="175"/>
        <v>0</v>
      </c>
      <c r="AA61" s="65">
        <f t="shared" si="176"/>
        <v>0</v>
      </c>
      <c r="AB61" s="65">
        <f t="shared" si="177"/>
        <v>0</v>
      </c>
      <c r="AC61" s="65">
        <f t="shared" si="178"/>
        <v>0</v>
      </c>
      <c r="AD61" s="65">
        <f t="shared" si="179"/>
        <v>0</v>
      </c>
      <c r="AE61" s="6">
        <f t="shared" si="253"/>
        <v>0</v>
      </c>
      <c r="AF61" s="2">
        <f t="shared" si="254"/>
        <v>0</v>
      </c>
      <c r="AG61" s="2">
        <f t="shared" si="255"/>
        <v>0</v>
      </c>
      <c r="AH61" s="2">
        <f t="shared" si="256"/>
        <v>0</v>
      </c>
      <c r="AI61" s="2">
        <f t="shared" si="260"/>
        <v>0</v>
      </c>
      <c r="AJ61" s="2">
        <f t="shared" si="261"/>
        <v>0</v>
      </c>
      <c r="AK61" s="2">
        <f t="shared" si="262"/>
        <v>0</v>
      </c>
      <c r="AL61" s="3">
        <f t="shared" si="263"/>
        <v>0</v>
      </c>
      <c r="AM61" s="64">
        <f t="shared" si="114"/>
        <v>0</v>
      </c>
      <c r="AN61" s="65">
        <f t="shared" si="115"/>
        <v>388473.05603704008</v>
      </c>
      <c r="AO61" s="65">
        <f t="shared" si="116"/>
        <v>388473.05603704008</v>
      </c>
      <c r="AP61" s="65">
        <f t="shared" si="117"/>
        <v>2410581.7711998536</v>
      </c>
      <c r="AQ61" s="65">
        <f t="shared" si="118"/>
        <v>2410581.7711998536</v>
      </c>
      <c r="AR61" s="65">
        <f t="shared" si="119"/>
        <v>4017301510.2072396</v>
      </c>
      <c r="AS61" s="64">
        <f t="shared" si="38"/>
        <v>0</v>
      </c>
      <c r="AT61" s="65">
        <f t="shared" si="39"/>
        <v>388473.05603704008</v>
      </c>
      <c r="AU61" s="64">
        <f t="shared" si="40"/>
        <v>388473.05603704008</v>
      </c>
      <c r="AV61" s="65">
        <f t="shared" si="41"/>
        <v>2410581.7711998536</v>
      </c>
      <c r="AW61" s="64">
        <f t="shared" si="42"/>
        <v>2410581.7711998536</v>
      </c>
      <c r="AX61" s="65">
        <f t="shared" si="43"/>
        <v>4017301510.2072396</v>
      </c>
      <c r="AY61" s="6">
        <f t="shared" si="44"/>
        <v>3578.9469961851573</v>
      </c>
      <c r="AZ61" s="60">
        <f t="shared" si="120"/>
        <v>776280.59902837174</v>
      </c>
      <c r="BA61" s="59">
        <f t="shared" si="121"/>
        <v>772701.65203218663</v>
      </c>
      <c r="BB61" s="10">
        <f t="shared" si="264"/>
        <v>388473.05603704008</v>
      </c>
      <c r="BC61" s="10">
        <f t="shared" si="265"/>
        <v>384228.59599514655</v>
      </c>
      <c r="BD61" s="10">
        <f t="shared" si="266"/>
        <v>0</v>
      </c>
      <c r="BE61" s="22">
        <f t="shared" si="267"/>
        <v>0</v>
      </c>
      <c r="BF61" s="10">
        <f t="shared" si="268"/>
        <v>57634.289399271984</v>
      </c>
      <c r="BG61" s="10">
        <f t="shared" si="269"/>
        <v>0</v>
      </c>
      <c r="BH61" s="17">
        <f t="shared" si="270"/>
        <v>57634.289399271984</v>
      </c>
      <c r="BI61" s="21">
        <f t="shared" si="271"/>
        <v>15432092.288366912</v>
      </c>
      <c r="BJ61" s="21">
        <f t="shared" si="272"/>
        <v>1543209.2288366912</v>
      </c>
      <c r="BK61" s="21">
        <f t="shared" si="273"/>
        <v>57634.289399271984</v>
      </c>
      <c r="BL61" s="21">
        <f t="shared" si="274"/>
        <v>17032935.806602877</v>
      </c>
      <c r="BM61" s="48">
        <f>SUM($BK$22:BK60)</f>
        <v>1122855.8341214701</v>
      </c>
      <c r="BN61" s="48">
        <f t="shared" si="275"/>
        <v>14309236.454245443</v>
      </c>
      <c r="BO61" s="48">
        <f t="shared" si="276"/>
        <v>2779953.2848907057</v>
      </c>
      <c r="BP61" s="6">
        <f t="shared" si="277"/>
        <v>71422.560870758738</v>
      </c>
      <c r="BQ61" s="2">
        <f t="shared" si="257"/>
        <v>0</v>
      </c>
      <c r="BR61" s="2">
        <f t="shared" si="278"/>
        <v>0</v>
      </c>
      <c r="BS61" s="6">
        <f t="shared" si="279"/>
        <v>82218133.017631218</v>
      </c>
      <c r="BT61" s="2">
        <f t="shared" si="258"/>
        <v>82289555.57850197</v>
      </c>
      <c r="BU61" s="2">
        <f t="shared" si="280"/>
        <v>90518511.136352167</v>
      </c>
      <c r="BV61" s="6">
        <f t="shared" si="281"/>
        <v>71422.560870758738</v>
      </c>
      <c r="BW61" s="2">
        <f t="shared" si="54"/>
        <v>48517.537439273234</v>
      </c>
      <c r="BX61" s="2">
        <f t="shared" si="55"/>
        <v>123519.04530621713</v>
      </c>
      <c r="BY61" s="6">
        <f t="shared" si="282"/>
        <v>-3578.9469961851573</v>
      </c>
      <c r="BZ61" s="65">
        <f t="shared" si="166"/>
        <v>0</v>
      </c>
      <c r="CA61" s="65">
        <f t="shared" si="167"/>
        <v>0</v>
      </c>
      <c r="CB61" s="65">
        <f t="shared" si="168"/>
        <v>0</v>
      </c>
      <c r="CC61" s="65">
        <f t="shared" si="169"/>
        <v>0</v>
      </c>
      <c r="CD61" s="65">
        <f t="shared" si="170"/>
        <v>0</v>
      </c>
      <c r="CE61" s="65">
        <f t="shared" si="171"/>
        <v>0</v>
      </c>
      <c r="CF61" s="65">
        <f t="shared" si="172"/>
        <v>0</v>
      </c>
      <c r="CG61" s="6">
        <f t="shared" si="283"/>
        <v>0</v>
      </c>
      <c r="CH61" s="2">
        <f t="shared" si="284"/>
        <v>0</v>
      </c>
      <c r="CI61" s="2">
        <f t="shared" si="285"/>
        <v>0</v>
      </c>
      <c r="CJ61" s="2">
        <f t="shared" si="286"/>
        <v>0</v>
      </c>
      <c r="CK61" s="2">
        <f t="shared" si="287"/>
        <v>0</v>
      </c>
      <c r="CL61" s="2">
        <f t="shared" si="288"/>
        <v>0</v>
      </c>
      <c r="CM61" s="2">
        <f t="shared" si="289"/>
        <v>0</v>
      </c>
      <c r="CN61" s="3">
        <f t="shared" si="290"/>
        <v>0</v>
      </c>
      <c r="CO61" s="64">
        <f t="shared" si="70"/>
        <v>0</v>
      </c>
      <c r="CP61" s="65">
        <f t="shared" si="71"/>
        <v>388473.05603704008</v>
      </c>
      <c r="CQ61" s="64">
        <f t="shared" si="72"/>
        <v>388473.05603704008</v>
      </c>
      <c r="CR61" s="65">
        <f t="shared" si="73"/>
        <v>2410581.7711998536</v>
      </c>
      <c r="CS61" s="64">
        <f t="shared" si="74"/>
        <v>2410581.7711998536</v>
      </c>
      <c r="CT61" s="65">
        <f t="shared" si="75"/>
        <v>4017301510.2072396</v>
      </c>
      <c r="CU61" s="6">
        <f t="shared" si="76"/>
        <v>3578.9469961851573</v>
      </c>
      <c r="CV61" s="60">
        <f t="shared" si="77"/>
        <v>776280.59902837174</v>
      </c>
      <c r="CW61" s="59">
        <f t="shared" si="133"/>
        <v>772701.65203218663</v>
      </c>
      <c r="CX61" s="10">
        <f t="shared" si="291"/>
        <v>388473.05603704008</v>
      </c>
      <c r="CY61" s="10">
        <f t="shared" si="292"/>
        <v>384228.59599514655</v>
      </c>
      <c r="CZ61" s="10">
        <f t="shared" si="293"/>
        <v>0</v>
      </c>
      <c r="DA61" s="22">
        <f t="shared" si="294"/>
        <v>0</v>
      </c>
      <c r="DB61" s="10">
        <f t="shared" si="295"/>
        <v>57634.289399271984</v>
      </c>
      <c r="DC61" s="10">
        <f t="shared" si="296"/>
        <v>0</v>
      </c>
      <c r="DD61" s="17">
        <f t="shared" si="297"/>
        <v>57634.289399271984</v>
      </c>
      <c r="DE61" s="59">
        <f t="shared" si="83"/>
        <v>15081938.10627763</v>
      </c>
      <c r="DF61" s="10">
        <f t="shared" si="298"/>
        <v>388473.05603704008</v>
      </c>
      <c r="DG61" s="10">
        <f t="shared" si="299"/>
        <v>2022108.7151628137</v>
      </c>
      <c r="DH61" s="10">
        <f t="shared" si="300"/>
        <v>12671356.335077776</v>
      </c>
      <c r="DI61" s="22">
        <f t="shared" si="301"/>
        <v>0</v>
      </c>
      <c r="DJ61" s="10">
        <f t="shared" si="302"/>
        <v>303316.30727442203</v>
      </c>
      <c r="DK61" s="10">
        <f t="shared" si="303"/>
        <v>2534271.2670155554</v>
      </c>
      <c r="DL61" s="17">
        <f t="shared" si="304"/>
        <v>2837587.5742899776</v>
      </c>
      <c r="DM61" s="3">
        <f t="shared" si="305"/>
        <v>2779953.2848907057</v>
      </c>
      <c r="DN61" s="21">
        <f t="shared" si="306"/>
        <v>12709773.292875478</v>
      </c>
      <c r="DO61" s="29">
        <f t="shared" si="307"/>
        <v>69579782.285626486</v>
      </c>
    </row>
    <row r="62" spans="1:119" x14ac:dyDescent="0.25">
      <c r="B62">
        <f t="shared" ref="B62:B64" si="308">C62-1978</f>
        <v>87</v>
      </c>
      <c r="C62">
        <v>2065</v>
      </c>
      <c r="D62" s="2">
        <f t="shared" si="29"/>
        <v>0</v>
      </c>
      <c r="E62" s="57">
        <f t="shared" si="88"/>
        <v>51428.589685629631</v>
      </c>
      <c r="F62" s="65">
        <f t="shared" si="89"/>
        <v>124893.88665083281</v>
      </c>
      <c r="G62" s="65">
        <f t="shared" si="30"/>
        <v>127893.88665083281</v>
      </c>
      <c r="H62" s="2">
        <f t="shared" si="31"/>
        <v>76465.296965203175</v>
      </c>
      <c r="I62" s="64">
        <f t="shared" si="90"/>
        <v>0</v>
      </c>
      <c r="J62" s="65">
        <f t="shared" si="91"/>
        <v>99290.639887412108</v>
      </c>
      <c r="K62" s="65">
        <f t="shared" si="92"/>
        <v>99290.639887412108</v>
      </c>
      <c r="L62" s="65">
        <f t="shared" si="93"/>
        <v>403615.4103599416</v>
      </c>
      <c r="M62" s="65">
        <f t="shared" si="94"/>
        <v>403615.4103599416</v>
      </c>
      <c r="N62" s="65">
        <f t="shared" si="95"/>
        <v>860518.87902423856</v>
      </c>
      <c r="O62" s="65">
        <f t="shared" si="96"/>
        <v>860518.87902423856</v>
      </c>
      <c r="P62" s="65">
        <f t="shared" si="97"/>
        <v>1642770.9224139545</v>
      </c>
      <c r="Q62" s="65">
        <f t="shared" si="98"/>
        <v>1642770.9224139545</v>
      </c>
      <c r="R62" s="65">
        <f t="shared" si="99"/>
        <v>2085936.063546659</v>
      </c>
      <c r="S62" s="65">
        <f t="shared" si="100"/>
        <v>2085936.063546659</v>
      </c>
      <c r="T62" s="65">
        <f t="shared" si="101"/>
        <v>3129008.1735588657</v>
      </c>
      <c r="U62" s="65">
        <f t="shared" si="102"/>
        <v>3129008.1735588657</v>
      </c>
      <c r="V62" s="65">
        <f t="shared" si="103"/>
        <v>4163129555.0277624</v>
      </c>
      <c r="W62" s="6">
        <f t="shared" si="252"/>
        <v>-76465.296965203175</v>
      </c>
      <c r="X62" s="65">
        <f t="shared" si="173"/>
        <v>0</v>
      </c>
      <c r="Y62" s="65">
        <f t="shared" si="174"/>
        <v>0</v>
      </c>
      <c r="Z62" s="65">
        <f t="shared" si="175"/>
        <v>0</v>
      </c>
      <c r="AA62" s="65">
        <f t="shared" si="176"/>
        <v>0</v>
      </c>
      <c r="AB62" s="65">
        <f t="shared" si="177"/>
        <v>0</v>
      </c>
      <c r="AC62" s="65">
        <f t="shared" si="178"/>
        <v>0</v>
      </c>
      <c r="AD62" s="65">
        <f t="shared" si="179"/>
        <v>0</v>
      </c>
      <c r="AE62" s="6">
        <f t="shared" si="253"/>
        <v>0</v>
      </c>
      <c r="AF62" s="2">
        <f t="shared" si="254"/>
        <v>0</v>
      </c>
      <c r="AG62" s="2">
        <f t="shared" si="255"/>
        <v>0</v>
      </c>
      <c r="AH62" s="2">
        <f t="shared" si="256"/>
        <v>0</v>
      </c>
      <c r="AI62" s="2">
        <f t="shared" ref="AI62:AI64" si="309">AB62*AI$21</f>
        <v>0</v>
      </c>
      <c r="AJ62" s="2">
        <f t="shared" ref="AJ62:AJ64" si="310">AC62*AJ$21</f>
        <v>0</v>
      </c>
      <c r="AK62" s="2">
        <f t="shared" ref="AK62:AK64" si="311">AD62*AK$21</f>
        <v>0</v>
      </c>
      <c r="AL62" s="3">
        <f t="shared" ref="AL62:AL64" si="312">SUM(AE62:AK62)</f>
        <v>0</v>
      </c>
      <c r="AM62" s="64">
        <f t="shared" si="114"/>
        <v>0</v>
      </c>
      <c r="AN62" s="65">
        <f t="shared" si="115"/>
        <v>402574.62797118461</v>
      </c>
      <c r="AO62" s="65">
        <f t="shared" si="116"/>
        <v>402574.62797118461</v>
      </c>
      <c r="AP62" s="65">
        <f t="shared" si="117"/>
        <v>2498085.8894944084</v>
      </c>
      <c r="AQ62" s="65">
        <f t="shared" si="118"/>
        <v>2498085.8894944084</v>
      </c>
      <c r="AR62" s="65">
        <f t="shared" si="119"/>
        <v>4163129555.0277624</v>
      </c>
      <c r="AS62" s="64">
        <f t="shared" si="38"/>
        <v>0</v>
      </c>
      <c r="AT62" s="65">
        <f t="shared" si="39"/>
        <v>402574.62797118461</v>
      </c>
      <c r="AU62" s="64">
        <f t="shared" si="40"/>
        <v>402574.62797118461</v>
      </c>
      <c r="AV62" s="65">
        <f t="shared" si="41"/>
        <v>2498085.8894944084</v>
      </c>
      <c r="AW62" s="64">
        <f t="shared" si="42"/>
        <v>2498085.8894944084</v>
      </c>
      <c r="AX62" s="65">
        <f t="shared" si="43"/>
        <v>4163129555.0277624</v>
      </c>
      <c r="AY62" s="6">
        <f t="shared" si="44"/>
        <v>76465.296965203175</v>
      </c>
      <c r="AZ62" s="60">
        <f t="shared" si="120"/>
        <v>822857.4349700741</v>
      </c>
      <c r="BA62" s="59">
        <f t="shared" si="121"/>
        <v>746392.13800487097</v>
      </c>
      <c r="BB62" s="10">
        <f t="shared" ref="BB62:BB64" si="313">IF(BA62&lt;AS62,0,IF(BA62&gt;AT62,AT62-AS62,BA62-AS62))</f>
        <v>402574.62797118461</v>
      </c>
      <c r="BC62" s="10">
        <f t="shared" ref="BC62:BC64" si="314">IF(BA62&lt;AU62,0,IF(BA62&gt;AV62,AV62-AU62,BA62-AU62))</f>
        <v>343817.51003368635</v>
      </c>
      <c r="BD62" s="10">
        <f t="shared" ref="BD62:BD64" si="315">IF(BA62&lt;AW62,0,IF(BA62&gt;AX62,AX62-AW62,BA62-AW62))</f>
        <v>0</v>
      </c>
      <c r="BE62" s="22">
        <f t="shared" ref="BE62:BE64" si="316">BB62*BE$21</f>
        <v>0</v>
      </c>
      <c r="BF62" s="10">
        <f t="shared" ref="BF62:BF64" si="317">BC62*BF$21</f>
        <v>51572.626505052955</v>
      </c>
      <c r="BG62" s="10">
        <f t="shared" ref="BG62:BG64" si="318">BD62*BG$21</f>
        <v>0</v>
      </c>
      <c r="BH62" s="17">
        <f t="shared" ref="BH62:BH64" si="319">SUM(BE62:BG62)</f>
        <v>51572.626505052955</v>
      </c>
      <c r="BI62" s="21">
        <f t="shared" ref="BI62:BI64" si="320">BL61</f>
        <v>17032935.806602877</v>
      </c>
      <c r="BJ62" s="21">
        <f t="shared" si="272"/>
        <v>1703293.5806602878</v>
      </c>
      <c r="BK62" s="21">
        <f t="shared" ref="BK62:BK64" si="321">SUM(AL62,BH62)</f>
        <v>51572.626505052955</v>
      </c>
      <c r="BL62" s="21">
        <f t="shared" ref="BL62:BL64" si="322">SUM(BI62:BK62)</f>
        <v>18787802.013768218</v>
      </c>
      <c r="BM62" s="48">
        <f>SUM($BK$22:BK61)</f>
        <v>1180490.1235207422</v>
      </c>
      <c r="BN62" s="48">
        <f t="shared" ref="BN62:BN64" si="323">BI62-BM62</f>
        <v>15852445.683082134</v>
      </c>
      <c r="BO62" s="48">
        <f t="shared" ref="BO62:BO64" si="324">DM62</f>
        <v>3082904.4490419501</v>
      </c>
      <c r="BP62" s="6">
        <f t="shared" ref="BP62:BP64" si="325">BR61</f>
        <v>0</v>
      </c>
      <c r="BQ62" s="2">
        <f t="shared" si="257"/>
        <v>0</v>
      </c>
      <c r="BR62" s="2">
        <f t="shared" si="278"/>
        <v>0</v>
      </c>
      <c r="BS62" s="6">
        <f t="shared" ref="BS62:BS64" si="326">BU61</f>
        <v>90518511.136352167</v>
      </c>
      <c r="BT62" s="2">
        <f t="shared" si="258"/>
        <v>90518511.136352167</v>
      </c>
      <c r="BU62" s="2">
        <f t="shared" si="280"/>
        <v>99570362.249987394</v>
      </c>
      <c r="BV62" s="6">
        <f t="shared" ref="BV62:BV64" si="327">BP62</f>
        <v>0</v>
      </c>
      <c r="BW62" s="2">
        <f t="shared" si="54"/>
        <v>51428.589685629631</v>
      </c>
      <c r="BX62" s="2">
        <f t="shared" si="55"/>
        <v>127893.88665083281</v>
      </c>
      <c r="BY62" s="6">
        <f t="shared" ref="BY62:BY64" si="328">BV62+BW62-BX62</f>
        <v>-76465.296965203175</v>
      </c>
      <c r="BZ62" s="65">
        <f t="shared" si="166"/>
        <v>0</v>
      </c>
      <c r="CA62" s="65">
        <f t="shared" si="167"/>
        <v>0</v>
      </c>
      <c r="CB62" s="65">
        <f t="shared" si="168"/>
        <v>0</v>
      </c>
      <c r="CC62" s="65">
        <f t="shared" si="169"/>
        <v>0</v>
      </c>
      <c r="CD62" s="65">
        <f t="shared" si="170"/>
        <v>0</v>
      </c>
      <c r="CE62" s="65">
        <f t="shared" si="171"/>
        <v>0</v>
      </c>
      <c r="CF62" s="65">
        <f t="shared" si="172"/>
        <v>0</v>
      </c>
      <c r="CG62" s="6">
        <f t="shared" ref="CG62:CG64" si="329">BZ62*CG$21</f>
        <v>0</v>
      </c>
      <c r="CH62" s="2">
        <f t="shared" ref="CH62:CH64" si="330">CA62*CH$21</f>
        <v>0</v>
      </c>
      <c r="CI62" s="2">
        <f t="shared" ref="CI62:CI64" si="331">CB62*CI$21</f>
        <v>0</v>
      </c>
      <c r="CJ62" s="2">
        <f t="shared" ref="CJ62:CJ64" si="332">CC62*CJ$21</f>
        <v>0</v>
      </c>
      <c r="CK62" s="2">
        <f t="shared" ref="CK62:CK64" si="333">CD62*CK$21</f>
        <v>0</v>
      </c>
      <c r="CL62" s="2">
        <f t="shared" ref="CL62:CL64" si="334">CE62*CL$21</f>
        <v>0</v>
      </c>
      <c r="CM62" s="2">
        <f t="shared" ref="CM62:CM64" si="335">CF62*CM$21</f>
        <v>0</v>
      </c>
      <c r="CN62" s="3">
        <f t="shared" ref="CN62:CN64" si="336">SUM(CG62:CM62)</f>
        <v>0</v>
      </c>
      <c r="CO62" s="64">
        <f t="shared" si="70"/>
        <v>0</v>
      </c>
      <c r="CP62" s="65">
        <f t="shared" si="71"/>
        <v>402574.62797118461</v>
      </c>
      <c r="CQ62" s="64">
        <f t="shared" si="72"/>
        <v>402574.62797118461</v>
      </c>
      <c r="CR62" s="65">
        <f t="shared" si="73"/>
        <v>2498085.8894944084</v>
      </c>
      <c r="CS62" s="64">
        <f t="shared" si="74"/>
        <v>2498085.8894944084</v>
      </c>
      <c r="CT62" s="65">
        <f t="shared" si="75"/>
        <v>4163129555.0277624</v>
      </c>
      <c r="CU62" s="6">
        <f t="shared" si="76"/>
        <v>76465.296965203175</v>
      </c>
      <c r="CV62" s="60">
        <f t="shared" si="77"/>
        <v>822857.4349700741</v>
      </c>
      <c r="CW62" s="59">
        <f t="shared" si="133"/>
        <v>746392.13800487097</v>
      </c>
      <c r="CX62" s="10">
        <f t="shared" ref="CX62:CX64" si="337">IF(CW62&lt;$CO62,0,IF(CW62&gt;$CP62,$CP62-$CO62,CW62-$CO62))</f>
        <v>402574.62797118461</v>
      </c>
      <c r="CY62" s="10">
        <f t="shared" ref="CY62:CY64" si="338">IF(CW62&lt;$CQ62,0,IF(CW62&gt;$CR62,$CR62-$CQ62,CW62-$CQ62))</f>
        <v>343817.51003368635</v>
      </c>
      <c r="CZ62" s="10">
        <f t="shared" ref="CZ62:CZ64" si="339">IF(CW62&lt;$CS62,0,IF(CW62&gt;$CT62,$CT62-$CS62,CW62-$CS62))</f>
        <v>0</v>
      </c>
      <c r="DA62" s="22">
        <f t="shared" ref="DA62:DA64" si="340">CX62*DA$21</f>
        <v>0</v>
      </c>
      <c r="DB62" s="10">
        <f t="shared" ref="DB62:DB64" si="341">CY62*DB$21</f>
        <v>51572.626505052955</v>
      </c>
      <c r="DC62" s="10">
        <f t="shared" ref="DC62:DC64" si="342">CZ62*DC$21</f>
        <v>0</v>
      </c>
      <c r="DD62" s="17">
        <f t="shared" ref="DD62:DD64" si="343">SUM(DA62:DC62)</f>
        <v>51572.626505052955</v>
      </c>
      <c r="DE62" s="59">
        <f t="shared" si="83"/>
        <v>16598837.821087005</v>
      </c>
      <c r="DF62" s="10">
        <f t="shared" ref="DF62:DF64" si="344">IF(DE62&lt;$CO62,0,IF(DE62&gt;$CP62,$CP62-$CO62,DE62-$CO62))</f>
        <v>402574.62797118461</v>
      </c>
      <c r="DG62" s="10">
        <f t="shared" ref="DG62:DG64" si="345">IF(DE62&lt;$CQ62,0,IF(DE62&gt;$CR62,$CR62-$CQ62,DE62-$CQ62))</f>
        <v>2095511.2615232237</v>
      </c>
      <c r="DH62" s="10">
        <f t="shared" ref="DH62:DH64" si="346">IF(DE62&lt;$CS62,0,IF(DE62&gt;$CT62,$CT62-$CS62,DE62-$CS62))</f>
        <v>14100751.931592597</v>
      </c>
      <c r="DI62" s="22">
        <f t="shared" ref="DI62:DI64" si="347">DF62*DI$21</f>
        <v>0</v>
      </c>
      <c r="DJ62" s="10">
        <f t="shared" ref="DJ62:DJ64" si="348">DG62*DJ$21</f>
        <v>314326.68922848353</v>
      </c>
      <c r="DK62" s="10">
        <f t="shared" ref="DK62:DK64" si="349">DH62*DK$21</f>
        <v>2820150.3863185197</v>
      </c>
      <c r="DL62" s="17">
        <f t="shared" ref="DL62:DL64" si="350">SUM(DI62:DK62)</f>
        <v>3134477.0755470032</v>
      </c>
      <c r="DM62" s="3">
        <f t="shared" ref="DM62:DM64" si="351">DL62-DD62</f>
        <v>3082904.4490419501</v>
      </c>
      <c r="DN62" s="21">
        <f t="shared" ref="DN62:DN64" si="352">SUM(CN62,DD62,BM62,BN62,-BO62)</f>
        <v>14001603.984065978</v>
      </c>
      <c r="DO62" s="29">
        <f t="shared" ref="DO62:DO64" si="353">BP62+BS62-DN62</f>
        <v>76516907.152286187</v>
      </c>
    </row>
    <row r="63" spans="1:119" x14ac:dyDescent="0.25">
      <c r="B63">
        <f t="shared" si="308"/>
        <v>88</v>
      </c>
      <c r="C63">
        <v>2066</v>
      </c>
      <c r="D63" s="2">
        <f t="shared" si="29"/>
        <v>0</v>
      </c>
      <c r="E63" s="57">
        <f t="shared" si="88"/>
        <v>54514.305066767411</v>
      </c>
      <c r="F63" s="65">
        <f t="shared" si="89"/>
        <v>129427.53473625804</v>
      </c>
      <c r="G63" s="65">
        <f t="shared" si="30"/>
        <v>132427.53473625804</v>
      </c>
      <c r="H63" s="2">
        <f t="shared" si="31"/>
        <v>77913.229669490625</v>
      </c>
      <c r="I63" s="64">
        <f t="shared" si="90"/>
        <v>0</v>
      </c>
      <c r="J63" s="65">
        <f t="shared" si="91"/>
        <v>102894.89011532516</v>
      </c>
      <c r="K63" s="65">
        <f t="shared" si="92"/>
        <v>102894.89011532516</v>
      </c>
      <c r="L63" s="65">
        <f t="shared" si="93"/>
        <v>418266.64975600748</v>
      </c>
      <c r="M63" s="65">
        <f t="shared" si="94"/>
        <v>418266.64975600748</v>
      </c>
      <c r="N63" s="65">
        <f t="shared" si="95"/>
        <v>891755.7143328184</v>
      </c>
      <c r="O63" s="65">
        <f t="shared" si="96"/>
        <v>891755.7143328184</v>
      </c>
      <c r="P63" s="65">
        <f t="shared" si="97"/>
        <v>1702403.506897581</v>
      </c>
      <c r="Q63" s="65">
        <f t="shared" si="98"/>
        <v>1702403.506897581</v>
      </c>
      <c r="R63" s="65">
        <f t="shared" si="99"/>
        <v>2161655.5426534028</v>
      </c>
      <c r="S63" s="65">
        <f t="shared" si="100"/>
        <v>2161655.5426534028</v>
      </c>
      <c r="T63" s="65">
        <f t="shared" si="101"/>
        <v>3242591.1702590524</v>
      </c>
      <c r="U63" s="65">
        <f t="shared" si="102"/>
        <v>3242591.1702590524</v>
      </c>
      <c r="V63" s="65">
        <f t="shared" si="103"/>
        <v>4314251157.8752699</v>
      </c>
      <c r="W63" s="6">
        <f t="shared" si="252"/>
        <v>-77913.229669490625</v>
      </c>
      <c r="X63" s="65">
        <f t="shared" si="173"/>
        <v>0</v>
      </c>
      <c r="Y63" s="65">
        <f t="shared" si="174"/>
        <v>0</v>
      </c>
      <c r="Z63" s="65">
        <f t="shared" si="175"/>
        <v>0</v>
      </c>
      <c r="AA63" s="65">
        <f t="shared" si="176"/>
        <v>0</v>
      </c>
      <c r="AB63" s="65">
        <f t="shared" si="177"/>
        <v>0</v>
      </c>
      <c r="AC63" s="65">
        <f t="shared" si="178"/>
        <v>0</v>
      </c>
      <c r="AD63" s="65">
        <f t="shared" si="179"/>
        <v>0</v>
      </c>
      <c r="AE63" s="6">
        <f t="shared" si="253"/>
        <v>0</v>
      </c>
      <c r="AF63" s="2">
        <f t="shared" si="254"/>
        <v>0</v>
      </c>
      <c r="AG63" s="2">
        <f t="shared" si="255"/>
        <v>0</v>
      </c>
      <c r="AH63" s="2">
        <f t="shared" si="256"/>
        <v>0</v>
      </c>
      <c r="AI63" s="2">
        <f t="shared" si="309"/>
        <v>0</v>
      </c>
      <c r="AJ63" s="2">
        <f t="shared" si="310"/>
        <v>0</v>
      </c>
      <c r="AK63" s="2">
        <f t="shared" si="311"/>
        <v>0</v>
      </c>
      <c r="AL63" s="3">
        <f t="shared" si="312"/>
        <v>0</v>
      </c>
      <c r="AM63" s="64">
        <f t="shared" si="114"/>
        <v>0</v>
      </c>
      <c r="AN63" s="65">
        <f t="shared" si="115"/>
        <v>417188.08696653863</v>
      </c>
      <c r="AO63" s="65">
        <f t="shared" si="116"/>
        <v>417188.08696653863</v>
      </c>
      <c r="AP63" s="65">
        <f t="shared" si="117"/>
        <v>2588766.4072830556</v>
      </c>
      <c r="AQ63" s="65">
        <f t="shared" si="118"/>
        <v>2588766.4072830556</v>
      </c>
      <c r="AR63" s="65">
        <f t="shared" si="119"/>
        <v>4314251157.8752699</v>
      </c>
      <c r="AS63" s="64">
        <f t="shared" si="38"/>
        <v>0</v>
      </c>
      <c r="AT63" s="65">
        <f t="shared" si="39"/>
        <v>417188.08696653863</v>
      </c>
      <c r="AU63" s="64">
        <f t="shared" si="40"/>
        <v>417188.08696653863</v>
      </c>
      <c r="AV63" s="65">
        <f t="shared" si="41"/>
        <v>2588766.4072830556</v>
      </c>
      <c r="AW63" s="64">
        <f t="shared" si="42"/>
        <v>2588766.4072830556</v>
      </c>
      <c r="AX63" s="65">
        <f t="shared" si="43"/>
        <v>4314251157.8752699</v>
      </c>
      <c r="AY63" s="6">
        <f t="shared" si="44"/>
        <v>77913.229669490625</v>
      </c>
      <c r="AZ63" s="60">
        <f t="shared" si="120"/>
        <v>872228.88106827857</v>
      </c>
      <c r="BA63" s="59">
        <f t="shared" si="121"/>
        <v>794315.65139878797</v>
      </c>
      <c r="BB63" s="10">
        <f t="shared" si="313"/>
        <v>417188.08696653863</v>
      </c>
      <c r="BC63" s="10">
        <f t="shared" si="314"/>
        <v>377127.56443224935</v>
      </c>
      <c r="BD63" s="10">
        <f t="shared" si="315"/>
        <v>0</v>
      </c>
      <c r="BE63" s="22">
        <f t="shared" si="316"/>
        <v>0</v>
      </c>
      <c r="BF63" s="10">
        <f t="shared" si="317"/>
        <v>56569.134664837402</v>
      </c>
      <c r="BG63" s="10">
        <f t="shared" si="318"/>
        <v>0</v>
      </c>
      <c r="BH63" s="17">
        <f t="shared" si="319"/>
        <v>56569.134664837402</v>
      </c>
      <c r="BI63" s="21">
        <f t="shared" si="320"/>
        <v>18787802.013768218</v>
      </c>
      <c r="BJ63" s="21">
        <f t="shared" si="272"/>
        <v>1878780.2013768218</v>
      </c>
      <c r="BK63" s="21">
        <f t="shared" si="321"/>
        <v>56569.134664837402</v>
      </c>
      <c r="BL63" s="21">
        <f t="shared" si="322"/>
        <v>20723151.349809878</v>
      </c>
      <c r="BM63" s="48">
        <f>SUM($BK$22:BK62)</f>
        <v>1232062.7500257951</v>
      </c>
      <c r="BN63" s="48">
        <f t="shared" si="323"/>
        <v>17555739.263742425</v>
      </c>
      <c r="BO63" s="48">
        <f t="shared" si="324"/>
        <v>3421425.314954272</v>
      </c>
      <c r="BP63" s="6">
        <f t="shared" si="325"/>
        <v>0</v>
      </c>
      <c r="BQ63" s="2">
        <f t="shared" si="257"/>
        <v>0</v>
      </c>
      <c r="BR63" s="2">
        <f t="shared" si="278"/>
        <v>0</v>
      </c>
      <c r="BS63" s="6">
        <f t="shared" si="326"/>
        <v>99570362.249987394</v>
      </c>
      <c r="BT63" s="2">
        <f t="shared" si="258"/>
        <v>99570362.249987394</v>
      </c>
      <c r="BU63" s="2">
        <f t="shared" si="280"/>
        <v>109527398.47498614</v>
      </c>
      <c r="BV63" s="6">
        <f t="shared" si="327"/>
        <v>0</v>
      </c>
      <c r="BW63" s="2">
        <f t="shared" si="54"/>
        <v>54514.305066767411</v>
      </c>
      <c r="BX63" s="2">
        <f t="shared" si="55"/>
        <v>132427.53473625804</v>
      </c>
      <c r="BY63" s="6">
        <f t="shared" si="328"/>
        <v>-77913.229669490625</v>
      </c>
      <c r="BZ63" s="65">
        <f t="shared" si="166"/>
        <v>0</v>
      </c>
      <c r="CA63" s="65">
        <f t="shared" si="167"/>
        <v>0</v>
      </c>
      <c r="CB63" s="65">
        <f t="shared" si="168"/>
        <v>0</v>
      </c>
      <c r="CC63" s="65">
        <f t="shared" si="169"/>
        <v>0</v>
      </c>
      <c r="CD63" s="65">
        <f t="shared" si="170"/>
        <v>0</v>
      </c>
      <c r="CE63" s="65">
        <f t="shared" si="171"/>
        <v>0</v>
      </c>
      <c r="CF63" s="65">
        <f t="shared" si="172"/>
        <v>0</v>
      </c>
      <c r="CG63" s="6">
        <f t="shared" si="329"/>
        <v>0</v>
      </c>
      <c r="CH63" s="2">
        <f t="shared" si="330"/>
        <v>0</v>
      </c>
      <c r="CI63" s="2">
        <f t="shared" si="331"/>
        <v>0</v>
      </c>
      <c r="CJ63" s="2">
        <f t="shared" si="332"/>
        <v>0</v>
      </c>
      <c r="CK63" s="2">
        <f t="shared" si="333"/>
        <v>0</v>
      </c>
      <c r="CL63" s="2">
        <f t="shared" si="334"/>
        <v>0</v>
      </c>
      <c r="CM63" s="2">
        <f t="shared" si="335"/>
        <v>0</v>
      </c>
      <c r="CN63" s="3">
        <f t="shared" si="336"/>
        <v>0</v>
      </c>
      <c r="CO63" s="64">
        <f t="shared" si="70"/>
        <v>0</v>
      </c>
      <c r="CP63" s="65">
        <f t="shared" si="71"/>
        <v>417188.08696653863</v>
      </c>
      <c r="CQ63" s="64">
        <f t="shared" si="72"/>
        <v>417188.08696653863</v>
      </c>
      <c r="CR63" s="65">
        <f t="shared" si="73"/>
        <v>2588766.4072830556</v>
      </c>
      <c r="CS63" s="64">
        <f t="shared" si="74"/>
        <v>2588766.4072830556</v>
      </c>
      <c r="CT63" s="65">
        <f t="shared" si="75"/>
        <v>4314251157.8752699</v>
      </c>
      <c r="CU63" s="6">
        <f t="shared" si="76"/>
        <v>77913.229669490625</v>
      </c>
      <c r="CV63" s="60">
        <f t="shared" si="77"/>
        <v>872228.88106827857</v>
      </c>
      <c r="CW63" s="59">
        <f t="shared" si="133"/>
        <v>794315.65139878797</v>
      </c>
      <c r="CX63" s="10">
        <f t="shared" si="337"/>
        <v>417188.08696653863</v>
      </c>
      <c r="CY63" s="10">
        <f t="shared" si="338"/>
        <v>377127.56443224935</v>
      </c>
      <c r="CZ63" s="10">
        <f t="shared" si="339"/>
        <v>0</v>
      </c>
      <c r="DA63" s="22">
        <f t="shared" si="340"/>
        <v>0</v>
      </c>
      <c r="DB63" s="10">
        <f t="shared" si="341"/>
        <v>56569.134664837402</v>
      </c>
      <c r="DC63" s="10">
        <f t="shared" si="342"/>
        <v>0</v>
      </c>
      <c r="DD63" s="17">
        <f t="shared" si="343"/>
        <v>56569.134664837402</v>
      </c>
      <c r="DE63" s="59">
        <f t="shared" si="83"/>
        <v>18350054.915141214</v>
      </c>
      <c r="DF63" s="10">
        <f t="shared" si="344"/>
        <v>417188.08696653863</v>
      </c>
      <c r="DG63" s="10">
        <f t="shared" si="345"/>
        <v>2171578.3203165168</v>
      </c>
      <c r="DH63" s="10">
        <f t="shared" si="346"/>
        <v>15761288.507858157</v>
      </c>
      <c r="DI63" s="22">
        <f t="shared" si="347"/>
        <v>0</v>
      </c>
      <c r="DJ63" s="10">
        <f t="shared" si="348"/>
        <v>325736.74804747751</v>
      </c>
      <c r="DK63" s="10">
        <f t="shared" si="349"/>
        <v>3152257.7015716317</v>
      </c>
      <c r="DL63" s="17">
        <f t="shared" si="350"/>
        <v>3477994.4496191093</v>
      </c>
      <c r="DM63" s="3">
        <f t="shared" si="351"/>
        <v>3421425.314954272</v>
      </c>
      <c r="DN63" s="21">
        <f t="shared" si="352"/>
        <v>15422945.833478784</v>
      </c>
      <c r="DO63" s="29">
        <f t="shared" si="353"/>
        <v>84147416.416508615</v>
      </c>
    </row>
    <row r="64" spans="1:119" x14ac:dyDescent="0.25">
      <c r="B64">
        <f t="shared" si="308"/>
        <v>89</v>
      </c>
      <c r="C64">
        <v>2067</v>
      </c>
      <c r="D64" s="2">
        <f t="shared" si="29"/>
        <v>0</v>
      </c>
      <c r="E64" s="57">
        <f t="shared" si="88"/>
        <v>57785.163370773458</v>
      </c>
      <c r="F64" s="65">
        <f t="shared" si="89"/>
        <v>134125.7542471842</v>
      </c>
      <c r="G64" s="65">
        <f t="shared" si="30"/>
        <v>137125.7542471842</v>
      </c>
      <c r="H64" s="2">
        <f t="shared" si="31"/>
        <v>79340.590876410744</v>
      </c>
      <c r="I64" s="64">
        <f t="shared" si="90"/>
        <v>0</v>
      </c>
      <c r="J64" s="65">
        <f t="shared" si="91"/>
        <v>106629.97462651147</v>
      </c>
      <c r="K64" s="65">
        <f t="shared" si="92"/>
        <v>106629.97462651147</v>
      </c>
      <c r="L64" s="65">
        <f t="shared" si="93"/>
        <v>433449.72914215055</v>
      </c>
      <c r="M64" s="65">
        <f t="shared" si="94"/>
        <v>433449.72914215055</v>
      </c>
      <c r="N64" s="65">
        <f t="shared" si="95"/>
        <v>924126.44676309975</v>
      </c>
      <c r="O64" s="65">
        <f t="shared" si="96"/>
        <v>924126.44676309975</v>
      </c>
      <c r="P64" s="65">
        <f t="shared" si="97"/>
        <v>1764200.7541979633</v>
      </c>
      <c r="Q64" s="65">
        <f t="shared" si="98"/>
        <v>1764200.7541979633</v>
      </c>
      <c r="R64" s="65">
        <f t="shared" si="99"/>
        <v>2240123.6388517213</v>
      </c>
      <c r="S64" s="65">
        <f t="shared" si="100"/>
        <v>2240123.6388517213</v>
      </c>
      <c r="T64" s="65">
        <f t="shared" si="101"/>
        <v>3360297.229739456</v>
      </c>
      <c r="U64" s="65">
        <f t="shared" si="102"/>
        <v>3360297.229739456</v>
      </c>
      <c r="V64" s="65">
        <f t="shared" si="103"/>
        <v>4470858474.9061422</v>
      </c>
      <c r="W64" s="6">
        <f t="shared" si="252"/>
        <v>-79340.590876410744</v>
      </c>
      <c r="X64" s="65">
        <f t="shared" si="173"/>
        <v>0</v>
      </c>
      <c r="Y64" s="65">
        <f t="shared" si="174"/>
        <v>0</v>
      </c>
      <c r="Z64" s="65">
        <f t="shared" si="175"/>
        <v>0</v>
      </c>
      <c r="AA64" s="65">
        <f t="shared" si="176"/>
        <v>0</v>
      </c>
      <c r="AB64" s="65">
        <f t="shared" si="177"/>
        <v>0</v>
      </c>
      <c r="AC64" s="65">
        <f t="shared" si="178"/>
        <v>0</v>
      </c>
      <c r="AD64" s="65">
        <f t="shared" si="179"/>
        <v>0</v>
      </c>
      <c r="AE64" s="6">
        <f t="shared" si="253"/>
        <v>0</v>
      </c>
      <c r="AF64" s="2">
        <f t="shared" si="254"/>
        <v>0</v>
      </c>
      <c r="AG64" s="2">
        <f t="shared" si="255"/>
        <v>0</v>
      </c>
      <c r="AH64" s="2">
        <f t="shared" si="256"/>
        <v>0</v>
      </c>
      <c r="AI64" s="2">
        <f t="shared" si="309"/>
        <v>0</v>
      </c>
      <c r="AJ64" s="2">
        <f t="shared" si="310"/>
        <v>0</v>
      </c>
      <c r="AK64" s="2">
        <f t="shared" si="311"/>
        <v>0</v>
      </c>
      <c r="AL64" s="3">
        <f t="shared" si="312"/>
        <v>0</v>
      </c>
      <c r="AM64" s="64">
        <f t="shared" si="114"/>
        <v>0</v>
      </c>
      <c r="AN64" s="65">
        <f t="shared" si="115"/>
        <v>432332.01452342398</v>
      </c>
      <c r="AO64" s="65">
        <f t="shared" si="116"/>
        <v>432332.01452342398</v>
      </c>
      <c r="AP64" s="65">
        <f t="shared" si="117"/>
        <v>2682738.6278674304</v>
      </c>
      <c r="AQ64" s="65">
        <f t="shared" si="118"/>
        <v>2682738.6278674304</v>
      </c>
      <c r="AR64" s="65">
        <f t="shared" si="119"/>
        <v>4470858474.9061422</v>
      </c>
      <c r="AS64" s="64">
        <f t="shared" si="38"/>
        <v>0</v>
      </c>
      <c r="AT64" s="65">
        <f t="shared" si="39"/>
        <v>432332.01452342398</v>
      </c>
      <c r="AU64" s="64">
        <f t="shared" si="40"/>
        <v>432332.01452342398</v>
      </c>
      <c r="AV64" s="65">
        <f t="shared" si="41"/>
        <v>2682738.6278674304</v>
      </c>
      <c r="AW64" s="64">
        <f t="shared" si="42"/>
        <v>2682738.6278674304</v>
      </c>
      <c r="AX64" s="65">
        <f t="shared" si="43"/>
        <v>4470858474.9061422</v>
      </c>
      <c r="AY64" s="6">
        <f t="shared" si="44"/>
        <v>79340.590876410744</v>
      </c>
      <c r="AZ64" s="60">
        <f t="shared" si="120"/>
        <v>924562.61393237533</v>
      </c>
      <c r="BA64" s="59">
        <f t="shared" si="121"/>
        <v>845222.02305596462</v>
      </c>
      <c r="BB64" s="10">
        <f t="shared" si="313"/>
        <v>432332.01452342398</v>
      </c>
      <c r="BC64" s="10">
        <f t="shared" si="314"/>
        <v>412890.00853254064</v>
      </c>
      <c r="BD64" s="10">
        <f t="shared" si="315"/>
        <v>0</v>
      </c>
      <c r="BE64" s="22">
        <f t="shared" si="316"/>
        <v>0</v>
      </c>
      <c r="BF64" s="10">
        <f t="shared" si="317"/>
        <v>61933.501279881093</v>
      </c>
      <c r="BG64" s="10">
        <f t="shared" si="318"/>
        <v>0</v>
      </c>
      <c r="BH64" s="17">
        <f t="shared" si="319"/>
        <v>61933.501279881093</v>
      </c>
      <c r="BI64" s="21">
        <f t="shared" si="320"/>
        <v>20723151.349809878</v>
      </c>
      <c r="BJ64" s="21">
        <f t="shared" si="272"/>
        <v>2072315.1349809878</v>
      </c>
      <c r="BK64" s="21">
        <f t="shared" si="321"/>
        <v>61933.501279881093</v>
      </c>
      <c r="BL64" s="21">
        <f t="shared" si="322"/>
        <v>22857399.986070745</v>
      </c>
      <c r="BM64" s="48">
        <f>SUM($BK$22:BK63)</f>
        <v>1288631.8846906326</v>
      </c>
      <c r="BN64" s="48">
        <f t="shared" si="323"/>
        <v>19434519.465119246</v>
      </c>
      <c r="BO64" s="48">
        <f t="shared" si="324"/>
        <v>3795028.0627832757</v>
      </c>
      <c r="BP64" s="6">
        <f t="shared" si="325"/>
        <v>0</v>
      </c>
      <c r="BQ64" s="2">
        <f t="shared" si="257"/>
        <v>0</v>
      </c>
      <c r="BR64" s="2">
        <f t="shared" si="278"/>
        <v>0</v>
      </c>
      <c r="BS64" s="6">
        <f t="shared" si="326"/>
        <v>109527398.47498614</v>
      </c>
      <c r="BT64" s="2">
        <f t="shared" si="258"/>
        <v>109527398.47498614</v>
      </c>
      <c r="BU64" s="2">
        <f t="shared" si="280"/>
        <v>120480138.32248476</v>
      </c>
      <c r="BV64" s="6">
        <f t="shared" si="327"/>
        <v>0</v>
      </c>
      <c r="BW64" s="2">
        <f t="shared" si="54"/>
        <v>57785.163370773458</v>
      </c>
      <c r="BX64" s="2">
        <f t="shared" si="55"/>
        <v>137125.7542471842</v>
      </c>
      <c r="BY64" s="6">
        <f t="shared" si="328"/>
        <v>-79340.590876410744</v>
      </c>
      <c r="BZ64" s="65">
        <f t="shared" si="166"/>
        <v>0</v>
      </c>
      <c r="CA64" s="65">
        <f t="shared" si="167"/>
        <v>0</v>
      </c>
      <c r="CB64" s="65">
        <f t="shared" si="168"/>
        <v>0</v>
      </c>
      <c r="CC64" s="65">
        <f t="shared" si="169"/>
        <v>0</v>
      </c>
      <c r="CD64" s="65">
        <f t="shared" si="170"/>
        <v>0</v>
      </c>
      <c r="CE64" s="65">
        <f t="shared" si="171"/>
        <v>0</v>
      </c>
      <c r="CF64" s="65">
        <f t="shared" si="172"/>
        <v>0</v>
      </c>
      <c r="CG64" s="6">
        <f t="shared" si="329"/>
        <v>0</v>
      </c>
      <c r="CH64" s="2">
        <f t="shared" si="330"/>
        <v>0</v>
      </c>
      <c r="CI64" s="2">
        <f t="shared" si="331"/>
        <v>0</v>
      </c>
      <c r="CJ64" s="2">
        <f t="shared" si="332"/>
        <v>0</v>
      </c>
      <c r="CK64" s="2">
        <f t="shared" si="333"/>
        <v>0</v>
      </c>
      <c r="CL64" s="2">
        <f t="shared" si="334"/>
        <v>0</v>
      </c>
      <c r="CM64" s="2">
        <f t="shared" si="335"/>
        <v>0</v>
      </c>
      <c r="CN64" s="3">
        <f t="shared" si="336"/>
        <v>0</v>
      </c>
      <c r="CO64" s="64">
        <f t="shared" si="70"/>
        <v>0</v>
      </c>
      <c r="CP64" s="65">
        <f t="shared" si="71"/>
        <v>432332.01452342398</v>
      </c>
      <c r="CQ64" s="64">
        <f t="shared" si="72"/>
        <v>432332.01452342398</v>
      </c>
      <c r="CR64" s="65">
        <f t="shared" si="73"/>
        <v>2682738.6278674304</v>
      </c>
      <c r="CS64" s="64">
        <f t="shared" si="74"/>
        <v>2682738.6278674304</v>
      </c>
      <c r="CT64" s="65">
        <f t="shared" si="75"/>
        <v>4470858474.9061422</v>
      </c>
      <c r="CU64" s="6">
        <f t="shared" si="76"/>
        <v>79340.590876410744</v>
      </c>
      <c r="CV64" s="60">
        <f t="shared" si="77"/>
        <v>924562.61393237533</v>
      </c>
      <c r="CW64" s="59">
        <f t="shared" si="133"/>
        <v>845222.02305596462</v>
      </c>
      <c r="CX64" s="10">
        <f t="shared" si="337"/>
        <v>432332.01452342398</v>
      </c>
      <c r="CY64" s="10">
        <f t="shared" si="338"/>
        <v>412890.00853254064</v>
      </c>
      <c r="CZ64" s="10">
        <f t="shared" si="339"/>
        <v>0</v>
      </c>
      <c r="DA64" s="22">
        <f t="shared" si="340"/>
        <v>0</v>
      </c>
      <c r="DB64" s="10">
        <f t="shared" si="341"/>
        <v>61933.501279881093</v>
      </c>
      <c r="DC64" s="10">
        <f t="shared" si="342"/>
        <v>0</v>
      </c>
      <c r="DD64" s="17">
        <f t="shared" si="343"/>
        <v>61933.501279881093</v>
      </c>
      <c r="DE64" s="59">
        <f t="shared" si="83"/>
        <v>20279741.48817521</v>
      </c>
      <c r="DF64" s="10">
        <f t="shared" si="344"/>
        <v>432332.01452342398</v>
      </c>
      <c r="DG64" s="10">
        <f t="shared" si="345"/>
        <v>2250406.6133440062</v>
      </c>
      <c r="DH64" s="10">
        <f t="shared" si="346"/>
        <v>17597002.860307779</v>
      </c>
      <c r="DI64" s="22">
        <f t="shared" si="347"/>
        <v>0</v>
      </c>
      <c r="DJ64" s="10">
        <f t="shared" si="348"/>
        <v>337560.99200160091</v>
      </c>
      <c r="DK64" s="10">
        <f t="shared" si="349"/>
        <v>3519400.5720615559</v>
      </c>
      <c r="DL64" s="17">
        <f t="shared" si="350"/>
        <v>3856961.564063157</v>
      </c>
      <c r="DM64" s="3">
        <f t="shared" si="351"/>
        <v>3795028.0627832757</v>
      </c>
      <c r="DN64" s="21">
        <f t="shared" si="352"/>
        <v>16990056.788306486</v>
      </c>
      <c r="DO64" s="29">
        <f t="shared" si="353"/>
        <v>92537341.686679646</v>
      </c>
    </row>
    <row r="65" spans="2:119" x14ac:dyDescent="0.25">
      <c r="B65">
        <f t="shared" ref="B65" si="354">C65-1978</f>
        <v>90</v>
      </c>
      <c r="C65">
        <v>2068</v>
      </c>
      <c r="D65" s="2">
        <f t="shared" si="29"/>
        <v>0</v>
      </c>
      <c r="E65" s="57">
        <f t="shared" si="88"/>
        <v>61252.273173019872</v>
      </c>
      <c r="F65" s="65">
        <f t="shared" si="89"/>
        <v>138994.51912635699</v>
      </c>
      <c r="G65" s="65">
        <f t="shared" si="30"/>
        <v>141994.51912635699</v>
      </c>
      <c r="H65" s="2">
        <f t="shared" si="31"/>
        <v>80742.245953337115</v>
      </c>
      <c r="I65" s="64">
        <f t="shared" si="90"/>
        <v>0</v>
      </c>
      <c r="J65" s="65">
        <f t="shared" si="91"/>
        <v>110500.64270545384</v>
      </c>
      <c r="K65" s="65">
        <f t="shared" si="92"/>
        <v>110500.64270545384</v>
      </c>
      <c r="L65" s="65">
        <f t="shared" si="93"/>
        <v>449183.95431001059</v>
      </c>
      <c r="M65" s="65">
        <f t="shared" si="94"/>
        <v>449183.95431001059</v>
      </c>
      <c r="N65" s="65">
        <f t="shared" si="95"/>
        <v>957672.23678060027</v>
      </c>
      <c r="O65" s="65">
        <f t="shared" si="96"/>
        <v>957672.23678060027</v>
      </c>
      <c r="P65" s="65">
        <f t="shared" si="97"/>
        <v>1828241.2415753494</v>
      </c>
      <c r="Q65" s="65">
        <f t="shared" si="98"/>
        <v>1828241.2415753494</v>
      </c>
      <c r="R65" s="65">
        <f t="shared" si="99"/>
        <v>2321440.126942039</v>
      </c>
      <c r="S65" s="65">
        <f t="shared" si="100"/>
        <v>2321440.126942039</v>
      </c>
      <c r="T65" s="65">
        <f t="shared" si="101"/>
        <v>3482276.0191789982</v>
      </c>
      <c r="U65" s="65">
        <f t="shared" si="102"/>
        <v>3482276.0191789982</v>
      </c>
      <c r="V65" s="65">
        <f t="shared" si="103"/>
        <v>4633150637.5452356</v>
      </c>
      <c r="W65" s="6">
        <f t="shared" si="252"/>
        <v>-80742.245953337115</v>
      </c>
      <c r="X65" s="65">
        <f t="shared" si="173"/>
        <v>0</v>
      </c>
      <c r="Y65" s="65">
        <f t="shared" si="174"/>
        <v>0</v>
      </c>
      <c r="Z65" s="65">
        <f t="shared" si="175"/>
        <v>0</v>
      </c>
      <c r="AA65" s="65">
        <f t="shared" si="176"/>
        <v>0</v>
      </c>
      <c r="AB65" s="65">
        <f t="shared" si="177"/>
        <v>0</v>
      </c>
      <c r="AC65" s="65">
        <f t="shared" si="178"/>
        <v>0</v>
      </c>
      <c r="AD65" s="65">
        <f t="shared" si="179"/>
        <v>0</v>
      </c>
      <c r="AE65" s="6">
        <f t="shared" si="253"/>
        <v>0</v>
      </c>
      <c r="AF65" s="2">
        <f t="shared" si="254"/>
        <v>0</v>
      </c>
      <c r="AG65" s="2">
        <f t="shared" si="255"/>
        <v>0</v>
      </c>
      <c r="AH65" s="2">
        <f t="shared" si="256"/>
        <v>0</v>
      </c>
      <c r="AI65" s="2">
        <f t="shared" ref="AI65" si="355">AB65*AI$21</f>
        <v>0</v>
      </c>
      <c r="AJ65" s="2">
        <f t="shared" ref="AJ65" si="356">AC65*AJ$21</f>
        <v>0</v>
      </c>
      <c r="AK65" s="2">
        <f t="shared" ref="AK65" si="357">AD65*AK$21</f>
        <v>0</v>
      </c>
      <c r="AL65" s="3">
        <f t="shared" ref="AL65" si="358">SUM(AE65:AK65)</f>
        <v>0</v>
      </c>
      <c r="AM65" s="64">
        <f t="shared" si="114"/>
        <v>0</v>
      </c>
      <c r="AN65" s="65">
        <f t="shared" si="115"/>
        <v>448025.66665062425</v>
      </c>
      <c r="AO65" s="65">
        <f t="shared" si="116"/>
        <v>448025.66665062425</v>
      </c>
      <c r="AP65" s="65">
        <f t="shared" si="117"/>
        <v>2780122.0400590179</v>
      </c>
      <c r="AQ65" s="65">
        <f t="shared" si="118"/>
        <v>2780122.0400590179</v>
      </c>
      <c r="AR65" s="65">
        <f t="shared" si="119"/>
        <v>4633150637.5452356</v>
      </c>
      <c r="AS65" s="64">
        <f t="shared" si="38"/>
        <v>0</v>
      </c>
      <c r="AT65" s="65">
        <f t="shared" si="39"/>
        <v>448025.66665062425</v>
      </c>
      <c r="AU65" s="64">
        <f t="shared" si="40"/>
        <v>448025.66665062425</v>
      </c>
      <c r="AV65" s="65">
        <f t="shared" si="41"/>
        <v>2780122.0400590179</v>
      </c>
      <c r="AW65" s="64">
        <f t="shared" si="42"/>
        <v>2780122.0400590179</v>
      </c>
      <c r="AX65" s="65">
        <f t="shared" si="43"/>
        <v>4633150637.5452356</v>
      </c>
      <c r="AY65" s="6">
        <f t="shared" si="44"/>
        <v>80742.245953337115</v>
      </c>
      <c r="AZ65" s="60">
        <f t="shared" si="120"/>
        <v>980036.37076831795</v>
      </c>
      <c r="BA65" s="59">
        <f t="shared" si="121"/>
        <v>899294.1248149809</v>
      </c>
      <c r="BB65" s="10">
        <f t="shared" ref="BB65" si="359">IF(BA65&lt;AS65,0,IF(BA65&gt;AT65,AT65-AS65,BA65-AS65))</f>
        <v>448025.66665062425</v>
      </c>
      <c r="BC65" s="10">
        <f t="shared" ref="BC65" si="360">IF(BA65&lt;AU65,0,IF(BA65&gt;AV65,AV65-AU65,BA65-AU65))</f>
        <v>451268.45816435665</v>
      </c>
      <c r="BD65" s="10">
        <f t="shared" ref="BD65" si="361">IF(BA65&lt;AW65,0,IF(BA65&gt;AX65,AX65-AW65,BA65-AW65))</f>
        <v>0</v>
      </c>
      <c r="BE65" s="22">
        <f t="shared" ref="BE65" si="362">BB65*BE$21</f>
        <v>0</v>
      </c>
      <c r="BF65" s="10">
        <f t="shared" ref="BF65" si="363">BC65*BF$21</f>
        <v>67690.268724653492</v>
      </c>
      <c r="BG65" s="10">
        <f t="shared" ref="BG65" si="364">BD65*BG$21</f>
        <v>0</v>
      </c>
      <c r="BH65" s="17">
        <f t="shared" ref="BH65" si="365">SUM(BE65:BG65)</f>
        <v>67690.268724653492</v>
      </c>
      <c r="BI65" s="21">
        <f t="shared" ref="BI65" si="366">BL64</f>
        <v>22857399.986070745</v>
      </c>
      <c r="BJ65" s="21">
        <f t="shared" ref="BJ65" si="367">BI65*$C$2</f>
        <v>2285739.9986070744</v>
      </c>
      <c r="BK65" s="21">
        <f t="shared" ref="BK65" si="368">SUM(AL65,BH65)</f>
        <v>67690.268724653492</v>
      </c>
      <c r="BL65" s="21">
        <f t="shared" ref="BL65" si="369">SUM(BI65:BK65)</f>
        <v>25210830.253402472</v>
      </c>
      <c r="BM65" s="48">
        <f>SUM($BK$22:BK64)</f>
        <v>1350565.3859705136</v>
      </c>
      <c r="BN65" s="48">
        <f t="shared" ref="BN65" si="370">BI65-BM65</f>
        <v>21506834.60010023</v>
      </c>
      <c r="BO65" s="48">
        <f t="shared" ref="BO65" si="371">DM65</f>
        <v>4207325.5242578434</v>
      </c>
      <c r="BP65" s="6">
        <f t="shared" ref="BP65" si="372">BR64</f>
        <v>0</v>
      </c>
      <c r="BQ65" s="2">
        <f t="shared" si="257"/>
        <v>0</v>
      </c>
      <c r="BR65" s="2">
        <f t="shared" ref="BR65" si="373">BQ65*(1+$C$2)</f>
        <v>0</v>
      </c>
      <c r="BS65" s="6">
        <f t="shared" ref="BS65" si="374">BU64</f>
        <v>120480138.32248476</v>
      </c>
      <c r="BT65" s="2">
        <f t="shared" si="258"/>
        <v>120480138.32248476</v>
      </c>
      <c r="BU65" s="2">
        <f t="shared" ref="BU65" si="375">BT65*(1+$C$2)</f>
        <v>132528152.15473326</v>
      </c>
      <c r="BV65" s="6">
        <f t="shared" ref="BV65" si="376">BP65</f>
        <v>0</v>
      </c>
      <c r="BW65" s="2">
        <f t="shared" si="54"/>
        <v>61252.273173019872</v>
      </c>
      <c r="BX65" s="2">
        <f t="shared" si="55"/>
        <v>141994.51912635699</v>
      </c>
      <c r="BY65" s="6">
        <f t="shared" ref="BY65" si="377">BV65+BW65-BX65</f>
        <v>-80742.245953337115</v>
      </c>
      <c r="BZ65" s="65">
        <f t="shared" si="166"/>
        <v>0</v>
      </c>
      <c r="CA65" s="65">
        <f t="shared" si="167"/>
        <v>0</v>
      </c>
      <c r="CB65" s="65">
        <f t="shared" si="168"/>
        <v>0</v>
      </c>
      <c r="CC65" s="65">
        <f t="shared" si="169"/>
        <v>0</v>
      </c>
      <c r="CD65" s="65">
        <f t="shared" si="170"/>
        <v>0</v>
      </c>
      <c r="CE65" s="65">
        <f t="shared" si="171"/>
        <v>0</v>
      </c>
      <c r="CF65" s="65">
        <f t="shared" si="172"/>
        <v>0</v>
      </c>
      <c r="CG65" s="6">
        <f t="shared" ref="CG65" si="378">BZ65*CG$21</f>
        <v>0</v>
      </c>
      <c r="CH65" s="2">
        <f t="shared" ref="CH65" si="379">CA65*CH$21</f>
        <v>0</v>
      </c>
      <c r="CI65" s="2">
        <f t="shared" ref="CI65" si="380">CB65*CI$21</f>
        <v>0</v>
      </c>
      <c r="CJ65" s="2">
        <f t="shared" ref="CJ65" si="381">CC65*CJ$21</f>
        <v>0</v>
      </c>
      <c r="CK65" s="2">
        <f t="shared" ref="CK65" si="382">CD65*CK$21</f>
        <v>0</v>
      </c>
      <c r="CL65" s="2">
        <f t="shared" ref="CL65" si="383">CE65*CL$21</f>
        <v>0</v>
      </c>
      <c r="CM65" s="2">
        <f t="shared" ref="CM65" si="384">CF65*CM$21</f>
        <v>0</v>
      </c>
      <c r="CN65" s="3">
        <f t="shared" ref="CN65" si="385">SUM(CG65:CM65)</f>
        <v>0</v>
      </c>
      <c r="CO65" s="64">
        <f t="shared" si="70"/>
        <v>0</v>
      </c>
      <c r="CP65" s="65">
        <f t="shared" si="71"/>
        <v>448025.66665062425</v>
      </c>
      <c r="CQ65" s="64">
        <f t="shared" si="72"/>
        <v>448025.66665062425</v>
      </c>
      <c r="CR65" s="65">
        <f t="shared" si="73"/>
        <v>2780122.0400590179</v>
      </c>
      <c r="CS65" s="64">
        <f t="shared" si="74"/>
        <v>2780122.0400590179</v>
      </c>
      <c r="CT65" s="65">
        <f t="shared" si="75"/>
        <v>4633150637.5452356</v>
      </c>
      <c r="CU65" s="6">
        <f t="shared" si="76"/>
        <v>80742.245953337115</v>
      </c>
      <c r="CV65" s="60">
        <f t="shared" si="77"/>
        <v>980036.37076831795</v>
      </c>
      <c r="CW65" s="59">
        <f t="shared" si="133"/>
        <v>899294.1248149809</v>
      </c>
      <c r="CX65" s="10">
        <f t="shared" ref="CX65" si="386">IF(CW65&lt;$CO65,0,IF(CW65&gt;$CP65,$CP65-$CO65,CW65-$CO65))</f>
        <v>448025.66665062425</v>
      </c>
      <c r="CY65" s="10">
        <f t="shared" ref="CY65" si="387">IF(CW65&lt;$CQ65,0,IF(CW65&gt;$CR65,$CR65-$CQ65,CW65-$CQ65))</f>
        <v>451268.45816435665</v>
      </c>
      <c r="CZ65" s="10">
        <f t="shared" ref="CZ65" si="388">IF(CW65&lt;$CS65,0,IF(CW65&gt;$CT65,$CT65-$CS65,CW65-$CS65))</f>
        <v>0</v>
      </c>
      <c r="DA65" s="22">
        <f t="shared" ref="DA65" si="389">CX65*DA$21</f>
        <v>0</v>
      </c>
      <c r="DB65" s="10">
        <f t="shared" ref="DB65" si="390">CY65*DB$21</f>
        <v>67690.268724653492</v>
      </c>
      <c r="DC65" s="10">
        <f t="shared" ref="DC65" si="391">CZ65*DC$21</f>
        <v>0</v>
      </c>
      <c r="DD65" s="17">
        <f t="shared" ref="DD65" si="392">SUM(DA65:DC65)</f>
        <v>67690.268724653492</v>
      </c>
      <c r="DE65" s="59">
        <f t="shared" si="83"/>
        <v>22406128.72491521</v>
      </c>
      <c r="DF65" s="10">
        <f t="shared" ref="DF65" si="393">IF(DE65&lt;$CO65,0,IF(DE65&gt;$CP65,$CP65-$CO65,DE65-$CO65))</f>
        <v>448025.66665062425</v>
      </c>
      <c r="DG65" s="10">
        <f t="shared" ref="DG65" si="394">IF(DE65&lt;$CQ65,0,IF(DE65&gt;$CR65,$CR65-$CQ65,DE65-$CQ65))</f>
        <v>2332096.3734083939</v>
      </c>
      <c r="DH65" s="10">
        <f t="shared" ref="DH65" si="395">IF(DE65&lt;$CS65,0,IF(DE65&gt;$CT65,$CT65-$CS65,DE65-$CS65))</f>
        <v>19626006.684856191</v>
      </c>
      <c r="DI65" s="22">
        <f t="shared" ref="DI65" si="396">DF65*DI$21</f>
        <v>0</v>
      </c>
      <c r="DJ65" s="10">
        <f t="shared" ref="DJ65" si="397">DG65*DJ$21</f>
        <v>349814.45601125906</v>
      </c>
      <c r="DK65" s="10">
        <f t="shared" ref="DK65" si="398">DH65*DK$21</f>
        <v>3925201.3369712383</v>
      </c>
      <c r="DL65" s="17">
        <f t="shared" ref="DL65" si="399">SUM(DI65:DK65)</f>
        <v>4275015.7929824973</v>
      </c>
      <c r="DM65" s="3">
        <f t="shared" ref="DM65" si="400">DL65-DD65</f>
        <v>4207325.5242578434</v>
      </c>
      <c r="DN65" s="21">
        <f t="shared" ref="DN65" si="401">SUM(CN65,DD65,BM65,BN65,-BO65)</f>
        <v>18717764.730537556</v>
      </c>
      <c r="DO65" s="29">
        <f t="shared" ref="DO65" si="402">BP65+BS65-DN65</f>
        <v>101762373.5919472</v>
      </c>
    </row>
    <row r="66" spans="2:119" x14ac:dyDescent="0.25">
      <c r="B66">
        <f t="shared" ref="B66:B70" si="403">C66-1978</f>
        <v>91</v>
      </c>
      <c r="C66">
        <v>2069</v>
      </c>
      <c r="D66" s="2">
        <f t="shared" si="29"/>
        <v>0</v>
      </c>
      <c r="E66" s="57">
        <f t="shared" si="88"/>
        <v>64927.409563401066</v>
      </c>
      <c r="F66" s="65">
        <f t="shared" si="89"/>
        <v>144040.02017064375</v>
      </c>
      <c r="G66" s="65">
        <f t="shared" si="30"/>
        <v>147040.02017064375</v>
      </c>
      <c r="H66" s="2">
        <f t="shared" si="31"/>
        <v>82112.610607242677</v>
      </c>
      <c r="I66" s="64">
        <f t="shared" si="90"/>
        <v>0</v>
      </c>
      <c r="J66" s="65">
        <f t="shared" si="91"/>
        <v>114511.81603566182</v>
      </c>
      <c r="K66" s="65">
        <f t="shared" si="92"/>
        <v>114511.81603566182</v>
      </c>
      <c r="L66" s="65">
        <f t="shared" si="93"/>
        <v>465489.331851464</v>
      </c>
      <c r="M66" s="65">
        <f t="shared" si="94"/>
        <v>465489.331851464</v>
      </c>
      <c r="N66" s="65">
        <f t="shared" si="95"/>
        <v>992435.73897573608</v>
      </c>
      <c r="O66" s="65">
        <f t="shared" si="96"/>
        <v>992435.73897573608</v>
      </c>
      <c r="P66" s="65">
        <f t="shared" si="97"/>
        <v>1894606.3986445346</v>
      </c>
      <c r="Q66" s="65">
        <f t="shared" si="98"/>
        <v>1894606.3986445346</v>
      </c>
      <c r="R66" s="65">
        <f t="shared" si="99"/>
        <v>2405708.4035500349</v>
      </c>
      <c r="S66" s="65">
        <f t="shared" si="100"/>
        <v>2405708.4035500349</v>
      </c>
      <c r="T66" s="65">
        <f t="shared" si="101"/>
        <v>3608682.6386751956</v>
      </c>
      <c r="U66" s="65">
        <f t="shared" si="102"/>
        <v>3608682.6386751956</v>
      </c>
      <c r="V66" s="65">
        <f t="shared" si="103"/>
        <v>4801334005.6881275</v>
      </c>
      <c r="W66" s="6">
        <f t="shared" si="252"/>
        <v>-82112.610607242677</v>
      </c>
      <c r="X66" s="65">
        <f t="shared" si="173"/>
        <v>0</v>
      </c>
      <c r="Y66" s="65">
        <f t="shared" si="174"/>
        <v>0</v>
      </c>
      <c r="Z66" s="65">
        <f t="shared" si="175"/>
        <v>0</v>
      </c>
      <c r="AA66" s="65">
        <f t="shared" si="176"/>
        <v>0</v>
      </c>
      <c r="AB66" s="65">
        <f t="shared" si="177"/>
        <v>0</v>
      </c>
      <c r="AC66" s="65">
        <f t="shared" si="178"/>
        <v>0</v>
      </c>
      <c r="AD66" s="65">
        <f t="shared" si="179"/>
        <v>0</v>
      </c>
      <c r="AE66" s="6">
        <f t="shared" si="253"/>
        <v>0</v>
      </c>
      <c r="AF66" s="2">
        <f t="shared" si="254"/>
        <v>0</v>
      </c>
      <c r="AG66" s="2">
        <f t="shared" si="255"/>
        <v>0</v>
      </c>
      <c r="AH66" s="2">
        <f t="shared" si="256"/>
        <v>0</v>
      </c>
      <c r="AI66" s="2">
        <f t="shared" ref="AI66:AI70" si="404">AB66*AI$21</f>
        <v>0</v>
      </c>
      <c r="AJ66" s="2">
        <f t="shared" ref="AJ66:AJ70" si="405">AC66*AJ$21</f>
        <v>0</v>
      </c>
      <c r="AK66" s="2">
        <f t="shared" ref="AK66:AK70" si="406">AD66*AK$21</f>
        <v>0</v>
      </c>
      <c r="AL66" s="3">
        <f t="shared" ref="AL66:AL70" si="407">SUM(AE66:AK66)</f>
        <v>0</v>
      </c>
      <c r="AM66" s="64">
        <f t="shared" si="114"/>
        <v>0</v>
      </c>
      <c r="AN66" s="65">
        <f t="shared" si="115"/>
        <v>464288.99835004192</v>
      </c>
      <c r="AO66" s="65">
        <f t="shared" si="116"/>
        <v>464288.99835004192</v>
      </c>
      <c r="AP66" s="65">
        <f t="shared" si="117"/>
        <v>2881040.4701131601</v>
      </c>
      <c r="AQ66" s="65">
        <f t="shared" si="118"/>
        <v>2881040.4701131601</v>
      </c>
      <c r="AR66" s="65">
        <f t="shared" si="119"/>
        <v>4801334005.6881275</v>
      </c>
      <c r="AS66" s="64">
        <f t="shared" si="38"/>
        <v>0</v>
      </c>
      <c r="AT66" s="65">
        <f t="shared" si="39"/>
        <v>464288.99835004192</v>
      </c>
      <c r="AU66" s="64">
        <f t="shared" si="40"/>
        <v>464288.99835004192</v>
      </c>
      <c r="AV66" s="65">
        <f t="shared" si="41"/>
        <v>2881040.4701131601</v>
      </c>
      <c r="AW66" s="64">
        <f t="shared" si="42"/>
        <v>2881040.4701131601</v>
      </c>
      <c r="AX66" s="65">
        <f t="shared" si="43"/>
        <v>4801334005.6881275</v>
      </c>
      <c r="AY66" s="6">
        <f t="shared" si="44"/>
        <v>82112.610607242677</v>
      </c>
      <c r="AZ66" s="60">
        <f t="shared" si="120"/>
        <v>1038838.5530144171</v>
      </c>
      <c r="BA66" s="59">
        <f t="shared" si="121"/>
        <v>956725.94240717439</v>
      </c>
      <c r="BB66" s="10">
        <f t="shared" ref="BB66:BB70" si="408">IF(BA66&lt;AS66,0,IF(BA66&gt;AT66,AT66-AS66,BA66-AS66))</f>
        <v>464288.99835004192</v>
      </c>
      <c r="BC66" s="10">
        <f t="shared" ref="BC66:BC70" si="409">IF(BA66&lt;AU66,0,IF(BA66&gt;AV66,AV66-AU66,BA66-AU66))</f>
        <v>492436.94405713247</v>
      </c>
      <c r="BD66" s="10">
        <f t="shared" ref="BD66:BD70" si="410">IF(BA66&lt;AW66,0,IF(BA66&gt;AX66,AX66-AW66,BA66-AW66))</f>
        <v>0</v>
      </c>
      <c r="BE66" s="22">
        <f t="shared" ref="BE66:BE70" si="411">BB66*BE$21</f>
        <v>0</v>
      </c>
      <c r="BF66" s="10">
        <f t="shared" ref="BF66:BF70" si="412">BC66*BF$21</f>
        <v>73865.541608569867</v>
      </c>
      <c r="BG66" s="10">
        <f t="shared" ref="BG66:BG70" si="413">BD66*BG$21</f>
        <v>0</v>
      </c>
      <c r="BH66" s="17">
        <f t="shared" ref="BH66:BH70" si="414">SUM(BE66:BG66)</f>
        <v>73865.541608569867</v>
      </c>
      <c r="BI66" s="21">
        <f t="shared" ref="BI66:BI70" si="415">BL65</f>
        <v>25210830.253402472</v>
      </c>
      <c r="BJ66" s="21">
        <f t="shared" ref="BJ66:BJ70" si="416">BI66*$C$2</f>
        <v>2521083.0253402474</v>
      </c>
      <c r="BK66" s="21">
        <f t="shared" ref="BK66:BK70" si="417">SUM(AL66,BH66)</f>
        <v>73865.541608569867</v>
      </c>
      <c r="BL66" s="21">
        <f t="shared" ref="BL66:BL70" si="418">SUM(BI66:BK66)</f>
        <v>27805778.820351288</v>
      </c>
      <c r="BM66" s="48">
        <f>SUM($BK$22:BK65)</f>
        <v>1418255.654695167</v>
      </c>
      <c r="BN66" s="48">
        <f t="shared" ref="BN66:BN70" si="419">BI66-BM66</f>
        <v>23792574.598707303</v>
      </c>
      <c r="BO66" s="48">
        <f t="shared" ref="BO66:BO70" si="420">DM66</f>
        <v>4662299.1933561619</v>
      </c>
      <c r="BP66" s="6">
        <f t="shared" ref="BP66:BP70" si="421">BR65</f>
        <v>0</v>
      </c>
      <c r="BQ66" s="2">
        <f t="shared" si="257"/>
        <v>0</v>
      </c>
      <c r="BR66" s="2">
        <f t="shared" ref="BR66:BR70" si="422">BQ66*(1+$C$2)</f>
        <v>0</v>
      </c>
      <c r="BS66" s="6">
        <f t="shared" ref="BS66:BS70" si="423">BU65</f>
        <v>132528152.15473326</v>
      </c>
      <c r="BT66" s="2">
        <f t="shared" si="258"/>
        <v>132528152.15473326</v>
      </c>
      <c r="BU66" s="2">
        <f t="shared" ref="BU66:BU70" si="424">BT66*(1+$C$2)</f>
        <v>145780967.37020659</v>
      </c>
      <c r="BV66" s="6">
        <f t="shared" ref="BV66:BV70" si="425">BP66</f>
        <v>0</v>
      </c>
      <c r="BW66" s="2">
        <f t="shared" si="54"/>
        <v>64927.409563401066</v>
      </c>
      <c r="BX66" s="2">
        <f t="shared" si="55"/>
        <v>147040.02017064375</v>
      </c>
      <c r="BY66" s="6">
        <f t="shared" ref="BY66:BY70" si="426">BV66+BW66-BX66</f>
        <v>-82112.610607242677</v>
      </c>
      <c r="BZ66" s="65">
        <f t="shared" si="166"/>
        <v>0</v>
      </c>
      <c r="CA66" s="65">
        <f t="shared" si="167"/>
        <v>0</v>
      </c>
      <c r="CB66" s="65">
        <f t="shared" si="168"/>
        <v>0</v>
      </c>
      <c r="CC66" s="65">
        <f t="shared" si="169"/>
        <v>0</v>
      </c>
      <c r="CD66" s="65">
        <f t="shared" si="170"/>
        <v>0</v>
      </c>
      <c r="CE66" s="65">
        <f t="shared" si="171"/>
        <v>0</v>
      </c>
      <c r="CF66" s="65">
        <f t="shared" si="172"/>
        <v>0</v>
      </c>
      <c r="CG66" s="6">
        <f t="shared" ref="CG66:CG70" si="427">BZ66*CG$21</f>
        <v>0</v>
      </c>
      <c r="CH66" s="2">
        <f t="shared" ref="CH66:CH70" si="428">CA66*CH$21</f>
        <v>0</v>
      </c>
      <c r="CI66" s="2">
        <f t="shared" ref="CI66:CI70" si="429">CB66*CI$21</f>
        <v>0</v>
      </c>
      <c r="CJ66" s="2">
        <f t="shared" ref="CJ66:CJ70" si="430">CC66*CJ$21</f>
        <v>0</v>
      </c>
      <c r="CK66" s="2">
        <f t="shared" ref="CK66:CK70" si="431">CD66*CK$21</f>
        <v>0</v>
      </c>
      <c r="CL66" s="2">
        <f t="shared" ref="CL66:CL70" si="432">CE66*CL$21</f>
        <v>0</v>
      </c>
      <c r="CM66" s="2">
        <f t="shared" ref="CM66:CM70" si="433">CF66*CM$21</f>
        <v>0</v>
      </c>
      <c r="CN66" s="3">
        <f t="shared" ref="CN66:CN70" si="434">SUM(CG66:CM66)</f>
        <v>0</v>
      </c>
      <c r="CO66" s="64">
        <f t="shared" si="70"/>
        <v>0</v>
      </c>
      <c r="CP66" s="65">
        <f t="shared" si="71"/>
        <v>464288.99835004192</v>
      </c>
      <c r="CQ66" s="64">
        <f t="shared" si="72"/>
        <v>464288.99835004192</v>
      </c>
      <c r="CR66" s="65">
        <f t="shared" si="73"/>
        <v>2881040.4701131601</v>
      </c>
      <c r="CS66" s="64">
        <f t="shared" si="74"/>
        <v>2881040.4701131601</v>
      </c>
      <c r="CT66" s="65">
        <f t="shared" si="75"/>
        <v>4801334005.6881275</v>
      </c>
      <c r="CU66" s="6">
        <f t="shared" si="76"/>
        <v>82112.610607242677</v>
      </c>
      <c r="CV66" s="60">
        <f t="shared" si="77"/>
        <v>1038838.5530144171</v>
      </c>
      <c r="CW66" s="59">
        <f t="shared" si="133"/>
        <v>956725.94240717439</v>
      </c>
      <c r="CX66" s="10">
        <f t="shared" ref="CX66:CX70" si="435">IF(CW66&lt;$CO66,0,IF(CW66&gt;$CP66,$CP66-$CO66,CW66-$CO66))</f>
        <v>464288.99835004192</v>
      </c>
      <c r="CY66" s="10">
        <f t="shared" ref="CY66:CY70" si="436">IF(CW66&lt;$CQ66,0,IF(CW66&gt;$CR66,$CR66-$CQ66,CW66-$CQ66))</f>
        <v>492436.94405713247</v>
      </c>
      <c r="CZ66" s="10">
        <f t="shared" ref="CZ66:CZ70" si="437">IF(CW66&lt;$CS66,0,IF(CW66&gt;$CT66,$CT66-$CS66,CW66-$CS66))</f>
        <v>0</v>
      </c>
      <c r="DA66" s="22">
        <f t="shared" ref="DA66:DA70" si="438">CX66*DA$21</f>
        <v>0</v>
      </c>
      <c r="DB66" s="10">
        <f t="shared" ref="DB66:DB70" si="439">CY66*DB$21</f>
        <v>73865.541608569867</v>
      </c>
      <c r="DC66" s="10">
        <f t="shared" ref="DC66:DC70" si="440">CZ66*DC$21</f>
        <v>0</v>
      </c>
      <c r="DD66" s="17">
        <f t="shared" ref="DD66:DD70" si="441">SUM(DA66:DC66)</f>
        <v>73865.541608569867</v>
      </c>
      <c r="DE66" s="59">
        <f t="shared" si="83"/>
        <v>24749300.541114479</v>
      </c>
      <c r="DF66" s="10">
        <f t="shared" ref="DF66:DF70" si="442">IF(DE66&lt;$CO66,0,IF(DE66&gt;$CP66,$CP66-$CO66,DE66-$CO66))</f>
        <v>464288.99835004192</v>
      </c>
      <c r="DG66" s="10">
        <f t="shared" ref="DG66:DG70" si="443">IF(DE66&lt;$CQ66,0,IF(DE66&gt;$CR66,$CR66-$CQ66,DE66-$CQ66))</f>
        <v>2416751.4717631182</v>
      </c>
      <c r="DH66" s="10">
        <f t="shared" ref="DH66:DH70" si="444">IF(DE66&lt;$CS66,0,IF(DE66&gt;$CT66,$CT66-$CS66,DE66-$CS66))</f>
        <v>21868260.071001321</v>
      </c>
      <c r="DI66" s="22">
        <f t="shared" ref="DI66:DI70" si="445">DF66*DI$21</f>
        <v>0</v>
      </c>
      <c r="DJ66" s="10">
        <f t="shared" ref="DJ66:DJ70" si="446">DG66*DJ$21</f>
        <v>362512.72076446773</v>
      </c>
      <c r="DK66" s="10">
        <f t="shared" ref="DK66:DK70" si="447">DH66*DK$21</f>
        <v>4373652.0142002646</v>
      </c>
      <c r="DL66" s="17">
        <f t="shared" ref="DL66:DL70" si="448">SUM(DI66:DK66)</f>
        <v>4736164.7349647321</v>
      </c>
      <c r="DM66" s="3">
        <f t="shared" ref="DM66:DM70" si="449">DL66-DD66</f>
        <v>4662299.1933561619</v>
      </c>
      <c r="DN66" s="21">
        <f t="shared" ref="DN66:DN70" si="450">SUM(CN66,DD66,BM66,BN66,-BO66)</f>
        <v>20622396.60165488</v>
      </c>
      <c r="DO66" s="29">
        <f t="shared" ref="DO66:DO70" si="451">BP66+BS66-DN66</f>
        <v>111905755.55307838</v>
      </c>
    </row>
    <row r="67" spans="2:119" x14ac:dyDescent="0.25">
      <c r="B67">
        <f t="shared" si="403"/>
        <v>92</v>
      </c>
      <c r="C67">
        <v>2070</v>
      </c>
      <c r="D67" s="2">
        <f t="shared" si="29"/>
        <v>0</v>
      </c>
      <c r="E67" s="57">
        <f t="shared" si="88"/>
        <v>68823.054137205138</v>
      </c>
      <c r="F67" s="65">
        <f t="shared" si="89"/>
        <v>149268.67290283812</v>
      </c>
      <c r="G67" s="65">
        <f t="shared" si="30"/>
        <v>152268.67290283812</v>
      </c>
      <c r="H67" s="2">
        <f t="shared" si="31"/>
        <v>83445.618765632986</v>
      </c>
      <c r="I67" s="64">
        <f t="shared" si="90"/>
        <v>0</v>
      </c>
      <c r="J67" s="65">
        <f t="shared" si="91"/>
        <v>118668.59495775634</v>
      </c>
      <c r="K67" s="65">
        <f t="shared" si="92"/>
        <v>118668.59495775634</v>
      </c>
      <c r="L67" s="65">
        <f t="shared" si="93"/>
        <v>482386.59459767211</v>
      </c>
      <c r="M67" s="65">
        <f t="shared" si="94"/>
        <v>482386.59459767211</v>
      </c>
      <c r="N67" s="65">
        <f t="shared" si="95"/>
        <v>1028461.1563005553</v>
      </c>
      <c r="O67" s="65">
        <f t="shared" si="96"/>
        <v>1028461.1563005553</v>
      </c>
      <c r="P67" s="65">
        <f t="shared" si="97"/>
        <v>1963380.6109153312</v>
      </c>
      <c r="Q67" s="65">
        <f t="shared" si="98"/>
        <v>1963380.6109153312</v>
      </c>
      <c r="R67" s="65">
        <f t="shared" si="99"/>
        <v>2493035.6185989012</v>
      </c>
      <c r="S67" s="65">
        <f t="shared" si="100"/>
        <v>2493035.6185989012</v>
      </c>
      <c r="T67" s="65">
        <f t="shared" si="101"/>
        <v>3739677.8184591052</v>
      </c>
      <c r="U67" s="65">
        <f t="shared" si="102"/>
        <v>3739677.8184591052</v>
      </c>
      <c r="V67" s="65">
        <f t="shared" si="103"/>
        <v>4975622430.0946064</v>
      </c>
      <c r="W67" s="6">
        <f t="shared" si="252"/>
        <v>-83445.618765632986</v>
      </c>
      <c r="X67" s="65">
        <f t="shared" si="173"/>
        <v>0</v>
      </c>
      <c r="Y67" s="65">
        <f t="shared" si="174"/>
        <v>0</v>
      </c>
      <c r="Z67" s="65">
        <f t="shared" si="175"/>
        <v>0</v>
      </c>
      <c r="AA67" s="65">
        <f t="shared" si="176"/>
        <v>0</v>
      </c>
      <c r="AB67" s="65">
        <f t="shared" si="177"/>
        <v>0</v>
      </c>
      <c r="AC67" s="65">
        <f t="shared" si="178"/>
        <v>0</v>
      </c>
      <c r="AD67" s="65">
        <f t="shared" si="179"/>
        <v>0</v>
      </c>
      <c r="AE67" s="6">
        <f t="shared" si="253"/>
        <v>0</v>
      </c>
      <c r="AF67" s="2">
        <f t="shared" si="254"/>
        <v>0</v>
      </c>
      <c r="AG67" s="2">
        <f t="shared" si="255"/>
        <v>0</v>
      </c>
      <c r="AH67" s="2">
        <f t="shared" si="256"/>
        <v>0</v>
      </c>
      <c r="AI67" s="2">
        <f t="shared" si="404"/>
        <v>0</v>
      </c>
      <c r="AJ67" s="2">
        <f t="shared" si="405"/>
        <v>0</v>
      </c>
      <c r="AK67" s="2">
        <f t="shared" si="406"/>
        <v>0</v>
      </c>
      <c r="AL67" s="3">
        <f t="shared" si="407"/>
        <v>0</v>
      </c>
      <c r="AM67" s="64">
        <f t="shared" si="114"/>
        <v>0</v>
      </c>
      <c r="AN67" s="65">
        <f t="shared" si="115"/>
        <v>481142.68899014842</v>
      </c>
      <c r="AO67" s="65">
        <f t="shared" si="116"/>
        <v>481142.68899014842</v>
      </c>
      <c r="AP67" s="65">
        <f t="shared" si="117"/>
        <v>2985622.2391782678</v>
      </c>
      <c r="AQ67" s="65">
        <f t="shared" si="118"/>
        <v>2985622.2391782678</v>
      </c>
      <c r="AR67" s="65">
        <f t="shared" si="119"/>
        <v>4975622430.0946064</v>
      </c>
      <c r="AS67" s="64">
        <f t="shared" si="38"/>
        <v>0</v>
      </c>
      <c r="AT67" s="65">
        <f t="shared" si="39"/>
        <v>481142.68899014842</v>
      </c>
      <c r="AU67" s="64">
        <f t="shared" si="40"/>
        <v>481142.68899014842</v>
      </c>
      <c r="AV67" s="65">
        <f t="shared" si="41"/>
        <v>2985622.2391782678</v>
      </c>
      <c r="AW67" s="64">
        <f t="shared" si="42"/>
        <v>2985622.2391782678</v>
      </c>
      <c r="AX67" s="65">
        <f t="shared" si="43"/>
        <v>4975622430.0946064</v>
      </c>
      <c r="AY67" s="6">
        <f t="shared" si="44"/>
        <v>83445.618765632986</v>
      </c>
      <c r="AZ67" s="60">
        <f t="shared" si="120"/>
        <v>1101168.8661952822</v>
      </c>
      <c r="BA67" s="59">
        <f t="shared" si="121"/>
        <v>1017723.2474296492</v>
      </c>
      <c r="BB67" s="10">
        <f t="shared" si="408"/>
        <v>481142.68899014842</v>
      </c>
      <c r="BC67" s="10">
        <f t="shared" si="409"/>
        <v>536580.55843950086</v>
      </c>
      <c r="BD67" s="10">
        <f t="shared" si="410"/>
        <v>0</v>
      </c>
      <c r="BE67" s="22">
        <f t="shared" si="411"/>
        <v>0</v>
      </c>
      <c r="BF67" s="10">
        <f t="shared" si="412"/>
        <v>80487.083765925126</v>
      </c>
      <c r="BG67" s="10">
        <f t="shared" si="413"/>
        <v>0</v>
      </c>
      <c r="BH67" s="17">
        <f t="shared" si="414"/>
        <v>80487.083765925126</v>
      </c>
      <c r="BI67" s="21">
        <f t="shared" si="415"/>
        <v>27805778.820351288</v>
      </c>
      <c r="BJ67" s="21">
        <f t="shared" si="416"/>
        <v>2780577.8820351288</v>
      </c>
      <c r="BK67" s="21">
        <f t="shared" si="417"/>
        <v>80487.083765925126</v>
      </c>
      <c r="BL67" s="21">
        <f t="shared" si="418"/>
        <v>30666843.78615234</v>
      </c>
      <c r="BM67" s="48">
        <f>SUM($BK$22:BK66)</f>
        <v>1492121.1963037369</v>
      </c>
      <c r="BN67" s="48">
        <f t="shared" si="419"/>
        <v>26313657.624047551</v>
      </c>
      <c r="BO67" s="48">
        <f t="shared" si="420"/>
        <v>5164336.5752220806</v>
      </c>
      <c r="BP67" s="6">
        <f t="shared" si="421"/>
        <v>0</v>
      </c>
      <c r="BQ67" s="2">
        <f t="shared" si="257"/>
        <v>0</v>
      </c>
      <c r="BR67" s="2">
        <f t="shared" si="422"/>
        <v>0</v>
      </c>
      <c r="BS67" s="6">
        <f t="shared" si="423"/>
        <v>145780967.37020659</v>
      </c>
      <c r="BT67" s="2">
        <f t="shared" si="258"/>
        <v>145780967.37020659</v>
      </c>
      <c r="BU67" s="2">
        <f t="shared" si="424"/>
        <v>160359064.10722727</v>
      </c>
      <c r="BV67" s="6">
        <f t="shared" si="425"/>
        <v>0</v>
      </c>
      <c r="BW67" s="2">
        <f t="shared" si="54"/>
        <v>68823.054137205138</v>
      </c>
      <c r="BX67" s="2">
        <f t="shared" si="55"/>
        <v>152268.67290283812</v>
      </c>
      <c r="BY67" s="6">
        <f t="shared" si="426"/>
        <v>-83445.618765632986</v>
      </c>
      <c r="BZ67" s="65">
        <f t="shared" si="166"/>
        <v>0</v>
      </c>
      <c r="CA67" s="65">
        <f t="shared" si="167"/>
        <v>0</v>
      </c>
      <c r="CB67" s="65">
        <f t="shared" si="168"/>
        <v>0</v>
      </c>
      <c r="CC67" s="65">
        <f t="shared" si="169"/>
        <v>0</v>
      </c>
      <c r="CD67" s="65">
        <f t="shared" si="170"/>
        <v>0</v>
      </c>
      <c r="CE67" s="65">
        <f t="shared" si="171"/>
        <v>0</v>
      </c>
      <c r="CF67" s="65">
        <f t="shared" si="172"/>
        <v>0</v>
      </c>
      <c r="CG67" s="6">
        <f t="shared" si="427"/>
        <v>0</v>
      </c>
      <c r="CH67" s="2">
        <f t="shared" si="428"/>
        <v>0</v>
      </c>
      <c r="CI67" s="2">
        <f t="shared" si="429"/>
        <v>0</v>
      </c>
      <c r="CJ67" s="2">
        <f t="shared" si="430"/>
        <v>0</v>
      </c>
      <c r="CK67" s="2">
        <f t="shared" si="431"/>
        <v>0</v>
      </c>
      <c r="CL67" s="2">
        <f t="shared" si="432"/>
        <v>0</v>
      </c>
      <c r="CM67" s="2">
        <f t="shared" si="433"/>
        <v>0</v>
      </c>
      <c r="CN67" s="3">
        <f t="shared" si="434"/>
        <v>0</v>
      </c>
      <c r="CO67" s="64">
        <f t="shared" si="70"/>
        <v>0</v>
      </c>
      <c r="CP67" s="65">
        <f t="shared" si="71"/>
        <v>481142.68899014842</v>
      </c>
      <c r="CQ67" s="64">
        <f t="shared" si="72"/>
        <v>481142.68899014842</v>
      </c>
      <c r="CR67" s="65">
        <f t="shared" si="73"/>
        <v>2985622.2391782678</v>
      </c>
      <c r="CS67" s="64">
        <f t="shared" si="74"/>
        <v>2985622.2391782678</v>
      </c>
      <c r="CT67" s="65">
        <f t="shared" si="75"/>
        <v>4975622430.0946064</v>
      </c>
      <c r="CU67" s="6">
        <f t="shared" si="76"/>
        <v>83445.618765632986</v>
      </c>
      <c r="CV67" s="60">
        <f t="shared" si="77"/>
        <v>1101168.8661952822</v>
      </c>
      <c r="CW67" s="59">
        <f t="shared" si="133"/>
        <v>1017723.2474296492</v>
      </c>
      <c r="CX67" s="10">
        <f t="shared" si="435"/>
        <v>481142.68899014842</v>
      </c>
      <c r="CY67" s="10">
        <f t="shared" si="436"/>
        <v>536580.55843950086</v>
      </c>
      <c r="CZ67" s="10">
        <f t="shared" si="437"/>
        <v>0</v>
      </c>
      <c r="DA67" s="22">
        <f t="shared" si="438"/>
        <v>0</v>
      </c>
      <c r="DB67" s="10">
        <f t="shared" si="439"/>
        <v>80487.083765925126</v>
      </c>
      <c r="DC67" s="10">
        <f t="shared" si="440"/>
        <v>0</v>
      </c>
      <c r="DD67" s="17">
        <f t="shared" si="441"/>
        <v>80487.083765925126</v>
      </c>
      <c r="DE67" s="59">
        <f t="shared" si="83"/>
        <v>27331380.871477202</v>
      </c>
      <c r="DF67" s="10">
        <f t="shared" si="442"/>
        <v>481142.68899014842</v>
      </c>
      <c r="DG67" s="10">
        <f t="shared" si="443"/>
        <v>2504479.5501881195</v>
      </c>
      <c r="DH67" s="10">
        <f t="shared" si="444"/>
        <v>24345758.632298935</v>
      </c>
      <c r="DI67" s="22">
        <f t="shared" si="445"/>
        <v>0</v>
      </c>
      <c r="DJ67" s="10">
        <f t="shared" si="446"/>
        <v>375671.93252821791</v>
      </c>
      <c r="DK67" s="10">
        <f t="shared" si="447"/>
        <v>4869151.7264597872</v>
      </c>
      <c r="DL67" s="17">
        <f t="shared" si="448"/>
        <v>5244823.6589880055</v>
      </c>
      <c r="DM67" s="3">
        <f t="shared" si="449"/>
        <v>5164336.5752220806</v>
      </c>
      <c r="DN67" s="21">
        <f t="shared" si="450"/>
        <v>22721929.328895129</v>
      </c>
      <c r="DO67" s="29">
        <f t="shared" si="451"/>
        <v>123059038.04131147</v>
      </c>
    </row>
    <row r="68" spans="2:119" x14ac:dyDescent="0.25">
      <c r="B68">
        <f t="shared" si="403"/>
        <v>93</v>
      </c>
      <c r="C68">
        <v>2071</v>
      </c>
      <c r="D68" s="2">
        <f t="shared" si="29"/>
        <v>0</v>
      </c>
      <c r="E68" s="57">
        <f t="shared" si="88"/>
        <v>72952.437385437443</v>
      </c>
      <c r="F68" s="65">
        <f t="shared" si="89"/>
        <v>154687.12572921114</v>
      </c>
      <c r="G68" s="65">
        <f t="shared" si="30"/>
        <v>157687.12572921114</v>
      </c>
      <c r="H68" s="2">
        <f t="shared" si="31"/>
        <v>84734.688343773698</v>
      </c>
      <c r="I68" s="64">
        <f t="shared" si="90"/>
        <v>0</v>
      </c>
      <c r="J68" s="65">
        <f t="shared" si="91"/>
        <v>122976.26495472289</v>
      </c>
      <c r="K68" s="65">
        <f t="shared" si="92"/>
        <v>122976.26495472289</v>
      </c>
      <c r="L68" s="65">
        <f t="shared" si="93"/>
        <v>499897.22798156762</v>
      </c>
      <c r="M68" s="65">
        <f t="shared" si="94"/>
        <v>499897.22798156762</v>
      </c>
      <c r="N68" s="65">
        <f t="shared" si="95"/>
        <v>1065794.2962742655</v>
      </c>
      <c r="O68" s="65">
        <f t="shared" si="96"/>
        <v>1065794.2962742655</v>
      </c>
      <c r="P68" s="65">
        <f t="shared" si="97"/>
        <v>2034651.3270915577</v>
      </c>
      <c r="Q68" s="65">
        <f t="shared" si="98"/>
        <v>2034651.3270915577</v>
      </c>
      <c r="R68" s="65">
        <f t="shared" si="99"/>
        <v>2583532.8115540412</v>
      </c>
      <c r="S68" s="65">
        <f t="shared" si="100"/>
        <v>2583532.8115540412</v>
      </c>
      <c r="T68" s="65">
        <f t="shared" si="101"/>
        <v>3875428.1232691705</v>
      </c>
      <c r="U68" s="65">
        <f t="shared" si="102"/>
        <v>3875428.1232691705</v>
      </c>
      <c r="V68" s="65">
        <f t="shared" si="103"/>
        <v>5156237524.3070402</v>
      </c>
      <c r="W68" s="6">
        <f t="shared" si="252"/>
        <v>-84734.688343773698</v>
      </c>
      <c r="X68" s="65">
        <f t="shared" si="173"/>
        <v>0</v>
      </c>
      <c r="Y68" s="65">
        <f t="shared" si="174"/>
        <v>0</v>
      </c>
      <c r="Z68" s="65">
        <f t="shared" si="175"/>
        <v>0</v>
      </c>
      <c r="AA68" s="65">
        <f t="shared" si="176"/>
        <v>0</v>
      </c>
      <c r="AB68" s="65">
        <f t="shared" si="177"/>
        <v>0</v>
      </c>
      <c r="AC68" s="65">
        <f t="shared" si="178"/>
        <v>0</v>
      </c>
      <c r="AD68" s="65">
        <f t="shared" si="179"/>
        <v>0</v>
      </c>
      <c r="AE68" s="6">
        <f t="shared" si="253"/>
        <v>0</v>
      </c>
      <c r="AF68" s="2">
        <f t="shared" si="254"/>
        <v>0</v>
      </c>
      <c r="AG68" s="2">
        <f t="shared" si="255"/>
        <v>0</v>
      </c>
      <c r="AH68" s="2">
        <f t="shared" si="256"/>
        <v>0</v>
      </c>
      <c r="AI68" s="2">
        <f t="shared" si="404"/>
        <v>0</v>
      </c>
      <c r="AJ68" s="2">
        <f t="shared" si="405"/>
        <v>0</v>
      </c>
      <c r="AK68" s="2">
        <f t="shared" si="406"/>
        <v>0</v>
      </c>
      <c r="AL68" s="3">
        <f t="shared" si="407"/>
        <v>0</v>
      </c>
      <c r="AM68" s="64">
        <f t="shared" si="114"/>
        <v>0</v>
      </c>
      <c r="AN68" s="65">
        <f t="shared" si="115"/>
        <v>498608.16860049084</v>
      </c>
      <c r="AO68" s="65">
        <f t="shared" si="116"/>
        <v>498608.16860049084</v>
      </c>
      <c r="AP68" s="65">
        <f t="shared" si="117"/>
        <v>3094000.3264604388</v>
      </c>
      <c r="AQ68" s="65">
        <f t="shared" si="118"/>
        <v>3094000.3264604388</v>
      </c>
      <c r="AR68" s="65">
        <f t="shared" si="119"/>
        <v>5156237524.3070402</v>
      </c>
      <c r="AS68" s="64">
        <f t="shared" si="38"/>
        <v>0</v>
      </c>
      <c r="AT68" s="65">
        <f t="shared" si="39"/>
        <v>498608.16860049084</v>
      </c>
      <c r="AU68" s="64">
        <f t="shared" si="40"/>
        <v>498608.16860049084</v>
      </c>
      <c r="AV68" s="65">
        <f t="shared" si="41"/>
        <v>3094000.3264604388</v>
      </c>
      <c r="AW68" s="64">
        <f t="shared" si="42"/>
        <v>3094000.3264604388</v>
      </c>
      <c r="AX68" s="65">
        <f t="shared" si="43"/>
        <v>5156237524.3070402</v>
      </c>
      <c r="AY68" s="6">
        <f t="shared" si="44"/>
        <v>84734.688343773698</v>
      </c>
      <c r="AZ68" s="60">
        <f t="shared" si="120"/>
        <v>1167238.9981669991</v>
      </c>
      <c r="BA68" s="59">
        <f t="shared" si="121"/>
        <v>1082504.3098232255</v>
      </c>
      <c r="BB68" s="10">
        <f t="shared" si="408"/>
        <v>498608.16860049084</v>
      </c>
      <c r="BC68" s="10">
        <f t="shared" si="409"/>
        <v>583896.1412227347</v>
      </c>
      <c r="BD68" s="10">
        <f t="shared" si="410"/>
        <v>0</v>
      </c>
      <c r="BE68" s="22">
        <f t="shared" si="411"/>
        <v>0</v>
      </c>
      <c r="BF68" s="10">
        <f t="shared" si="412"/>
        <v>87584.421183410203</v>
      </c>
      <c r="BG68" s="10">
        <f t="shared" si="413"/>
        <v>0</v>
      </c>
      <c r="BH68" s="17">
        <f t="shared" si="414"/>
        <v>87584.421183410203</v>
      </c>
      <c r="BI68" s="21">
        <f t="shared" si="415"/>
        <v>30666843.78615234</v>
      </c>
      <c r="BJ68" s="21">
        <f t="shared" si="416"/>
        <v>3066684.378615234</v>
      </c>
      <c r="BK68" s="21">
        <f t="shared" si="417"/>
        <v>87584.421183410203</v>
      </c>
      <c r="BL68" s="21">
        <f t="shared" si="418"/>
        <v>33821112.585950986</v>
      </c>
      <c r="BM68" s="48">
        <f>SUM($BK$22:BK67)</f>
        <v>1572608.280069662</v>
      </c>
      <c r="BN68" s="48">
        <f t="shared" si="419"/>
        <v>29094235.50608268</v>
      </c>
      <c r="BO68" s="48">
        <f t="shared" si="420"/>
        <v>5718272.3003846752</v>
      </c>
      <c r="BP68" s="6">
        <f t="shared" si="421"/>
        <v>0</v>
      </c>
      <c r="BQ68" s="2">
        <f t="shared" si="257"/>
        <v>0</v>
      </c>
      <c r="BR68" s="2">
        <f t="shared" si="422"/>
        <v>0</v>
      </c>
      <c r="BS68" s="6">
        <f t="shared" si="423"/>
        <v>160359064.10722727</v>
      </c>
      <c r="BT68" s="2">
        <f t="shared" si="258"/>
        <v>160359064.10722727</v>
      </c>
      <c r="BU68" s="2">
        <f t="shared" si="424"/>
        <v>176394970.51795</v>
      </c>
      <c r="BV68" s="6">
        <f t="shared" si="425"/>
        <v>0</v>
      </c>
      <c r="BW68" s="2">
        <f t="shared" si="54"/>
        <v>72952.437385437443</v>
      </c>
      <c r="BX68" s="2">
        <f t="shared" si="55"/>
        <v>157687.12572921114</v>
      </c>
      <c r="BY68" s="6">
        <f t="shared" si="426"/>
        <v>-84734.688343773698</v>
      </c>
      <c r="BZ68" s="65">
        <f t="shared" si="166"/>
        <v>0</v>
      </c>
      <c r="CA68" s="65">
        <f t="shared" si="167"/>
        <v>0</v>
      </c>
      <c r="CB68" s="65">
        <f t="shared" si="168"/>
        <v>0</v>
      </c>
      <c r="CC68" s="65">
        <f t="shared" si="169"/>
        <v>0</v>
      </c>
      <c r="CD68" s="65">
        <f t="shared" si="170"/>
        <v>0</v>
      </c>
      <c r="CE68" s="65">
        <f t="shared" si="171"/>
        <v>0</v>
      </c>
      <c r="CF68" s="65">
        <f t="shared" si="172"/>
        <v>0</v>
      </c>
      <c r="CG68" s="6">
        <f t="shared" si="427"/>
        <v>0</v>
      </c>
      <c r="CH68" s="2">
        <f t="shared" si="428"/>
        <v>0</v>
      </c>
      <c r="CI68" s="2">
        <f t="shared" si="429"/>
        <v>0</v>
      </c>
      <c r="CJ68" s="2">
        <f t="shared" si="430"/>
        <v>0</v>
      </c>
      <c r="CK68" s="2">
        <f t="shared" si="431"/>
        <v>0</v>
      </c>
      <c r="CL68" s="2">
        <f t="shared" si="432"/>
        <v>0</v>
      </c>
      <c r="CM68" s="2">
        <f t="shared" si="433"/>
        <v>0</v>
      </c>
      <c r="CN68" s="3">
        <f t="shared" si="434"/>
        <v>0</v>
      </c>
      <c r="CO68" s="64">
        <f t="shared" si="70"/>
        <v>0</v>
      </c>
      <c r="CP68" s="65">
        <f t="shared" si="71"/>
        <v>498608.16860049084</v>
      </c>
      <c r="CQ68" s="64">
        <f t="shared" si="72"/>
        <v>498608.16860049084</v>
      </c>
      <c r="CR68" s="65">
        <f t="shared" si="73"/>
        <v>3094000.3264604388</v>
      </c>
      <c r="CS68" s="64">
        <f t="shared" si="74"/>
        <v>3094000.3264604388</v>
      </c>
      <c r="CT68" s="65">
        <f t="shared" si="75"/>
        <v>5156237524.3070402</v>
      </c>
      <c r="CU68" s="6">
        <f t="shared" si="76"/>
        <v>84734.688343773698</v>
      </c>
      <c r="CV68" s="60">
        <f t="shared" si="77"/>
        <v>1167238.9981669991</v>
      </c>
      <c r="CW68" s="59">
        <f t="shared" si="133"/>
        <v>1082504.3098232255</v>
      </c>
      <c r="CX68" s="10">
        <f t="shared" si="435"/>
        <v>498608.16860049084</v>
      </c>
      <c r="CY68" s="10">
        <f t="shared" si="436"/>
        <v>583896.1412227347</v>
      </c>
      <c r="CZ68" s="10">
        <f t="shared" si="437"/>
        <v>0</v>
      </c>
      <c r="DA68" s="22">
        <f t="shared" si="438"/>
        <v>0</v>
      </c>
      <c r="DB68" s="10">
        <f t="shared" si="439"/>
        <v>87584.421183410203</v>
      </c>
      <c r="DC68" s="10">
        <f t="shared" si="440"/>
        <v>0</v>
      </c>
      <c r="DD68" s="17">
        <f t="shared" si="441"/>
        <v>87584.421183410203</v>
      </c>
      <c r="DE68" s="59">
        <f t="shared" si="83"/>
        <v>30176739.815905906</v>
      </c>
      <c r="DF68" s="10">
        <f t="shared" si="442"/>
        <v>498608.16860049084</v>
      </c>
      <c r="DG68" s="10">
        <f t="shared" si="443"/>
        <v>2595392.157859948</v>
      </c>
      <c r="DH68" s="10">
        <f t="shared" si="444"/>
        <v>27082739.489445467</v>
      </c>
      <c r="DI68" s="22">
        <f t="shared" si="445"/>
        <v>0</v>
      </c>
      <c r="DJ68" s="10">
        <f t="shared" si="446"/>
        <v>389308.82367899216</v>
      </c>
      <c r="DK68" s="10">
        <f t="shared" si="447"/>
        <v>5416547.8978890935</v>
      </c>
      <c r="DL68" s="17">
        <f t="shared" si="448"/>
        <v>5805856.7215680853</v>
      </c>
      <c r="DM68" s="3">
        <f t="shared" si="449"/>
        <v>5718272.3003846752</v>
      </c>
      <c r="DN68" s="21">
        <f t="shared" si="450"/>
        <v>25036155.906951077</v>
      </c>
      <c r="DO68" s="29">
        <f t="shared" si="451"/>
        <v>135322908.2002762</v>
      </c>
    </row>
    <row r="69" spans="2:119" x14ac:dyDescent="0.25">
      <c r="B69">
        <f t="shared" si="403"/>
        <v>94</v>
      </c>
      <c r="C69">
        <v>2072</v>
      </c>
      <c r="D69" s="2">
        <f t="shared" si="29"/>
        <v>0</v>
      </c>
      <c r="E69" s="57">
        <f t="shared" si="88"/>
        <v>77329.583628563691</v>
      </c>
      <c r="F69" s="65">
        <f t="shared" si="89"/>
        <v>160302.2683931815</v>
      </c>
      <c r="G69" s="65">
        <f t="shared" si="30"/>
        <v>163302.2683931815</v>
      </c>
      <c r="H69" s="2">
        <f t="shared" si="31"/>
        <v>85972.684764617807</v>
      </c>
      <c r="I69" s="64">
        <f t="shared" si="90"/>
        <v>0</v>
      </c>
      <c r="J69" s="65">
        <f t="shared" si="91"/>
        <v>127440.30337257934</v>
      </c>
      <c r="K69" s="65">
        <f t="shared" si="92"/>
        <v>127440.30337257934</v>
      </c>
      <c r="L69" s="65">
        <f t="shared" si="93"/>
        <v>518043.4973572985</v>
      </c>
      <c r="M69" s="65">
        <f t="shared" si="94"/>
        <v>518043.4973572985</v>
      </c>
      <c r="N69" s="65">
        <f t="shared" si="95"/>
        <v>1104482.6292290213</v>
      </c>
      <c r="O69" s="65">
        <f t="shared" si="96"/>
        <v>1104482.6292290213</v>
      </c>
      <c r="P69" s="65">
        <f t="shared" si="97"/>
        <v>2108509.1702649812</v>
      </c>
      <c r="Q69" s="65">
        <f t="shared" si="98"/>
        <v>2108509.1702649812</v>
      </c>
      <c r="R69" s="65">
        <f t="shared" si="99"/>
        <v>2677315.052613453</v>
      </c>
      <c r="S69" s="65">
        <f t="shared" si="100"/>
        <v>2677315.052613453</v>
      </c>
      <c r="T69" s="65">
        <f t="shared" si="101"/>
        <v>4016106.1641438412</v>
      </c>
      <c r="U69" s="65">
        <f t="shared" si="102"/>
        <v>4016106.1641438412</v>
      </c>
      <c r="V69" s="65">
        <f t="shared" si="103"/>
        <v>5343408946.4393854</v>
      </c>
      <c r="W69" s="6">
        <f t="shared" si="252"/>
        <v>-85972.684764617807</v>
      </c>
      <c r="X69" s="65">
        <f t="shared" si="173"/>
        <v>0</v>
      </c>
      <c r="Y69" s="65">
        <f t="shared" si="174"/>
        <v>0</v>
      </c>
      <c r="Z69" s="65">
        <f t="shared" si="175"/>
        <v>0</v>
      </c>
      <c r="AA69" s="65">
        <f t="shared" si="176"/>
        <v>0</v>
      </c>
      <c r="AB69" s="65">
        <f t="shared" si="177"/>
        <v>0</v>
      </c>
      <c r="AC69" s="65">
        <f t="shared" si="178"/>
        <v>0</v>
      </c>
      <c r="AD69" s="65">
        <f t="shared" si="179"/>
        <v>0</v>
      </c>
      <c r="AE69" s="6">
        <f t="shared" si="253"/>
        <v>0</v>
      </c>
      <c r="AF69" s="2">
        <f t="shared" si="254"/>
        <v>0</v>
      </c>
      <c r="AG69" s="2">
        <f t="shared" si="255"/>
        <v>0</v>
      </c>
      <c r="AH69" s="2">
        <f t="shared" si="256"/>
        <v>0</v>
      </c>
      <c r="AI69" s="2">
        <f t="shared" si="404"/>
        <v>0</v>
      </c>
      <c r="AJ69" s="2">
        <f t="shared" si="405"/>
        <v>0</v>
      </c>
      <c r="AK69" s="2">
        <f t="shared" si="406"/>
        <v>0</v>
      </c>
      <c r="AL69" s="3">
        <f t="shared" si="407"/>
        <v>0</v>
      </c>
      <c r="AM69" s="64">
        <f t="shared" si="114"/>
        <v>0</v>
      </c>
      <c r="AN69" s="65">
        <f t="shared" si="115"/>
        <v>516707.64512068866</v>
      </c>
      <c r="AO69" s="65">
        <f t="shared" si="116"/>
        <v>516707.64512068866</v>
      </c>
      <c r="AP69" s="65">
        <f t="shared" si="117"/>
        <v>3206312.5383109525</v>
      </c>
      <c r="AQ69" s="65">
        <f t="shared" si="118"/>
        <v>3206312.5383109525</v>
      </c>
      <c r="AR69" s="65">
        <f t="shared" si="119"/>
        <v>5343408946.4393854</v>
      </c>
      <c r="AS69" s="64">
        <f t="shared" si="38"/>
        <v>0</v>
      </c>
      <c r="AT69" s="65">
        <f t="shared" si="39"/>
        <v>516707.64512068866</v>
      </c>
      <c r="AU69" s="64">
        <f t="shared" si="40"/>
        <v>516707.64512068866</v>
      </c>
      <c r="AV69" s="65">
        <f t="shared" si="41"/>
        <v>3206312.5383109525</v>
      </c>
      <c r="AW69" s="64">
        <f t="shared" si="42"/>
        <v>3206312.5383109525</v>
      </c>
      <c r="AX69" s="65">
        <f t="shared" si="43"/>
        <v>5343408946.4393854</v>
      </c>
      <c r="AY69" s="6">
        <f t="shared" si="44"/>
        <v>85972.684764617807</v>
      </c>
      <c r="AZ69" s="60">
        <f t="shared" si="120"/>
        <v>1237273.338057019</v>
      </c>
      <c r="BA69" s="59">
        <f t="shared" si="121"/>
        <v>1151300.6532924012</v>
      </c>
      <c r="BB69" s="10">
        <f t="shared" si="408"/>
        <v>516707.64512068866</v>
      </c>
      <c r="BC69" s="10">
        <f t="shared" si="409"/>
        <v>634593.00817171251</v>
      </c>
      <c r="BD69" s="10">
        <f t="shared" si="410"/>
        <v>0</v>
      </c>
      <c r="BE69" s="22">
        <f t="shared" si="411"/>
        <v>0</v>
      </c>
      <c r="BF69" s="10">
        <f t="shared" si="412"/>
        <v>95188.951225756871</v>
      </c>
      <c r="BG69" s="10">
        <f t="shared" si="413"/>
        <v>0</v>
      </c>
      <c r="BH69" s="17">
        <f t="shared" si="414"/>
        <v>95188.951225756871</v>
      </c>
      <c r="BI69" s="21">
        <f t="shared" si="415"/>
        <v>33821112.585950986</v>
      </c>
      <c r="BJ69" s="21">
        <f t="shared" si="416"/>
        <v>3382111.2585950987</v>
      </c>
      <c r="BK69" s="21">
        <f t="shared" si="417"/>
        <v>95188.951225756871</v>
      </c>
      <c r="BL69" s="21">
        <f t="shared" si="418"/>
        <v>37298412.795771845</v>
      </c>
      <c r="BM69" s="48">
        <f>SUM($BK$22:BK68)</f>
        <v>1660192.7012530721</v>
      </c>
      <c r="BN69" s="48">
        <f t="shared" si="419"/>
        <v>32160919.884697914</v>
      </c>
      <c r="BO69" s="48">
        <f t="shared" si="420"/>
        <v>6329433.3826886564</v>
      </c>
      <c r="BP69" s="6">
        <f t="shared" si="421"/>
        <v>0</v>
      </c>
      <c r="BQ69" s="2">
        <f t="shared" si="257"/>
        <v>0</v>
      </c>
      <c r="BR69" s="2">
        <f t="shared" si="422"/>
        <v>0</v>
      </c>
      <c r="BS69" s="6">
        <f t="shared" si="423"/>
        <v>176394970.51795</v>
      </c>
      <c r="BT69" s="2">
        <f t="shared" si="258"/>
        <v>176394970.51795</v>
      </c>
      <c r="BU69" s="2">
        <f t="shared" si="424"/>
        <v>194034467.569745</v>
      </c>
      <c r="BV69" s="6">
        <f t="shared" si="425"/>
        <v>0</v>
      </c>
      <c r="BW69" s="2">
        <f t="shared" si="54"/>
        <v>77329.583628563691</v>
      </c>
      <c r="BX69" s="2">
        <f t="shared" si="55"/>
        <v>163302.2683931815</v>
      </c>
      <c r="BY69" s="6">
        <f t="shared" si="426"/>
        <v>-85972.684764617807</v>
      </c>
      <c r="BZ69" s="65">
        <f t="shared" si="166"/>
        <v>0</v>
      </c>
      <c r="CA69" s="65">
        <f t="shared" si="167"/>
        <v>0</v>
      </c>
      <c r="CB69" s="65">
        <f t="shared" si="168"/>
        <v>0</v>
      </c>
      <c r="CC69" s="65">
        <f t="shared" si="169"/>
        <v>0</v>
      </c>
      <c r="CD69" s="65">
        <f t="shared" si="170"/>
        <v>0</v>
      </c>
      <c r="CE69" s="65">
        <f t="shared" si="171"/>
        <v>0</v>
      </c>
      <c r="CF69" s="65">
        <f t="shared" si="172"/>
        <v>0</v>
      </c>
      <c r="CG69" s="6">
        <f t="shared" si="427"/>
        <v>0</v>
      </c>
      <c r="CH69" s="2">
        <f t="shared" si="428"/>
        <v>0</v>
      </c>
      <c r="CI69" s="2">
        <f t="shared" si="429"/>
        <v>0</v>
      </c>
      <c r="CJ69" s="2">
        <f t="shared" si="430"/>
        <v>0</v>
      </c>
      <c r="CK69" s="2">
        <f t="shared" si="431"/>
        <v>0</v>
      </c>
      <c r="CL69" s="2">
        <f t="shared" si="432"/>
        <v>0</v>
      </c>
      <c r="CM69" s="2">
        <f t="shared" si="433"/>
        <v>0</v>
      </c>
      <c r="CN69" s="3">
        <f t="shared" si="434"/>
        <v>0</v>
      </c>
      <c r="CO69" s="64">
        <f t="shared" si="70"/>
        <v>0</v>
      </c>
      <c r="CP69" s="65">
        <f t="shared" si="71"/>
        <v>516707.64512068866</v>
      </c>
      <c r="CQ69" s="64">
        <f t="shared" si="72"/>
        <v>516707.64512068866</v>
      </c>
      <c r="CR69" s="65">
        <f t="shared" si="73"/>
        <v>3206312.5383109525</v>
      </c>
      <c r="CS69" s="64">
        <f t="shared" si="74"/>
        <v>3206312.5383109525</v>
      </c>
      <c r="CT69" s="65">
        <f t="shared" si="75"/>
        <v>5343408946.4393854</v>
      </c>
      <c r="CU69" s="6">
        <f t="shared" si="76"/>
        <v>85972.684764617807</v>
      </c>
      <c r="CV69" s="60">
        <f t="shared" si="77"/>
        <v>1237273.338057019</v>
      </c>
      <c r="CW69" s="59">
        <f t="shared" si="133"/>
        <v>1151300.6532924012</v>
      </c>
      <c r="CX69" s="10">
        <f t="shared" si="435"/>
        <v>516707.64512068866</v>
      </c>
      <c r="CY69" s="10">
        <f t="shared" si="436"/>
        <v>634593.00817171251</v>
      </c>
      <c r="CZ69" s="10">
        <f t="shared" si="437"/>
        <v>0</v>
      </c>
      <c r="DA69" s="22">
        <f t="shared" si="438"/>
        <v>0</v>
      </c>
      <c r="DB69" s="10">
        <f t="shared" si="439"/>
        <v>95188.951225756871</v>
      </c>
      <c r="DC69" s="10">
        <f t="shared" si="440"/>
        <v>0</v>
      </c>
      <c r="DD69" s="17">
        <f t="shared" si="441"/>
        <v>95188.951225756871</v>
      </c>
      <c r="DE69" s="59">
        <f t="shared" si="83"/>
        <v>33312220.537990317</v>
      </c>
      <c r="DF69" s="10">
        <f t="shared" si="442"/>
        <v>516707.64512068866</v>
      </c>
      <c r="DG69" s="10">
        <f t="shared" si="443"/>
        <v>2689604.8931902638</v>
      </c>
      <c r="DH69" s="10">
        <f t="shared" si="444"/>
        <v>30105907.999679364</v>
      </c>
      <c r="DI69" s="22">
        <f t="shared" si="445"/>
        <v>0</v>
      </c>
      <c r="DJ69" s="10">
        <f t="shared" si="446"/>
        <v>403440.73397853953</v>
      </c>
      <c r="DK69" s="10">
        <f t="shared" si="447"/>
        <v>6021181.5999358734</v>
      </c>
      <c r="DL69" s="17">
        <f t="shared" si="448"/>
        <v>6424622.3339144131</v>
      </c>
      <c r="DM69" s="3">
        <f t="shared" si="449"/>
        <v>6329433.3826886564</v>
      </c>
      <c r="DN69" s="21">
        <f t="shared" si="450"/>
        <v>27586868.154488087</v>
      </c>
      <c r="DO69" s="29">
        <f t="shared" si="451"/>
        <v>148808102.36346191</v>
      </c>
    </row>
    <row r="70" spans="2:119" x14ac:dyDescent="0.25">
      <c r="B70">
        <f t="shared" si="403"/>
        <v>95</v>
      </c>
      <c r="C70">
        <v>2073</v>
      </c>
      <c r="D70" s="2">
        <f t="shared" si="29"/>
        <v>0</v>
      </c>
      <c r="E70" s="57">
        <f t="shared" si="88"/>
        <v>81969.358646277513</v>
      </c>
      <c r="F70" s="65">
        <f t="shared" si="89"/>
        <v>166121.24073585399</v>
      </c>
      <c r="G70" s="65">
        <f t="shared" si="30"/>
        <v>169121.24073585399</v>
      </c>
      <c r="H70" s="2">
        <f t="shared" si="31"/>
        <v>87151.88208957648</v>
      </c>
      <c r="I70" s="64">
        <f t="shared" si="90"/>
        <v>0</v>
      </c>
      <c r="J70" s="65">
        <f t="shared" si="91"/>
        <v>132066.38638500398</v>
      </c>
      <c r="K70" s="65">
        <f t="shared" si="92"/>
        <v>132066.38638500398</v>
      </c>
      <c r="L70" s="65">
        <f t="shared" si="93"/>
        <v>536848.4763113684</v>
      </c>
      <c r="M70" s="65">
        <f t="shared" si="94"/>
        <v>536848.4763113684</v>
      </c>
      <c r="N70" s="65">
        <f t="shared" si="95"/>
        <v>1144575.3486700347</v>
      </c>
      <c r="O70" s="65">
        <f t="shared" si="96"/>
        <v>1144575.3486700347</v>
      </c>
      <c r="P70" s="65">
        <f t="shared" si="97"/>
        <v>2185048.0531456</v>
      </c>
      <c r="Q70" s="65">
        <f t="shared" si="98"/>
        <v>2185048.0531456</v>
      </c>
      <c r="R70" s="65">
        <f t="shared" si="99"/>
        <v>2774501.5890233214</v>
      </c>
      <c r="S70" s="65">
        <f t="shared" si="100"/>
        <v>2774501.5890233214</v>
      </c>
      <c r="T70" s="65">
        <f t="shared" si="101"/>
        <v>4161890.8179022628</v>
      </c>
      <c r="U70" s="65">
        <f t="shared" si="102"/>
        <v>4161890.8179022628</v>
      </c>
      <c r="V70" s="65">
        <f t="shared" si="103"/>
        <v>5537374691.1951351</v>
      </c>
      <c r="W70" s="6">
        <f t="shared" si="252"/>
        <v>-87151.88208957648</v>
      </c>
      <c r="X70" s="65">
        <f t="shared" si="173"/>
        <v>0</v>
      </c>
      <c r="Y70" s="65">
        <f t="shared" si="174"/>
        <v>0</v>
      </c>
      <c r="Z70" s="65">
        <f t="shared" si="175"/>
        <v>0</v>
      </c>
      <c r="AA70" s="65">
        <f t="shared" si="176"/>
        <v>0</v>
      </c>
      <c r="AB70" s="65">
        <f t="shared" si="177"/>
        <v>0</v>
      </c>
      <c r="AC70" s="65">
        <f t="shared" si="178"/>
        <v>0</v>
      </c>
      <c r="AD70" s="65">
        <f t="shared" si="179"/>
        <v>0</v>
      </c>
      <c r="AE70" s="6">
        <f t="shared" si="253"/>
        <v>0</v>
      </c>
      <c r="AF70" s="2">
        <f t="shared" si="254"/>
        <v>0</v>
      </c>
      <c r="AG70" s="2">
        <f t="shared" si="255"/>
        <v>0</v>
      </c>
      <c r="AH70" s="2">
        <f t="shared" si="256"/>
        <v>0</v>
      </c>
      <c r="AI70" s="2">
        <f t="shared" si="404"/>
        <v>0</v>
      </c>
      <c r="AJ70" s="2">
        <f t="shared" si="405"/>
        <v>0</v>
      </c>
      <c r="AK70" s="2">
        <f t="shared" si="406"/>
        <v>0</v>
      </c>
      <c r="AL70" s="3">
        <f t="shared" si="407"/>
        <v>0</v>
      </c>
      <c r="AM70" s="64">
        <f t="shared" si="114"/>
        <v>0</v>
      </c>
      <c r="AN70" s="65">
        <f t="shared" si="115"/>
        <v>535464.13263856969</v>
      </c>
      <c r="AO70" s="65">
        <f t="shared" si="116"/>
        <v>535464.13263856969</v>
      </c>
      <c r="AP70" s="65">
        <f t="shared" si="117"/>
        <v>3322701.68345164</v>
      </c>
      <c r="AQ70" s="65">
        <f t="shared" si="118"/>
        <v>3322701.68345164</v>
      </c>
      <c r="AR70" s="65">
        <f t="shared" si="119"/>
        <v>5537374691.1951351</v>
      </c>
      <c r="AS70" s="64">
        <f t="shared" si="38"/>
        <v>0</v>
      </c>
      <c r="AT70" s="65">
        <f t="shared" si="39"/>
        <v>535464.13263856969</v>
      </c>
      <c r="AU70" s="64">
        <f t="shared" si="40"/>
        <v>535464.13263856969</v>
      </c>
      <c r="AV70" s="65">
        <f t="shared" si="41"/>
        <v>3322701.6834516404</v>
      </c>
      <c r="AW70" s="64">
        <f t="shared" si="42"/>
        <v>3322701.6834516404</v>
      </c>
      <c r="AX70" s="65">
        <f t="shared" si="43"/>
        <v>5537374691.1951351</v>
      </c>
      <c r="AY70" s="6">
        <f t="shared" si="44"/>
        <v>87151.88208957648</v>
      </c>
      <c r="AZ70" s="60">
        <f t="shared" si="120"/>
        <v>1311509.7383404402</v>
      </c>
      <c r="BA70" s="59">
        <f t="shared" si="121"/>
        <v>1224357.8562508638</v>
      </c>
      <c r="BB70" s="10">
        <f t="shared" si="408"/>
        <v>535464.13263856969</v>
      </c>
      <c r="BC70" s="10">
        <f t="shared" si="409"/>
        <v>688893.72361229407</v>
      </c>
      <c r="BD70" s="10">
        <f t="shared" si="410"/>
        <v>0</v>
      </c>
      <c r="BE70" s="22">
        <f t="shared" si="411"/>
        <v>0</v>
      </c>
      <c r="BF70" s="10">
        <f t="shared" si="412"/>
        <v>103334.0585418441</v>
      </c>
      <c r="BG70" s="10">
        <f t="shared" si="413"/>
        <v>0</v>
      </c>
      <c r="BH70" s="17">
        <f t="shared" si="414"/>
        <v>103334.0585418441</v>
      </c>
      <c r="BI70" s="21">
        <f t="shared" si="415"/>
        <v>37298412.795771845</v>
      </c>
      <c r="BJ70" s="21">
        <f t="shared" si="416"/>
        <v>3729841.2795771845</v>
      </c>
      <c r="BK70" s="21">
        <f t="shared" si="417"/>
        <v>103334.0585418441</v>
      </c>
      <c r="BL70" s="21">
        <f t="shared" si="418"/>
        <v>41131588.133890875</v>
      </c>
      <c r="BM70" s="48">
        <f>SUM($BK$22:BK69)</f>
        <v>1755381.652478829</v>
      </c>
      <c r="BN70" s="48">
        <f t="shared" si="419"/>
        <v>35543031.143293016</v>
      </c>
      <c r="BO70" s="48">
        <f t="shared" si="420"/>
        <v>7003689.0372985657</v>
      </c>
      <c r="BP70" s="6">
        <f t="shared" si="421"/>
        <v>0</v>
      </c>
      <c r="BQ70" s="2">
        <f t="shared" si="257"/>
        <v>0</v>
      </c>
      <c r="BR70" s="2">
        <f t="shared" si="422"/>
        <v>0</v>
      </c>
      <c r="BS70" s="6">
        <f t="shared" si="423"/>
        <v>194034467.569745</v>
      </c>
      <c r="BT70" s="2">
        <f t="shared" si="258"/>
        <v>194034467.569745</v>
      </c>
      <c r="BU70" s="2">
        <f t="shared" si="424"/>
        <v>213437914.32671952</v>
      </c>
      <c r="BV70" s="6">
        <f t="shared" si="425"/>
        <v>0</v>
      </c>
      <c r="BW70" s="2">
        <f t="shared" si="54"/>
        <v>81969.358646277513</v>
      </c>
      <c r="BX70" s="2">
        <f t="shared" si="55"/>
        <v>169121.24073585399</v>
      </c>
      <c r="BY70" s="6">
        <f t="shared" si="426"/>
        <v>-87151.88208957648</v>
      </c>
      <c r="BZ70" s="65">
        <f t="shared" si="166"/>
        <v>0</v>
      </c>
      <c r="CA70" s="65">
        <f t="shared" si="167"/>
        <v>0</v>
      </c>
      <c r="CB70" s="65">
        <f t="shared" si="168"/>
        <v>0</v>
      </c>
      <c r="CC70" s="65">
        <f t="shared" si="169"/>
        <v>0</v>
      </c>
      <c r="CD70" s="65">
        <f t="shared" si="170"/>
        <v>0</v>
      </c>
      <c r="CE70" s="65">
        <f t="shared" si="171"/>
        <v>0</v>
      </c>
      <c r="CF70" s="65">
        <f t="shared" si="172"/>
        <v>0</v>
      </c>
      <c r="CG70" s="6">
        <f t="shared" si="427"/>
        <v>0</v>
      </c>
      <c r="CH70" s="2">
        <f t="shared" si="428"/>
        <v>0</v>
      </c>
      <c r="CI70" s="2">
        <f t="shared" si="429"/>
        <v>0</v>
      </c>
      <c r="CJ70" s="2">
        <f t="shared" si="430"/>
        <v>0</v>
      </c>
      <c r="CK70" s="2">
        <f t="shared" si="431"/>
        <v>0</v>
      </c>
      <c r="CL70" s="2">
        <f t="shared" si="432"/>
        <v>0</v>
      </c>
      <c r="CM70" s="2">
        <f t="shared" si="433"/>
        <v>0</v>
      </c>
      <c r="CN70" s="3">
        <f t="shared" si="434"/>
        <v>0</v>
      </c>
      <c r="CO70" s="64">
        <f t="shared" si="70"/>
        <v>0</v>
      </c>
      <c r="CP70" s="65">
        <f t="shared" si="71"/>
        <v>535464.13263856969</v>
      </c>
      <c r="CQ70" s="64">
        <f t="shared" si="72"/>
        <v>535464.13263856969</v>
      </c>
      <c r="CR70" s="65">
        <f t="shared" si="73"/>
        <v>3322701.6834516404</v>
      </c>
      <c r="CS70" s="64">
        <f t="shared" si="74"/>
        <v>3322701.6834516404</v>
      </c>
      <c r="CT70" s="65">
        <f t="shared" si="75"/>
        <v>5537374691.1951351</v>
      </c>
      <c r="CU70" s="6">
        <f t="shared" si="76"/>
        <v>87151.88208957648</v>
      </c>
      <c r="CV70" s="60">
        <f t="shared" si="77"/>
        <v>1311509.7383404402</v>
      </c>
      <c r="CW70" s="59">
        <f t="shared" si="133"/>
        <v>1224357.8562508638</v>
      </c>
      <c r="CX70" s="10">
        <f t="shared" si="435"/>
        <v>535464.13263856969</v>
      </c>
      <c r="CY70" s="10">
        <f t="shared" si="436"/>
        <v>688893.72361229407</v>
      </c>
      <c r="CZ70" s="10">
        <f t="shared" si="437"/>
        <v>0</v>
      </c>
      <c r="DA70" s="22">
        <f t="shared" si="438"/>
        <v>0</v>
      </c>
      <c r="DB70" s="10">
        <f t="shared" si="439"/>
        <v>103334.0585418441</v>
      </c>
      <c r="DC70" s="10">
        <f t="shared" si="440"/>
        <v>0</v>
      </c>
      <c r="DD70" s="17">
        <f t="shared" si="441"/>
        <v>103334.0585418441</v>
      </c>
      <c r="DE70" s="59">
        <f t="shared" si="83"/>
        <v>36767388.999543883</v>
      </c>
      <c r="DF70" s="10">
        <f t="shared" si="442"/>
        <v>535464.13263856969</v>
      </c>
      <c r="DG70" s="10">
        <f t="shared" si="443"/>
        <v>2787237.5508130705</v>
      </c>
      <c r="DH70" s="10">
        <f t="shared" si="444"/>
        <v>33444687.316092242</v>
      </c>
      <c r="DI70" s="22">
        <f t="shared" si="445"/>
        <v>0</v>
      </c>
      <c r="DJ70" s="10">
        <f t="shared" si="446"/>
        <v>418085.63262196054</v>
      </c>
      <c r="DK70" s="10">
        <f t="shared" si="447"/>
        <v>6688937.4632184487</v>
      </c>
      <c r="DL70" s="17">
        <f t="shared" si="448"/>
        <v>7107023.0958404094</v>
      </c>
      <c r="DM70" s="3">
        <f t="shared" si="449"/>
        <v>7003689.0372985657</v>
      </c>
      <c r="DN70" s="21">
        <f t="shared" si="450"/>
        <v>30398057.817015119</v>
      </c>
      <c r="DO70" s="29">
        <f t="shared" si="451"/>
        <v>163636409.75272989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Bak</dc:creator>
  <cp:lastModifiedBy>Kevon Houghton</cp:lastModifiedBy>
  <dcterms:created xsi:type="dcterms:W3CDTF">2025-05-09T22:39:07Z</dcterms:created>
  <dcterms:modified xsi:type="dcterms:W3CDTF">2025-06-26T21:30:05Z</dcterms:modified>
</cp:coreProperties>
</file>