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<sst xmlns="http://schemas.openxmlformats.org/spreadsheetml/2006/main" count="16" uniqueCount="14">
  <si>
    <t>vi/V</t>
  </si>
  <si>
    <t>(b)3</t>
  </si>
  <si>
    <t>長方形求積</t>
  </si>
  <si>
    <t>台形求積</t>
  </si>
  <si>
    <t>f/Hz</t>
  </si>
  <si>
    <t>Vpp/V</t>
  </si>
  <si>
    <t>(Vpp)^2</t>
  </si>
  <si>
    <t>各区画の面積</t>
  </si>
  <si>
    <t>S</t>
  </si>
  <si>
    <t>(Vi)^2/S</t>
  </si>
  <si>
    <r>
      <t>\subsection{</t>
    </r>
    <r>
      <rPr>
        <sz val="11"/>
        <color rgb="FF000000"/>
        <rFont val="Droid Sans Fallback"/>
        <family val="2"/>
        <charset val="1"/>
      </rPr>
      <t>増幅器とフィルターの増幅特性の測定</t>
    </r>
    <r>
      <rPr>
        <sz val="11"/>
        <color rgb="FF000000"/>
        <rFont val="ＭＳ Ｐゴシック"/>
        <family val="2"/>
        <charset val="1"/>
      </rPr>
      <t>}            \subsection{</t>
    </r>
    <r>
      <rPr>
        <sz val="11"/>
        <color rgb="FF000000"/>
        <rFont val="Droid Sans Fallback"/>
        <family val="2"/>
        <charset val="1"/>
      </rPr>
      <t>ボルツマン定数の測定</t>
    </r>
    <r>
      <rPr>
        <sz val="11"/>
        <color rgb="FF000000"/>
        <rFont val="ＭＳ Ｐゴシック"/>
        <family val="2"/>
        <charset val="1"/>
      </rPr>
      <t>}            \subsection{</t>
    </r>
    <r>
      <rPr>
        <sz val="11"/>
        <color rgb="FF000000"/>
        <rFont val="Droid Sans Fallback"/>
        <family val="2"/>
        <charset val="1"/>
      </rPr>
      <t>電気素量</t>
    </r>
    <r>
      <rPr>
        <sz val="11"/>
        <color rgb="FF000000"/>
        <rFont val="ＭＳ Ｐゴシック"/>
        <family val="2"/>
        <charset val="1"/>
      </rPr>
      <t>$e$</t>
    </r>
    <r>
      <rPr>
        <sz val="11"/>
        <color rgb="FF000000"/>
        <rFont val="Droid Sans Fallback"/>
        <family val="2"/>
        <charset val="1"/>
      </rPr>
      <t>の測定</t>
    </r>
    <r>
      <rPr>
        <sz val="11"/>
        <color rgb="FF000000"/>
        <rFont val="ＭＳ Ｐゴシック"/>
        <family val="2"/>
        <charset val="1"/>
      </rPr>
      <t>}</t>
    </r>
  </si>
  <si>
    <r>
      <t>k_B(</t>
    </r>
    <r>
      <rPr>
        <sz val="11"/>
        <color rgb="FF000000"/>
        <rFont val="Droid Sans Fallback"/>
        <family val="2"/>
        <charset val="1"/>
      </rPr>
      <t>測定値</t>
    </r>
    <r>
      <rPr>
        <sz val="11"/>
        <color rgb="FF000000"/>
        <rFont val="ＭＳ Ｐゴシック"/>
        <family val="2"/>
        <charset val="1"/>
      </rPr>
      <t>)</t>
    </r>
  </si>
  <si>
    <r>
      <t>k_B(</t>
    </r>
    <r>
      <rPr>
        <sz val="11"/>
        <color rgb="FF000000"/>
        <rFont val="Droid Sans Fallback"/>
        <family val="2"/>
        <charset val="1"/>
      </rPr>
      <t>文献値</t>
    </r>
    <r>
      <rPr>
        <sz val="11"/>
        <color rgb="FF000000"/>
        <rFont val="ＭＳ Ｐゴシック"/>
        <family val="2"/>
        <charset val="1"/>
      </rPr>
      <t>)</t>
    </r>
  </si>
  <si>
    <t>Δk_B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</si>
</sst>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sz val="10"/>
      <name val="Arial"/>
      <family val="2"/>
    </font>
    <font>
      <b val="true"/>
      <sz val="10"/>
      <color rgb="FF595959"/>
      <name val="Calibri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Sheet2!$A$25:$A$30</c:f>
              <c:numCache>
                <c:formatCode>General</c:formatCode>
                <c:ptCount val="6"/>
                <c:pt idx="0">
                  <c:v>4</c:v>
                </c:pt>
                <c:pt idx="1">
                  <c:v>4.34242268082221</c:v>
                </c:pt>
                <c:pt idx="2">
                  <c:v>4.7481880270062</c:v>
                </c:pt>
                <c:pt idx="3">
                  <c:v>5</c:v>
                </c:pt>
                <c:pt idx="4">
                  <c:v>5.34242268082221</c:v>
                </c:pt>
                <c:pt idx="5">
                  <c:v>5.7481880270062</c:v>
                </c:pt>
              </c:numCache>
            </c:numRef>
          </c:xVal>
          <c:yVal>
            <c:numRef>
              <c:f>Sheet2!$B$25:$B$30</c:f>
              <c:numCache>
                <c:formatCode>General</c:formatCode>
                <c:ptCount val="6"/>
                <c:pt idx="0">
                  <c:v>-3.16860806318418</c:v>
                </c:pt>
                <c:pt idx="1">
                  <c:v>-2.74369927427576</c:v>
                </c:pt>
                <c:pt idx="2">
                  <c:v>-2.26593661568541</c:v>
                </c:pt>
                <c:pt idx="3">
                  <c:v>-2.09196988807799</c:v>
                </c:pt>
                <c:pt idx="4">
                  <c:v>-1.77267901745116</c:v>
                </c:pt>
                <c:pt idx="5">
                  <c:v>-1.35201751755636</c:v>
                </c:pt>
              </c:numCache>
            </c:numRef>
          </c:yVal>
          <c:smooth val="0"/>
        </c:ser>
        <c:axId val="85819765"/>
        <c:axId val="56280306"/>
      </c:scatterChart>
      <c:valAx>
        <c:axId val="85819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log(R/Hz)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280306"/>
        <c:crosses val="autoZero"/>
      </c:valAx>
      <c:valAx>
        <c:axId val="56280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log(&lt;V^2&gt;/V^2)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819765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Sheet2!$A$18:$A$23</c:f>
              <c:numCache>
                <c:formatCode>General</c:formatCode>
                <c:ptCount val="6"/>
                <c:pt idx="0">
                  <c:v>10000</c:v>
                </c:pt>
                <c:pt idx="1">
                  <c:v>22000</c:v>
                </c:pt>
                <c:pt idx="2">
                  <c:v>56000</c:v>
                </c:pt>
                <c:pt idx="3">
                  <c:v>100000</c:v>
                </c:pt>
                <c:pt idx="4">
                  <c:v>220000</c:v>
                </c:pt>
                <c:pt idx="5">
                  <c:v>560000</c:v>
                </c:pt>
              </c:numCache>
            </c:numRef>
          </c:xVal>
          <c:yVal>
            <c:numRef>
              <c:f>Sheet2!$B$18:$B$23</c:f>
              <c:numCache>
                <c:formatCode>General</c:formatCode>
                <c:ptCount val="6"/>
                <c:pt idx="0">
                  <c:v>0.0678253333333333</c:v>
                </c:pt>
                <c:pt idx="1">
                  <c:v>0.180426666666667</c:v>
                </c:pt>
                <c:pt idx="2">
                  <c:v>0.54208</c:v>
                </c:pt>
                <c:pt idx="3">
                  <c:v>0.809152</c:v>
                </c:pt>
                <c:pt idx="4">
                  <c:v>1.6878</c:v>
                </c:pt>
                <c:pt idx="5">
                  <c:v>4.44613333333333</c:v>
                </c:pt>
              </c:numCache>
            </c:numRef>
          </c:yVal>
          <c:smooth val="0"/>
        </c:ser>
        <c:axId val="68428765"/>
        <c:axId val="92466854"/>
      </c:scatterChart>
      <c:valAx>
        <c:axId val="684287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466854"/>
        <c:crosses val="autoZero"/>
      </c:valAx>
      <c:valAx>
        <c:axId val="924668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4287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1600</c:v>
                </c:pt>
                <c:pt idx="21">
                  <c:v>1700</c:v>
                </c:pt>
                <c:pt idx="22">
                  <c:v>1800</c:v>
                </c:pt>
                <c:pt idx="23">
                  <c:v>1900</c:v>
                </c:pt>
                <c:pt idx="24">
                  <c:v>2000</c:v>
                </c:pt>
                <c:pt idx="25">
                  <c:v>2100</c:v>
                </c:pt>
                <c:pt idx="26">
                  <c:v>2200</c:v>
                </c:pt>
                <c:pt idx="27">
                  <c:v>2300</c:v>
                </c:pt>
                <c:pt idx="28">
                  <c:v>2400</c:v>
                </c:pt>
                <c:pt idx="29">
                  <c:v>2500</c:v>
                </c:pt>
                <c:pt idx="30">
                  <c:v>2600</c:v>
                </c:pt>
                <c:pt idx="31">
                  <c:v>2700</c:v>
                </c:pt>
                <c:pt idx="32">
                  <c:v>2800</c:v>
                </c:pt>
                <c:pt idx="33">
                  <c:v>2900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5500</c:v>
                </c:pt>
                <c:pt idx="40">
                  <c:v>6000</c:v>
                </c:pt>
                <c:pt idx="41">
                  <c:v>7000</c:v>
                </c:pt>
                <c:pt idx="42">
                  <c:v>8000</c:v>
                </c:pt>
                <c:pt idx="43">
                  <c:v>9000</c:v>
                </c:pt>
                <c:pt idx="44">
                  <c:v>10000</c:v>
                </c:pt>
                <c:pt idx="45">
                  <c:v>12000</c:v>
                </c:pt>
                <c:pt idx="46">
                  <c:v>14000</c:v>
                </c:pt>
                <c:pt idx="47">
                  <c:v>16000</c:v>
                </c:pt>
                <c:pt idx="48">
                  <c:v>18000</c:v>
                </c:pt>
                <c:pt idx="49">
                  <c:v>20000</c:v>
                </c:pt>
              </c:numCache>
            </c:numRef>
          </c:xVal>
          <c:yVal>
            <c:numRef>
              <c:f>Sheet1!$C$5:$C$54</c:f>
              <c:numCache>
                <c:formatCode>General</c:formatCode>
                <c:ptCount val="50"/>
                <c:pt idx="0">
                  <c:v>0.09</c:v>
                </c:pt>
                <c:pt idx="1">
                  <c:v>0.36</c:v>
                </c:pt>
                <c:pt idx="2">
                  <c:v>0.4356</c:v>
                </c:pt>
                <c:pt idx="3">
                  <c:v>0.5184</c:v>
                </c:pt>
                <c:pt idx="4">
                  <c:v>0.5476</c:v>
                </c:pt>
                <c:pt idx="5">
                  <c:v>0.64</c:v>
                </c:pt>
                <c:pt idx="6">
                  <c:v>1.8769</c:v>
                </c:pt>
                <c:pt idx="7">
                  <c:v>3.5721</c:v>
                </c:pt>
                <c:pt idx="8">
                  <c:v>5.76</c:v>
                </c:pt>
                <c:pt idx="9">
                  <c:v>8.5264</c:v>
                </c:pt>
                <c:pt idx="10">
                  <c:v>11.9716</c:v>
                </c:pt>
                <c:pt idx="11">
                  <c:v>14.0625</c:v>
                </c:pt>
                <c:pt idx="12">
                  <c:v>17.5561</c:v>
                </c:pt>
                <c:pt idx="13">
                  <c:v>21.0681</c:v>
                </c:pt>
                <c:pt idx="14">
                  <c:v>25</c:v>
                </c:pt>
                <c:pt idx="15">
                  <c:v>26.9361</c:v>
                </c:pt>
                <c:pt idx="16">
                  <c:v>29.16</c:v>
                </c:pt>
                <c:pt idx="17">
                  <c:v>30.8025</c:v>
                </c:pt>
                <c:pt idx="18">
                  <c:v>32.6041</c:v>
                </c:pt>
                <c:pt idx="19">
                  <c:v>32.6041</c:v>
                </c:pt>
                <c:pt idx="20">
                  <c:v>33.64</c:v>
                </c:pt>
                <c:pt idx="21">
                  <c:v>33.1776</c:v>
                </c:pt>
                <c:pt idx="22">
                  <c:v>32.1489</c:v>
                </c:pt>
                <c:pt idx="23">
                  <c:v>31.6969</c:v>
                </c:pt>
                <c:pt idx="24">
                  <c:v>30.3601</c:v>
                </c:pt>
                <c:pt idx="25">
                  <c:v>28.3024</c:v>
                </c:pt>
                <c:pt idx="26">
                  <c:v>26.9361</c:v>
                </c:pt>
                <c:pt idx="27">
                  <c:v>26.1121</c:v>
                </c:pt>
                <c:pt idx="28">
                  <c:v>25</c:v>
                </c:pt>
                <c:pt idx="29">
                  <c:v>23.04</c:v>
                </c:pt>
                <c:pt idx="30">
                  <c:v>21.4369</c:v>
                </c:pt>
                <c:pt idx="31">
                  <c:v>20.3401</c:v>
                </c:pt>
                <c:pt idx="32">
                  <c:v>19.7136</c:v>
                </c:pt>
                <c:pt idx="33">
                  <c:v>18.3184</c:v>
                </c:pt>
                <c:pt idx="34">
                  <c:v>17.5561</c:v>
                </c:pt>
                <c:pt idx="35">
                  <c:v>12.8881</c:v>
                </c:pt>
                <c:pt idx="36">
                  <c:v>9.6721</c:v>
                </c:pt>
                <c:pt idx="37">
                  <c:v>7.5625</c:v>
                </c:pt>
                <c:pt idx="38">
                  <c:v>5.5225</c:v>
                </c:pt>
                <c:pt idx="39">
                  <c:v>4.6656</c:v>
                </c:pt>
                <c:pt idx="40">
                  <c:v>3.6481</c:v>
                </c:pt>
                <c:pt idx="41">
                  <c:v>2.25</c:v>
                </c:pt>
                <c:pt idx="42">
                  <c:v>1.6641</c:v>
                </c:pt>
                <c:pt idx="43">
                  <c:v>1.1664</c:v>
                </c:pt>
                <c:pt idx="44">
                  <c:v>0.8464</c:v>
                </c:pt>
                <c:pt idx="45">
                  <c:v>0.6084</c:v>
                </c:pt>
                <c:pt idx="46">
                  <c:v>0.36</c:v>
                </c:pt>
                <c:pt idx="47">
                  <c:v>0.16</c:v>
                </c:pt>
                <c:pt idx="48">
                  <c:v>0.1156</c:v>
                </c:pt>
                <c:pt idx="49">
                  <c:v>0.2116</c:v>
                </c:pt>
              </c:numCache>
            </c:numRef>
          </c:yVal>
          <c:smooth val="1"/>
        </c:ser>
        <c:axId val="99354757"/>
        <c:axId val="31925621"/>
      </c:scatterChart>
      <c:valAx>
        <c:axId val="99354757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f/Hz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925621"/>
        <c:crosses val="autoZero"/>
      </c:valAx>
      <c:valAx>
        <c:axId val="319256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(Vpp)^2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935475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1600</c:v>
                </c:pt>
                <c:pt idx="21">
                  <c:v>1700</c:v>
                </c:pt>
                <c:pt idx="22">
                  <c:v>1800</c:v>
                </c:pt>
                <c:pt idx="23">
                  <c:v>1900</c:v>
                </c:pt>
                <c:pt idx="24">
                  <c:v>2000</c:v>
                </c:pt>
                <c:pt idx="25">
                  <c:v>2100</c:v>
                </c:pt>
                <c:pt idx="26">
                  <c:v>2200</c:v>
                </c:pt>
                <c:pt idx="27">
                  <c:v>2300</c:v>
                </c:pt>
                <c:pt idx="28">
                  <c:v>2400</c:v>
                </c:pt>
                <c:pt idx="29">
                  <c:v>2500</c:v>
                </c:pt>
                <c:pt idx="30">
                  <c:v>2600</c:v>
                </c:pt>
                <c:pt idx="31">
                  <c:v>2700</c:v>
                </c:pt>
                <c:pt idx="32">
                  <c:v>2800</c:v>
                </c:pt>
                <c:pt idx="33">
                  <c:v>2900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5500</c:v>
                </c:pt>
                <c:pt idx="40">
                  <c:v>6000</c:v>
                </c:pt>
                <c:pt idx="41">
                  <c:v>7000</c:v>
                </c:pt>
                <c:pt idx="42">
                  <c:v>8000</c:v>
                </c:pt>
                <c:pt idx="43">
                  <c:v>9000</c:v>
                </c:pt>
                <c:pt idx="44">
                  <c:v>10000</c:v>
                </c:pt>
                <c:pt idx="45">
                  <c:v>12000</c:v>
                </c:pt>
                <c:pt idx="46">
                  <c:v>14000</c:v>
                </c:pt>
                <c:pt idx="47">
                  <c:v>16000</c:v>
                </c:pt>
                <c:pt idx="48">
                  <c:v>18000</c:v>
                </c:pt>
                <c:pt idx="49">
                  <c:v>20000</c:v>
                </c:pt>
              </c:numCache>
            </c:numRef>
          </c:xVal>
          <c:smooth val="0"/>
        </c:ser>
        <c:axId val="74411291"/>
        <c:axId val="80910999"/>
      </c:scatterChart>
      <c:valAx>
        <c:axId val="744112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910999"/>
        <c:crosses val="autoZero"/>
      </c:valAx>
      <c:valAx>
        <c:axId val="80910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41129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Sheet2!$B$2:$K$2</c:f>
              <c:numCache>
                <c:formatCode>General</c:formatCode>
                <c:ptCount val="10"/>
                <c:pt idx="0">
                  <c:v>10000</c:v>
                </c:pt>
                <c:pt idx="1">
                  <c:v>22000</c:v>
                </c:pt>
                <c:pt idx="2">
                  <c:v>56000</c:v>
                </c:pt>
                <c:pt idx="3">
                  <c:v>100000</c:v>
                </c:pt>
                <c:pt idx="4">
                  <c:v>220000</c:v>
                </c:pt>
                <c:pt idx="5">
                  <c:v>560000</c:v>
                </c:pt>
                <c:pt idx="6">
                  <c:v>1000000</c:v>
                </c:pt>
                <c:pt idx="7">
                  <c:v>2200000</c:v>
                </c:pt>
                <c:pt idx="8">
                  <c:v>5600000</c:v>
                </c:pt>
                <c:pt idx="9">
                  <c:v>10000000</c:v>
                </c:pt>
              </c:numCache>
            </c:numRef>
          </c:xVal>
          <c:yVal>
            <c:numRef>
              <c:f>Sheet2!$B$6:$K$6</c:f>
              <c:numCache>
                <c:formatCode>General</c:formatCode>
                <c:ptCount val="10"/>
                <c:pt idx="0">
                  <c:v>0.0678253333333333</c:v>
                </c:pt>
                <c:pt idx="1">
                  <c:v>0.180426666666667</c:v>
                </c:pt>
                <c:pt idx="2">
                  <c:v>0.54208</c:v>
                </c:pt>
                <c:pt idx="3">
                  <c:v>0.809152</c:v>
                </c:pt>
                <c:pt idx="4">
                  <c:v>1.6878</c:v>
                </c:pt>
                <c:pt idx="5">
                  <c:v>4.44613333333333</c:v>
                </c:pt>
                <c:pt idx="6">
                  <c:v>4.68376666666667</c:v>
                </c:pt>
                <c:pt idx="7">
                  <c:v>6.1218</c:v>
                </c:pt>
                <c:pt idx="8">
                  <c:v>5.80046666666667</c:v>
                </c:pt>
                <c:pt idx="9">
                  <c:v>4.34696666666667</c:v>
                </c:pt>
              </c:numCache>
            </c:numRef>
          </c:yVal>
          <c:smooth val="1"/>
        </c:ser>
        <c:axId val="37943379"/>
        <c:axId val="96029688"/>
      </c:scatterChart>
      <c:valAx>
        <c:axId val="37943379"/>
        <c:scaling>
          <c:logBase val="10"/>
          <c:orientation val="minMax"/>
          <c:min val="1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R/Ω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6029688"/>
        <c:crosses val="autoZero"/>
      </c:valAx>
      <c:valAx>
        <c:axId val="9602968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&lt;V^2&gt;/V^2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794337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568800</xdr:colOff>
      <xdr:row>10</xdr:row>
      <xdr:rowOff>137520</xdr:rowOff>
    </xdr:from>
    <xdr:to>
      <xdr:col>17</xdr:col>
      <xdr:colOff>338760</xdr:colOff>
      <xdr:row>26</xdr:row>
      <xdr:rowOff>74160</xdr:rowOff>
    </xdr:to>
    <xdr:graphicFrame>
      <xdr:nvGraphicFramePr>
        <xdr:cNvPr id="0" name="グラフ 1"/>
        <xdr:cNvGraphicFramePr/>
      </xdr:nvGraphicFramePr>
      <xdr:xfrm>
        <a:off x="8195040" y="1886040"/>
        <a:ext cx="51084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36360</xdr:colOff>
      <xdr:row>4</xdr:row>
      <xdr:rowOff>16920</xdr:rowOff>
    </xdr:from>
    <xdr:to>
      <xdr:col>13</xdr:col>
      <xdr:colOff>457560</xdr:colOff>
      <xdr:row>22</xdr:row>
      <xdr:rowOff>101880</xdr:rowOff>
    </xdr:to>
    <xdr:graphicFrame>
      <xdr:nvGraphicFramePr>
        <xdr:cNvPr id="1" name=""/>
        <xdr:cNvGraphicFramePr/>
      </xdr:nvGraphicFramePr>
      <xdr:xfrm>
        <a:off x="4611960" y="713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128160</xdr:colOff>
      <xdr:row>7</xdr:row>
      <xdr:rowOff>36360</xdr:rowOff>
    </xdr:from>
    <xdr:to>
      <xdr:col>7</xdr:col>
      <xdr:colOff>428040</xdr:colOff>
      <xdr:row>23</xdr:row>
      <xdr:rowOff>29880</xdr:rowOff>
    </xdr:to>
    <xdr:graphicFrame>
      <xdr:nvGraphicFramePr>
        <xdr:cNvPr id="2" name="グラフ 1"/>
        <xdr:cNvGraphicFramePr/>
      </xdr:nvGraphicFramePr>
      <xdr:xfrm>
        <a:off x="1653120" y="1236240"/>
        <a:ext cx="411336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144000</xdr:colOff>
      <xdr:row>23</xdr:row>
      <xdr:rowOff>102240</xdr:rowOff>
    </xdr:from>
    <xdr:to>
      <xdr:col>8</xdr:col>
      <xdr:colOff>149760</xdr:colOff>
      <xdr:row>39</xdr:row>
      <xdr:rowOff>78120</xdr:rowOff>
    </xdr:to>
    <xdr:graphicFrame>
      <xdr:nvGraphicFramePr>
        <xdr:cNvPr id="3" name=""/>
        <xdr:cNvGraphicFramePr/>
      </xdr:nvGraphicFramePr>
      <xdr:xfrm>
        <a:off x="1668960" y="4049280"/>
        <a:ext cx="4581720" cy="28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556560</xdr:colOff>
      <xdr:row>19</xdr:row>
      <xdr:rowOff>97560</xdr:rowOff>
    </xdr:from>
    <xdr:to>
      <xdr:col>16</xdr:col>
      <xdr:colOff>132120</xdr:colOff>
      <xdr:row>37</xdr:row>
      <xdr:rowOff>168120</xdr:rowOff>
    </xdr:to>
    <xdr:graphicFrame>
      <xdr:nvGraphicFramePr>
        <xdr:cNvPr id="4" name=""/>
        <xdr:cNvGraphicFramePr/>
      </xdr:nvGraphicFramePr>
      <xdr:xfrm>
        <a:off x="6657480" y="33548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.5"/>
  <cols>
    <col collapsed="false" hidden="false" max="1025" min="1" style="0" width="8.5748987854251"/>
  </cols>
  <sheetData>
    <row r="1" customFormat="false" ht="13.8" hidden="false" customHeight="false" outlineLevel="0" collapsed="false">
      <c r="B1" s="1" t="s">
        <v>0</v>
      </c>
    </row>
    <row r="2" customFormat="false" ht="13.5" hidden="false" customHeight="false" outlineLevel="0" collapsed="false">
      <c r="A2" s="0" t="s">
        <v>1</v>
      </c>
      <c r="B2" s="0" t="n">
        <f aca="false">1.01*10^{-4}</f>
        <v>0.000101</v>
      </c>
    </row>
    <row r="3" customFormat="false" ht="13.8" hidden="false" customHeight="false" outlineLevel="0" collapsed="false">
      <c r="E3" s="2" t="s">
        <v>2</v>
      </c>
      <c r="J3" s="2" t="s">
        <v>3</v>
      </c>
    </row>
    <row r="4" customFormat="false" ht="13.8" hidden="false" customHeight="false" outlineLevel="0" collapsed="false">
      <c r="A4" s="0" t="s">
        <v>4</v>
      </c>
      <c r="B4" s="0" t="s">
        <v>5</v>
      </c>
      <c r="C4" s="0" t="s">
        <v>6</v>
      </c>
      <c r="E4" s="2" t="s">
        <v>7</v>
      </c>
      <c r="F4" s="0" t="s">
        <v>8</v>
      </c>
      <c r="G4" s="0" t="s">
        <v>9</v>
      </c>
      <c r="J4" s="2" t="s">
        <v>7</v>
      </c>
      <c r="K4" s="0" t="s">
        <v>8</v>
      </c>
    </row>
    <row r="5" customFormat="false" ht="13.8" hidden="false" customHeight="false" outlineLevel="0" collapsed="false">
      <c r="A5" s="0" t="n">
        <v>50</v>
      </c>
      <c r="B5" s="0" t="n">
        <v>0.3</v>
      </c>
      <c r="C5" s="0" t="n">
        <f aca="false">(B5)^2</f>
        <v>0.09</v>
      </c>
      <c r="E5" s="0" t="n">
        <f aca="false">(A6-A5)*C5</f>
        <v>0.9</v>
      </c>
      <c r="F5" s="0" t="n">
        <f aca="false">SUM(E5:E53)</f>
        <v>105098.726</v>
      </c>
      <c r="G5" s="0" t="n">
        <f aca="false">B2^2/F5</f>
        <v>9.7061119465901E-014</v>
      </c>
      <c r="J5" s="0" t="n">
        <f aca="false">(A6-A5)*(B5+B6)/2</f>
        <v>4.5</v>
      </c>
      <c r="K5" s="0" t="n">
        <f aca="false">SUM(J5:J53)</f>
        <v>32570.2</v>
      </c>
      <c r="L5" s="0" t="n">
        <f aca="false">B2^2/K5</f>
        <v>3.13200410190911E-013</v>
      </c>
    </row>
    <row r="6" customFormat="false" ht="13.8" hidden="false" customHeight="false" outlineLevel="0" collapsed="false">
      <c r="A6" s="0" t="n">
        <v>60</v>
      </c>
      <c r="B6" s="0" t="n">
        <v>0.6</v>
      </c>
      <c r="C6" s="0" t="n">
        <f aca="false">(B6)^2</f>
        <v>0.36</v>
      </c>
      <c r="E6" s="0" t="n">
        <f aca="false">(A7-A6)*C6</f>
        <v>3.6</v>
      </c>
      <c r="J6" s="0" t="n">
        <f aca="false">(A7-A6)*(B6+B7)/2</f>
        <v>6.3</v>
      </c>
    </row>
    <row r="7" customFormat="false" ht="13.8" hidden="false" customHeight="false" outlineLevel="0" collapsed="false">
      <c r="A7" s="0" t="n">
        <v>70</v>
      </c>
      <c r="B7" s="0" t="n">
        <v>0.66</v>
      </c>
      <c r="C7" s="0" t="n">
        <f aca="false">(B7)^2</f>
        <v>0.4356</v>
      </c>
      <c r="E7" s="0" t="n">
        <f aca="false">(A8-A7)*C7</f>
        <v>4.356</v>
      </c>
      <c r="J7" s="0" t="n">
        <f aca="false">(A8-A7)*(B7+B8)/2</f>
        <v>6.9</v>
      </c>
    </row>
    <row r="8" customFormat="false" ht="13.8" hidden="false" customHeight="false" outlineLevel="0" collapsed="false">
      <c r="A8" s="0" t="n">
        <v>80</v>
      </c>
      <c r="B8" s="0" t="n">
        <v>0.72</v>
      </c>
      <c r="C8" s="0" t="n">
        <f aca="false">(B8)^2</f>
        <v>0.5184</v>
      </c>
      <c r="E8" s="0" t="n">
        <f aca="false">(A9-A8)*C8</f>
        <v>5.184</v>
      </c>
      <c r="J8" s="0" t="n">
        <f aca="false">(A9-A8)*(B8+B9)/2</f>
        <v>7.3</v>
      </c>
    </row>
    <row r="9" customFormat="false" ht="13.8" hidden="false" customHeight="false" outlineLevel="0" collapsed="false">
      <c r="A9" s="0" t="n">
        <v>90</v>
      </c>
      <c r="B9" s="0" t="n">
        <v>0.74</v>
      </c>
      <c r="C9" s="0" t="n">
        <f aca="false">(B9)^2</f>
        <v>0.5476</v>
      </c>
      <c r="E9" s="0" t="n">
        <f aca="false">(A10-A9)*C9</f>
        <v>5.476</v>
      </c>
      <c r="J9" s="0" t="n">
        <f aca="false">(A10-A9)*(B9+B10)/2</f>
        <v>7.7</v>
      </c>
    </row>
    <row r="10" customFormat="false" ht="13.8" hidden="false" customHeight="false" outlineLevel="0" collapsed="false">
      <c r="A10" s="0" t="n">
        <v>100</v>
      </c>
      <c r="B10" s="0" t="n">
        <v>0.8</v>
      </c>
      <c r="C10" s="0" t="n">
        <f aca="false">(B10)^2</f>
        <v>0.64</v>
      </c>
      <c r="E10" s="0" t="n">
        <f aca="false">(A11-A10)*C10</f>
        <v>64</v>
      </c>
      <c r="J10" s="0" t="n">
        <f aca="false">(A11-A10)*(B10+B11)/2</f>
        <v>108.5</v>
      </c>
    </row>
    <row r="11" customFormat="false" ht="13.8" hidden="false" customHeight="false" outlineLevel="0" collapsed="false">
      <c r="A11" s="0" t="n">
        <v>200</v>
      </c>
      <c r="B11" s="0" t="n">
        <v>1.37</v>
      </c>
      <c r="C11" s="0" t="n">
        <f aca="false">(B11)^2</f>
        <v>1.8769</v>
      </c>
      <c r="E11" s="0" t="n">
        <f aca="false">(A12-A11)*C11</f>
        <v>187.69</v>
      </c>
      <c r="J11" s="0" t="n">
        <f aca="false">(A12-A11)*(B11+B12)/2</f>
        <v>163</v>
      </c>
    </row>
    <row r="12" customFormat="false" ht="13.8" hidden="false" customHeight="false" outlineLevel="0" collapsed="false">
      <c r="A12" s="0" t="n">
        <v>300</v>
      </c>
      <c r="B12" s="0" t="n">
        <v>1.89</v>
      </c>
      <c r="C12" s="0" t="n">
        <f aca="false">(B12)^2</f>
        <v>3.5721</v>
      </c>
      <c r="E12" s="0" t="n">
        <f aca="false">(A13-A12)*C12</f>
        <v>357.21</v>
      </c>
      <c r="J12" s="0" t="n">
        <f aca="false">(A13-A12)*(B12+B13)/2</f>
        <v>214.5</v>
      </c>
    </row>
    <row r="13" customFormat="false" ht="13.8" hidden="false" customHeight="false" outlineLevel="0" collapsed="false">
      <c r="A13" s="0" t="n">
        <v>400</v>
      </c>
      <c r="B13" s="0" t="n">
        <v>2.4</v>
      </c>
      <c r="C13" s="0" t="n">
        <f aca="false">(B13)^2</f>
        <v>5.76</v>
      </c>
      <c r="E13" s="0" t="n">
        <f aca="false">(A14-A13)*C13</f>
        <v>576</v>
      </c>
      <c r="J13" s="0" t="n">
        <f aca="false">(A14-A13)*(B13+B14)/2</f>
        <v>266</v>
      </c>
    </row>
    <row r="14" customFormat="false" ht="13.8" hidden="false" customHeight="false" outlineLevel="0" collapsed="false">
      <c r="A14" s="0" t="n">
        <v>500</v>
      </c>
      <c r="B14" s="0" t="n">
        <v>2.92</v>
      </c>
      <c r="C14" s="0" t="n">
        <f aca="false">(B14)^2</f>
        <v>8.5264</v>
      </c>
      <c r="E14" s="0" t="n">
        <f aca="false">(A15-A14)*C14</f>
        <v>852.64</v>
      </c>
      <c r="J14" s="0" t="n">
        <f aca="false">(A15-A14)*(B14+B15)/2</f>
        <v>319</v>
      </c>
    </row>
    <row r="15" customFormat="false" ht="13.8" hidden="false" customHeight="false" outlineLevel="0" collapsed="false">
      <c r="A15" s="0" t="n">
        <v>600</v>
      </c>
      <c r="B15" s="0" t="n">
        <v>3.46</v>
      </c>
      <c r="C15" s="0" t="n">
        <f aca="false">(B15)^2</f>
        <v>11.9716</v>
      </c>
      <c r="E15" s="0" t="n">
        <f aca="false">(A16-A15)*C15</f>
        <v>1197.16</v>
      </c>
      <c r="J15" s="0" t="n">
        <f aca="false">(A16-A15)*(B15+B16)/2</f>
        <v>360.5</v>
      </c>
    </row>
    <row r="16" customFormat="false" ht="13.8" hidden="false" customHeight="false" outlineLevel="0" collapsed="false">
      <c r="A16" s="0" t="n">
        <v>700</v>
      </c>
      <c r="B16" s="0" t="n">
        <v>3.75</v>
      </c>
      <c r="C16" s="0" t="n">
        <f aca="false">(B16)^2</f>
        <v>14.0625</v>
      </c>
      <c r="E16" s="0" t="n">
        <f aca="false">(A17-A16)*C16</f>
        <v>1406.25</v>
      </c>
      <c r="J16" s="0" t="n">
        <f aca="false">(A17-A16)*(B16+B17)/2</f>
        <v>397</v>
      </c>
    </row>
    <row r="17" customFormat="false" ht="13.8" hidden="false" customHeight="false" outlineLevel="0" collapsed="false">
      <c r="A17" s="0" t="n">
        <v>800</v>
      </c>
      <c r="B17" s="0" t="n">
        <v>4.19</v>
      </c>
      <c r="C17" s="0" t="n">
        <f aca="false">(B17)^2</f>
        <v>17.5561</v>
      </c>
      <c r="E17" s="0" t="n">
        <f aca="false">(A18-A17)*C17</f>
        <v>1755.61</v>
      </c>
      <c r="J17" s="0" t="n">
        <f aca="false">(A18-A17)*(B17+B18)/2</f>
        <v>439</v>
      </c>
    </row>
    <row r="18" customFormat="false" ht="13.8" hidden="false" customHeight="false" outlineLevel="0" collapsed="false">
      <c r="A18" s="0" t="n">
        <v>900</v>
      </c>
      <c r="B18" s="0" t="n">
        <v>4.59</v>
      </c>
      <c r="C18" s="0" t="n">
        <f aca="false">(B18)^2</f>
        <v>21.0681</v>
      </c>
      <c r="E18" s="0" t="n">
        <f aca="false">(A19-A18)*C18</f>
        <v>2106.81</v>
      </c>
      <c r="J18" s="0" t="n">
        <f aca="false">(A19-A18)*(B18+B19)/2</f>
        <v>479.5</v>
      </c>
    </row>
    <row r="19" customFormat="false" ht="13.8" hidden="false" customHeight="false" outlineLevel="0" collapsed="false">
      <c r="A19" s="0" t="n">
        <v>1000</v>
      </c>
      <c r="B19" s="0" t="n">
        <v>5</v>
      </c>
      <c r="C19" s="0" t="n">
        <f aca="false">(B19)^2</f>
        <v>25</v>
      </c>
      <c r="E19" s="0" t="n">
        <f aca="false">(A20-A19)*C19</f>
        <v>2500</v>
      </c>
      <c r="J19" s="0" t="n">
        <f aca="false">(A20-A19)*(B19+B20)/2</f>
        <v>509.5</v>
      </c>
    </row>
    <row r="20" customFormat="false" ht="13.8" hidden="false" customHeight="false" outlineLevel="0" collapsed="false">
      <c r="A20" s="0" t="n">
        <v>1100</v>
      </c>
      <c r="B20" s="0" t="n">
        <v>5.19</v>
      </c>
      <c r="C20" s="0" t="n">
        <f aca="false">(B20)^2</f>
        <v>26.9361</v>
      </c>
      <c r="E20" s="0" t="n">
        <f aca="false">(A21-A20)*C20</f>
        <v>2693.61</v>
      </c>
      <c r="J20" s="0" t="n">
        <f aca="false">(A21-A20)*(B20+B21)/2</f>
        <v>529.5</v>
      </c>
    </row>
    <row r="21" customFormat="false" ht="13.8" hidden="false" customHeight="false" outlineLevel="0" collapsed="false">
      <c r="A21" s="0" t="n">
        <v>1200</v>
      </c>
      <c r="B21" s="0" t="n">
        <v>5.4</v>
      </c>
      <c r="C21" s="0" t="n">
        <f aca="false">(B21)^2</f>
        <v>29.16</v>
      </c>
      <c r="E21" s="0" t="n">
        <f aca="false">(A22-A21)*C21</f>
        <v>2916</v>
      </c>
      <c r="J21" s="0" t="n">
        <f aca="false">(A22-A21)*(B21+B22)/2</f>
        <v>547.5</v>
      </c>
    </row>
    <row r="22" customFormat="false" ht="13.8" hidden="false" customHeight="false" outlineLevel="0" collapsed="false">
      <c r="A22" s="0" t="n">
        <v>1300</v>
      </c>
      <c r="B22" s="0" t="n">
        <v>5.55</v>
      </c>
      <c r="C22" s="0" t="n">
        <f aca="false">(B22)^2</f>
        <v>30.8025</v>
      </c>
      <c r="E22" s="0" t="n">
        <f aca="false">(A23-A22)*C22</f>
        <v>3080.25</v>
      </c>
      <c r="J22" s="0" t="n">
        <f aca="false">(A23-A22)*(B22+B23)/2</f>
        <v>563</v>
      </c>
    </row>
    <row r="23" customFormat="false" ht="13.8" hidden="false" customHeight="false" outlineLevel="0" collapsed="false">
      <c r="A23" s="0" t="n">
        <v>1400</v>
      </c>
      <c r="B23" s="0" t="n">
        <v>5.71</v>
      </c>
      <c r="C23" s="0" t="n">
        <f aca="false">(B23)^2</f>
        <v>32.6041</v>
      </c>
      <c r="E23" s="0" t="n">
        <f aca="false">(A24-A23)*C23</f>
        <v>3260.41</v>
      </c>
      <c r="J23" s="0" t="n">
        <f aca="false">(A24-A23)*(B23+B24)/2</f>
        <v>571</v>
      </c>
    </row>
    <row r="24" customFormat="false" ht="13.8" hidden="false" customHeight="false" outlineLevel="0" collapsed="false">
      <c r="A24" s="0" t="n">
        <v>1500</v>
      </c>
      <c r="B24" s="0" t="n">
        <v>5.71</v>
      </c>
      <c r="C24" s="0" t="n">
        <f aca="false">(B24)^2</f>
        <v>32.6041</v>
      </c>
      <c r="E24" s="0" t="n">
        <f aca="false">(A25-A24)*C24</f>
        <v>3260.41</v>
      </c>
      <c r="J24" s="0" t="n">
        <f aca="false">(A25-A24)*(B24+B25)/2</f>
        <v>575.5</v>
      </c>
    </row>
    <row r="25" customFormat="false" ht="13.8" hidden="false" customHeight="false" outlineLevel="0" collapsed="false">
      <c r="A25" s="0" t="n">
        <v>1600</v>
      </c>
      <c r="B25" s="0" t="n">
        <v>5.8</v>
      </c>
      <c r="C25" s="0" t="n">
        <f aca="false">(B25)^2</f>
        <v>33.64</v>
      </c>
      <c r="E25" s="0" t="n">
        <f aca="false">(A26-A25)*C25</f>
        <v>3364</v>
      </c>
      <c r="J25" s="0" t="n">
        <f aca="false">(A26-A25)*(B25+B26)/2</f>
        <v>578</v>
      </c>
    </row>
    <row r="26" customFormat="false" ht="13.8" hidden="false" customHeight="false" outlineLevel="0" collapsed="false">
      <c r="A26" s="0" t="n">
        <v>1700</v>
      </c>
      <c r="B26" s="0" t="n">
        <v>5.76</v>
      </c>
      <c r="C26" s="0" t="n">
        <f aca="false">(B26)^2</f>
        <v>33.1776</v>
      </c>
      <c r="E26" s="0" t="n">
        <f aca="false">(A27-A26)*C26</f>
        <v>3317.76</v>
      </c>
      <c r="J26" s="0" t="n">
        <f aca="false">(A27-A26)*(B26+B27)/2</f>
        <v>571.5</v>
      </c>
    </row>
    <row r="27" customFormat="false" ht="13.8" hidden="false" customHeight="false" outlineLevel="0" collapsed="false">
      <c r="A27" s="0" t="n">
        <v>1800</v>
      </c>
      <c r="B27" s="0" t="n">
        <v>5.67</v>
      </c>
      <c r="C27" s="0" t="n">
        <f aca="false">(B27)^2</f>
        <v>32.1489</v>
      </c>
      <c r="E27" s="0" t="n">
        <f aca="false">(A28-A27)*C27</f>
        <v>3214.89</v>
      </c>
      <c r="J27" s="0" t="n">
        <f aca="false">(A28-A27)*(B27+B28)/2</f>
        <v>565</v>
      </c>
    </row>
    <row r="28" customFormat="false" ht="13.8" hidden="false" customHeight="false" outlineLevel="0" collapsed="false">
      <c r="A28" s="0" t="n">
        <v>1900</v>
      </c>
      <c r="B28" s="0" t="n">
        <v>5.63</v>
      </c>
      <c r="C28" s="0" t="n">
        <f aca="false">(B28)^2</f>
        <v>31.6969</v>
      </c>
      <c r="E28" s="0" t="n">
        <f aca="false">(A29-A28)*C28</f>
        <v>3169.69</v>
      </c>
      <c r="J28" s="0" t="n">
        <f aca="false">(A29-A28)*(B28+B29)/2</f>
        <v>557</v>
      </c>
    </row>
    <row r="29" customFormat="false" ht="13.8" hidden="false" customHeight="false" outlineLevel="0" collapsed="false">
      <c r="A29" s="0" t="n">
        <v>2000</v>
      </c>
      <c r="B29" s="0" t="n">
        <v>5.51</v>
      </c>
      <c r="C29" s="0" t="n">
        <f aca="false">(B29)^2</f>
        <v>30.3601</v>
      </c>
      <c r="E29" s="0" t="n">
        <f aca="false">(A30-A29)*C29</f>
        <v>3036.01</v>
      </c>
      <c r="J29" s="0" t="n">
        <f aca="false">(A30-A29)*(B29+B30)/2</f>
        <v>541.5</v>
      </c>
    </row>
    <row r="30" customFormat="false" ht="13.8" hidden="false" customHeight="false" outlineLevel="0" collapsed="false">
      <c r="A30" s="0" t="n">
        <v>2100</v>
      </c>
      <c r="B30" s="0" t="n">
        <v>5.32</v>
      </c>
      <c r="C30" s="0" t="n">
        <f aca="false">(B30)^2</f>
        <v>28.3024</v>
      </c>
      <c r="E30" s="0" t="n">
        <f aca="false">(A31-A30)*C30</f>
        <v>2830.24</v>
      </c>
      <c r="J30" s="0" t="n">
        <f aca="false">(A31-A30)*(B30+B31)/2</f>
        <v>525.5</v>
      </c>
    </row>
    <row r="31" customFormat="false" ht="13.8" hidden="false" customHeight="false" outlineLevel="0" collapsed="false">
      <c r="A31" s="0" t="n">
        <v>2200</v>
      </c>
      <c r="B31" s="0" t="n">
        <v>5.19</v>
      </c>
      <c r="C31" s="0" t="n">
        <f aca="false">(B31)^2</f>
        <v>26.9361</v>
      </c>
      <c r="E31" s="0" t="n">
        <f aca="false">(A32-A31)*C31</f>
        <v>2693.61</v>
      </c>
      <c r="J31" s="0" t="n">
        <f aca="false">(A32-A31)*(B31+B32)/2</f>
        <v>515</v>
      </c>
    </row>
    <row r="32" customFormat="false" ht="13.8" hidden="false" customHeight="false" outlineLevel="0" collapsed="false">
      <c r="A32" s="0" t="n">
        <v>2300</v>
      </c>
      <c r="B32" s="0" t="n">
        <v>5.11</v>
      </c>
      <c r="C32" s="0" t="n">
        <f aca="false">(B32)^2</f>
        <v>26.1121</v>
      </c>
      <c r="E32" s="0" t="n">
        <f aca="false">(A33-A32)*C32</f>
        <v>2611.21</v>
      </c>
      <c r="J32" s="0" t="n">
        <f aca="false">(A33-A32)*(B32+B33)/2</f>
        <v>505.5</v>
      </c>
    </row>
    <row r="33" customFormat="false" ht="13.8" hidden="false" customHeight="false" outlineLevel="0" collapsed="false">
      <c r="A33" s="0" t="n">
        <v>2400</v>
      </c>
      <c r="B33" s="0" t="n">
        <v>5</v>
      </c>
      <c r="C33" s="0" t="n">
        <f aca="false">(B33)^2</f>
        <v>25</v>
      </c>
      <c r="E33" s="0" t="n">
        <f aca="false">(A34-A33)*C33</f>
        <v>2500</v>
      </c>
      <c r="J33" s="0" t="n">
        <f aca="false">(A34-A33)*(B33+B34)/2</f>
        <v>490</v>
      </c>
    </row>
    <row r="34" customFormat="false" ht="13.8" hidden="false" customHeight="false" outlineLevel="0" collapsed="false">
      <c r="A34" s="0" t="n">
        <v>2500</v>
      </c>
      <c r="B34" s="0" t="n">
        <v>4.8</v>
      </c>
      <c r="C34" s="0" t="n">
        <f aca="false">(B34)^2</f>
        <v>23.04</v>
      </c>
      <c r="E34" s="0" t="n">
        <f aca="false">(A35-A34)*C34</f>
        <v>2304</v>
      </c>
      <c r="J34" s="0" t="n">
        <f aca="false">(A35-A34)*(B34+B35)/2</f>
        <v>471.5</v>
      </c>
    </row>
    <row r="35" customFormat="false" ht="13.8" hidden="false" customHeight="false" outlineLevel="0" collapsed="false">
      <c r="A35" s="0" t="n">
        <v>2600</v>
      </c>
      <c r="B35" s="0" t="n">
        <v>4.63</v>
      </c>
      <c r="C35" s="0" t="n">
        <f aca="false">(B35)^2</f>
        <v>21.4369</v>
      </c>
      <c r="E35" s="0" t="n">
        <f aca="false">(A36-A35)*C35</f>
        <v>2143.69</v>
      </c>
      <c r="J35" s="0" t="n">
        <f aca="false">(A36-A35)*(B35+B36)/2</f>
        <v>457</v>
      </c>
    </row>
    <row r="36" customFormat="false" ht="13.8" hidden="false" customHeight="false" outlineLevel="0" collapsed="false">
      <c r="A36" s="0" t="n">
        <v>2700</v>
      </c>
      <c r="B36" s="0" t="n">
        <v>4.51</v>
      </c>
      <c r="C36" s="0" t="n">
        <f aca="false">(B36)^2</f>
        <v>20.3401</v>
      </c>
      <c r="E36" s="0" t="n">
        <f aca="false">(A37-A36)*C36</f>
        <v>2034.01</v>
      </c>
      <c r="J36" s="0" t="n">
        <f aca="false">(A37-A36)*(B36+B37)/2</f>
        <v>447.5</v>
      </c>
    </row>
    <row r="37" customFormat="false" ht="13.8" hidden="false" customHeight="false" outlineLevel="0" collapsed="false">
      <c r="A37" s="0" t="n">
        <v>2800</v>
      </c>
      <c r="B37" s="0" t="n">
        <v>4.44</v>
      </c>
      <c r="C37" s="0" t="n">
        <f aca="false">(B37)^2</f>
        <v>19.7136</v>
      </c>
      <c r="E37" s="0" t="n">
        <f aca="false">(A38-A37)*C37</f>
        <v>1971.36</v>
      </c>
      <c r="J37" s="0" t="n">
        <f aca="false">(A38-A37)*(B37+B38)/2</f>
        <v>436</v>
      </c>
    </row>
    <row r="38" customFormat="false" ht="13.8" hidden="false" customHeight="false" outlineLevel="0" collapsed="false">
      <c r="A38" s="0" t="n">
        <v>2900</v>
      </c>
      <c r="B38" s="0" t="n">
        <v>4.28</v>
      </c>
      <c r="C38" s="0" t="n">
        <f aca="false">(B38)^2</f>
        <v>18.3184</v>
      </c>
      <c r="E38" s="0" t="n">
        <f aca="false">(A39-A38)*C38</f>
        <v>1831.84</v>
      </c>
      <c r="J38" s="0" t="n">
        <f aca="false">(A39-A38)*(B38+B39)/2</f>
        <v>423.5</v>
      </c>
    </row>
    <row r="39" customFormat="false" ht="13.8" hidden="false" customHeight="false" outlineLevel="0" collapsed="false">
      <c r="A39" s="0" t="n">
        <v>3000</v>
      </c>
      <c r="B39" s="0" t="n">
        <v>4.19</v>
      </c>
      <c r="C39" s="0" t="n">
        <f aca="false">(B39)^2</f>
        <v>17.5561</v>
      </c>
      <c r="E39" s="0" t="n">
        <f aca="false">(A40-A39)*C39</f>
        <v>8778.05</v>
      </c>
      <c r="J39" s="0" t="n">
        <f aca="false">(A40-A39)*(B39+B40)/2</f>
        <v>1945</v>
      </c>
    </row>
    <row r="40" customFormat="false" ht="13.8" hidden="false" customHeight="false" outlineLevel="0" collapsed="false">
      <c r="A40" s="0" t="n">
        <v>3500</v>
      </c>
      <c r="B40" s="0" t="n">
        <v>3.59</v>
      </c>
      <c r="C40" s="0" t="n">
        <f aca="false">(B40)^2</f>
        <v>12.8881</v>
      </c>
      <c r="E40" s="0" t="n">
        <f aca="false">(A41-A40)*C40</f>
        <v>6444.05</v>
      </c>
      <c r="J40" s="0" t="n">
        <f aca="false">(A41-A40)*(B40+B41)/2</f>
        <v>1675</v>
      </c>
    </row>
    <row r="41" customFormat="false" ht="13.8" hidden="false" customHeight="false" outlineLevel="0" collapsed="false">
      <c r="A41" s="0" t="n">
        <v>4000</v>
      </c>
      <c r="B41" s="0" t="n">
        <v>3.11</v>
      </c>
      <c r="C41" s="0" t="n">
        <f aca="false">(B41)^2</f>
        <v>9.6721</v>
      </c>
      <c r="E41" s="0" t="n">
        <f aca="false">(A42-A41)*C41</f>
        <v>4836.05</v>
      </c>
      <c r="J41" s="0" t="n">
        <f aca="false">(A42-A41)*(B41+B42)/2</f>
        <v>1465</v>
      </c>
    </row>
    <row r="42" customFormat="false" ht="13.8" hidden="false" customHeight="false" outlineLevel="0" collapsed="false">
      <c r="A42" s="0" t="n">
        <v>4500</v>
      </c>
      <c r="B42" s="0" t="n">
        <v>2.75</v>
      </c>
      <c r="C42" s="0" t="n">
        <f aca="false">(B42)^2</f>
        <v>7.5625</v>
      </c>
      <c r="E42" s="0" t="n">
        <f aca="false">(A43-A42)*C42</f>
        <v>3781.25</v>
      </c>
      <c r="J42" s="0" t="n">
        <f aca="false">(A43-A42)*(B42+B43)/2</f>
        <v>1275</v>
      </c>
    </row>
    <row r="43" customFormat="false" ht="13.8" hidden="false" customHeight="false" outlineLevel="0" collapsed="false">
      <c r="A43" s="0" t="n">
        <v>5000</v>
      </c>
      <c r="B43" s="0" t="n">
        <v>2.35</v>
      </c>
      <c r="C43" s="0" t="n">
        <f aca="false">(B43)^2</f>
        <v>5.5225</v>
      </c>
      <c r="E43" s="0" t="n">
        <f aca="false">(A44-A43)*C43</f>
        <v>2761.25</v>
      </c>
      <c r="J43" s="0" t="n">
        <f aca="false">(A44-A43)*(B43+B44)/2</f>
        <v>1127.5</v>
      </c>
    </row>
    <row r="44" customFormat="false" ht="13.8" hidden="false" customHeight="false" outlineLevel="0" collapsed="false">
      <c r="A44" s="0" t="n">
        <v>5500</v>
      </c>
      <c r="B44" s="0" t="n">
        <v>2.16</v>
      </c>
      <c r="C44" s="0" t="n">
        <f aca="false">(B44)^2</f>
        <v>4.6656</v>
      </c>
      <c r="E44" s="0" t="n">
        <f aca="false">(A45-A44)*C44</f>
        <v>2332.8</v>
      </c>
      <c r="J44" s="0" t="n">
        <f aca="false">(A45-A44)*(B44+B45)/2</f>
        <v>1017.5</v>
      </c>
    </row>
    <row r="45" customFormat="false" ht="13.8" hidden="false" customHeight="false" outlineLevel="0" collapsed="false">
      <c r="A45" s="0" t="n">
        <v>6000</v>
      </c>
      <c r="B45" s="0" t="n">
        <v>1.91</v>
      </c>
      <c r="C45" s="0" t="n">
        <f aca="false">(B45)^2</f>
        <v>3.6481</v>
      </c>
      <c r="E45" s="0" t="n">
        <f aca="false">(A46-A45)*C45</f>
        <v>3648.1</v>
      </c>
      <c r="J45" s="0" t="n">
        <f aca="false">(A46-A45)*(B45+B46)/2</f>
        <v>1705</v>
      </c>
    </row>
    <row r="46" customFormat="false" ht="13.8" hidden="false" customHeight="false" outlineLevel="0" collapsed="false">
      <c r="A46" s="0" t="n">
        <v>7000</v>
      </c>
      <c r="B46" s="0" t="n">
        <v>1.5</v>
      </c>
      <c r="C46" s="0" t="n">
        <f aca="false">(B46)^2</f>
        <v>2.25</v>
      </c>
      <c r="E46" s="0" t="n">
        <f aca="false">(A47-A46)*C46</f>
        <v>2250</v>
      </c>
      <c r="J46" s="0" t="n">
        <f aca="false">(A47-A46)*(B46+B47)/2</f>
        <v>1395</v>
      </c>
    </row>
    <row r="47" customFormat="false" ht="13.8" hidden="false" customHeight="false" outlineLevel="0" collapsed="false">
      <c r="A47" s="0" t="n">
        <v>8000</v>
      </c>
      <c r="B47" s="0" t="n">
        <v>1.29</v>
      </c>
      <c r="C47" s="0" t="n">
        <f aca="false">(B47)^2</f>
        <v>1.6641</v>
      </c>
      <c r="E47" s="0" t="n">
        <f aca="false">(A48-A47)*C47</f>
        <v>1664.1</v>
      </c>
      <c r="J47" s="0" t="n">
        <f aca="false">(A48-A47)*(B47+B48)/2</f>
        <v>1185</v>
      </c>
    </row>
    <row r="48" customFormat="false" ht="13.8" hidden="false" customHeight="false" outlineLevel="0" collapsed="false">
      <c r="A48" s="0" t="n">
        <v>9000</v>
      </c>
      <c r="B48" s="0" t="n">
        <v>1.08</v>
      </c>
      <c r="C48" s="0" t="n">
        <f aca="false">(B48)^2</f>
        <v>1.1664</v>
      </c>
      <c r="E48" s="0" t="n">
        <f aca="false">(A49-A48)*C48</f>
        <v>1166.4</v>
      </c>
      <c r="J48" s="0" t="n">
        <f aca="false">(A49-A48)*(B48+B49)/2</f>
        <v>1000</v>
      </c>
    </row>
    <row r="49" customFormat="false" ht="13.8" hidden="false" customHeight="false" outlineLevel="0" collapsed="false">
      <c r="A49" s="0" t="n">
        <v>10000</v>
      </c>
      <c r="B49" s="0" t="n">
        <v>0.92</v>
      </c>
      <c r="C49" s="0" t="n">
        <f aca="false">(B49)^2</f>
        <v>0.8464</v>
      </c>
      <c r="E49" s="0" t="n">
        <f aca="false">(A50-A49)*C49</f>
        <v>1692.8</v>
      </c>
      <c r="J49" s="0" t="n">
        <f aca="false">(A50-A49)*(B49+B50)/2</f>
        <v>1700</v>
      </c>
    </row>
    <row r="50" customFormat="false" ht="13.8" hidden="false" customHeight="false" outlineLevel="0" collapsed="false">
      <c r="A50" s="0" t="n">
        <v>12000</v>
      </c>
      <c r="B50" s="0" t="n">
        <v>0.78</v>
      </c>
      <c r="C50" s="0" t="n">
        <f aca="false">(B50)^2</f>
        <v>0.6084</v>
      </c>
      <c r="E50" s="0" t="n">
        <f aca="false">(A51-A50)*C50</f>
        <v>1216.8</v>
      </c>
      <c r="J50" s="0" t="n">
        <f aca="false">(A51-A50)*(B50+B51)/2</f>
        <v>1380</v>
      </c>
    </row>
    <row r="51" customFormat="false" ht="13.8" hidden="false" customHeight="false" outlineLevel="0" collapsed="false">
      <c r="A51" s="0" t="n">
        <v>14000</v>
      </c>
      <c r="B51" s="0" t="n">
        <v>0.6</v>
      </c>
      <c r="C51" s="0" t="n">
        <f aca="false">(B51)^2</f>
        <v>0.36</v>
      </c>
      <c r="E51" s="0" t="n">
        <f aca="false">(A52-A51)*C51</f>
        <v>720</v>
      </c>
      <c r="J51" s="0" t="n">
        <f aca="false">(A52-A51)*(B51+B52)/2</f>
        <v>1000</v>
      </c>
    </row>
    <row r="52" customFormat="false" ht="13.8" hidden="false" customHeight="false" outlineLevel="0" collapsed="false">
      <c r="A52" s="0" t="n">
        <v>16000</v>
      </c>
      <c r="B52" s="0" t="n">
        <v>0.4</v>
      </c>
      <c r="C52" s="0" t="n">
        <f aca="false">(B52)^2</f>
        <v>0.16</v>
      </c>
      <c r="E52" s="0" t="n">
        <f aca="false">(A53-A52)*C52</f>
        <v>320</v>
      </c>
      <c r="J52" s="0" t="n">
        <f aca="false">(A53-A52)*(B52+B53)/2</f>
        <v>740</v>
      </c>
    </row>
    <row r="53" customFormat="false" ht="13.8" hidden="false" customHeight="false" outlineLevel="0" collapsed="false">
      <c r="A53" s="0" t="n">
        <v>18000</v>
      </c>
      <c r="B53" s="0" t="n">
        <v>0.34</v>
      </c>
      <c r="C53" s="0" t="n">
        <f aca="false">(B53)^2</f>
        <v>0.1156</v>
      </c>
      <c r="E53" s="0" t="n">
        <f aca="false">(A54-A53)*C53</f>
        <v>231.2</v>
      </c>
      <c r="J53" s="0" t="n">
        <f aca="false">(A54-A53)*(B53+B54)/2</f>
        <v>800</v>
      </c>
    </row>
    <row r="54" customFormat="false" ht="13.8" hidden="false" customHeight="false" outlineLevel="0" collapsed="false">
      <c r="A54" s="0" t="n">
        <v>20000</v>
      </c>
      <c r="B54" s="0" t="n">
        <v>0.46</v>
      </c>
      <c r="C54" s="0" t="n">
        <f aca="false">(B54)^2</f>
        <v>0.2116</v>
      </c>
    </row>
    <row r="60" customFormat="false" ht="16.4" hidden="false" customHeight="false" outlineLevel="0" collapsed="false">
      <c r="J60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3.5"/>
  <cols>
    <col collapsed="false" hidden="false" max="10" min="1" style="0" width="8.5748987854251"/>
    <col collapsed="false" hidden="false" max="11" min="11" style="0" width="9.50607287449393"/>
    <col collapsed="false" hidden="false" max="1025" min="12" style="0" width="8.5748987854251"/>
  </cols>
  <sheetData>
    <row r="2" customFormat="false" ht="13.5" hidden="false" customHeight="false" outlineLevel="0" collapsed="false">
      <c r="B2" s="0" t="n">
        <v>10000</v>
      </c>
      <c r="C2" s="0" t="n">
        <v>22000</v>
      </c>
      <c r="D2" s="0" t="n">
        <v>56000</v>
      </c>
      <c r="E2" s="0" t="n">
        <v>100000</v>
      </c>
      <c r="F2" s="0" t="n">
        <v>220000</v>
      </c>
      <c r="G2" s="0" t="n">
        <v>560000</v>
      </c>
      <c r="H2" s="0" t="n">
        <v>1000000</v>
      </c>
      <c r="I2" s="0" t="n">
        <v>2200000</v>
      </c>
      <c r="J2" s="0" t="n">
        <v>5600000</v>
      </c>
      <c r="K2" s="0" t="n">
        <v>10000000</v>
      </c>
    </row>
    <row r="3" customFormat="false" ht="13.5" hidden="false" customHeight="false" outlineLevel="0" collapsed="false">
      <c r="A3" s="0" t="n">
        <v>1</v>
      </c>
      <c r="B3" s="0" t="n">
        <v>0.286</v>
      </c>
      <c r="C3" s="0" t="n">
        <v>0.404</v>
      </c>
      <c r="D3" s="0" t="n">
        <v>0.712</v>
      </c>
      <c r="E3" s="0" t="n">
        <v>0.904</v>
      </c>
      <c r="F3" s="0" t="n">
        <v>1.12</v>
      </c>
      <c r="G3" s="0" t="n">
        <v>2.18</v>
      </c>
      <c r="H3" s="0" t="n">
        <v>2.16</v>
      </c>
      <c r="I3" s="0" t="n">
        <v>2.38</v>
      </c>
      <c r="J3" s="0" t="n">
        <v>2.53</v>
      </c>
      <c r="K3" s="0" t="n">
        <v>1.98</v>
      </c>
    </row>
    <row r="4" customFormat="false" ht="13.5" hidden="false" customHeight="false" outlineLevel="0" collapsed="false">
      <c r="A4" s="0" t="n">
        <v>2</v>
      </c>
      <c r="B4" s="0" t="n">
        <v>0.228</v>
      </c>
      <c r="C4" s="0" t="n">
        <v>0.46</v>
      </c>
      <c r="D4" s="0" t="n">
        <v>0.736</v>
      </c>
      <c r="E4" s="0" t="n">
        <v>0.848</v>
      </c>
      <c r="F4" s="0" t="n">
        <v>1.39</v>
      </c>
      <c r="G4" s="0" t="n">
        <v>2.16</v>
      </c>
      <c r="H4" s="0" t="n">
        <v>2.09</v>
      </c>
      <c r="I4" s="0" t="n">
        <v>2.53</v>
      </c>
      <c r="J4" s="0" t="n">
        <v>2.31</v>
      </c>
      <c r="K4" s="0" t="n">
        <v>2.18</v>
      </c>
    </row>
    <row r="5" customFormat="false" ht="13.5" hidden="false" customHeight="false" outlineLevel="0" collapsed="false">
      <c r="A5" s="0" t="n">
        <v>3</v>
      </c>
      <c r="B5" s="0" t="n">
        <v>0.264</v>
      </c>
      <c r="C5" s="0" t="n">
        <v>0.408</v>
      </c>
      <c r="D5" s="0" t="n">
        <v>0.76</v>
      </c>
      <c r="E5" s="0" t="n">
        <v>0.944</v>
      </c>
      <c r="F5" s="0" t="n">
        <v>1.37</v>
      </c>
      <c r="G5" s="0" t="n">
        <v>1.98</v>
      </c>
      <c r="H5" s="0" t="n">
        <v>2.24</v>
      </c>
      <c r="I5" s="0" t="n">
        <v>2.51</v>
      </c>
      <c r="J5" s="0" t="n">
        <v>2.38</v>
      </c>
      <c r="K5" s="0" t="n">
        <v>2.09</v>
      </c>
    </row>
    <row r="6" customFormat="false" ht="13.5" hidden="false" customHeight="false" outlineLevel="0" collapsed="false">
      <c r="B6" s="0" t="n">
        <f aca="false">((B3^2)+(B4^2)+(B5^2))/3</f>
        <v>0.0678253333333333</v>
      </c>
      <c r="C6" s="0" t="n">
        <f aca="false">((C3^2)+(C4^2)+(C5^2))/3</f>
        <v>0.180426666666667</v>
      </c>
      <c r="D6" s="0" t="n">
        <f aca="false">((D3^2)+(D4^2)+(D5^2))/3</f>
        <v>0.54208</v>
      </c>
      <c r="E6" s="0" t="n">
        <f aca="false">((E3^2)+(E4^2)+(E5^2))/3</f>
        <v>0.809152</v>
      </c>
      <c r="F6" s="0" t="n">
        <f aca="false">((F3^2)+(F4^2)+(F5^2))/3</f>
        <v>1.6878</v>
      </c>
      <c r="G6" s="0" t="n">
        <f aca="false">((G3^2)+(G4^2)+(G5^2))/3</f>
        <v>4.44613333333333</v>
      </c>
      <c r="H6" s="0" t="n">
        <f aca="false">((H3^2)+(H4^2)+(H5^2))/3</f>
        <v>4.68376666666667</v>
      </c>
      <c r="I6" s="0" t="n">
        <f aca="false">((I3^2)+(I4^2)+(I5^2))/3</f>
        <v>6.1218</v>
      </c>
      <c r="J6" s="0" t="n">
        <f aca="false">((J3^2)+(J4^2)+(J5^2))/3</f>
        <v>5.80046666666667</v>
      </c>
      <c r="K6" s="0" t="n">
        <f aca="false">((K3^2)+(K4^2)+(K5^2))/3</f>
        <v>4.34696666666667</v>
      </c>
    </row>
    <row r="18" customFormat="false" ht="13.5" hidden="false" customHeight="false" outlineLevel="0" collapsed="false">
      <c r="A18" s="0" t="n">
        <f aca="false">B2</f>
        <v>10000</v>
      </c>
      <c r="B18" s="0" t="n">
        <f aca="false">B6</f>
        <v>0.0678253333333333</v>
      </c>
      <c r="L18" s="0" t="n">
        <f aca="false">3.1*10^(-13)/4/300*7.88*10^(-6)</f>
        <v>2.03566666666667E-021</v>
      </c>
    </row>
    <row r="19" customFormat="false" ht="13.5" hidden="false" customHeight="false" outlineLevel="0" collapsed="false">
      <c r="A19" s="0" t="n">
        <f aca="false">C2</f>
        <v>22000</v>
      </c>
      <c r="B19" s="0" t="n">
        <f aca="false">C6</f>
        <v>0.180426666666667</v>
      </c>
    </row>
    <row r="20" customFormat="false" ht="13.8" hidden="false" customHeight="false" outlineLevel="0" collapsed="false">
      <c r="A20" s="0" t="n">
        <f aca="false">D2</f>
        <v>56000</v>
      </c>
      <c r="B20" s="0" t="n">
        <f aca="false">D6</f>
        <v>0.54208</v>
      </c>
    </row>
    <row r="21" customFormat="false" ht="13.5" hidden="false" customHeight="false" outlineLevel="0" collapsed="false">
      <c r="A21" s="0" t="n">
        <f aca="false">E2</f>
        <v>100000</v>
      </c>
      <c r="B21" s="0" t="n">
        <f aca="false">E6</f>
        <v>0.809152</v>
      </c>
    </row>
    <row r="22" customFormat="false" ht="13.5" hidden="false" customHeight="false" outlineLevel="0" collapsed="false">
      <c r="A22" s="0" t="n">
        <f aca="false">F2</f>
        <v>220000</v>
      </c>
      <c r="B22" s="0" t="n">
        <f aca="false">F6</f>
        <v>1.6878</v>
      </c>
    </row>
    <row r="23" customFormat="false" ht="13.5" hidden="false" customHeight="false" outlineLevel="0" collapsed="false">
      <c r="A23" s="0" t="n">
        <f aca="false">G2</f>
        <v>560000</v>
      </c>
      <c r="B23" s="0" t="n">
        <f aca="false">G6</f>
        <v>4.44613333333333</v>
      </c>
    </row>
    <row r="25" customFormat="false" ht="13.8" hidden="false" customHeight="false" outlineLevel="0" collapsed="false">
      <c r="A25" s="0" t="n">
        <f aca="false">LOG(A18)</f>
        <v>4</v>
      </c>
      <c r="B25" s="0" t="n">
        <f aca="false">LOG(B18/100)</f>
        <v>-3.16860806318418</v>
      </c>
    </row>
    <row r="26" customFormat="false" ht="13.8" hidden="false" customHeight="false" outlineLevel="0" collapsed="false">
      <c r="A26" s="0" t="n">
        <f aca="false">LOG(A19)</f>
        <v>4.34242268082221</v>
      </c>
      <c r="B26" s="0" t="n">
        <f aca="false">LOG(B19/100)</f>
        <v>-2.74369927427576</v>
      </c>
    </row>
    <row r="27" customFormat="false" ht="13.8" hidden="false" customHeight="false" outlineLevel="0" collapsed="false">
      <c r="A27" s="0" t="n">
        <f aca="false">LOG(A20)</f>
        <v>4.7481880270062</v>
      </c>
      <c r="B27" s="0" t="n">
        <f aca="false">LOG(B20/100)</f>
        <v>-2.26593661568541</v>
      </c>
    </row>
    <row r="28" customFormat="false" ht="13.8" hidden="false" customHeight="false" outlineLevel="0" collapsed="false">
      <c r="A28" s="0" t="n">
        <f aca="false">LOG(A21)</f>
        <v>5</v>
      </c>
      <c r="B28" s="0" t="n">
        <f aca="false">LOG(B21/100)</f>
        <v>-2.09196988807799</v>
      </c>
    </row>
    <row r="29" customFormat="false" ht="13.8" hidden="false" customHeight="false" outlineLevel="0" collapsed="false">
      <c r="A29" s="0" t="n">
        <f aca="false">LOG(A22)</f>
        <v>5.34242268082221</v>
      </c>
      <c r="B29" s="0" t="n">
        <f aca="false">LOG(B22/100)</f>
        <v>-1.77267901745116</v>
      </c>
    </row>
    <row r="30" customFormat="false" ht="13.8" hidden="false" customHeight="false" outlineLevel="0" collapsed="false">
      <c r="A30" s="0" t="n">
        <f aca="false">LOG(A23)</f>
        <v>5.7481880270062</v>
      </c>
      <c r="B30" s="0" t="n">
        <f aca="false">LOG(B23/100)</f>
        <v>-1.35201751755636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4" customFormat="false" ht="16.4" hidden="false" customHeight="false" outlineLevel="0" collapsed="false">
      <c r="A34" s="3" t="s">
        <v>11</v>
      </c>
      <c r="B34" s="3" t="s">
        <v>12</v>
      </c>
    </row>
    <row r="35" customFormat="false" ht="13.8" hidden="false" customHeight="false" outlineLevel="0" collapsed="false">
      <c r="A35" s="3" t="n">
        <f aca="false">1/4/300*3.1/10^{13}/10^{5.18}</f>
        <v>1.70679140735296E-021</v>
      </c>
      <c r="B35" s="3" t="n">
        <f aca="false">1.38*10^{-23}</f>
        <v>1.38E-023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>
      <c r="A38" s="0" t="s">
        <v>13</v>
      </c>
    </row>
    <row r="39" customFormat="false" ht="13.8" hidden="false" customHeight="false" outlineLevel="0" collapsed="false">
      <c r="A39" s="0" t="n">
        <f aca="false">A35*((2/1.01*0.01)^2+(0.01/100)^2+(0.1/300)^2+(1/3)^2+(0.01/1000)^(1/2))</f>
        <v>1.95710309104843E-022</v>
      </c>
    </row>
    <row r="42" customFormat="false" ht="13.5" hidden="false" customHeight="false" outlineLevel="0" collapsed="false">
      <c r="C42" s="0" t="n">
        <f aca="false">LOG(3.1/10^{13}/4/B35/300)</f>
        <v>7.27230136138541</v>
      </c>
    </row>
    <row r="44" customFormat="false" ht="13.8" hidden="false" customHeight="false" outlineLevel="0" collapsed="false"/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134139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2016-11-30T01:59:44Z</dcterms:created>
  <dc:creator>Yuragi3</dc:creator>
  <dc:language>en-GB</dc:language>
  <dcterms:modified xsi:type="dcterms:W3CDTF">2017-01-04T21:57:38Z</dcterms:modified>
  <cp:revision>13</cp:revision>
</cp:coreProperties>
</file>