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<sst xmlns="http://schemas.openxmlformats.org/spreadsheetml/2006/main" count="35" uniqueCount="27">
  <si>
    <r>
      <t>1</t>
    </r>
    <r>
      <rPr>
        <sz val="11"/>
        <color rgb="FF000000"/>
        <rFont val="Droid Sans Fallback"/>
        <family val="2"/>
        <charset val="1"/>
      </rPr>
      <t>回目</t>
    </r>
  </si>
  <si>
    <t>(Vpp/mV)^2</t>
  </si>
  <si>
    <t>i/μA</t>
  </si>
  <si>
    <t>log(i)</t>
  </si>
  <si>
    <t>V^2/V</t>
  </si>
  <si>
    <t>(V^2/R)/μA</t>
  </si>
  <si>
    <t>log&lt;I^2&gt;</t>
  </si>
  <si>
    <r>
      <t>2</t>
    </r>
    <r>
      <rPr>
        <sz val="11"/>
        <color rgb="FF000000"/>
        <rFont val="Droid Sans Fallback"/>
        <family val="2"/>
        <charset val="1"/>
      </rPr>
      <t>回目</t>
    </r>
  </si>
  <si>
    <r>
      <t>3</t>
    </r>
    <r>
      <rPr>
        <sz val="11"/>
        <color rgb="FF000000"/>
        <rFont val="Droid Sans Fallback"/>
        <family val="2"/>
        <charset val="1"/>
      </rPr>
      <t>回目</t>
    </r>
  </si>
  <si>
    <t>&lt;i&gt;/μA</t>
  </si>
  <si>
    <t>&lt;I^2&gt;/A^2</t>
  </si>
  <si>
    <r>
      <t>e(</t>
    </r>
    <r>
      <rPr>
        <sz val="11"/>
        <color rgb="FF000000"/>
        <rFont val="Droid Sans Fallback"/>
        <family val="2"/>
        <charset val="1"/>
      </rPr>
      <t>測定値</t>
    </r>
    <r>
      <rPr>
        <sz val="11"/>
        <color rgb="FF000000"/>
        <rFont val="ＭＳ Ｐゴシック"/>
        <family val="2"/>
        <charset val="128"/>
      </rPr>
      <t>)</t>
    </r>
  </si>
  <si>
    <r>
      <t>e(</t>
    </r>
    <r>
      <rPr>
        <sz val="11"/>
        <color rgb="FF000000"/>
        <rFont val="Droid Sans Fallback"/>
        <family val="2"/>
        <charset val="1"/>
      </rPr>
      <t>文献値</t>
    </r>
    <r>
      <rPr>
        <sz val="11"/>
        <color rgb="FF000000"/>
        <rFont val="ＭＳ Ｐゴシック"/>
        <family val="2"/>
        <charset val="128"/>
      </rPr>
      <t>)</t>
    </r>
  </si>
  <si>
    <r>
      <t>4</t>
    </r>
    <r>
      <rPr>
        <sz val="11"/>
        <color rgb="FF000000"/>
        <rFont val="Droid Sans Fallback"/>
        <family val="2"/>
        <charset val="1"/>
      </rPr>
      <t>回目</t>
    </r>
  </si>
  <si>
    <r>
      <t>5</t>
    </r>
    <r>
      <rPr>
        <sz val="11"/>
        <color rgb="FF000000"/>
        <rFont val="Droid Sans Fallback"/>
        <family val="2"/>
        <charset val="1"/>
      </rPr>
      <t>回目</t>
    </r>
  </si>
  <si>
    <r>
      <t>6</t>
    </r>
    <r>
      <rPr>
        <sz val="11"/>
        <color rgb="FF000000"/>
        <rFont val="Droid Sans Fallback"/>
        <family val="2"/>
        <charset val="1"/>
      </rPr>
      <t>回目</t>
    </r>
  </si>
  <si>
    <r>
      <t>7</t>
    </r>
    <r>
      <rPr>
        <sz val="11"/>
        <color rgb="FF000000"/>
        <rFont val="Droid Sans Fallback"/>
        <family val="2"/>
        <charset val="1"/>
      </rPr>
      <t>回目</t>
    </r>
  </si>
  <si>
    <t>小さいほうから</t>
  </si>
  <si>
    <t>(Vppave)^2/V</t>
  </si>
  <si>
    <t>V^2/R</t>
  </si>
  <si>
    <t>一回目</t>
  </si>
  <si>
    <t>二回目</t>
  </si>
  <si>
    <t>三回目</t>
  </si>
  <si>
    <t>四回目</t>
  </si>
  <si>
    <t>五回目</t>
  </si>
  <si>
    <t>六回目</t>
  </si>
  <si>
    <t>七回目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</si>
</sst>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Sheet1!$G$5:$G$7</c:f>
              <c:numCache>
                <c:formatCode>General</c:formatCode>
                <c:ptCount val="3"/>
                <c:pt idx="0">
                  <c:v>-4.46852108295774</c:v>
                </c:pt>
                <c:pt idx="1">
                  <c:v>-4.61978875828839</c:v>
                </c:pt>
                <c:pt idx="2">
                  <c:v>-4.79588001734407</c:v>
                </c:pt>
              </c:numCache>
            </c:numRef>
          </c:xVal>
          <c:yVal>
            <c:numRef>
              <c:f>Sheet1!$J$5:$J$7</c:f>
              <c:numCache>
                <c:formatCode>General</c:formatCode>
                <c:ptCount val="3"/>
                <c:pt idx="0">
                  <c:v>-13.4698942596354</c:v>
                </c:pt>
                <c:pt idx="1">
                  <c:v>-13.656223905026</c:v>
                </c:pt>
                <c:pt idx="2">
                  <c:v>-13.7921592593938</c:v>
                </c:pt>
              </c:numCache>
            </c:numRef>
          </c:yVal>
          <c:smooth val="0"/>
        </c:ser>
        <c:axId val="90059002"/>
        <c:axId val="65129552"/>
      </c:scatterChart>
      <c:valAx>
        <c:axId val="900590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log(&lt;i&gt;/A)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129552"/>
        <c:crosses val="autoZero"/>
      </c:valAx>
      <c:valAx>
        <c:axId val="65129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log(&lt;I^2&gt;/A^2)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05900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Sheet1!$G$13:$G$17</c:f>
              <c:numCache>
                <c:formatCode>General</c:formatCode>
                <c:ptCount val="5"/>
                <c:pt idx="0">
                  <c:v>34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3</c:v>
                </c:pt>
              </c:numCache>
            </c:numRef>
          </c:xVal>
          <c:yVal>
            <c:numRef>
              <c:f>Sheet1!$H$13:$H$17</c:f>
              <c:numCache>
                <c:formatCode>General</c:formatCode>
                <c:ptCount val="5"/>
                <c:pt idx="0">
                  <c:v>3.38926666666667</c:v>
                </c:pt>
                <c:pt idx="1">
                  <c:v>2.20686666666667</c:v>
                </c:pt>
                <c:pt idx="2">
                  <c:v>1.61376666666667</c:v>
                </c:pt>
                <c:pt idx="3">
                  <c:v>1.0002</c:v>
                </c:pt>
                <c:pt idx="4">
                  <c:v>0.905673666666667</c:v>
                </c:pt>
              </c:numCache>
            </c:numRef>
          </c:yVal>
          <c:smooth val="0"/>
        </c:ser>
        <c:axId val="65410603"/>
        <c:axId val="10237057"/>
      </c:scatterChart>
      <c:valAx>
        <c:axId val="65410603"/>
        <c:scaling>
          <c:logBase val="10"/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237057"/>
        <c:crossesAt val="0"/>
      </c:valAx>
      <c:valAx>
        <c:axId val="1023705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41060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Sheet1!$G$3:$G$9</c:f>
              <c:numCache>
                <c:formatCode>General</c:formatCode>
                <c:ptCount val="7"/>
                <c:pt idx="0">
                  <c:v>-4.23657200643706</c:v>
                </c:pt>
                <c:pt idx="1">
                  <c:v>-4.33724216831843</c:v>
                </c:pt>
                <c:pt idx="2">
                  <c:v>-4.46852108295774</c:v>
                </c:pt>
                <c:pt idx="3">
                  <c:v>-4.61978875828839</c:v>
                </c:pt>
                <c:pt idx="4">
                  <c:v>-4.79588001734407</c:v>
                </c:pt>
                <c:pt idx="5">
                  <c:v>-5.09691001300806</c:v>
                </c:pt>
                <c:pt idx="6">
                  <c:v>-5.52287874528034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-13.3568106120832</c:v>
                </c:pt>
                <c:pt idx="1">
                  <c:v>-13.3971300813364</c:v>
                </c:pt>
                <c:pt idx="2">
                  <c:v>-13.4698942596354</c:v>
                </c:pt>
                <c:pt idx="3">
                  <c:v>-13.656223905026</c:v>
                </c:pt>
                <c:pt idx="4">
                  <c:v>-13.7921592593938</c:v>
                </c:pt>
                <c:pt idx="5">
                  <c:v>-13.9999131497883</c:v>
                </c:pt>
                <c:pt idx="6">
                  <c:v>-14.0430282596036</c:v>
                </c:pt>
              </c:numCache>
            </c:numRef>
          </c:yVal>
          <c:smooth val="0"/>
        </c:ser>
        <c:axId val="23370795"/>
        <c:axId val="54182148"/>
      </c:scatterChart>
      <c:valAx>
        <c:axId val="233707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182148"/>
        <c:crosses val="autoZero"/>
      </c:valAx>
      <c:valAx>
        <c:axId val="54182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3707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errBars>
            <c:errDir val="y"/>
            <c:errBarType val="both"/>
            <c:errValType val="fixedVal"/>
            <c:noEndCap val="0"/>
            <c:val val="0"/>
          </c:errBars>
          <c:xVal>
            <c:numRef>
              <c:f>Sheet1!$F$5:$F$7</c:f>
              <c:numCache>
                <c:formatCode>General</c:formatCode>
                <c:ptCount val="3"/>
                <c:pt idx="0">
                  <c:v>34</c:v>
                </c:pt>
                <c:pt idx="1">
                  <c:v>24</c:v>
                </c:pt>
                <c:pt idx="2">
                  <c:v>16</c:v>
                </c:pt>
              </c:numCache>
            </c:numRef>
          </c:xVal>
          <c:yVal>
            <c:numRef>
              <c:f>Sheet1!$I$5:$I$7</c:f>
              <c:numCache>
                <c:formatCode>General</c:formatCode>
                <c:ptCount val="3"/>
                <c:pt idx="0">
                  <c:v>3.38926666666667E-014</c:v>
                </c:pt>
                <c:pt idx="1">
                  <c:v>2.20686666666667E-014</c:v>
                </c:pt>
                <c:pt idx="2">
                  <c:v>1.61376666666667E-014</c:v>
                </c:pt>
              </c:numCache>
            </c:numRef>
          </c:yVal>
          <c:smooth val="0"/>
        </c:ser>
        <c:axId val="10955794"/>
        <c:axId val="45268019"/>
      </c:scatterChart>
      <c:valAx>
        <c:axId val="109557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268019"/>
        <c:crosses val="autoZero"/>
      </c:valAx>
      <c:valAx>
        <c:axId val="45268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9557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V^2/R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Sheet2!$B$3:$B$9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34</c:v>
                </c:pt>
                <c:pt idx="5">
                  <c:v>45</c:v>
                </c:pt>
                <c:pt idx="6">
                  <c:v>56</c:v>
                </c:pt>
              </c:numCache>
            </c:numRef>
          </c:xVal>
          <c:yVal>
            <c:numRef>
              <c:f>Sheet2!$D$3:$D$9</c:f>
              <c:numCache>
                <c:formatCode>General</c:formatCode>
                <c:ptCount val="7"/>
                <c:pt idx="0">
                  <c:v>8.10440333333333E-009</c:v>
                </c:pt>
                <c:pt idx="1">
                  <c:v>1.05026666666667E-008</c:v>
                </c:pt>
                <c:pt idx="2">
                  <c:v>1.815E-008</c:v>
                </c:pt>
                <c:pt idx="3">
                  <c:v>1.7523E-008</c:v>
                </c:pt>
                <c:pt idx="4">
                  <c:v>2.4984E-008</c:v>
                </c:pt>
                <c:pt idx="5">
                  <c:v>3.59816666666667E-008</c:v>
                </c:pt>
                <c:pt idx="6">
                  <c:v>3.64673333333333E-008</c:v>
                </c:pt>
              </c:numCache>
            </c:numRef>
          </c:yVal>
          <c:smooth val="1"/>
        </c:ser>
        <c:axId val="53203670"/>
        <c:axId val="51340998"/>
      </c:scatterChart>
      <c:valAx>
        <c:axId val="53203670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1340998"/>
        <c:crosses val="autoZero"/>
      </c:valAx>
      <c:valAx>
        <c:axId val="51340998"/>
        <c:scaling>
          <c:logBase val="10"/>
          <c:orientation val="minMax"/>
          <c:max val="1E-01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20367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V^2/R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Sheet2!$B$3:$B$9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34</c:v>
                </c:pt>
                <c:pt idx="5">
                  <c:v>45</c:v>
                </c:pt>
                <c:pt idx="6">
                  <c:v>56</c:v>
                </c:pt>
              </c:numCache>
            </c:numRef>
          </c:xVal>
          <c:yVal>
            <c:numRef>
              <c:f>Sheet2!$D$3:$D$9</c:f>
              <c:numCache>
                <c:formatCode>General</c:formatCode>
                <c:ptCount val="7"/>
                <c:pt idx="0">
                  <c:v>8.10440333333333E-009</c:v>
                </c:pt>
                <c:pt idx="1">
                  <c:v>1.05026666666667E-008</c:v>
                </c:pt>
                <c:pt idx="2">
                  <c:v>1.815E-008</c:v>
                </c:pt>
                <c:pt idx="3">
                  <c:v>1.7523E-008</c:v>
                </c:pt>
                <c:pt idx="4">
                  <c:v>2.4984E-008</c:v>
                </c:pt>
                <c:pt idx="5">
                  <c:v>3.59816666666667E-008</c:v>
                </c:pt>
                <c:pt idx="6">
                  <c:v>3.64673333333333E-008</c:v>
                </c:pt>
              </c:numCache>
            </c:numRef>
          </c:yVal>
          <c:smooth val="0"/>
        </c:ser>
        <c:axId val="66782877"/>
        <c:axId val="96425072"/>
      </c:scatterChart>
      <c:valAx>
        <c:axId val="66782877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6425072"/>
        <c:crosses val="autoZero"/>
      </c:valAx>
      <c:valAx>
        <c:axId val="96425072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78287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280080</xdr:colOff>
      <xdr:row>24</xdr:row>
      <xdr:rowOff>21600</xdr:rowOff>
    </xdr:from>
    <xdr:to>
      <xdr:col>11</xdr:col>
      <xdr:colOff>450360</xdr:colOff>
      <xdr:row>39</xdr:row>
      <xdr:rowOff>118080</xdr:rowOff>
    </xdr:to>
    <xdr:graphicFrame>
      <xdr:nvGraphicFramePr>
        <xdr:cNvPr id="0" name="グラフ 3"/>
        <xdr:cNvGraphicFramePr/>
      </xdr:nvGraphicFramePr>
      <xdr:xfrm>
        <a:off x="4448520" y="4354560"/>
        <a:ext cx="50979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356040</xdr:colOff>
      <xdr:row>24</xdr:row>
      <xdr:rowOff>39240</xdr:rowOff>
    </xdr:from>
    <xdr:to>
      <xdr:col>21</xdr:col>
      <xdr:colOff>44280</xdr:colOff>
      <xdr:row>42</xdr:row>
      <xdr:rowOff>110520</xdr:rowOff>
    </xdr:to>
    <xdr:graphicFrame>
      <xdr:nvGraphicFramePr>
        <xdr:cNvPr id="1" name=""/>
        <xdr:cNvGraphicFramePr/>
      </xdr:nvGraphicFramePr>
      <xdr:xfrm>
        <a:off x="10969920" y="43722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33840</xdr:colOff>
      <xdr:row>2</xdr:row>
      <xdr:rowOff>84240</xdr:rowOff>
    </xdr:from>
    <xdr:to>
      <xdr:col>19</xdr:col>
      <xdr:colOff>481320</xdr:colOff>
      <xdr:row>20</xdr:row>
      <xdr:rowOff>55800</xdr:rowOff>
    </xdr:to>
    <xdr:graphicFrame>
      <xdr:nvGraphicFramePr>
        <xdr:cNvPr id="2" name=""/>
        <xdr:cNvGraphicFramePr/>
      </xdr:nvGraphicFramePr>
      <xdr:xfrm>
        <a:off x="9888840" y="4269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92880</xdr:colOff>
      <xdr:row>17</xdr:row>
      <xdr:rowOff>30240</xdr:rowOff>
    </xdr:from>
    <xdr:to>
      <xdr:col>21</xdr:col>
      <xdr:colOff>540360</xdr:colOff>
      <xdr:row>35</xdr:row>
      <xdr:rowOff>69120</xdr:rowOff>
    </xdr:to>
    <xdr:graphicFrame>
      <xdr:nvGraphicFramePr>
        <xdr:cNvPr id="3" name=""/>
        <xdr:cNvGraphicFramePr/>
      </xdr:nvGraphicFramePr>
      <xdr:xfrm>
        <a:off x="11465640" y="31226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20</xdr:row>
      <xdr:rowOff>20520</xdr:rowOff>
    </xdr:from>
    <xdr:to>
      <xdr:col>6</xdr:col>
      <xdr:colOff>137160</xdr:colOff>
      <xdr:row>36</xdr:row>
      <xdr:rowOff>19440</xdr:rowOff>
    </xdr:to>
    <xdr:graphicFrame>
      <xdr:nvGraphicFramePr>
        <xdr:cNvPr id="4" name="グラフ 1"/>
        <xdr:cNvGraphicFramePr/>
      </xdr:nvGraphicFramePr>
      <xdr:xfrm>
        <a:off x="81000" y="3449520"/>
        <a:ext cx="51588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123120</xdr:colOff>
      <xdr:row>5</xdr:row>
      <xdr:rowOff>77400</xdr:rowOff>
    </xdr:from>
    <xdr:to>
      <xdr:col>8</xdr:col>
      <xdr:colOff>321120</xdr:colOff>
      <xdr:row>34</xdr:row>
      <xdr:rowOff>10080</xdr:rowOff>
    </xdr:to>
    <xdr:graphicFrame>
      <xdr:nvGraphicFramePr>
        <xdr:cNvPr id="5" name="グラフ 2"/>
        <xdr:cNvGraphicFramePr/>
      </xdr:nvGraphicFramePr>
      <xdr:xfrm>
        <a:off x="1640520" y="934560"/>
        <a:ext cx="5576040" cy="49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40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15" activeCellId="0" sqref="J15"/>
    </sheetView>
  </sheetViews>
  <sheetFormatPr defaultRowHeight="13.5"/>
  <cols>
    <col collapsed="false" hidden="false" max="2" min="1" style="0" width="8.53441295546559"/>
    <col collapsed="false" hidden="false" max="3" min="3" style="0" width="12.748987854251"/>
    <col collapsed="false" hidden="false" max="7" min="4" style="0" width="8.53441295546559"/>
    <col collapsed="false" hidden="false" max="8" min="8" style="0" width="12.748987854251"/>
    <col collapsed="false" hidden="false" max="1025" min="9" style="0" width="8.53441295546559"/>
  </cols>
  <sheetData>
    <row r="2" customFormat="false" ht="13.5" hidden="false" customHeight="false" outlineLevel="0" collapsed="false">
      <c r="B2" s="0" t="s">
        <v>0</v>
      </c>
      <c r="C2" s="0" t="s">
        <v>1</v>
      </c>
      <c r="D2" s="0" t="s">
        <v>2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</row>
    <row r="3" customFormat="false" ht="13.8" hidden="false" customHeight="false" outlineLevel="0" collapsed="false">
      <c r="B3" s="0" t="n">
        <v>1</v>
      </c>
      <c r="C3" s="0" t="n">
        <f aca="false">21.6^2</f>
        <v>466.56</v>
      </c>
      <c r="F3" s="0" t="n">
        <v>58</v>
      </c>
      <c r="G3" s="0" t="n">
        <f aca="false">LOG(F3/1000000)</f>
        <v>-4.23657200643706</v>
      </c>
      <c r="H3" s="0" t="n">
        <f aca="false">C6/1000^2</f>
        <v>0.000439733333333333</v>
      </c>
      <c r="I3" s="0" t="n">
        <f aca="false">H3/100000/100000</f>
        <v>4.39733333333333E-014</v>
      </c>
      <c r="J3" s="0" t="n">
        <f aca="false">LOG(I3)</f>
        <v>-13.3568106120832</v>
      </c>
      <c r="L3" s="0" t="n">
        <v>20.9333</v>
      </c>
    </row>
    <row r="4" customFormat="false" ht="13.8" hidden="false" customHeight="false" outlineLevel="0" collapsed="false">
      <c r="B4" s="0" t="n">
        <v>2</v>
      </c>
      <c r="C4" s="0" t="n">
        <f aca="false">19.2^2</f>
        <v>368.64</v>
      </c>
      <c r="D4" s="0" t="n">
        <v>58</v>
      </c>
      <c r="F4" s="0" t="n">
        <v>46</v>
      </c>
      <c r="G4" s="0" t="n">
        <f aca="false">LOG(F4/1000000)</f>
        <v>-4.33724216831843</v>
      </c>
      <c r="H4" s="0" t="n">
        <f aca="false">C11/1000^2</f>
        <v>0.000400746666666667</v>
      </c>
      <c r="I4" s="0" t="n">
        <f aca="false">H4/100000/100000</f>
        <v>4.00746666666667E-014</v>
      </c>
      <c r="J4" s="0" t="n">
        <f aca="false">LOG(I4)</f>
        <v>-13.3971300813364</v>
      </c>
      <c r="L4" s="0" t="n">
        <v>20</v>
      </c>
    </row>
    <row r="5" customFormat="false" ht="13.8" hidden="false" customHeight="false" outlineLevel="0" collapsed="false">
      <c r="B5" s="0" t="n">
        <v>3</v>
      </c>
      <c r="C5" s="0" t="n">
        <f aca="false">22^2</f>
        <v>484</v>
      </c>
      <c r="F5" s="0" t="n">
        <v>34</v>
      </c>
      <c r="G5" s="0" t="n">
        <f aca="false">LOG(F5/1000000)</f>
        <v>-4.46852108295774</v>
      </c>
      <c r="H5" s="0" t="n">
        <f aca="false">C16/1000^2</f>
        <v>0.000338926666666667</v>
      </c>
      <c r="I5" s="0" t="n">
        <f aca="false">H5/100000/100000</f>
        <v>3.38926666666667E-014</v>
      </c>
      <c r="J5" s="0" t="n">
        <f aca="false">LOG(I5)</f>
        <v>-13.4698942596354</v>
      </c>
      <c r="L5" s="0" t="n">
        <v>18.33333</v>
      </c>
    </row>
    <row r="6" customFormat="false" ht="13.8" hidden="false" customHeight="false" outlineLevel="0" collapsed="false">
      <c r="C6" s="0" t="n">
        <f aca="false">AVERAGE(C3:C5)</f>
        <v>439.733333333333</v>
      </c>
      <c r="F6" s="0" t="n">
        <v>24</v>
      </c>
      <c r="G6" s="0" t="n">
        <f aca="false">LOG(F6/1000000)</f>
        <v>-4.61978875828839</v>
      </c>
      <c r="H6" s="0" t="n">
        <f aca="false">C21/1000^2</f>
        <v>0.000220686666666667</v>
      </c>
      <c r="I6" s="0" t="n">
        <f aca="false">H6/100000/100000</f>
        <v>2.20686666666667E-014</v>
      </c>
      <c r="J6" s="0" t="n">
        <f aca="false">LOG(I6)</f>
        <v>-13.656223905026</v>
      </c>
      <c r="L6" s="0" t="n">
        <v>14.8</v>
      </c>
    </row>
    <row r="7" customFormat="false" ht="16.4" hidden="false" customHeight="false" outlineLevel="0" collapsed="false">
      <c r="B7" s="0" t="s">
        <v>7</v>
      </c>
      <c r="C7" s="0" t="s">
        <v>1</v>
      </c>
      <c r="F7" s="0" t="n">
        <v>16</v>
      </c>
      <c r="G7" s="0" t="n">
        <f aca="false">LOG(F7/1000000)</f>
        <v>-4.79588001734407</v>
      </c>
      <c r="H7" s="0" t="n">
        <f aca="false">C26/1000^2</f>
        <v>0.000161376666666667</v>
      </c>
      <c r="I7" s="0" t="n">
        <f aca="false">H7/100000/100000</f>
        <v>1.61376666666667E-014</v>
      </c>
      <c r="J7" s="0" t="n">
        <f aca="false">LOG(I7)</f>
        <v>-13.7921592593938</v>
      </c>
      <c r="L7" s="0" t="n">
        <v>12.7</v>
      </c>
    </row>
    <row r="8" customFormat="false" ht="13.8" hidden="false" customHeight="false" outlineLevel="0" collapsed="false">
      <c r="B8" s="0" t="n">
        <v>1</v>
      </c>
      <c r="C8" s="0" t="n">
        <f aca="false">19.2^2</f>
        <v>368.64</v>
      </c>
      <c r="F8" s="0" t="n">
        <v>8</v>
      </c>
      <c r="G8" s="0" t="n">
        <f aca="false">LOG(F8/1000000)</f>
        <v>-5.09691001300806</v>
      </c>
      <c r="H8" s="0" t="n">
        <f aca="false">C31/1000^2</f>
        <v>0.00010002</v>
      </c>
      <c r="I8" s="0" t="n">
        <f aca="false">H8/100000/100000</f>
        <v>1.0002E-014</v>
      </c>
      <c r="J8" s="0" t="n">
        <f aca="false">LOG(I8)</f>
        <v>-13.9999131497883</v>
      </c>
      <c r="L8" s="0" t="n">
        <v>10</v>
      </c>
    </row>
    <row r="9" customFormat="false" ht="13.8" hidden="false" customHeight="false" outlineLevel="0" collapsed="false">
      <c r="B9" s="0" t="n">
        <v>2</v>
      </c>
      <c r="C9" s="0" t="n">
        <f aca="false">21.2^2</f>
        <v>449.44</v>
      </c>
      <c r="D9" s="0" t="n">
        <v>46</v>
      </c>
      <c r="F9" s="0" t="n">
        <v>3</v>
      </c>
      <c r="G9" s="0" t="n">
        <f aca="false">LOG(F9/1000000)</f>
        <v>-5.52287874528034</v>
      </c>
      <c r="H9" s="0" t="n">
        <f aca="false">C36/1000^2</f>
        <v>9.05673666666667E-005</v>
      </c>
      <c r="I9" s="0" t="n">
        <f aca="false">H9/100000/100000</f>
        <v>9.05673666666667E-015</v>
      </c>
      <c r="J9" s="0" t="n">
        <f aca="false">LOG(I9)</f>
        <v>-14.0430282596036</v>
      </c>
      <c r="L9" s="0" t="n">
        <v>8.6</v>
      </c>
    </row>
    <row r="10" customFormat="false" ht="13.5" hidden="false" customHeight="false" outlineLevel="0" collapsed="false">
      <c r="B10" s="0" t="n">
        <v>3</v>
      </c>
      <c r="C10" s="0" t="n">
        <f aca="false">19.6^2</f>
        <v>384.16</v>
      </c>
    </row>
    <row r="11" customFormat="false" ht="13.5" hidden="false" customHeight="false" outlineLevel="0" collapsed="false">
      <c r="C11" s="0" t="n">
        <f aca="false">AVERAGE(C8:C10)</f>
        <v>400.746666666667</v>
      </c>
    </row>
    <row r="12" customFormat="false" ht="16.4" hidden="false" customHeight="false" outlineLevel="0" collapsed="false">
      <c r="B12" s="0" t="s">
        <v>8</v>
      </c>
      <c r="C12" s="0" t="s">
        <v>1</v>
      </c>
      <c r="G12" s="0" t="s">
        <v>9</v>
      </c>
      <c r="H12" s="0" t="s">
        <v>10</v>
      </c>
    </row>
    <row r="13" customFormat="false" ht="13.5" hidden="false" customHeight="false" outlineLevel="0" collapsed="false">
      <c r="B13" s="0" t="n">
        <v>1</v>
      </c>
      <c r="C13" s="0" t="n">
        <f aca="false">17.3^2</f>
        <v>299.29</v>
      </c>
      <c r="G13" s="0" t="n">
        <v>34</v>
      </c>
      <c r="H13" s="0" t="n">
        <f aca="false">C16/100</f>
        <v>3.38926666666667</v>
      </c>
    </row>
    <row r="14" customFormat="false" ht="16.4" hidden="false" customHeight="false" outlineLevel="0" collapsed="false">
      <c r="B14" s="0" t="n">
        <v>2</v>
      </c>
      <c r="C14" s="0" t="n">
        <f aca="false">17^2</f>
        <v>289</v>
      </c>
      <c r="D14" s="0" t="n">
        <v>34</v>
      </c>
      <c r="G14" s="0" t="n">
        <v>24</v>
      </c>
      <c r="H14" s="0" t="n">
        <f aca="false">C21/100</f>
        <v>2.20686666666667</v>
      </c>
      <c r="J14" s="1" t="s">
        <v>11</v>
      </c>
      <c r="K14" s="1" t="s">
        <v>12</v>
      </c>
    </row>
    <row r="15" customFormat="false" ht="13.8" hidden="false" customHeight="false" outlineLevel="0" collapsed="false">
      <c r="B15" s="0" t="n">
        <v>3</v>
      </c>
      <c r="C15" s="0" t="n">
        <f aca="false">20.7^2</f>
        <v>428.49</v>
      </c>
      <c r="G15" s="0" t="n">
        <v>16</v>
      </c>
      <c r="H15" s="0" t="n">
        <f aca="false">C26/100</f>
        <v>1.61376666666667</v>
      </c>
      <c r="J15" s="1" t="n">
        <f aca="false">1/2*3.1*10^(-13)*10^(-9.11)</f>
        <v>1.20318303077447E-022</v>
      </c>
      <c r="K15" s="1" t="n">
        <f aca="false">1.602*10^{-19}</f>
        <v>1.602E-019</v>
      </c>
    </row>
    <row r="16" customFormat="false" ht="13.8" hidden="false" customHeight="false" outlineLevel="0" collapsed="false">
      <c r="C16" s="0" t="n">
        <f aca="false">AVERAGE(C13:C15)</f>
        <v>338.926666666667</v>
      </c>
      <c r="G16" s="0" t="n">
        <v>8</v>
      </c>
      <c r="H16" s="0" t="n">
        <f aca="false">C31/100</f>
        <v>1.0002</v>
      </c>
    </row>
    <row r="17" customFormat="false" ht="16.4" hidden="false" customHeight="false" outlineLevel="0" collapsed="false">
      <c r="B17" s="0" t="s">
        <v>13</v>
      </c>
      <c r="C17" s="0" t="s">
        <v>1</v>
      </c>
      <c r="G17" s="0" t="n">
        <v>3</v>
      </c>
      <c r="H17" s="0" t="n">
        <f aca="false">C36/100</f>
        <v>0.905673666666667</v>
      </c>
      <c r="J17" s="0" t="n">
        <f aca="false">J15*((1/10000)^2 + (2*1/101)^2 + (1/3)^2 + (1/10)^2)</f>
        <v>1.46190635987674E-023</v>
      </c>
    </row>
    <row r="18" customFormat="false" ht="13.5" hidden="false" customHeight="false" outlineLevel="0" collapsed="false">
      <c r="B18" s="0" t="n">
        <v>1</v>
      </c>
      <c r="C18" s="0" t="n">
        <f aca="false">16.2^2</f>
        <v>262.44</v>
      </c>
    </row>
    <row r="19" customFormat="false" ht="13.5" hidden="false" customHeight="false" outlineLevel="0" collapsed="false">
      <c r="B19" s="0" t="n">
        <v>2</v>
      </c>
      <c r="C19" s="0" t="n">
        <f aca="false">15.1^2</f>
        <v>228.01</v>
      </c>
      <c r="D19" s="0" t="n">
        <v>24</v>
      </c>
    </row>
    <row r="20" customFormat="false" ht="13.8" hidden="false" customHeight="false" outlineLevel="0" collapsed="false">
      <c r="B20" s="0" t="n">
        <v>3</v>
      </c>
      <c r="C20" s="2" t="n">
        <f aca="false">13.1^2</f>
        <v>171.61</v>
      </c>
    </row>
    <row r="21" customFormat="false" ht="13.5" hidden="false" customHeight="false" outlineLevel="0" collapsed="false">
      <c r="C21" s="0" t="n">
        <f aca="false">AVERAGE(C18:C20)</f>
        <v>220.686666666667</v>
      </c>
    </row>
    <row r="22" customFormat="false" ht="16.4" hidden="false" customHeight="false" outlineLevel="0" collapsed="false">
      <c r="B22" s="0" t="s">
        <v>14</v>
      </c>
      <c r="C22" s="0" t="s">
        <v>1</v>
      </c>
      <c r="K22" s="0" t="n">
        <f aca="false">LOG(3.1*10^{-13}/2/1.602*10^{19})</f>
        <v>5.98566918642207</v>
      </c>
    </row>
    <row r="23" customFormat="false" ht="13.5" hidden="false" customHeight="false" outlineLevel="0" collapsed="false">
      <c r="B23" s="0" t="n">
        <v>1</v>
      </c>
      <c r="C23" s="0" t="n">
        <f aca="false">12.8^2</f>
        <v>163.84</v>
      </c>
    </row>
    <row r="24" customFormat="false" ht="13.5" hidden="false" customHeight="false" outlineLevel="0" collapsed="false">
      <c r="B24" s="0" t="n">
        <v>2</v>
      </c>
      <c r="C24" s="0" t="n">
        <f aca="false">13^2</f>
        <v>169</v>
      </c>
      <c r="D24" s="0" t="n">
        <v>16</v>
      </c>
    </row>
    <row r="25" customFormat="false" ht="13.5" hidden="false" customHeight="false" outlineLevel="0" collapsed="false">
      <c r="B25" s="0" t="n">
        <v>3</v>
      </c>
      <c r="C25" s="0" t="n">
        <f aca="false">12.3^2</f>
        <v>151.29</v>
      </c>
    </row>
    <row r="26" customFormat="false" ht="13.5" hidden="false" customHeight="false" outlineLevel="0" collapsed="false">
      <c r="C26" s="0" t="n">
        <f aca="false">AVERAGE(C23:C25)</f>
        <v>161.376666666667</v>
      </c>
    </row>
    <row r="27" customFormat="false" ht="16.4" hidden="false" customHeight="false" outlineLevel="0" collapsed="false">
      <c r="B27" s="0" t="s">
        <v>15</v>
      </c>
      <c r="C27" s="0" t="s">
        <v>1</v>
      </c>
    </row>
    <row r="28" customFormat="false" ht="13.5" hidden="false" customHeight="false" outlineLevel="0" collapsed="false">
      <c r="C28" s="0" t="n">
        <f aca="false">10.1^2</f>
        <v>102.01</v>
      </c>
    </row>
    <row r="29" customFormat="false" ht="13.5" hidden="false" customHeight="false" outlineLevel="0" collapsed="false">
      <c r="C29" s="0" t="n">
        <f aca="false">9.8^2</f>
        <v>96.04</v>
      </c>
      <c r="D29" s="0" t="n">
        <v>8</v>
      </c>
    </row>
    <row r="30" customFormat="false" ht="13.5" hidden="false" customHeight="false" outlineLevel="0" collapsed="false">
      <c r="C30" s="0" t="n">
        <f aca="false">10.1^2</f>
        <v>102.01</v>
      </c>
    </row>
    <row r="31" customFormat="false" ht="13.5" hidden="false" customHeight="false" outlineLevel="0" collapsed="false">
      <c r="C31" s="0" t="n">
        <f aca="false">AVERAGE(C28:C30)</f>
        <v>100.02</v>
      </c>
    </row>
    <row r="32" customFormat="false" ht="16.4" hidden="false" customHeight="false" outlineLevel="0" collapsed="false">
      <c r="B32" s="0" t="s">
        <v>16</v>
      </c>
      <c r="C32" s="0" t="s">
        <v>1</v>
      </c>
    </row>
    <row r="33" customFormat="false" ht="13.5" hidden="false" customHeight="false" outlineLevel="0" collapsed="false">
      <c r="C33" s="0" t="n">
        <f aca="false">10.3^2</f>
        <v>106.09</v>
      </c>
      <c r="E33" s="0" t="n">
        <v>8.6</v>
      </c>
    </row>
    <row r="34" customFormat="false" ht="13.5" hidden="false" customHeight="false" outlineLevel="0" collapsed="false">
      <c r="C34" s="0" t="n">
        <f aca="false">8.8^2</f>
        <v>77.44</v>
      </c>
      <c r="D34" s="0" t="n">
        <v>3</v>
      </c>
    </row>
    <row r="35" customFormat="false" ht="13.5" hidden="false" customHeight="false" outlineLevel="0" collapsed="false">
      <c r="C35" s="0" t="n">
        <f aca="false">9.39^2</f>
        <v>88.1721</v>
      </c>
    </row>
    <row r="36" customFormat="false" ht="13.5" hidden="false" customHeight="false" outlineLevel="0" collapsed="false">
      <c r="C36" s="0" t="n">
        <f aca="false">AVERAGE(C33:C35)</f>
        <v>90.5673666666667</v>
      </c>
    </row>
    <row r="40" customFormat="false" ht="13.8" hidden="false" customHeight="false" outlineLevel="0" collapsed="false"/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5"/>
  <cols>
    <col collapsed="false" hidden="false" max="2" min="1" style="0" width="8.53441295546559"/>
    <col collapsed="false" hidden="false" max="4" min="3" style="0" width="11.6275303643725"/>
    <col collapsed="false" hidden="false" max="7" min="5" style="0" width="8.53441295546559"/>
    <col collapsed="false" hidden="false" max="8" min="8" style="0" width="11.6275303643725"/>
    <col collapsed="false" hidden="false" max="1025" min="9" style="0" width="8.53441295546559"/>
  </cols>
  <sheetData>
    <row r="1" customFormat="false" ht="13.5" hidden="false" customHeight="false" outlineLevel="0" collapsed="false">
      <c r="A1" s="3" t="s">
        <v>17</v>
      </c>
      <c r="F1" s="0" t="n">
        <v>8.6</v>
      </c>
      <c r="G1" s="0" t="n">
        <v>8.8</v>
      </c>
      <c r="H1" s="0" t="n">
        <v>10.8</v>
      </c>
    </row>
    <row r="2" customFormat="false" ht="13.5" hidden="false" customHeight="false" outlineLevel="0" collapsed="false">
      <c r="B2" s="0" t="s">
        <v>2</v>
      </c>
      <c r="C2" s="0" t="s">
        <v>18</v>
      </c>
      <c r="D2" s="0" t="s">
        <v>19</v>
      </c>
      <c r="F2" s="0" t="n">
        <v>9</v>
      </c>
      <c r="G2" s="0" t="n">
        <v>10.8</v>
      </c>
    </row>
    <row r="3" customFormat="false" ht="13.5" hidden="false" customHeight="false" outlineLevel="0" collapsed="false">
      <c r="B3" s="0" t="n">
        <v>3</v>
      </c>
      <c r="C3" s="0" t="n">
        <f aca="false">AVERAGE(H7:H9)</f>
        <v>8.10440333333333E-005</v>
      </c>
      <c r="D3" s="0" t="n">
        <f aca="false">C3*1000000/100000^2</f>
        <v>8.10440333333333E-009</v>
      </c>
      <c r="F3" s="0" t="n">
        <v>9.39</v>
      </c>
      <c r="G3" s="0" t="n">
        <v>11</v>
      </c>
    </row>
    <row r="4" customFormat="false" ht="13.5" hidden="false" customHeight="false" outlineLevel="0" collapsed="false">
      <c r="B4" s="0" t="n">
        <v>8</v>
      </c>
      <c r="C4" s="0" t="n">
        <f aca="false">AVERAGE(H12:H14)</f>
        <v>0.000105026666666667</v>
      </c>
      <c r="D4" s="0" t="n">
        <f aca="false">C4*1000000/100000^2</f>
        <v>1.05026666666667E-008</v>
      </c>
    </row>
    <row r="5" customFormat="false" ht="13.5" hidden="false" customHeight="false" outlineLevel="0" collapsed="false">
      <c r="B5" s="0" t="n">
        <v>16</v>
      </c>
      <c r="C5" s="0" t="n">
        <f aca="false">AVERAGE(H17:H19)</f>
        <v>0.0001815</v>
      </c>
      <c r="D5" s="0" t="n">
        <f aca="false">C5*1000000/100000^2</f>
        <v>1.815E-008</v>
      </c>
    </row>
    <row r="6" customFormat="false" ht="13.5" hidden="false" customHeight="false" outlineLevel="0" collapsed="false">
      <c r="B6" s="0" t="n">
        <v>24</v>
      </c>
      <c r="C6" s="0" t="n">
        <f aca="false">AVERAGE(H22:H24)</f>
        <v>0.00017523</v>
      </c>
      <c r="D6" s="0" t="n">
        <f aca="false">C6*1000000/100000^2</f>
        <v>1.7523E-008</v>
      </c>
      <c r="F6" s="3" t="s">
        <v>20</v>
      </c>
    </row>
    <row r="7" customFormat="false" ht="13.5" hidden="false" customHeight="false" outlineLevel="0" collapsed="false">
      <c r="B7" s="0" t="n">
        <v>34</v>
      </c>
      <c r="C7" s="0" t="n">
        <f aca="false">AVERAGE(H26:H28)</f>
        <v>0.00024984</v>
      </c>
      <c r="D7" s="0" t="n">
        <f aca="false">C7*1000000/100000^2</f>
        <v>2.4984E-008</v>
      </c>
      <c r="G7" s="0" t="n">
        <v>8.6</v>
      </c>
      <c r="H7" s="0" t="n">
        <f aca="false">(G7*0.001)^2</f>
        <v>7.396E-005</v>
      </c>
    </row>
    <row r="8" customFormat="false" ht="13.5" hidden="false" customHeight="false" outlineLevel="0" collapsed="false">
      <c r="B8" s="0" t="n">
        <v>45</v>
      </c>
      <c r="C8" s="0" t="n">
        <f aca="false">AVERAGE(H30:H32)</f>
        <v>0.000359816666666667</v>
      </c>
      <c r="D8" s="0" t="n">
        <f aca="false">C8*1000000/100000^2</f>
        <v>3.59816666666667E-008</v>
      </c>
      <c r="G8" s="0" t="n">
        <v>9</v>
      </c>
      <c r="H8" s="0" t="n">
        <f aca="false">(G8*0.001)^2</f>
        <v>8.1E-005</v>
      </c>
    </row>
    <row r="9" customFormat="false" ht="13.5" hidden="false" customHeight="false" outlineLevel="0" collapsed="false">
      <c r="B9" s="0" t="n">
        <v>56</v>
      </c>
      <c r="C9" s="0" t="n">
        <f aca="false">AVERAGE(H34:H36)</f>
        <v>0.000364673333333333</v>
      </c>
      <c r="D9" s="0" t="n">
        <f aca="false">C9*1000000/100000^2</f>
        <v>3.64673333333333E-008</v>
      </c>
      <c r="G9" s="0" t="n">
        <v>9.39</v>
      </c>
      <c r="H9" s="0" t="n">
        <f aca="false">(G9*0.001)^2</f>
        <v>8.81721E-005</v>
      </c>
    </row>
    <row r="11" customFormat="false" ht="13.5" hidden="false" customHeight="false" outlineLevel="0" collapsed="false">
      <c r="F11" s="3" t="s">
        <v>21</v>
      </c>
    </row>
    <row r="12" customFormat="false" ht="13.5" hidden="false" customHeight="false" outlineLevel="0" collapsed="false">
      <c r="G12" s="0" t="n">
        <v>8.8</v>
      </c>
      <c r="H12" s="0" t="n">
        <f aca="false">(G12*0.001)^2</f>
        <v>7.744E-005</v>
      </c>
    </row>
    <row r="13" customFormat="false" ht="13.5" hidden="false" customHeight="false" outlineLevel="0" collapsed="false">
      <c r="G13" s="0" t="n">
        <v>10.8</v>
      </c>
      <c r="H13" s="0" t="n">
        <f aca="false">(G13*0.001)^2</f>
        <v>0.00011664</v>
      </c>
    </row>
    <row r="14" customFormat="false" ht="13.5" hidden="false" customHeight="false" outlineLevel="0" collapsed="false">
      <c r="G14" s="0" t="n">
        <v>11</v>
      </c>
      <c r="H14" s="0" t="n">
        <f aca="false">(G14*0.001)^2</f>
        <v>0.000121</v>
      </c>
    </row>
    <row r="16" customFormat="false" ht="13.5" hidden="false" customHeight="false" outlineLevel="0" collapsed="false">
      <c r="F16" s="3" t="s">
        <v>22</v>
      </c>
    </row>
    <row r="17" customFormat="false" ht="13.5" hidden="false" customHeight="false" outlineLevel="0" collapsed="false">
      <c r="G17" s="0" t="n">
        <v>13.1</v>
      </c>
      <c r="H17" s="0" t="n">
        <f aca="false">(G17*0.001)^2</f>
        <v>0.00017161</v>
      </c>
    </row>
    <row r="18" customFormat="false" ht="13.5" hidden="false" customHeight="false" outlineLevel="0" collapsed="false">
      <c r="G18" s="0" t="n">
        <v>13.3</v>
      </c>
      <c r="H18" s="0" t="n">
        <f aca="false">(G18*0.001)^2</f>
        <v>0.00017689</v>
      </c>
    </row>
    <row r="19" customFormat="false" ht="13.5" hidden="false" customHeight="false" outlineLevel="0" collapsed="false">
      <c r="G19" s="0" t="n">
        <v>14</v>
      </c>
      <c r="H19" s="0" t="n">
        <f aca="false">(G19*0.001)^2</f>
        <v>0.000196</v>
      </c>
    </row>
    <row r="21" customFormat="false" ht="13.5" hidden="false" customHeight="false" outlineLevel="0" collapsed="false">
      <c r="F21" s="3" t="s">
        <v>23</v>
      </c>
    </row>
    <row r="22" customFormat="false" ht="13.5" hidden="false" customHeight="false" outlineLevel="0" collapsed="false">
      <c r="G22" s="0" t="n">
        <v>13.6</v>
      </c>
      <c r="H22" s="0" t="n">
        <f aca="false">(G22*0.001)^2</f>
        <v>0.00018496</v>
      </c>
    </row>
    <row r="23" customFormat="false" ht="13.5" hidden="false" customHeight="false" outlineLevel="0" collapsed="false">
      <c r="G23" s="0" t="n">
        <v>12.8</v>
      </c>
      <c r="H23" s="0" t="n">
        <f aca="false">(G23*0.001)^2</f>
        <v>0.00016384</v>
      </c>
    </row>
    <row r="24" customFormat="false" ht="13.5" hidden="false" customHeight="false" outlineLevel="0" collapsed="false">
      <c r="G24" s="0" t="n">
        <v>13.3</v>
      </c>
      <c r="H24" s="0" t="n">
        <f aca="false">(G24*0.001)^2</f>
        <v>0.00017689</v>
      </c>
    </row>
    <row r="25" customFormat="false" ht="13.5" hidden="false" customHeight="false" outlineLevel="0" collapsed="false">
      <c r="H25" s="0" t="n">
        <f aca="false">(G25*0.001)^2</f>
        <v>0</v>
      </c>
    </row>
    <row r="26" customFormat="false" ht="13.5" hidden="false" customHeight="false" outlineLevel="0" collapsed="false">
      <c r="F26" s="3" t="s">
        <v>24</v>
      </c>
      <c r="G26" s="0" t="n">
        <v>13.6</v>
      </c>
      <c r="H26" s="0" t="n">
        <f aca="false">(G26*0.001)^2</f>
        <v>0.00018496</v>
      </c>
    </row>
    <row r="27" customFormat="false" ht="13.5" hidden="false" customHeight="false" outlineLevel="0" collapsed="false">
      <c r="G27" s="0" t="n">
        <v>17</v>
      </c>
      <c r="H27" s="0" t="n">
        <f aca="false">(G27*0.001)^2</f>
        <v>0.000289</v>
      </c>
    </row>
    <row r="28" customFormat="false" ht="13.5" hidden="false" customHeight="false" outlineLevel="0" collapsed="false">
      <c r="G28" s="0" t="n">
        <v>16.6</v>
      </c>
      <c r="H28" s="0" t="n">
        <f aca="false">(G28*0.001)^2</f>
        <v>0.00027556</v>
      </c>
    </row>
    <row r="29" customFormat="false" ht="13.5" hidden="false" customHeight="false" outlineLevel="0" collapsed="false">
      <c r="H29" s="0" t="n">
        <f aca="false">(G29*0.001)^2</f>
        <v>0</v>
      </c>
    </row>
    <row r="30" customFormat="false" ht="13.5" hidden="false" customHeight="false" outlineLevel="0" collapsed="false">
      <c r="F30" s="3" t="s">
        <v>25</v>
      </c>
      <c r="G30" s="0" t="n">
        <v>19</v>
      </c>
      <c r="H30" s="0" t="n">
        <f aca="false">(G30*0.001)^2</f>
        <v>0.000361</v>
      </c>
    </row>
    <row r="31" customFormat="false" ht="13.5" hidden="false" customHeight="false" outlineLevel="0" collapsed="false">
      <c r="G31" s="0" t="n">
        <v>18.6</v>
      </c>
      <c r="H31" s="0" t="n">
        <f aca="false">(G31*0.001)^2</f>
        <v>0.00034596</v>
      </c>
    </row>
    <row r="32" customFormat="false" ht="13.5" hidden="false" customHeight="false" outlineLevel="0" collapsed="false">
      <c r="G32" s="0" t="n">
        <v>19.3</v>
      </c>
      <c r="H32" s="0" t="n">
        <f aca="false">(G32*0.001)^2</f>
        <v>0.00037249</v>
      </c>
    </row>
    <row r="33" customFormat="false" ht="13.5" hidden="false" customHeight="false" outlineLevel="0" collapsed="false">
      <c r="H33" s="0" t="n">
        <f aca="false">(G33*0.001)^2</f>
        <v>0</v>
      </c>
    </row>
    <row r="34" customFormat="false" ht="13.5" hidden="false" customHeight="false" outlineLevel="0" collapsed="false">
      <c r="F34" s="3" t="s">
        <v>26</v>
      </c>
      <c r="G34" s="0" t="n">
        <v>17.7</v>
      </c>
      <c r="H34" s="0" t="n">
        <f aca="false">(G34*0.001)^2</f>
        <v>0.00031329</v>
      </c>
    </row>
    <row r="35" customFormat="false" ht="13.5" hidden="false" customHeight="false" outlineLevel="0" collapsed="false">
      <c r="G35" s="0" t="n">
        <v>19.2</v>
      </c>
      <c r="H35" s="0" t="n">
        <f aca="false">(G35*0.001)^2</f>
        <v>0.00036864</v>
      </c>
    </row>
    <row r="36" customFormat="false" ht="13.5" hidden="false" customHeight="false" outlineLevel="0" collapsed="false">
      <c r="G36" s="0" t="n">
        <v>20.3</v>
      </c>
      <c r="H36" s="0" t="n">
        <f aca="false">(G36*0.001)^2</f>
        <v>0.00041209</v>
      </c>
    </row>
    <row r="37" customFormat="false" ht="13.5" hidden="false" customHeight="false" outlineLevel="0" collapsed="false">
      <c r="H37" s="0" t="n">
        <f aca="false">(G37*0.001)^2</f>
        <v>0</v>
      </c>
    </row>
    <row r="38" customFormat="false" ht="13.5" hidden="false" customHeight="false" outlineLevel="0" collapsed="false">
      <c r="H38" s="0" t="n">
        <f aca="false">(G38*0.001)^2</f>
        <v>0</v>
      </c>
    </row>
    <row r="39" customFormat="false" ht="13.5" hidden="false" customHeight="false" outlineLevel="0" collapsed="false">
      <c r="H39" s="0" t="n">
        <f aca="false">(G39*0.001)^2</f>
        <v>0</v>
      </c>
    </row>
    <row r="40" customFormat="false" ht="13.5" hidden="false" customHeight="false" outlineLevel="0" collapsed="false">
      <c r="H40" s="0" t="n">
        <f aca="false">(G40*0.001)^2</f>
        <v>0</v>
      </c>
    </row>
    <row r="41" customFormat="false" ht="13.5" hidden="false" customHeight="false" outlineLevel="0" collapsed="false">
      <c r="H41" s="0" t="n">
        <f aca="false">(G41*0.001)^2</f>
        <v>0</v>
      </c>
    </row>
    <row r="42" customFormat="false" ht="13.5" hidden="false" customHeight="false" outlineLevel="0" collapsed="false">
      <c r="H42" s="0" t="n">
        <f aca="false">(G42*0.001)^2</f>
        <v>0</v>
      </c>
    </row>
    <row r="43" customFormat="false" ht="13.5" hidden="false" customHeight="false" outlineLevel="0" collapsed="false">
      <c r="H43" s="0" t="n">
        <f aca="false">(G43*0.001)^2</f>
        <v>0</v>
      </c>
    </row>
    <row r="44" customFormat="false" ht="13.5" hidden="false" customHeight="false" outlineLevel="0" collapsed="false">
      <c r="H44" s="0" t="n">
        <f aca="false">(G44*0.001)^2</f>
        <v>0</v>
      </c>
    </row>
    <row r="45" customFormat="false" ht="13.5" hidden="false" customHeight="false" outlineLevel="0" collapsed="false">
      <c r="H45" s="0" t="n">
        <f aca="false">(G45*0.001)^2</f>
        <v>0</v>
      </c>
    </row>
    <row r="46" customFormat="false" ht="13.5" hidden="false" customHeight="false" outlineLevel="0" collapsed="false">
      <c r="H46" s="0" t="n">
        <f aca="false">(G46*0.001)^2</f>
        <v>0</v>
      </c>
    </row>
    <row r="47" customFormat="false" ht="13.5" hidden="false" customHeight="false" outlineLevel="0" collapsed="false">
      <c r="H47" s="0" t="n">
        <f aca="false">(G47*0.001)^2</f>
        <v>0</v>
      </c>
    </row>
    <row r="48" customFormat="false" ht="13.5" hidden="false" customHeight="false" outlineLevel="0" collapsed="false">
      <c r="H48" s="0" t="n">
        <f aca="false">(G48*0.001)^2</f>
        <v>0</v>
      </c>
    </row>
    <row r="49" customFormat="false" ht="13.5" hidden="false" customHeight="false" outlineLevel="0" collapsed="false">
      <c r="H49" s="0" t="n">
        <f aca="false">(G49*0.001)^2</f>
        <v>0</v>
      </c>
    </row>
    <row r="50" customFormat="false" ht="13.5" hidden="false" customHeight="false" outlineLevel="0" collapsed="false">
      <c r="H50" s="0" t="n">
        <f aca="false">(G50*0.001)^2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30938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2016-12-07T02:26:37Z</dcterms:created>
  <dc:creator>Yuragi3</dc:creator>
  <dc:language>en-GB</dc:language>
  <dcterms:modified xsi:type="dcterms:W3CDTF">2017-01-04T21:57:31Z</dcterms:modified>
  <cp:revision>9</cp:revision>
</cp:coreProperties>
</file>