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30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100V" sheetId="1" state="visible" r:id="rId2"/>
    <sheet name="80V" sheetId="2" state="visible" r:id="rId3"/>
    <sheet name="60V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<sst xmlns="http://schemas.openxmlformats.org/spreadsheetml/2006/main" count="63" uniqueCount="26">
  <si>
    <r>
      <t>磁気ヒステリシス特性</t>
    </r>
    <r>
      <rPr>
        <sz val="10"/>
        <rFont val="Bodoni MT"/>
        <family val="1"/>
        <charset val="1"/>
      </rPr>
      <t>      (V1=100V </t>
    </r>
    <r>
      <rPr>
        <sz val="10"/>
        <rFont val="ＭＳ Ｐゴシック"/>
        <family val="3"/>
        <charset val="128"/>
      </rPr>
      <t>一定</t>
    </r>
    <r>
      <rPr>
        <sz val="10"/>
        <rFont val="Bodoni MT"/>
        <family val="1"/>
        <charset val="1"/>
      </rPr>
      <t>) </t>
    </r>
    <r>
      <rPr>
        <b val="true"/>
        <sz val="10"/>
        <color rgb="FFFF0000"/>
        <rFont val="Bodoni MT"/>
        <family val="1"/>
        <charset val="1"/>
      </rPr>
      <t> </t>
    </r>
    <r>
      <rPr>
        <b val="true"/>
        <sz val="10"/>
        <color rgb="FFFF0000"/>
        <rFont val="ＭＳ Ｐゴシック"/>
        <family val="3"/>
        <charset val="128"/>
      </rPr>
      <t>　　</t>
    </r>
    <r>
      <rPr>
        <b val="true"/>
        <sz val="10"/>
        <color rgb="FFFF0000"/>
        <rFont val="Bodoni MT"/>
        <family val="1"/>
        <charset val="1"/>
      </rPr>
      <t>2010.10.9</t>
    </r>
  </si>
  <si>
    <t>赤字は要修正</t>
  </si>
  <si>
    <r>
      <t>一次電流</t>
    </r>
    <r>
      <rPr>
        <sz val="10"/>
        <rFont val="Bodoni MT"/>
        <family val="1"/>
        <charset val="1"/>
      </rPr>
      <t>(i</t>
    </r>
    <r>
      <rPr>
        <sz val="7"/>
        <rFont val="Bodoni MT"/>
        <family val="1"/>
        <charset val="1"/>
      </rPr>
      <t>1</t>
    </r>
    <r>
      <rPr>
        <sz val="10"/>
        <rFont val="Bodoni MT"/>
        <family val="1"/>
        <charset val="1"/>
      </rPr>
      <t>)</t>
    </r>
    <r>
      <rPr>
        <sz val="10"/>
        <rFont val="ＭＳ Ｐゴシック"/>
        <family val="3"/>
        <charset val="128"/>
      </rPr>
      <t>検出回路は指導書と異なる</t>
    </r>
  </si>
  <si>
    <t>N1=</t>
  </si>
  <si>
    <r>
      <t>R[</t>
    </r>
    <r>
      <rPr>
        <sz val="10"/>
        <rFont val="ＭＳ Ｐゴシック"/>
        <family val="3"/>
        <charset val="128"/>
      </rPr>
      <t>Ω</t>
    </r>
    <r>
      <rPr>
        <sz val="10"/>
        <rFont val="Bodoni MT"/>
        <family val="1"/>
        <charset val="1"/>
      </rPr>
      <t>]=</t>
    </r>
  </si>
  <si>
    <r>
      <t>r[</t>
    </r>
    <r>
      <rPr>
        <sz val="10"/>
        <rFont val="ＭＳ Ｐゴシック"/>
        <family val="3"/>
        <charset val="128"/>
      </rPr>
      <t>Ω</t>
    </r>
    <r>
      <rPr>
        <sz val="10"/>
        <rFont val="Bodoni MT"/>
        <family val="1"/>
        <charset val="1"/>
      </rPr>
      <t>]=</t>
    </r>
  </si>
  <si>
    <t>S[m^2]=</t>
  </si>
  <si>
    <t>N2=</t>
  </si>
  <si>
    <t>C[uF]=</t>
  </si>
  <si>
    <t>L[m]=</t>
  </si>
  <si>
    <r>
      <t>時間</t>
    </r>
    <r>
      <rPr>
        <sz val="10"/>
        <rFont val="Bodoni MT"/>
        <family val="1"/>
        <charset val="1"/>
      </rPr>
      <t>[ms]</t>
    </r>
  </si>
  <si>
    <t>e1 [mV]</t>
  </si>
  <si>
    <t>i1[A]</t>
  </si>
  <si>
    <t>F[A]</t>
  </si>
  <si>
    <t>H[A/m]</t>
  </si>
  <si>
    <t>e2 [mV]</t>
  </si>
  <si>
    <r>
      <t>φ</t>
    </r>
    <r>
      <rPr>
        <sz val="10"/>
        <rFont val="Bodoni MT"/>
        <family val="1"/>
        <charset val="1"/>
      </rPr>
      <t>[wb]</t>
    </r>
  </si>
  <si>
    <t>B[T]</t>
  </si>
  <si>
    <r>
      <t>磁気ヒステリシス特性</t>
    </r>
    <r>
      <rPr>
        <sz val="10"/>
        <rFont val="Bodoni MT"/>
        <family val="1"/>
        <charset val="1"/>
      </rPr>
      <t>      (V1=80V </t>
    </r>
    <r>
      <rPr>
        <sz val="10"/>
        <rFont val="ＭＳ Ｐゴシック"/>
        <family val="3"/>
        <charset val="128"/>
      </rPr>
      <t>一定</t>
    </r>
    <r>
      <rPr>
        <sz val="10"/>
        <rFont val="Bodoni MT"/>
        <family val="1"/>
        <charset val="1"/>
      </rPr>
      <t>) </t>
    </r>
    <r>
      <rPr>
        <b val="true"/>
        <sz val="10"/>
        <color rgb="FFFF0000"/>
        <rFont val="Bodoni MT"/>
        <family val="1"/>
        <charset val="1"/>
      </rPr>
      <t> </t>
    </r>
    <r>
      <rPr>
        <b val="true"/>
        <sz val="10"/>
        <color rgb="FFFF0000"/>
        <rFont val="ＭＳ Ｐゴシック"/>
        <family val="3"/>
        <charset val="128"/>
      </rPr>
      <t>　　</t>
    </r>
    <r>
      <rPr>
        <b val="true"/>
        <sz val="10"/>
        <color rgb="FFFF0000"/>
        <rFont val="Bodoni MT"/>
        <family val="1"/>
        <charset val="1"/>
      </rPr>
      <t>2010.10.9</t>
    </r>
  </si>
  <si>
    <t>←※　必ず当該基板の測定値を記入すること</t>
  </si>
  <si>
    <t>←※　計器読み取り値を記入する</t>
  </si>
  <si>
    <t>※</t>
  </si>
  <si>
    <t>G30</t>
  </si>
  <si>
    <t>報告書では、単位を記すこと</t>
  </si>
  <si>
    <t>φ－I 　　磁束、電流（起磁力）の単位</t>
  </si>
  <si>
    <t>B－H 　　磁束密度、磁界の強さの単位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</si>
</sst>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E+00"/>
    <numFmt numFmtId="166" formatCode="0.00E+00"/>
    <numFmt numFmtId="167" formatCode="0.00"/>
    <numFmt numFmtId="168" formatCode="0.0000E+00"/>
    <numFmt numFmtId="169" formatCode="0.0_ "/>
  </numFmts>
  <fonts count="18">
    <font>
      <sz val="10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Bodoni MT"/>
      <family val="1"/>
      <charset val="1"/>
    </font>
    <font>
      <b val="true"/>
      <sz val="10"/>
      <color rgb="FFFF0000"/>
      <name val="Bodoni MT"/>
      <family val="1"/>
      <charset val="1"/>
    </font>
    <font>
      <b val="true"/>
      <sz val="10"/>
      <color rgb="FFFF0000"/>
      <name val="ＭＳ Ｐゴシック"/>
      <family val="3"/>
      <charset val="128"/>
    </font>
    <font>
      <sz val="7"/>
      <name val="Bodoni MT"/>
      <family val="1"/>
      <charset val="1"/>
    </font>
    <font>
      <sz val="10"/>
      <color rgb="FFFF0000"/>
      <name val="Bodoni MT"/>
      <family val="1"/>
      <charset val="1"/>
    </font>
    <font>
      <u val="single"/>
      <sz val="10"/>
      <name val="ＭＳ Ｐゴシック"/>
      <family val="3"/>
      <charset val="128"/>
    </font>
    <font>
      <sz val="10"/>
      <name val="msgothic"/>
      <family val="3"/>
      <charset val="128"/>
    </font>
    <font>
      <sz val="10"/>
      <name val="IPA Pゴシック"/>
      <family val="2"/>
    </font>
    <font>
      <b val="true"/>
      <sz val="9"/>
      <color rgb="FF000000"/>
      <name val="ＭＳ Ｐゴシック"/>
      <family val="2"/>
    </font>
    <font>
      <b val="true"/>
      <sz val="9"/>
      <color rgb="FF000000"/>
      <name val="Arial"/>
      <family val="2"/>
    </font>
    <font>
      <sz val="9"/>
      <name val="IPA Pゴシック"/>
      <family val="2"/>
    </font>
    <font>
      <sz val="9"/>
      <name val="Arial"/>
      <family val="2"/>
    </font>
    <font>
      <sz val="10"/>
      <name val="Times New Roman"/>
      <family val="1"/>
      <charset val="1"/>
    </font>
    <font>
      <b val="true"/>
      <sz val="9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B7B7"/>
      <rgbColor rgb="FFFF99CC"/>
      <rgbColor rgb="FFCC99FF"/>
      <rgbColor rgb="FFFFCC99"/>
      <rgbColor rgb="FF4A7EBB"/>
      <rgbColor rgb="FF33CCCC"/>
      <rgbColor rgb="FF99CC00"/>
      <rgbColor rgb="FFFFCC00"/>
      <rgbColor rgb="FFFF9900"/>
      <rgbColor rgb="FFFF6600"/>
      <rgbColor rgb="FF606060"/>
      <rgbColor rgb="FFB3B3B3"/>
      <rgbColor rgb="FF004586"/>
      <rgbColor rgb="FF4F81B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xVal>
            <c:numRef>
              <c:f>100V!$A$8:$A$50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100V!$B$8:$B$50</c:f>
              <c:numCache>
                <c:formatCode>General</c:formatCode>
                <c:ptCount val="43"/>
                <c:pt idx="0">
                  <c:v>-146</c:v>
                </c:pt>
                <c:pt idx="1">
                  <c:v>-132</c:v>
                </c:pt>
                <c:pt idx="2">
                  <c:v>-103.3</c:v>
                </c:pt>
                <c:pt idx="3">
                  <c:v>-70.5</c:v>
                </c:pt>
                <c:pt idx="4">
                  <c:v>-42.3</c:v>
                </c:pt>
                <c:pt idx="5">
                  <c:v>-16.4</c:v>
                </c:pt>
                <c:pt idx="6">
                  <c:v>0.25</c:v>
                </c:pt>
                <c:pt idx="7">
                  <c:v>12.5</c:v>
                </c:pt>
                <c:pt idx="8">
                  <c:v>17.1</c:v>
                </c:pt>
                <c:pt idx="9">
                  <c:v>19.7</c:v>
                </c:pt>
                <c:pt idx="10">
                  <c:v>22.1</c:v>
                </c:pt>
                <c:pt idx="11">
                  <c:v>24.9</c:v>
                </c:pt>
                <c:pt idx="12">
                  <c:v>28.2</c:v>
                </c:pt>
                <c:pt idx="13">
                  <c:v>32.7</c:v>
                </c:pt>
                <c:pt idx="14">
                  <c:v>38.4</c:v>
                </c:pt>
                <c:pt idx="15">
                  <c:v>47.4</c:v>
                </c:pt>
                <c:pt idx="16">
                  <c:v>64.2</c:v>
                </c:pt>
                <c:pt idx="17">
                  <c:v>88.6</c:v>
                </c:pt>
                <c:pt idx="18">
                  <c:v>114.5</c:v>
                </c:pt>
                <c:pt idx="19">
                  <c:v>134.5</c:v>
                </c:pt>
                <c:pt idx="20">
                  <c:v>142.5</c:v>
                </c:pt>
                <c:pt idx="21">
                  <c:v>133.5</c:v>
                </c:pt>
                <c:pt idx="22">
                  <c:v>100.3</c:v>
                </c:pt>
                <c:pt idx="23">
                  <c:v>70.3</c:v>
                </c:pt>
                <c:pt idx="24">
                  <c:v>38.6</c:v>
                </c:pt>
                <c:pt idx="25">
                  <c:v>12.4</c:v>
                </c:pt>
                <c:pt idx="26">
                  <c:v>-3.7</c:v>
                </c:pt>
                <c:pt idx="27">
                  <c:v>-13.3</c:v>
                </c:pt>
                <c:pt idx="28">
                  <c:v>-17.9</c:v>
                </c:pt>
                <c:pt idx="29">
                  <c:v>-20.6</c:v>
                </c:pt>
                <c:pt idx="30">
                  <c:v>-23</c:v>
                </c:pt>
                <c:pt idx="31">
                  <c:v>-25.7</c:v>
                </c:pt>
                <c:pt idx="32">
                  <c:v>-29.1</c:v>
                </c:pt>
                <c:pt idx="33">
                  <c:v>-33.6</c:v>
                </c:pt>
                <c:pt idx="34">
                  <c:v>-39.1</c:v>
                </c:pt>
                <c:pt idx="35">
                  <c:v>-48.6</c:v>
                </c:pt>
                <c:pt idx="36">
                  <c:v>-64.8</c:v>
                </c:pt>
                <c:pt idx="37">
                  <c:v>-87.2</c:v>
                </c:pt>
                <c:pt idx="38">
                  <c:v>-113.5</c:v>
                </c:pt>
                <c:pt idx="39">
                  <c:v>-134.6</c:v>
                </c:pt>
                <c:pt idx="40">
                  <c:v>-145.2</c:v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0"/>
        </c:ser>
        <c:axId val="689110"/>
        <c:axId val="45403907"/>
      </c:scatterChart>
      <c:valAx>
        <c:axId val="689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時間 [ms]</a:t>
                </a:r>
              </a:p>
            </c:rich>
          </c:tx>
          <c:layout/>
        </c:title>
        <c:majorTickMark val="out"/>
        <c:minorTickMark val="none"/>
        <c:tickLblPos val="low"/>
        <c:spPr>
          <a:ln w="3240">
            <a:solidFill>
              <a:srgbClr val="b3b3b3"/>
            </a:solidFill>
            <a:round/>
          </a:ln>
        </c:spPr>
        <c:crossAx val="45403907"/>
        <c:crossesAt val="0"/>
      </c:valAx>
      <c:valAx>
        <c:axId val="45403907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e1 [mV]</a:t>
                </a:r>
              </a:p>
            </c:rich>
          </c:tx>
          <c:layout/>
        </c:title>
        <c:majorTickMark val="out"/>
        <c:minorTickMark val="none"/>
        <c:tickLblPos val="low"/>
        <c:spPr>
          <a:ln w="3240">
            <a:solidFill>
              <a:srgbClr val="b3b3b3"/>
            </a:solidFill>
            <a:round/>
          </a:ln>
        </c:spPr>
        <c:crossAx val="689110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xVal>
            <c:numRef>
              <c:f>100V!$A$8:$A$50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100V!$F$8:$F$50</c:f>
              <c:numCache>
                <c:formatCode>General</c:formatCode>
                <c:ptCount val="43"/>
                <c:pt idx="0">
                  <c:v>-182.5</c:v>
                </c:pt>
                <c:pt idx="1">
                  <c:v>-181.2</c:v>
                </c:pt>
                <c:pt idx="2">
                  <c:v>-175.7</c:v>
                </c:pt>
                <c:pt idx="3">
                  <c:v>-166.4</c:v>
                </c:pt>
                <c:pt idx="4">
                  <c:v>-154.2</c:v>
                </c:pt>
                <c:pt idx="5">
                  <c:v>-137.3</c:v>
                </c:pt>
                <c:pt idx="6">
                  <c:v>-115.5</c:v>
                </c:pt>
                <c:pt idx="7">
                  <c:v>-92.5</c:v>
                </c:pt>
                <c:pt idx="8">
                  <c:v>-69.3</c:v>
                </c:pt>
                <c:pt idx="9">
                  <c:v>-41.9</c:v>
                </c:pt>
                <c:pt idx="10">
                  <c:v>-13.8</c:v>
                </c:pt>
                <c:pt idx="11">
                  <c:v>14.4</c:v>
                </c:pt>
                <c:pt idx="12">
                  <c:v>42.6</c:v>
                </c:pt>
                <c:pt idx="13">
                  <c:v>71.5</c:v>
                </c:pt>
                <c:pt idx="14">
                  <c:v>96.4</c:v>
                </c:pt>
                <c:pt idx="15">
                  <c:v>118.6</c:v>
                </c:pt>
                <c:pt idx="16">
                  <c:v>138.4</c:v>
                </c:pt>
                <c:pt idx="17">
                  <c:v>155.8</c:v>
                </c:pt>
                <c:pt idx="18">
                  <c:v>168.7</c:v>
                </c:pt>
                <c:pt idx="19">
                  <c:v>177.7</c:v>
                </c:pt>
                <c:pt idx="20">
                  <c:v>181.2</c:v>
                </c:pt>
                <c:pt idx="21">
                  <c:v>179.4</c:v>
                </c:pt>
                <c:pt idx="22">
                  <c:v>174.2</c:v>
                </c:pt>
                <c:pt idx="23">
                  <c:v>164.5</c:v>
                </c:pt>
                <c:pt idx="24">
                  <c:v>151.4</c:v>
                </c:pt>
                <c:pt idx="25">
                  <c:v>135.3</c:v>
                </c:pt>
                <c:pt idx="26">
                  <c:v>117.3</c:v>
                </c:pt>
                <c:pt idx="27">
                  <c:v>94.6</c:v>
                </c:pt>
                <c:pt idx="28">
                  <c:v>69.1</c:v>
                </c:pt>
                <c:pt idx="29">
                  <c:v>42.1</c:v>
                </c:pt>
                <c:pt idx="30">
                  <c:v>15.5</c:v>
                </c:pt>
                <c:pt idx="31">
                  <c:v>-13.3</c:v>
                </c:pt>
                <c:pt idx="32">
                  <c:v>-42.3</c:v>
                </c:pt>
                <c:pt idx="33">
                  <c:v>-70.4</c:v>
                </c:pt>
                <c:pt idx="34">
                  <c:v>-96.2</c:v>
                </c:pt>
                <c:pt idx="35">
                  <c:v>-118.5</c:v>
                </c:pt>
                <c:pt idx="36">
                  <c:v>-137.7</c:v>
                </c:pt>
                <c:pt idx="37">
                  <c:v>-154.2</c:v>
                </c:pt>
                <c:pt idx="38">
                  <c:v>-167.7</c:v>
                </c:pt>
                <c:pt idx="39">
                  <c:v>-176.5</c:v>
                </c:pt>
                <c:pt idx="40">
                  <c:v>-180.2</c:v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0"/>
        </c:ser>
        <c:axId val="80180055"/>
        <c:axId val="65325026"/>
      </c:scatterChart>
      <c:valAx>
        <c:axId val="80180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時間 [ms]</a:t>
                </a:r>
              </a:p>
            </c:rich>
          </c:tx>
          <c:layout/>
        </c:title>
        <c:majorTickMark val="out"/>
        <c:minorTickMark val="none"/>
        <c:tickLblPos val="low"/>
        <c:spPr>
          <a:ln w="3240">
            <a:solidFill>
              <a:srgbClr val="b3b3b3"/>
            </a:solidFill>
            <a:round/>
          </a:ln>
        </c:spPr>
        <c:crossAx val="65325026"/>
        <c:crossesAt val="0"/>
      </c:valAx>
      <c:valAx>
        <c:axId val="65325026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  <a:ea typeface="Arial"/>
                  </a:rPr>
                  <a:t>e2 [mV]</a:t>
                </a:r>
              </a:p>
            </c:rich>
          </c:tx>
          <c:layout/>
        </c:title>
        <c:majorTickMark val="out"/>
        <c:minorTickMark val="none"/>
        <c:tickLblPos val="low"/>
        <c:spPr>
          <a:ln w="3240">
            <a:solidFill>
              <a:srgbClr val="b3b3b3"/>
            </a:solidFill>
            <a:round/>
          </a:ln>
        </c:spPr>
        <c:crossAx val="80180055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100V!$A$1</c:f>
              <c:strCache>
                <c:ptCount val="1"/>
                <c:pt idx="0">
                  <c:v>磁気ヒステリシス特性      (V1=100V 一定)  　　2010.10.9</c:v>
                </c:pt>
              </c:strCache>
            </c:strRef>
          </c:tx>
          <c:spPr>
            <a:solidFill>
              <a:srgbClr val="606060"/>
            </a:solidFill>
            <a:ln w="2844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100V!$B$8:$B$50</c:f>
              <c:numCache>
                <c:formatCode>General</c:formatCode>
                <c:ptCount val="43"/>
                <c:pt idx="0">
                  <c:v>-146</c:v>
                </c:pt>
                <c:pt idx="1">
                  <c:v>-132</c:v>
                </c:pt>
                <c:pt idx="2">
                  <c:v>-103.3</c:v>
                </c:pt>
                <c:pt idx="3">
                  <c:v>-70.5</c:v>
                </c:pt>
                <c:pt idx="4">
                  <c:v>-42.3</c:v>
                </c:pt>
                <c:pt idx="5">
                  <c:v>-16.4</c:v>
                </c:pt>
                <c:pt idx="6">
                  <c:v>0.25</c:v>
                </c:pt>
                <c:pt idx="7">
                  <c:v>12.5</c:v>
                </c:pt>
                <c:pt idx="8">
                  <c:v>17.1</c:v>
                </c:pt>
                <c:pt idx="9">
                  <c:v>19.7</c:v>
                </c:pt>
                <c:pt idx="10">
                  <c:v>22.1</c:v>
                </c:pt>
                <c:pt idx="11">
                  <c:v>24.9</c:v>
                </c:pt>
                <c:pt idx="12">
                  <c:v>28.2</c:v>
                </c:pt>
                <c:pt idx="13">
                  <c:v>32.7</c:v>
                </c:pt>
                <c:pt idx="14">
                  <c:v>38.4</c:v>
                </c:pt>
                <c:pt idx="15">
                  <c:v>47.4</c:v>
                </c:pt>
                <c:pt idx="16">
                  <c:v>64.2</c:v>
                </c:pt>
                <c:pt idx="17">
                  <c:v>88.6</c:v>
                </c:pt>
                <c:pt idx="18">
                  <c:v>114.5</c:v>
                </c:pt>
                <c:pt idx="19">
                  <c:v>134.5</c:v>
                </c:pt>
                <c:pt idx="20">
                  <c:v>142.5</c:v>
                </c:pt>
                <c:pt idx="21">
                  <c:v>133.5</c:v>
                </c:pt>
                <c:pt idx="22">
                  <c:v>100.3</c:v>
                </c:pt>
                <c:pt idx="23">
                  <c:v>70.3</c:v>
                </c:pt>
                <c:pt idx="24">
                  <c:v>38.6</c:v>
                </c:pt>
                <c:pt idx="25">
                  <c:v>12.4</c:v>
                </c:pt>
                <c:pt idx="26">
                  <c:v>-3.7</c:v>
                </c:pt>
                <c:pt idx="27">
                  <c:v>-13.3</c:v>
                </c:pt>
                <c:pt idx="28">
                  <c:v>-17.9</c:v>
                </c:pt>
                <c:pt idx="29">
                  <c:v>-20.6</c:v>
                </c:pt>
                <c:pt idx="30">
                  <c:v>-23</c:v>
                </c:pt>
                <c:pt idx="31">
                  <c:v>-25.7</c:v>
                </c:pt>
                <c:pt idx="32">
                  <c:v>-29.1</c:v>
                </c:pt>
                <c:pt idx="33">
                  <c:v>-33.6</c:v>
                </c:pt>
                <c:pt idx="34">
                  <c:v>-39.1</c:v>
                </c:pt>
                <c:pt idx="35">
                  <c:v>-48.6</c:v>
                </c:pt>
                <c:pt idx="36">
                  <c:v>-64.8</c:v>
                </c:pt>
                <c:pt idx="37">
                  <c:v>-87.2</c:v>
                </c:pt>
                <c:pt idx="38">
                  <c:v>-113.5</c:v>
                </c:pt>
                <c:pt idx="39">
                  <c:v>-134.6</c:v>
                </c:pt>
                <c:pt idx="40">
                  <c:v>-145.2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100V!$F$8:$F$50</c:f>
              <c:numCache>
                <c:formatCode>General</c:formatCode>
                <c:ptCount val="43"/>
                <c:pt idx="0">
                  <c:v>-182.5</c:v>
                </c:pt>
                <c:pt idx="1">
                  <c:v>-181.2</c:v>
                </c:pt>
                <c:pt idx="2">
                  <c:v>-175.7</c:v>
                </c:pt>
                <c:pt idx="3">
                  <c:v>-166.4</c:v>
                </c:pt>
                <c:pt idx="4">
                  <c:v>-154.2</c:v>
                </c:pt>
                <c:pt idx="5">
                  <c:v>-137.3</c:v>
                </c:pt>
                <c:pt idx="6">
                  <c:v>-115.5</c:v>
                </c:pt>
                <c:pt idx="7">
                  <c:v>-92.5</c:v>
                </c:pt>
                <c:pt idx="8">
                  <c:v>-69.3</c:v>
                </c:pt>
                <c:pt idx="9">
                  <c:v>-41.9</c:v>
                </c:pt>
                <c:pt idx="10">
                  <c:v>-13.8</c:v>
                </c:pt>
                <c:pt idx="11">
                  <c:v>14.4</c:v>
                </c:pt>
                <c:pt idx="12">
                  <c:v>42.6</c:v>
                </c:pt>
                <c:pt idx="13">
                  <c:v>71.5</c:v>
                </c:pt>
                <c:pt idx="14">
                  <c:v>96.4</c:v>
                </c:pt>
                <c:pt idx="15">
                  <c:v>118.6</c:v>
                </c:pt>
                <c:pt idx="16">
                  <c:v>138.4</c:v>
                </c:pt>
                <c:pt idx="17">
                  <c:v>155.8</c:v>
                </c:pt>
                <c:pt idx="18">
                  <c:v>168.7</c:v>
                </c:pt>
                <c:pt idx="19">
                  <c:v>177.7</c:v>
                </c:pt>
                <c:pt idx="20">
                  <c:v>181.2</c:v>
                </c:pt>
                <c:pt idx="21">
                  <c:v>179.4</c:v>
                </c:pt>
                <c:pt idx="22">
                  <c:v>174.2</c:v>
                </c:pt>
                <c:pt idx="23">
                  <c:v>164.5</c:v>
                </c:pt>
                <c:pt idx="24">
                  <c:v>151.4</c:v>
                </c:pt>
                <c:pt idx="25">
                  <c:v>135.3</c:v>
                </c:pt>
                <c:pt idx="26">
                  <c:v>117.3</c:v>
                </c:pt>
                <c:pt idx="27">
                  <c:v>94.6</c:v>
                </c:pt>
                <c:pt idx="28">
                  <c:v>69.1</c:v>
                </c:pt>
                <c:pt idx="29">
                  <c:v>42.1</c:v>
                </c:pt>
                <c:pt idx="30">
                  <c:v>15.5</c:v>
                </c:pt>
                <c:pt idx="31">
                  <c:v>-13.3</c:v>
                </c:pt>
                <c:pt idx="32">
                  <c:v>-42.3</c:v>
                </c:pt>
                <c:pt idx="33">
                  <c:v>-70.4</c:v>
                </c:pt>
                <c:pt idx="34">
                  <c:v>-96.2</c:v>
                </c:pt>
                <c:pt idx="35">
                  <c:v>-118.5</c:v>
                </c:pt>
                <c:pt idx="36">
                  <c:v>-137.7</c:v>
                </c:pt>
                <c:pt idx="37">
                  <c:v>-154.2</c:v>
                </c:pt>
                <c:pt idx="38">
                  <c:v>-167.7</c:v>
                </c:pt>
                <c:pt idx="39">
                  <c:v>-176.5</c:v>
                </c:pt>
                <c:pt idx="40">
                  <c:v>-180.2</c:v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0"/>
        </c:ser>
        <c:axId val="93126792"/>
        <c:axId val="78579184"/>
      </c:scatterChart>
      <c:valAx>
        <c:axId val="9312679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579184"/>
        <c:crosses val="autoZero"/>
      </c:valAx>
      <c:valAx>
        <c:axId val="78579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12679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"phi-F"</c:f>
              <c:strCache>
                <c:ptCount val="1"/>
                <c:pt idx="0">
                  <c:v>phi-F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100V!$D$8:$D$48</c:f>
              <c:numCache>
                <c:formatCode>General</c:formatCode>
                <c:ptCount val="41"/>
                <c:pt idx="0">
                  <c:v>-119.77245508982</c:v>
                </c:pt>
                <c:pt idx="1">
                  <c:v>-108.287425149701</c:v>
                </c:pt>
                <c:pt idx="2">
                  <c:v>-84.7431137724551</c:v>
                </c:pt>
                <c:pt idx="3">
                  <c:v>-57.8353293413174</c:v>
                </c:pt>
                <c:pt idx="4">
                  <c:v>-34.7011976047904</c:v>
                </c:pt>
                <c:pt idx="5">
                  <c:v>-13.4538922155689</c:v>
                </c:pt>
                <c:pt idx="6">
                  <c:v>0.205089820359281</c:v>
                </c:pt>
                <c:pt idx="7">
                  <c:v>10.2544910179641</c:v>
                </c:pt>
                <c:pt idx="8">
                  <c:v>14.0281437125749</c:v>
                </c:pt>
                <c:pt idx="9">
                  <c:v>16.1610778443114</c:v>
                </c:pt>
                <c:pt idx="10">
                  <c:v>18.1299401197605</c:v>
                </c:pt>
                <c:pt idx="11">
                  <c:v>20.4269461077844</c:v>
                </c:pt>
                <c:pt idx="12">
                  <c:v>23.1341317365269</c:v>
                </c:pt>
                <c:pt idx="13">
                  <c:v>26.825748502994</c:v>
                </c:pt>
                <c:pt idx="14">
                  <c:v>31.5017964071856</c:v>
                </c:pt>
                <c:pt idx="15">
                  <c:v>38.8850299401197</c:v>
                </c:pt>
                <c:pt idx="16">
                  <c:v>52.6670658682635</c:v>
                </c:pt>
                <c:pt idx="17">
                  <c:v>72.6838323353293</c:v>
                </c:pt>
                <c:pt idx="18">
                  <c:v>93.9311377245509</c:v>
                </c:pt>
                <c:pt idx="19">
                  <c:v>110.338323353293</c:v>
                </c:pt>
                <c:pt idx="20">
                  <c:v>116.90119760479</c:v>
                </c:pt>
                <c:pt idx="21">
                  <c:v>109.517964071856</c:v>
                </c:pt>
                <c:pt idx="22">
                  <c:v>82.2820359281437</c:v>
                </c:pt>
                <c:pt idx="23">
                  <c:v>57.6712574850299</c:v>
                </c:pt>
                <c:pt idx="24">
                  <c:v>31.6658682634731</c:v>
                </c:pt>
                <c:pt idx="25">
                  <c:v>10.1724550898204</c:v>
                </c:pt>
                <c:pt idx="26">
                  <c:v>-3.03532934131736</c:v>
                </c:pt>
                <c:pt idx="27">
                  <c:v>-10.9107784431138</c:v>
                </c:pt>
                <c:pt idx="28">
                  <c:v>-14.6844311377246</c:v>
                </c:pt>
                <c:pt idx="29">
                  <c:v>-16.8994011976048</c:v>
                </c:pt>
                <c:pt idx="30">
                  <c:v>-18.8682634730539</c:v>
                </c:pt>
                <c:pt idx="31">
                  <c:v>-21.0832335329341</c:v>
                </c:pt>
                <c:pt idx="32">
                  <c:v>-23.8724550898204</c:v>
                </c:pt>
                <c:pt idx="33">
                  <c:v>-27.5640718562874</c:v>
                </c:pt>
                <c:pt idx="34">
                  <c:v>-32.0760479041916</c:v>
                </c:pt>
                <c:pt idx="35">
                  <c:v>-39.8694610778443</c:v>
                </c:pt>
                <c:pt idx="36">
                  <c:v>-53.1592814371258</c:v>
                </c:pt>
                <c:pt idx="37">
                  <c:v>-71.5353293413174</c:v>
                </c:pt>
                <c:pt idx="38">
                  <c:v>-93.1107784431138</c:v>
                </c:pt>
                <c:pt idx="39">
                  <c:v>-110.420359281437</c:v>
                </c:pt>
                <c:pt idx="40">
                  <c:v>-119.116167664671</c:v>
                </c:pt>
              </c:numCache>
            </c:numRef>
          </c:xVal>
          <c:yVal>
            <c:numRef>
              <c:f>100V!$G$8:$G$48</c:f>
              <c:numCache>
                <c:formatCode>General</c:formatCode>
                <c:ptCount val="41"/>
                <c:pt idx="0">
                  <c:v>-0.0033175653</c:v>
                </c:pt>
                <c:pt idx="1">
                  <c:v>-0.003293933328</c:v>
                </c:pt>
                <c:pt idx="2">
                  <c:v>-0.003193951908</c:v>
                </c:pt>
                <c:pt idx="3">
                  <c:v>-0.003024892416</c:v>
                </c:pt>
                <c:pt idx="4">
                  <c:v>-0.002803115448</c:v>
                </c:pt>
                <c:pt idx="5">
                  <c:v>-0.002495899812</c:v>
                </c:pt>
                <c:pt idx="6">
                  <c:v>-0.00209960982</c:v>
                </c:pt>
                <c:pt idx="7">
                  <c:v>-0.0016815057</c:v>
                </c:pt>
                <c:pt idx="8">
                  <c:v>-0.001259765892</c:v>
                </c:pt>
                <c:pt idx="9">
                  <c:v>-0.000761676636</c:v>
                </c:pt>
                <c:pt idx="10">
                  <c:v>-0.000250862472</c:v>
                </c:pt>
                <c:pt idx="11">
                  <c:v>0.000261769536</c:v>
                </c:pt>
                <c:pt idx="12">
                  <c:v>0.000774401544</c:v>
                </c:pt>
                <c:pt idx="13">
                  <c:v>0.00129975846</c:v>
                </c:pt>
                <c:pt idx="14">
                  <c:v>0.001752401616</c:v>
                </c:pt>
                <c:pt idx="15">
                  <c:v>0.002155962984</c:v>
                </c:pt>
                <c:pt idx="16">
                  <c:v>0.002515896096</c:v>
                </c:pt>
                <c:pt idx="17">
                  <c:v>0.002832200952</c:v>
                </c:pt>
                <c:pt idx="18">
                  <c:v>0.003066702828</c:v>
                </c:pt>
                <c:pt idx="19">
                  <c:v>0.003230308788</c:v>
                </c:pt>
                <c:pt idx="20">
                  <c:v>0.003293933328</c:v>
                </c:pt>
                <c:pt idx="21">
                  <c:v>0.003261212136</c:v>
                </c:pt>
                <c:pt idx="22">
                  <c:v>0.003166684248</c:v>
                </c:pt>
                <c:pt idx="23">
                  <c:v>0.00299035338</c:v>
                </c:pt>
                <c:pt idx="24">
                  <c:v>0.002752215816</c:v>
                </c:pt>
                <c:pt idx="25">
                  <c:v>0.002459542932</c:v>
                </c:pt>
                <c:pt idx="26">
                  <c:v>0.002132331012</c:v>
                </c:pt>
                <c:pt idx="27">
                  <c:v>0.001719680424</c:v>
                </c:pt>
                <c:pt idx="28">
                  <c:v>0.001256130204</c:v>
                </c:pt>
                <c:pt idx="29">
                  <c:v>0.000765312324</c:v>
                </c:pt>
                <c:pt idx="30">
                  <c:v>0.00028176582</c:v>
                </c:pt>
                <c:pt idx="31">
                  <c:v>-0.000241773252</c:v>
                </c:pt>
                <c:pt idx="32">
                  <c:v>-0.000768948012</c:v>
                </c:pt>
                <c:pt idx="33">
                  <c:v>-0.001279762176</c:v>
                </c:pt>
                <c:pt idx="34">
                  <c:v>-0.001748765928</c:v>
                </c:pt>
                <c:pt idx="35">
                  <c:v>-0.00215414514</c:v>
                </c:pt>
                <c:pt idx="36">
                  <c:v>-0.002503171188</c:v>
                </c:pt>
                <c:pt idx="37">
                  <c:v>-0.002803115448</c:v>
                </c:pt>
                <c:pt idx="38">
                  <c:v>-0.003048524388</c:v>
                </c:pt>
                <c:pt idx="39">
                  <c:v>-0.00320849466</c:v>
                </c:pt>
                <c:pt idx="40">
                  <c:v>-0.003275754888</c:v>
                </c:pt>
              </c:numCache>
            </c:numRef>
          </c:yVal>
          <c:smooth val="1"/>
        </c:ser>
        <c:axId val="28399232"/>
        <c:axId val="48391102"/>
      </c:scatterChart>
      <c:valAx>
        <c:axId val="28399232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起磁力F/A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391102"/>
        <c:crosses val="autoZero"/>
      </c:valAx>
      <c:valAx>
        <c:axId val="48391102"/>
        <c:scaling>
          <c:orientation val="minMax"/>
        </c:scaling>
        <c:delete val="0"/>
        <c:axPos val="l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磁束Φ/A・s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399232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100V!$D$8:$D$48</c:f>
              <c:numCache>
                <c:formatCode>General</c:formatCode>
                <c:ptCount val="41"/>
                <c:pt idx="0">
                  <c:v>-119.77245508982</c:v>
                </c:pt>
                <c:pt idx="1">
                  <c:v>-108.287425149701</c:v>
                </c:pt>
                <c:pt idx="2">
                  <c:v>-84.7431137724551</c:v>
                </c:pt>
                <c:pt idx="3">
                  <c:v>-57.8353293413174</c:v>
                </c:pt>
                <c:pt idx="4">
                  <c:v>-34.7011976047904</c:v>
                </c:pt>
                <c:pt idx="5">
                  <c:v>-13.4538922155689</c:v>
                </c:pt>
                <c:pt idx="6">
                  <c:v>0.205089820359281</c:v>
                </c:pt>
                <c:pt idx="7">
                  <c:v>10.2544910179641</c:v>
                </c:pt>
                <c:pt idx="8">
                  <c:v>14.0281437125749</c:v>
                </c:pt>
                <c:pt idx="9">
                  <c:v>16.1610778443114</c:v>
                </c:pt>
                <c:pt idx="10">
                  <c:v>18.1299401197605</c:v>
                </c:pt>
                <c:pt idx="11">
                  <c:v>20.4269461077844</c:v>
                </c:pt>
                <c:pt idx="12">
                  <c:v>23.1341317365269</c:v>
                </c:pt>
                <c:pt idx="13">
                  <c:v>26.825748502994</c:v>
                </c:pt>
                <c:pt idx="14">
                  <c:v>31.5017964071856</c:v>
                </c:pt>
                <c:pt idx="15">
                  <c:v>38.8850299401197</c:v>
                </c:pt>
                <c:pt idx="16">
                  <c:v>52.6670658682635</c:v>
                </c:pt>
                <c:pt idx="17">
                  <c:v>72.6838323353293</c:v>
                </c:pt>
                <c:pt idx="18">
                  <c:v>93.9311377245509</c:v>
                </c:pt>
                <c:pt idx="19">
                  <c:v>110.338323353293</c:v>
                </c:pt>
                <c:pt idx="20">
                  <c:v>116.90119760479</c:v>
                </c:pt>
                <c:pt idx="21">
                  <c:v>109.517964071856</c:v>
                </c:pt>
                <c:pt idx="22">
                  <c:v>82.2820359281437</c:v>
                </c:pt>
                <c:pt idx="23">
                  <c:v>57.6712574850299</c:v>
                </c:pt>
                <c:pt idx="24">
                  <c:v>31.6658682634731</c:v>
                </c:pt>
                <c:pt idx="25">
                  <c:v>10.1724550898204</c:v>
                </c:pt>
                <c:pt idx="26">
                  <c:v>-3.03532934131736</c:v>
                </c:pt>
                <c:pt idx="27">
                  <c:v>-10.9107784431138</c:v>
                </c:pt>
                <c:pt idx="28">
                  <c:v>-14.6844311377246</c:v>
                </c:pt>
                <c:pt idx="29">
                  <c:v>-16.8994011976048</c:v>
                </c:pt>
                <c:pt idx="30">
                  <c:v>-18.8682634730539</c:v>
                </c:pt>
                <c:pt idx="31">
                  <c:v>-21.0832335329341</c:v>
                </c:pt>
                <c:pt idx="32">
                  <c:v>-23.8724550898204</c:v>
                </c:pt>
                <c:pt idx="33">
                  <c:v>-27.5640718562874</c:v>
                </c:pt>
                <c:pt idx="34">
                  <c:v>-32.0760479041916</c:v>
                </c:pt>
                <c:pt idx="35">
                  <c:v>-39.8694610778443</c:v>
                </c:pt>
                <c:pt idx="36">
                  <c:v>-53.1592814371258</c:v>
                </c:pt>
                <c:pt idx="37">
                  <c:v>-71.5353293413174</c:v>
                </c:pt>
                <c:pt idx="38">
                  <c:v>-93.1107784431138</c:v>
                </c:pt>
                <c:pt idx="39">
                  <c:v>-110.420359281437</c:v>
                </c:pt>
                <c:pt idx="40">
                  <c:v>-119.116167664671</c:v>
                </c:pt>
              </c:numCache>
            </c:numRef>
          </c:xVal>
          <c:yVal>
            <c:numRef>
              <c:f>100V!$S$8:$S$48</c:f>
              <c:numCache>
                <c:formatCode>General</c:formatCode>
                <c:ptCount val="41"/>
                <c:pt idx="0">
                  <c:v>8.24346999999995E-005</c:v>
                </c:pt>
                <c:pt idx="1">
                  <c:v>0.000106066672</c:v>
                </c:pt>
                <c:pt idx="2">
                  <c:v>0.000206048092</c:v>
                </c:pt>
                <c:pt idx="3">
                  <c:v>0.000375107584</c:v>
                </c:pt>
                <c:pt idx="4">
                  <c:v>0.000596884552</c:v>
                </c:pt>
                <c:pt idx="5">
                  <c:v>0.000904100187999999</c:v>
                </c:pt>
                <c:pt idx="6">
                  <c:v>0.00130039018</c:v>
                </c:pt>
                <c:pt idx="7">
                  <c:v>0.0017184943</c:v>
                </c:pt>
                <c:pt idx="8">
                  <c:v>0.002140234108</c:v>
                </c:pt>
                <c:pt idx="9">
                  <c:v>0.002638323364</c:v>
                </c:pt>
                <c:pt idx="10">
                  <c:v>0.003149137528</c:v>
                </c:pt>
                <c:pt idx="11">
                  <c:v>0.003661769536</c:v>
                </c:pt>
                <c:pt idx="12">
                  <c:v>0.004174401544</c:v>
                </c:pt>
                <c:pt idx="13">
                  <c:v>0.00469975846</c:v>
                </c:pt>
                <c:pt idx="14">
                  <c:v>0.005152401616</c:v>
                </c:pt>
                <c:pt idx="15">
                  <c:v>0.005555962984</c:v>
                </c:pt>
                <c:pt idx="16">
                  <c:v>0.005915896096</c:v>
                </c:pt>
                <c:pt idx="17">
                  <c:v>0.006232200952</c:v>
                </c:pt>
                <c:pt idx="18">
                  <c:v>0.006466702828</c:v>
                </c:pt>
                <c:pt idx="19">
                  <c:v>0.006630308788</c:v>
                </c:pt>
                <c:pt idx="20">
                  <c:v>0.006693933328</c:v>
                </c:pt>
                <c:pt idx="21">
                  <c:v>0.006661212136</c:v>
                </c:pt>
                <c:pt idx="22">
                  <c:v>0.006566684248</c:v>
                </c:pt>
                <c:pt idx="23">
                  <c:v>0.00639035338</c:v>
                </c:pt>
                <c:pt idx="24">
                  <c:v>0.006152215816</c:v>
                </c:pt>
                <c:pt idx="25">
                  <c:v>0.005859542932</c:v>
                </c:pt>
                <c:pt idx="26">
                  <c:v>0.005532331012</c:v>
                </c:pt>
                <c:pt idx="27">
                  <c:v>0.005119680424</c:v>
                </c:pt>
                <c:pt idx="28">
                  <c:v>0.004656130204</c:v>
                </c:pt>
                <c:pt idx="29">
                  <c:v>0.004165312324</c:v>
                </c:pt>
                <c:pt idx="30">
                  <c:v>0.00368176582</c:v>
                </c:pt>
                <c:pt idx="31">
                  <c:v>0.003158226748</c:v>
                </c:pt>
                <c:pt idx="32">
                  <c:v>0.002631051988</c:v>
                </c:pt>
                <c:pt idx="33">
                  <c:v>0.002120237824</c:v>
                </c:pt>
                <c:pt idx="34">
                  <c:v>0.001651234072</c:v>
                </c:pt>
                <c:pt idx="35">
                  <c:v>0.00124585486</c:v>
                </c:pt>
                <c:pt idx="36">
                  <c:v>0.000896828812</c:v>
                </c:pt>
                <c:pt idx="37">
                  <c:v>0.000596884552</c:v>
                </c:pt>
                <c:pt idx="38">
                  <c:v>0.000351475612</c:v>
                </c:pt>
                <c:pt idx="39">
                  <c:v>0.00019150534</c:v>
                </c:pt>
                <c:pt idx="40">
                  <c:v>0.000124245112</c:v>
                </c:pt>
              </c:numCache>
            </c:numRef>
          </c:yVal>
          <c:smooth val="1"/>
        </c:ser>
        <c:axId val="26309355"/>
        <c:axId val="48593270"/>
      </c:scatterChart>
      <c:valAx>
        <c:axId val="263093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593270"/>
        <c:crosses val="autoZero"/>
      </c:valAx>
      <c:valAx>
        <c:axId val="485932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6309355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xVal>
            <c:numRef>
              <c:f>80V!$A$8:$A$50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80V!$B$8:$B$50</c:f>
              <c:numCache>
                <c:formatCode>General</c:formatCode>
                <c:ptCount val="43"/>
                <c:pt idx="0">
                  <c:v>-66.8</c:v>
                </c:pt>
                <c:pt idx="1">
                  <c:v>-60.5</c:v>
                </c:pt>
                <c:pt idx="2">
                  <c:v>-45.5</c:v>
                </c:pt>
                <c:pt idx="3">
                  <c:v>-29.7</c:v>
                </c:pt>
                <c:pt idx="4">
                  <c:v>-13.2</c:v>
                </c:pt>
                <c:pt idx="5">
                  <c:v>-1.2</c:v>
                </c:pt>
                <c:pt idx="6">
                  <c:v>7.6</c:v>
                </c:pt>
                <c:pt idx="7">
                  <c:v>12.7</c:v>
                </c:pt>
                <c:pt idx="8">
                  <c:v>15.8</c:v>
                </c:pt>
                <c:pt idx="9">
                  <c:v>17.7</c:v>
                </c:pt>
                <c:pt idx="10">
                  <c:v>19.5</c:v>
                </c:pt>
                <c:pt idx="11">
                  <c:v>21.4</c:v>
                </c:pt>
                <c:pt idx="12">
                  <c:v>23.6</c:v>
                </c:pt>
                <c:pt idx="13">
                  <c:v>26.2</c:v>
                </c:pt>
                <c:pt idx="14">
                  <c:v>28.9</c:v>
                </c:pt>
                <c:pt idx="15">
                  <c:v>32.6</c:v>
                </c:pt>
                <c:pt idx="16">
                  <c:v>38</c:v>
                </c:pt>
                <c:pt idx="17">
                  <c:v>46.1</c:v>
                </c:pt>
                <c:pt idx="18">
                  <c:v>55.6</c:v>
                </c:pt>
                <c:pt idx="19">
                  <c:v>63.2</c:v>
                </c:pt>
                <c:pt idx="20">
                  <c:v>65.6</c:v>
                </c:pt>
                <c:pt idx="21">
                  <c:v>60.3</c:v>
                </c:pt>
                <c:pt idx="22">
                  <c:v>45.3</c:v>
                </c:pt>
                <c:pt idx="23">
                  <c:v>29.2</c:v>
                </c:pt>
                <c:pt idx="24">
                  <c:v>12.4</c:v>
                </c:pt>
                <c:pt idx="25">
                  <c:v>0.4</c:v>
                </c:pt>
                <c:pt idx="26">
                  <c:v>-8.2</c:v>
                </c:pt>
                <c:pt idx="27">
                  <c:v>-13.5</c:v>
                </c:pt>
                <c:pt idx="28">
                  <c:v>-16.5</c:v>
                </c:pt>
                <c:pt idx="29">
                  <c:v>-18.4</c:v>
                </c:pt>
                <c:pt idx="30">
                  <c:v>-20.2</c:v>
                </c:pt>
                <c:pt idx="31">
                  <c:v>-22.1</c:v>
                </c:pt>
                <c:pt idx="32">
                  <c:v>-24.2</c:v>
                </c:pt>
                <c:pt idx="33">
                  <c:v>-26.7</c:v>
                </c:pt>
                <c:pt idx="34">
                  <c:v>-29.5</c:v>
                </c:pt>
                <c:pt idx="35">
                  <c:v>-33</c:v>
                </c:pt>
                <c:pt idx="36">
                  <c:v>-38.3</c:v>
                </c:pt>
                <c:pt idx="37">
                  <c:v>-45.3</c:v>
                </c:pt>
                <c:pt idx="38">
                  <c:v>-55.1</c:v>
                </c:pt>
                <c:pt idx="39">
                  <c:v>-64.4</c:v>
                </c:pt>
                <c:pt idx="40">
                  <c:v>-65.9</c:v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0"/>
        </c:ser>
        <c:axId val="84565961"/>
        <c:axId val="16919308"/>
      </c:scatterChart>
      <c:valAx>
        <c:axId val="8456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時間 [ms]</a:t>
                </a:r>
              </a:p>
            </c:rich>
          </c:tx>
          <c:layout/>
        </c:title>
        <c:majorTickMark val="out"/>
        <c:minorTickMark val="none"/>
        <c:tickLblPos val="low"/>
        <c:spPr>
          <a:ln w="3240">
            <a:solidFill>
              <a:srgbClr val="b3b3b3"/>
            </a:solidFill>
            <a:round/>
          </a:ln>
        </c:spPr>
        <c:crossAx val="16919308"/>
        <c:crossesAt val="0"/>
      </c:valAx>
      <c:valAx>
        <c:axId val="16919308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e1 [mV]</a:t>
                </a:r>
              </a:p>
            </c:rich>
          </c:tx>
          <c:layout/>
        </c:title>
        <c:majorTickMark val="out"/>
        <c:minorTickMark val="none"/>
        <c:tickLblPos val="low"/>
        <c:spPr>
          <a:ln w="3240">
            <a:solidFill>
              <a:srgbClr val="b3b3b3"/>
            </a:solidFill>
            <a:round/>
          </a:ln>
        </c:spPr>
        <c:crossAx val="84565961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xVal>
            <c:numRef>
              <c:f>80V!$A$8:$A$50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80V!$F$8:$F$50</c:f>
              <c:numCache>
                <c:formatCode>General</c:formatCode>
                <c:ptCount val="43"/>
                <c:pt idx="0">
                  <c:v>-143.6</c:v>
                </c:pt>
                <c:pt idx="1">
                  <c:v>-143.3</c:v>
                </c:pt>
                <c:pt idx="2">
                  <c:v>-139.6</c:v>
                </c:pt>
                <c:pt idx="3">
                  <c:v>-132.6</c:v>
                </c:pt>
                <c:pt idx="4">
                  <c:v>-122.7</c:v>
                </c:pt>
                <c:pt idx="5">
                  <c:v>-109.2</c:v>
                </c:pt>
                <c:pt idx="6">
                  <c:v>-92.6</c:v>
                </c:pt>
                <c:pt idx="7">
                  <c:v>-74.9</c:v>
                </c:pt>
                <c:pt idx="8">
                  <c:v>-55.4</c:v>
                </c:pt>
                <c:pt idx="9">
                  <c:v>-33.7</c:v>
                </c:pt>
                <c:pt idx="10">
                  <c:v>-11.3</c:v>
                </c:pt>
                <c:pt idx="11">
                  <c:v>11.3</c:v>
                </c:pt>
                <c:pt idx="12">
                  <c:v>34.1</c:v>
                </c:pt>
                <c:pt idx="13">
                  <c:v>56.6</c:v>
                </c:pt>
                <c:pt idx="14">
                  <c:v>77</c:v>
                </c:pt>
                <c:pt idx="15">
                  <c:v>95.3</c:v>
                </c:pt>
                <c:pt idx="16">
                  <c:v>110.9</c:v>
                </c:pt>
                <c:pt idx="17">
                  <c:v>124.5</c:v>
                </c:pt>
                <c:pt idx="18">
                  <c:v>135.7</c:v>
                </c:pt>
                <c:pt idx="19">
                  <c:v>142.5</c:v>
                </c:pt>
                <c:pt idx="20">
                  <c:v>145.4</c:v>
                </c:pt>
                <c:pt idx="21">
                  <c:v>144.3</c:v>
                </c:pt>
                <c:pt idx="22">
                  <c:v>141</c:v>
                </c:pt>
                <c:pt idx="23">
                  <c:v>134</c:v>
                </c:pt>
                <c:pt idx="24">
                  <c:v>123.1</c:v>
                </c:pt>
                <c:pt idx="25">
                  <c:v>109.5</c:v>
                </c:pt>
                <c:pt idx="26">
                  <c:v>93.2</c:v>
                </c:pt>
                <c:pt idx="27">
                  <c:v>74.2</c:v>
                </c:pt>
                <c:pt idx="28">
                  <c:v>55.1</c:v>
                </c:pt>
                <c:pt idx="29">
                  <c:v>34.2</c:v>
                </c:pt>
                <c:pt idx="30">
                  <c:v>12.3</c:v>
                </c:pt>
                <c:pt idx="31">
                  <c:v>-10.1</c:v>
                </c:pt>
                <c:pt idx="32">
                  <c:v>-33.3</c:v>
                </c:pt>
                <c:pt idx="33">
                  <c:v>-56.6</c:v>
                </c:pt>
                <c:pt idx="34">
                  <c:v>-77.3</c:v>
                </c:pt>
                <c:pt idx="35">
                  <c:v>-95.4</c:v>
                </c:pt>
                <c:pt idx="36">
                  <c:v>-112.1</c:v>
                </c:pt>
                <c:pt idx="37">
                  <c:v>-124.5</c:v>
                </c:pt>
                <c:pt idx="38">
                  <c:v>-135.8</c:v>
                </c:pt>
                <c:pt idx="39">
                  <c:v>-143.7</c:v>
                </c:pt>
                <c:pt idx="40">
                  <c:v>-146.5</c:v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0"/>
        </c:ser>
        <c:axId val="18346861"/>
        <c:axId val="45709568"/>
      </c:scatterChart>
      <c:valAx>
        <c:axId val="18346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時間 [ms]</a:t>
                </a:r>
              </a:p>
            </c:rich>
          </c:tx>
          <c:layout/>
        </c:title>
        <c:majorTickMark val="out"/>
        <c:minorTickMark val="none"/>
        <c:tickLblPos val="low"/>
        <c:spPr>
          <a:ln w="3240">
            <a:solidFill>
              <a:srgbClr val="b3b3b3"/>
            </a:solidFill>
            <a:round/>
          </a:ln>
        </c:spPr>
        <c:crossAx val="45709568"/>
        <c:crossesAt val="0"/>
      </c:valAx>
      <c:valAx>
        <c:axId val="45709568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  <a:ea typeface="Arial"/>
                  </a:rPr>
                  <a:t>e2 [mV]</a:t>
                </a:r>
              </a:p>
            </c:rich>
          </c:tx>
          <c:layout/>
        </c:title>
        <c:majorTickMark val="out"/>
        <c:minorTickMark val="none"/>
        <c:tickLblPos val="low"/>
        <c:spPr>
          <a:ln w="3240">
            <a:solidFill>
              <a:srgbClr val="b3b3b3"/>
            </a:solidFill>
            <a:round/>
          </a:ln>
        </c:spPr>
        <c:crossAx val="18346861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80V!$A$1</c:f>
              <c:strCache>
                <c:ptCount val="1"/>
                <c:pt idx="0">
                  <c:v>磁気ヒステリシス特性      (V1=80V 一定)  　　2010.10.9</c:v>
                </c:pt>
              </c:strCache>
            </c:strRef>
          </c:tx>
          <c:spPr>
            <a:solidFill>
              <a:srgbClr val="606060"/>
            </a:solidFill>
            <a:ln w="2844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80V!$B$8:$B$50</c:f>
              <c:numCache>
                <c:formatCode>General</c:formatCode>
                <c:ptCount val="43"/>
                <c:pt idx="0">
                  <c:v>-66.8</c:v>
                </c:pt>
                <c:pt idx="1">
                  <c:v>-60.5</c:v>
                </c:pt>
                <c:pt idx="2">
                  <c:v>-45.5</c:v>
                </c:pt>
                <c:pt idx="3">
                  <c:v>-29.7</c:v>
                </c:pt>
                <c:pt idx="4">
                  <c:v>-13.2</c:v>
                </c:pt>
                <c:pt idx="5">
                  <c:v>-1.2</c:v>
                </c:pt>
                <c:pt idx="6">
                  <c:v>7.6</c:v>
                </c:pt>
                <c:pt idx="7">
                  <c:v>12.7</c:v>
                </c:pt>
                <c:pt idx="8">
                  <c:v>15.8</c:v>
                </c:pt>
                <c:pt idx="9">
                  <c:v>17.7</c:v>
                </c:pt>
                <c:pt idx="10">
                  <c:v>19.5</c:v>
                </c:pt>
                <c:pt idx="11">
                  <c:v>21.4</c:v>
                </c:pt>
                <c:pt idx="12">
                  <c:v>23.6</c:v>
                </c:pt>
                <c:pt idx="13">
                  <c:v>26.2</c:v>
                </c:pt>
                <c:pt idx="14">
                  <c:v>28.9</c:v>
                </c:pt>
                <c:pt idx="15">
                  <c:v>32.6</c:v>
                </c:pt>
                <c:pt idx="16">
                  <c:v>38</c:v>
                </c:pt>
                <c:pt idx="17">
                  <c:v>46.1</c:v>
                </c:pt>
                <c:pt idx="18">
                  <c:v>55.6</c:v>
                </c:pt>
                <c:pt idx="19">
                  <c:v>63.2</c:v>
                </c:pt>
                <c:pt idx="20">
                  <c:v>65.6</c:v>
                </c:pt>
                <c:pt idx="21">
                  <c:v>60.3</c:v>
                </c:pt>
                <c:pt idx="22">
                  <c:v>45.3</c:v>
                </c:pt>
                <c:pt idx="23">
                  <c:v>29.2</c:v>
                </c:pt>
                <c:pt idx="24">
                  <c:v>12.4</c:v>
                </c:pt>
                <c:pt idx="25">
                  <c:v>0.4</c:v>
                </c:pt>
                <c:pt idx="26">
                  <c:v>-8.2</c:v>
                </c:pt>
                <c:pt idx="27">
                  <c:v>-13.5</c:v>
                </c:pt>
                <c:pt idx="28">
                  <c:v>-16.5</c:v>
                </c:pt>
                <c:pt idx="29">
                  <c:v>-18.4</c:v>
                </c:pt>
                <c:pt idx="30">
                  <c:v>-20.2</c:v>
                </c:pt>
                <c:pt idx="31">
                  <c:v>-22.1</c:v>
                </c:pt>
                <c:pt idx="32">
                  <c:v>-24.2</c:v>
                </c:pt>
                <c:pt idx="33">
                  <c:v>-26.7</c:v>
                </c:pt>
                <c:pt idx="34">
                  <c:v>-29.5</c:v>
                </c:pt>
                <c:pt idx="35">
                  <c:v>-33</c:v>
                </c:pt>
                <c:pt idx="36">
                  <c:v>-38.3</c:v>
                </c:pt>
                <c:pt idx="37">
                  <c:v>-45.3</c:v>
                </c:pt>
                <c:pt idx="38">
                  <c:v>-55.1</c:v>
                </c:pt>
                <c:pt idx="39">
                  <c:v>-64.4</c:v>
                </c:pt>
                <c:pt idx="40">
                  <c:v>-65.9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80V!$F$8:$F$50</c:f>
              <c:numCache>
                <c:formatCode>General</c:formatCode>
                <c:ptCount val="43"/>
                <c:pt idx="0">
                  <c:v>-143.6</c:v>
                </c:pt>
                <c:pt idx="1">
                  <c:v>-143.3</c:v>
                </c:pt>
                <c:pt idx="2">
                  <c:v>-139.6</c:v>
                </c:pt>
                <c:pt idx="3">
                  <c:v>-132.6</c:v>
                </c:pt>
                <c:pt idx="4">
                  <c:v>-122.7</c:v>
                </c:pt>
                <c:pt idx="5">
                  <c:v>-109.2</c:v>
                </c:pt>
                <c:pt idx="6">
                  <c:v>-92.6</c:v>
                </c:pt>
                <c:pt idx="7">
                  <c:v>-74.9</c:v>
                </c:pt>
                <c:pt idx="8">
                  <c:v>-55.4</c:v>
                </c:pt>
                <c:pt idx="9">
                  <c:v>-33.7</c:v>
                </c:pt>
                <c:pt idx="10">
                  <c:v>-11.3</c:v>
                </c:pt>
                <c:pt idx="11">
                  <c:v>11.3</c:v>
                </c:pt>
                <c:pt idx="12">
                  <c:v>34.1</c:v>
                </c:pt>
                <c:pt idx="13">
                  <c:v>56.6</c:v>
                </c:pt>
                <c:pt idx="14">
                  <c:v>77</c:v>
                </c:pt>
                <c:pt idx="15">
                  <c:v>95.3</c:v>
                </c:pt>
                <c:pt idx="16">
                  <c:v>110.9</c:v>
                </c:pt>
                <c:pt idx="17">
                  <c:v>124.5</c:v>
                </c:pt>
                <c:pt idx="18">
                  <c:v>135.7</c:v>
                </c:pt>
                <c:pt idx="19">
                  <c:v>142.5</c:v>
                </c:pt>
                <c:pt idx="20">
                  <c:v>145.4</c:v>
                </c:pt>
                <c:pt idx="21">
                  <c:v>144.3</c:v>
                </c:pt>
                <c:pt idx="22">
                  <c:v>141</c:v>
                </c:pt>
                <c:pt idx="23">
                  <c:v>134</c:v>
                </c:pt>
                <c:pt idx="24">
                  <c:v>123.1</c:v>
                </c:pt>
                <c:pt idx="25">
                  <c:v>109.5</c:v>
                </c:pt>
                <c:pt idx="26">
                  <c:v>93.2</c:v>
                </c:pt>
                <c:pt idx="27">
                  <c:v>74.2</c:v>
                </c:pt>
                <c:pt idx="28">
                  <c:v>55.1</c:v>
                </c:pt>
                <c:pt idx="29">
                  <c:v>34.2</c:v>
                </c:pt>
                <c:pt idx="30">
                  <c:v>12.3</c:v>
                </c:pt>
                <c:pt idx="31">
                  <c:v>-10.1</c:v>
                </c:pt>
                <c:pt idx="32">
                  <c:v>-33.3</c:v>
                </c:pt>
                <c:pt idx="33">
                  <c:v>-56.6</c:v>
                </c:pt>
                <c:pt idx="34">
                  <c:v>-77.3</c:v>
                </c:pt>
                <c:pt idx="35">
                  <c:v>-95.4</c:v>
                </c:pt>
                <c:pt idx="36">
                  <c:v>-112.1</c:v>
                </c:pt>
                <c:pt idx="37">
                  <c:v>-124.5</c:v>
                </c:pt>
                <c:pt idx="38">
                  <c:v>-135.8</c:v>
                </c:pt>
                <c:pt idx="39">
                  <c:v>-143.7</c:v>
                </c:pt>
                <c:pt idx="40">
                  <c:v>-146.5</c:v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0"/>
        </c:ser>
        <c:axId val="7562520"/>
        <c:axId val="27547032"/>
      </c:scatterChart>
      <c:valAx>
        <c:axId val="756252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547032"/>
        <c:crosses val="autoZero"/>
      </c:valAx>
      <c:valAx>
        <c:axId val="27547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6252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80V!$D$8:$D$48</c:f>
              <c:numCache>
                <c:formatCode>General</c:formatCode>
                <c:ptCount val="41"/>
                <c:pt idx="0">
                  <c:v>-54.8</c:v>
                </c:pt>
                <c:pt idx="1">
                  <c:v>-49.6317365269461</c:v>
                </c:pt>
                <c:pt idx="2">
                  <c:v>-37.3263473053892</c:v>
                </c:pt>
                <c:pt idx="3">
                  <c:v>-24.3646706586826</c:v>
                </c:pt>
                <c:pt idx="4">
                  <c:v>-10.8287425149701</c:v>
                </c:pt>
                <c:pt idx="5">
                  <c:v>-0.984431137724551</c:v>
                </c:pt>
                <c:pt idx="6">
                  <c:v>6.23473053892216</c:v>
                </c:pt>
                <c:pt idx="7">
                  <c:v>10.4185628742515</c:v>
                </c:pt>
                <c:pt idx="8">
                  <c:v>12.9616766467066</c:v>
                </c:pt>
                <c:pt idx="9">
                  <c:v>14.5203592814371</c:v>
                </c:pt>
                <c:pt idx="10">
                  <c:v>15.997005988024</c:v>
                </c:pt>
                <c:pt idx="11">
                  <c:v>17.5556886227545</c:v>
                </c:pt>
                <c:pt idx="12">
                  <c:v>19.3604790419162</c:v>
                </c:pt>
                <c:pt idx="13">
                  <c:v>21.4934131736527</c:v>
                </c:pt>
                <c:pt idx="14">
                  <c:v>23.7083832335329</c:v>
                </c:pt>
                <c:pt idx="15">
                  <c:v>26.7437125748503</c:v>
                </c:pt>
                <c:pt idx="16">
                  <c:v>31.1736526946108</c:v>
                </c:pt>
                <c:pt idx="17">
                  <c:v>37.8185628742515</c:v>
                </c:pt>
                <c:pt idx="18">
                  <c:v>45.6119760479042</c:v>
                </c:pt>
                <c:pt idx="19">
                  <c:v>51.8467065868264</c:v>
                </c:pt>
                <c:pt idx="20">
                  <c:v>53.8155688622754</c:v>
                </c:pt>
                <c:pt idx="21">
                  <c:v>49.4676646706587</c:v>
                </c:pt>
                <c:pt idx="22">
                  <c:v>37.1622754491018</c:v>
                </c:pt>
                <c:pt idx="23">
                  <c:v>23.9544910179641</c:v>
                </c:pt>
                <c:pt idx="24">
                  <c:v>10.1724550898204</c:v>
                </c:pt>
                <c:pt idx="25">
                  <c:v>0.32814371257485</c:v>
                </c:pt>
                <c:pt idx="26">
                  <c:v>-6.72694610778443</c:v>
                </c:pt>
                <c:pt idx="27">
                  <c:v>-11.0748502994012</c:v>
                </c:pt>
                <c:pt idx="28">
                  <c:v>-13.5359281437126</c:v>
                </c:pt>
                <c:pt idx="29">
                  <c:v>-15.0946107784431</c:v>
                </c:pt>
                <c:pt idx="30">
                  <c:v>-16.5712574850299</c:v>
                </c:pt>
                <c:pt idx="31">
                  <c:v>-18.1299401197605</c:v>
                </c:pt>
                <c:pt idx="32">
                  <c:v>-19.8526946107784</c:v>
                </c:pt>
                <c:pt idx="33">
                  <c:v>-21.9035928143713</c:v>
                </c:pt>
                <c:pt idx="34">
                  <c:v>-24.2005988023952</c:v>
                </c:pt>
                <c:pt idx="35">
                  <c:v>-27.0718562874251</c:v>
                </c:pt>
                <c:pt idx="36">
                  <c:v>-31.4197604790419</c:v>
                </c:pt>
                <c:pt idx="37">
                  <c:v>-37.1622754491018</c:v>
                </c:pt>
                <c:pt idx="38">
                  <c:v>-45.2017964071856</c:v>
                </c:pt>
                <c:pt idx="39">
                  <c:v>-52.8311377245509</c:v>
                </c:pt>
                <c:pt idx="40">
                  <c:v>-54.0616766467066</c:v>
                </c:pt>
              </c:numCache>
            </c:numRef>
          </c:xVal>
          <c:yVal>
            <c:numRef>
              <c:f>80V!$G$8:$G$48</c:f>
              <c:numCache>
                <c:formatCode>General</c:formatCode>
                <c:ptCount val="41"/>
                <c:pt idx="0">
                  <c:v>-0.002610423984</c:v>
                </c:pt>
                <c:pt idx="1">
                  <c:v>-0.002604970452</c:v>
                </c:pt>
                <c:pt idx="2">
                  <c:v>-0.002537710224</c:v>
                </c:pt>
                <c:pt idx="3">
                  <c:v>-0.002410461144</c:v>
                </c:pt>
                <c:pt idx="4">
                  <c:v>-0.002230494588</c:v>
                </c:pt>
                <c:pt idx="5">
                  <c:v>-0.001985085648</c:v>
                </c:pt>
                <c:pt idx="6">
                  <c:v>-0.001683323544</c:v>
                </c:pt>
                <c:pt idx="7">
                  <c:v>-0.001361565156</c:v>
                </c:pt>
                <c:pt idx="8">
                  <c:v>-0.001007085576</c:v>
                </c:pt>
                <c:pt idx="9">
                  <c:v>-0.000612613428</c:v>
                </c:pt>
                <c:pt idx="10">
                  <c:v>-0.000205416372</c:v>
                </c:pt>
                <c:pt idx="11">
                  <c:v>0.000205416372</c:v>
                </c:pt>
                <c:pt idx="12">
                  <c:v>0.000619884804</c:v>
                </c:pt>
                <c:pt idx="13">
                  <c:v>0.001028899704</c:v>
                </c:pt>
                <c:pt idx="14">
                  <c:v>0.00139973988</c:v>
                </c:pt>
                <c:pt idx="15">
                  <c:v>0.001732405332</c:v>
                </c:pt>
                <c:pt idx="16">
                  <c:v>0.002015988996</c:v>
                </c:pt>
                <c:pt idx="17">
                  <c:v>0.00226321578</c:v>
                </c:pt>
                <c:pt idx="18">
                  <c:v>0.002466814308</c:v>
                </c:pt>
                <c:pt idx="19">
                  <c:v>0.0025904277</c:v>
                </c:pt>
                <c:pt idx="20">
                  <c:v>0.002643145176</c:v>
                </c:pt>
                <c:pt idx="21">
                  <c:v>0.002623148892</c:v>
                </c:pt>
                <c:pt idx="22">
                  <c:v>0.00256316004</c:v>
                </c:pt>
                <c:pt idx="23">
                  <c:v>0.00243591096</c:v>
                </c:pt>
                <c:pt idx="24">
                  <c:v>0.002237765964</c:v>
                </c:pt>
                <c:pt idx="25">
                  <c:v>0.00199053918</c:v>
                </c:pt>
                <c:pt idx="26">
                  <c:v>0.001694230608</c:v>
                </c:pt>
                <c:pt idx="27">
                  <c:v>0.001348840248</c:v>
                </c:pt>
                <c:pt idx="28">
                  <c:v>0.001001632044</c:v>
                </c:pt>
                <c:pt idx="29">
                  <c:v>0.000621702648</c:v>
                </c:pt>
                <c:pt idx="30">
                  <c:v>0.000223594812</c:v>
                </c:pt>
                <c:pt idx="31">
                  <c:v>-0.000183602244</c:v>
                </c:pt>
                <c:pt idx="32">
                  <c:v>-0.000605342052</c:v>
                </c:pt>
                <c:pt idx="33">
                  <c:v>-0.001028899704</c:v>
                </c:pt>
                <c:pt idx="34">
                  <c:v>-0.001405193412</c:v>
                </c:pt>
                <c:pt idx="35">
                  <c:v>-0.001734223176</c:v>
                </c:pt>
                <c:pt idx="36">
                  <c:v>-0.002037803124</c:v>
                </c:pt>
                <c:pt idx="37">
                  <c:v>-0.00226321578</c:v>
                </c:pt>
                <c:pt idx="38">
                  <c:v>-0.002468632152</c:v>
                </c:pt>
                <c:pt idx="39">
                  <c:v>-0.002612241828</c:v>
                </c:pt>
                <c:pt idx="40">
                  <c:v>-0.00266314146</c:v>
                </c:pt>
              </c:numCache>
            </c:numRef>
          </c:yVal>
          <c:smooth val="1"/>
        </c:ser>
        <c:axId val="51412587"/>
        <c:axId val="62108775"/>
      </c:scatterChart>
      <c:valAx>
        <c:axId val="514125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起磁力F/A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108775"/>
        <c:crosses val="autoZero"/>
      </c:valAx>
      <c:valAx>
        <c:axId val="62108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磁束Φ/A・s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141258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xVal>
            <c:numRef>
              <c:f>60V!$A$9:$A$51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60V!$B$9:$B$51</c:f>
              <c:numCache>
                <c:formatCode>General</c:formatCode>
                <c:ptCount val="43"/>
                <c:pt idx="0">
                  <c:v>-30.4</c:v>
                </c:pt>
                <c:pt idx="1">
                  <c:v>-26.6</c:v>
                </c:pt>
                <c:pt idx="2">
                  <c:v>-21</c:v>
                </c:pt>
                <c:pt idx="3">
                  <c:v>-12.8</c:v>
                </c:pt>
                <c:pt idx="4">
                  <c:v>-3.7</c:v>
                </c:pt>
                <c:pt idx="5">
                  <c:v>1.8</c:v>
                </c:pt>
                <c:pt idx="6">
                  <c:v>7.4</c:v>
                </c:pt>
                <c:pt idx="7">
                  <c:v>11</c:v>
                </c:pt>
                <c:pt idx="8">
                  <c:v>13.4</c:v>
                </c:pt>
                <c:pt idx="9">
                  <c:v>15</c:v>
                </c:pt>
                <c:pt idx="10">
                  <c:v>16.3</c:v>
                </c:pt>
                <c:pt idx="11">
                  <c:v>17.7</c:v>
                </c:pt>
                <c:pt idx="12">
                  <c:v>19</c:v>
                </c:pt>
                <c:pt idx="13">
                  <c:v>20.4</c:v>
                </c:pt>
                <c:pt idx="14">
                  <c:v>21.5</c:v>
                </c:pt>
                <c:pt idx="15">
                  <c:v>23.1</c:v>
                </c:pt>
                <c:pt idx="16">
                  <c:v>25</c:v>
                </c:pt>
                <c:pt idx="17">
                  <c:v>26.8</c:v>
                </c:pt>
                <c:pt idx="18">
                  <c:v>28.8</c:v>
                </c:pt>
                <c:pt idx="19">
                  <c:v>29.8</c:v>
                </c:pt>
                <c:pt idx="20">
                  <c:v>29.6</c:v>
                </c:pt>
                <c:pt idx="21">
                  <c:v>26.6</c:v>
                </c:pt>
                <c:pt idx="22">
                  <c:v>20</c:v>
                </c:pt>
                <c:pt idx="23">
                  <c:v>11.5</c:v>
                </c:pt>
                <c:pt idx="24">
                  <c:v>3.7</c:v>
                </c:pt>
                <c:pt idx="25">
                  <c:v>-3</c:v>
                </c:pt>
                <c:pt idx="26">
                  <c:v>-8.1</c:v>
                </c:pt>
                <c:pt idx="27">
                  <c:v>-11.7</c:v>
                </c:pt>
                <c:pt idx="28">
                  <c:v>-14.1</c:v>
                </c:pt>
                <c:pt idx="29">
                  <c:v>-15.8</c:v>
                </c:pt>
                <c:pt idx="30">
                  <c:v>-17.1</c:v>
                </c:pt>
                <c:pt idx="31">
                  <c:v>-18.4</c:v>
                </c:pt>
                <c:pt idx="32">
                  <c:v>-19.7</c:v>
                </c:pt>
                <c:pt idx="33">
                  <c:v>-21.1</c:v>
                </c:pt>
                <c:pt idx="34">
                  <c:v>-22.3</c:v>
                </c:pt>
                <c:pt idx="35">
                  <c:v>-23.7</c:v>
                </c:pt>
                <c:pt idx="36">
                  <c:v>-25.4</c:v>
                </c:pt>
                <c:pt idx="37">
                  <c:v>-27.5</c:v>
                </c:pt>
                <c:pt idx="38">
                  <c:v>-29.3</c:v>
                </c:pt>
                <c:pt idx="39">
                  <c:v>-30.3</c:v>
                </c:pt>
                <c:pt idx="40">
                  <c:v>-29.4</c:v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0"/>
        </c:ser>
        <c:axId val="54671893"/>
        <c:axId val="15754885"/>
      </c:scatterChart>
      <c:valAx>
        <c:axId val="54671893"/>
        <c:scaling>
          <c:orientation val="minMax"/>
        </c:scaling>
        <c:delete val="0"/>
        <c:axPos val="b"/>
        <c:majorTickMark val="in"/>
        <c:minorTickMark val="in"/>
        <c:tickLblPos val="low"/>
        <c:spPr>
          <a:ln w="3240">
            <a:solidFill>
              <a:srgbClr val="b3b3b3"/>
            </a:solidFill>
            <a:round/>
          </a:ln>
        </c:spPr>
        <c:crossAx val="15754885"/>
        <c:crossesAt val="0"/>
      </c:valAx>
      <c:valAx>
        <c:axId val="15754885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Times New Roman"/>
                    <a:ea typeface="ＭＳ Ｐゴシック"/>
                  </a:rPr>
                  <a:t>電流波形電圧　e1 [mV]</a:t>
                </a:r>
              </a:p>
            </c:rich>
          </c:tx>
          <c:layout/>
        </c:title>
        <c:majorTickMark val="in"/>
        <c:minorTickMark val="in"/>
        <c:tickLblPos val="low"/>
        <c:spPr>
          <a:ln w="3240">
            <a:solidFill>
              <a:srgbClr val="b3b3b3"/>
            </a:solidFill>
            <a:round/>
          </a:ln>
        </c:spPr>
        <c:crossAx val="54671893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xVal>
            <c:numRef>
              <c:f>60V!$A$9:$A$51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60V!$F$9:$F$51</c:f>
              <c:numCache>
                <c:formatCode>General</c:formatCode>
                <c:ptCount val="43"/>
                <c:pt idx="0">
                  <c:v>-109.4</c:v>
                </c:pt>
                <c:pt idx="1">
                  <c:v>-109</c:v>
                </c:pt>
                <c:pt idx="2">
                  <c:v>-105.7</c:v>
                </c:pt>
                <c:pt idx="3">
                  <c:v>-100.4</c:v>
                </c:pt>
                <c:pt idx="4">
                  <c:v>-89.7</c:v>
                </c:pt>
                <c:pt idx="5">
                  <c:v>-82.4</c:v>
                </c:pt>
                <c:pt idx="6">
                  <c:v>-69.5</c:v>
                </c:pt>
                <c:pt idx="7">
                  <c:v>-53.8</c:v>
                </c:pt>
                <c:pt idx="8">
                  <c:v>-42.3</c:v>
                </c:pt>
                <c:pt idx="9">
                  <c:v>-25.5</c:v>
                </c:pt>
                <c:pt idx="10">
                  <c:v>-9.2</c:v>
                </c:pt>
                <c:pt idx="11">
                  <c:v>7.5</c:v>
                </c:pt>
                <c:pt idx="12">
                  <c:v>24.6</c:v>
                </c:pt>
                <c:pt idx="13">
                  <c:v>42.1</c:v>
                </c:pt>
                <c:pt idx="14">
                  <c:v>56.8</c:v>
                </c:pt>
                <c:pt idx="15">
                  <c:v>70.7</c:v>
                </c:pt>
                <c:pt idx="16">
                  <c:v>82.9</c:v>
                </c:pt>
                <c:pt idx="17">
                  <c:v>92.8</c:v>
                </c:pt>
                <c:pt idx="18">
                  <c:v>100.4</c:v>
                </c:pt>
                <c:pt idx="19">
                  <c:v>105.5</c:v>
                </c:pt>
                <c:pt idx="20">
                  <c:v>108.5</c:v>
                </c:pt>
                <c:pt idx="21">
                  <c:v>108.1</c:v>
                </c:pt>
                <c:pt idx="22">
                  <c:v>104.7</c:v>
                </c:pt>
                <c:pt idx="23">
                  <c:v>98.6</c:v>
                </c:pt>
                <c:pt idx="24">
                  <c:v>91.2</c:v>
                </c:pt>
                <c:pt idx="25">
                  <c:v>80.7</c:v>
                </c:pt>
                <c:pt idx="26">
                  <c:v>68.8</c:v>
                </c:pt>
                <c:pt idx="27">
                  <c:v>55.3</c:v>
                </c:pt>
                <c:pt idx="28">
                  <c:v>40.3</c:v>
                </c:pt>
                <c:pt idx="29">
                  <c:v>24.8</c:v>
                </c:pt>
                <c:pt idx="30">
                  <c:v>7.6</c:v>
                </c:pt>
                <c:pt idx="31">
                  <c:v>-9.3</c:v>
                </c:pt>
                <c:pt idx="32">
                  <c:v>-26.4</c:v>
                </c:pt>
                <c:pt idx="33">
                  <c:v>-43.8</c:v>
                </c:pt>
                <c:pt idx="34">
                  <c:v>-58.6</c:v>
                </c:pt>
                <c:pt idx="35">
                  <c:v>-72</c:v>
                </c:pt>
                <c:pt idx="36">
                  <c:v>-83.4</c:v>
                </c:pt>
                <c:pt idx="37">
                  <c:v>-93.2</c:v>
                </c:pt>
                <c:pt idx="38">
                  <c:v>-100.3</c:v>
                </c:pt>
                <c:pt idx="39">
                  <c:v>-105.9</c:v>
                </c:pt>
                <c:pt idx="40">
                  <c:v>-108.1</c:v>
                </c:pt>
                <c:pt idx="41">
                  <c:v/>
                </c:pt>
                <c:pt idx="42">
                  <c:v/>
                </c:pt>
              </c:numCache>
            </c:numRef>
          </c:yVal>
          <c:smooth val="0"/>
        </c:ser>
        <c:axId val="59099265"/>
        <c:axId val="82847762"/>
      </c:scatterChart>
      <c:valAx>
        <c:axId val="59099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時間　t [ms]</a:t>
                </a:r>
              </a:p>
            </c:rich>
          </c:tx>
          <c:layout/>
        </c:title>
        <c:majorTickMark val="in"/>
        <c:minorTickMark val="in"/>
        <c:tickLblPos val="low"/>
        <c:spPr>
          <a:ln w="3240">
            <a:solidFill>
              <a:srgbClr val="b3b3b3"/>
            </a:solidFill>
            <a:round/>
          </a:ln>
        </c:spPr>
        <c:crossAx val="82847762"/>
        <c:crossesAt val="0"/>
      </c:valAx>
      <c:valAx>
        <c:axId val="82847762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  <a:ea typeface="Arial"/>
                  </a:rPr>
                  <a:t>積分電圧　e2 [mV]</a:t>
                </a:r>
              </a:p>
            </c:rich>
          </c:tx>
          <c:layout/>
        </c:title>
        <c:majorTickMark val="in"/>
        <c:minorTickMark val="in"/>
        <c:tickLblPos val="low"/>
        <c:spPr>
          <a:ln w="3240">
            <a:solidFill>
              <a:srgbClr val="b3b3b3"/>
            </a:solidFill>
            <a:round/>
          </a:ln>
        </c:spPr>
        <c:crossAx val="59099265"/>
        <c:crossesAt val="0"/>
      </c:valAx>
      <c:spPr>
        <a:noFill/>
        <a:ln w="3240">
          <a:solidFill>
            <a:srgbClr val="b3b3b3"/>
          </a:solidFill>
          <a:round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60V!$A$1</c:f>
              <c:strCache>
                <c:ptCount val="1"/>
                <c:pt idx="0">
                  <c:v>磁気ヒステリシス特性      (V1=80V 一定)  　　2010.10.9</c:v>
                </c:pt>
              </c:strCache>
            </c:strRef>
          </c:tx>
          <c:spPr>
            <a:solidFill>
              <a:srgbClr val="606060"/>
            </a:solidFill>
            <a:ln w="2844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60V!$B$9:$B$49</c:f>
              <c:numCache>
                <c:formatCode>General</c:formatCode>
                <c:ptCount val="41"/>
                <c:pt idx="0">
                  <c:v>-30.4</c:v>
                </c:pt>
                <c:pt idx="1">
                  <c:v>-26.6</c:v>
                </c:pt>
                <c:pt idx="2">
                  <c:v>-21</c:v>
                </c:pt>
                <c:pt idx="3">
                  <c:v>-12.8</c:v>
                </c:pt>
                <c:pt idx="4">
                  <c:v>-3.7</c:v>
                </c:pt>
                <c:pt idx="5">
                  <c:v>1.8</c:v>
                </c:pt>
                <c:pt idx="6">
                  <c:v>7.4</c:v>
                </c:pt>
                <c:pt idx="7">
                  <c:v>11</c:v>
                </c:pt>
                <c:pt idx="8">
                  <c:v>13.4</c:v>
                </c:pt>
                <c:pt idx="9">
                  <c:v>15</c:v>
                </c:pt>
                <c:pt idx="10">
                  <c:v>16.3</c:v>
                </c:pt>
                <c:pt idx="11">
                  <c:v>17.7</c:v>
                </c:pt>
                <c:pt idx="12">
                  <c:v>19</c:v>
                </c:pt>
                <c:pt idx="13">
                  <c:v>20.4</c:v>
                </c:pt>
                <c:pt idx="14">
                  <c:v>21.5</c:v>
                </c:pt>
                <c:pt idx="15">
                  <c:v>23.1</c:v>
                </c:pt>
                <c:pt idx="16">
                  <c:v>25</c:v>
                </c:pt>
                <c:pt idx="17">
                  <c:v>26.8</c:v>
                </c:pt>
                <c:pt idx="18">
                  <c:v>28.8</c:v>
                </c:pt>
                <c:pt idx="19">
                  <c:v>29.8</c:v>
                </c:pt>
                <c:pt idx="20">
                  <c:v>29.6</c:v>
                </c:pt>
                <c:pt idx="21">
                  <c:v>26.6</c:v>
                </c:pt>
                <c:pt idx="22">
                  <c:v>20</c:v>
                </c:pt>
                <c:pt idx="23">
                  <c:v>11.5</c:v>
                </c:pt>
                <c:pt idx="24">
                  <c:v>3.7</c:v>
                </c:pt>
                <c:pt idx="25">
                  <c:v>-3</c:v>
                </c:pt>
                <c:pt idx="26">
                  <c:v>-8.1</c:v>
                </c:pt>
                <c:pt idx="27">
                  <c:v>-11.7</c:v>
                </c:pt>
                <c:pt idx="28">
                  <c:v>-14.1</c:v>
                </c:pt>
                <c:pt idx="29">
                  <c:v>-15.8</c:v>
                </c:pt>
                <c:pt idx="30">
                  <c:v>-17.1</c:v>
                </c:pt>
                <c:pt idx="31">
                  <c:v>-18.4</c:v>
                </c:pt>
                <c:pt idx="32">
                  <c:v>-19.7</c:v>
                </c:pt>
                <c:pt idx="33">
                  <c:v>-21.1</c:v>
                </c:pt>
                <c:pt idx="34">
                  <c:v>-22.3</c:v>
                </c:pt>
                <c:pt idx="35">
                  <c:v>-23.7</c:v>
                </c:pt>
                <c:pt idx="36">
                  <c:v>-25.4</c:v>
                </c:pt>
                <c:pt idx="37">
                  <c:v>-27.5</c:v>
                </c:pt>
                <c:pt idx="38">
                  <c:v>-29.3</c:v>
                </c:pt>
                <c:pt idx="39">
                  <c:v>-30.3</c:v>
                </c:pt>
                <c:pt idx="40">
                  <c:v>-29.4</c:v>
                </c:pt>
              </c:numCache>
            </c:numRef>
          </c:xVal>
          <c:yVal>
            <c:numRef>
              <c:f>60V!$F$9:$F$49</c:f>
              <c:numCache>
                <c:formatCode>General</c:formatCode>
                <c:ptCount val="41"/>
                <c:pt idx="0">
                  <c:v>-109.4</c:v>
                </c:pt>
                <c:pt idx="1">
                  <c:v>-109</c:v>
                </c:pt>
                <c:pt idx="2">
                  <c:v>-105.7</c:v>
                </c:pt>
                <c:pt idx="3">
                  <c:v>-100.4</c:v>
                </c:pt>
                <c:pt idx="4">
                  <c:v>-89.7</c:v>
                </c:pt>
                <c:pt idx="5">
                  <c:v>-82.4</c:v>
                </c:pt>
                <c:pt idx="6">
                  <c:v>-69.5</c:v>
                </c:pt>
                <c:pt idx="7">
                  <c:v>-53.8</c:v>
                </c:pt>
                <c:pt idx="8">
                  <c:v>-42.3</c:v>
                </c:pt>
                <c:pt idx="9">
                  <c:v>-25.5</c:v>
                </c:pt>
                <c:pt idx="10">
                  <c:v>-9.2</c:v>
                </c:pt>
                <c:pt idx="11">
                  <c:v>7.5</c:v>
                </c:pt>
                <c:pt idx="12">
                  <c:v>24.6</c:v>
                </c:pt>
                <c:pt idx="13">
                  <c:v>42.1</c:v>
                </c:pt>
                <c:pt idx="14">
                  <c:v>56.8</c:v>
                </c:pt>
                <c:pt idx="15">
                  <c:v>70.7</c:v>
                </c:pt>
                <c:pt idx="16">
                  <c:v>82.9</c:v>
                </c:pt>
                <c:pt idx="17">
                  <c:v>92.8</c:v>
                </c:pt>
                <c:pt idx="18">
                  <c:v>100.4</c:v>
                </c:pt>
                <c:pt idx="19">
                  <c:v>105.5</c:v>
                </c:pt>
                <c:pt idx="20">
                  <c:v>108.5</c:v>
                </c:pt>
                <c:pt idx="21">
                  <c:v>108.1</c:v>
                </c:pt>
                <c:pt idx="22">
                  <c:v>104.7</c:v>
                </c:pt>
                <c:pt idx="23">
                  <c:v>98.6</c:v>
                </c:pt>
                <c:pt idx="24">
                  <c:v>91.2</c:v>
                </c:pt>
                <c:pt idx="25">
                  <c:v>80.7</c:v>
                </c:pt>
                <c:pt idx="26">
                  <c:v>68.8</c:v>
                </c:pt>
                <c:pt idx="27">
                  <c:v>55.3</c:v>
                </c:pt>
                <c:pt idx="28">
                  <c:v>40.3</c:v>
                </c:pt>
                <c:pt idx="29">
                  <c:v>24.8</c:v>
                </c:pt>
                <c:pt idx="30">
                  <c:v>7.6</c:v>
                </c:pt>
                <c:pt idx="31">
                  <c:v>-9.3</c:v>
                </c:pt>
                <c:pt idx="32">
                  <c:v>-26.4</c:v>
                </c:pt>
                <c:pt idx="33">
                  <c:v>-43.8</c:v>
                </c:pt>
                <c:pt idx="34">
                  <c:v>-58.6</c:v>
                </c:pt>
                <c:pt idx="35">
                  <c:v>-72</c:v>
                </c:pt>
                <c:pt idx="36">
                  <c:v>-83.4</c:v>
                </c:pt>
                <c:pt idx="37">
                  <c:v>-93.2</c:v>
                </c:pt>
                <c:pt idx="38">
                  <c:v>-100.3</c:v>
                </c:pt>
                <c:pt idx="39">
                  <c:v>-105.9</c:v>
                </c:pt>
                <c:pt idx="40">
                  <c:v>-108.1</c:v>
                </c:pt>
              </c:numCache>
            </c:numRef>
          </c:yVal>
          <c:smooth val="0"/>
        </c:ser>
        <c:axId val="73896997"/>
        <c:axId val="4027782"/>
      </c:scatterChart>
      <c:valAx>
        <c:axId val="7389699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27782"/>
        <c:crosses val="autoZero"/>
      </c:valAx>
      <c:valAx>
        <c:axId val="40277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896997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60V!$D$9:$D$49</c:f>
              <c:numCache>
                <c:formatCode>General</c:formatCode>
                <c:ptCount val="41"/>
                <c:pt idx="0">
                  <c:v>-24.9389221556886</c:v>
                </c:pt>
                <c:pt idx="1">
                  <c:v>-21.8215568862275</c:v>
                </c:pt>
                <c:pt idx="2">
                  <c:v>-17.2275449101796</c:v>
                </c:pt>
                <c:pt idx="3">
                  <c:v>-10.5005988023952</c:v>
                </c:pt>
                <c:pt idx="4">
                  <c:v>-3.03532934131736</c:v>
                </c:pt>
                <c:pt idx="5">
                  <c:v>1.47664670658683</c:v>
                </c:pt>
                <c:pt idx="6">
                  <c:v>6.07065868263473</c:v>
                </c:pt>
                <c:pt idx="7">
                  <c:v>9.02395209580838</c:v>
                </c:pt>
                <c:pt idx="8">
                  <c:v>10.9928143712575</c:v>
                </c:pt>
                <c:pt idx="9">
                  <c:v>12.3053892215569</c:v>
                </c:pt>
                <c:pt idx="10">
                  <c:v>13.3718562874252</c:v>
                </c:pt>
                <c:pt idx="11">
                  <c:v>14.5203592814371</c:v>
                </c:pt>
                <c:pt idx="12">
                  <c:v>15.5868263473054</c:v>
                </c:pt>
                <c:pt idx="13">
                  <c:v>16.7353293413174</c:v>
                </c:pt>
                <c:pt idx="14">
                  <c:v>17.6377245508982</c:v>
                </c:pt>
                <c:pt idx="15">
                  <c:v>18.9502994011976</c:v>
                </c:pt>
                <c:pt idx="16">
                  <c:v>20.5089820359281</c:v>
                </c:pt>
                <c:pt idx="17">
                  <c:v>21.985628742515</c:v>
                </c:pt>
                <c:pt idx="18">
                  <c:v>23.6263473053892</c:v>
                </c:pt>
                <c:pt idx="19">
                  <c:v>24.4467065868263</c:v>
                </c:pt>
                <c:pt idx="20">
                  <c:v>24.2826347305389</c:v>
                </c:pt>
                <c:pt idx="21">
                  <c:v>21.8215568862275</c:v>
                </c:pt>
                <c:pt idx="22">
                  <c:v>16.4071856287425</c:v>
                </c:pt>
                <c:pt idx="23">
                  <c:v>9.43413173652695</c:v>
                </c:pt>
                <c:pt idx="24">
                  <c:v>3.03532934131736</c:v>
                </c:pt>
                <c:pt idx="25">
                  <c:v>-2.46107784431138</c:v>
                </c:pt>
                <c:pt idx="26">
                  <c:v>-6.64491017964072</c:v>
                </c:pt>
                <c:pt idx="27">
                  <c:v>-9.59820359281437</c:v>
                </c:pt>
                <c:pt idx="28">
                  <c:v>-11.5670658682635</c:v>
                </c:pt>
                <c:pt idx="29">
                  <c:v>-12.9616766467066</c:v>
                </c:pt>
                <c:pt idx="30">
                  <c:v>-14.0281437125749</c:v>
                </c:pt>
                <c:pt idx="31">
                  <c:v>-15.0946107784431</c:v>
                </c:pt>
                <c:pt idx="32">
                  <c:v>-16.1610778443114</c:v>
                </c:pt>
                <c:pt idx="33">
                  <c:v>-17.3095808383234</c:v>
                </c:pt>
                <c:pt idx="34">
                  <c:v>-18.2940119760479</c:v>
                </c:pt>
                <c:pt idx="35">
                  <c:v>-19.4425149700599</c:v>
                </c:pt>
                <c:pt idx="36">
                  <c:v>-20.837125748503</c:v>
                </c:pt>
                <c:pt idx="37">
                  <c:v>-22.559880239521</c:v>
                </c:pt>
                <c:pt idx="38">
                  <c:v>-24.0365269461078</c:v>
                </c:pt>
                <c:pt idx="39">
                  <c:v>-24.8568862275449</c:v>
                </c:pt>
                <c:pt idx="40">
                  <c:v>-24.1185628742515</c:v>
                </c:pt>
              </c:numCache>
            </c:numRef>
          </c:xVal>
          <c:yVal>
            <c:numRef>
              <c:f>60V!$G$9:$G$49</c:f>
              <c:numCache>
                <c:formatCode>General</c:formatCode>
                <c:ptCount val="41"/>
                <c:pt idx="0">
                  <c:v>-0.001988721336</c:v>
                </c:pt>
                <c:pt idx="1">
                  <c:v>-0.00198144996</c:v>
                </c:pt>
                <c:pt idx="2">
                  <c:v>-0.001921461108</c:v>
                </c:pt>
                <c:pt idx="3">
                  <c:v>-0.001825115376</c:v>
                </c:pt>
                <c:pt idx="4">
                  <c:v>-0.001630606068</c:v>
                </c:pt>
                <c:pt idx="5">
                  <c:v>-0.001497903456</c:v>
                </c:pt>
                <c:pt idx="6">
                  <c:v>-0.00126340158</c:v>
                </c:pt>
                <c:pt idx="7">
                  <c:v>-0.000978000072</c:v>
                </c:pt>
                <c:pt idx="8">
                  <c:v>-0.000768948012</c:v>
                </c:pt>
                <c:pt idx="9">
                  <c:v>-0.00046355022</c:v>
                </c:pt>
                <c:pt idx="10">
                  <c:v>-0.000167241648</c:v>
                </c:pt>
                <c:pt idx="11">
                  <c:v>0.0001363383</c:v>
                </c:pt>
                <c:pt idx="12">
                  <c:v>0.000447189624</c:v>
                </c:pt>
                <c:pt idx="13">
                  <c:v>0.000765312324</c:v>
                </c:pt>
                <c:pt idx="14">
                  <c:v>0.001032535392</c:v>
                </c:pt>
                <c:pt idx="15">
                  <c:v>0.001285215708</c:v>
                </c:pt>
                <c:pt idx="16">
                  <c:v>0.001506992676</c:v>
                </c:pt>
                <c:pt idx="17">
                  <c:v>0.001686959232</c:v>
                </c:pt>
                <c:pt idx="18">
                  <c:v>0.001825115376</c:v>
                </c:pt>
                <c:pt idx="19">
                  <c:v>0.00191782542</c:v>
                </c:pt>
                <c:pt idx="20">
                  <c:v>0.00197236074</c:v>
                </c:pt>
                <c:pt idx="21">
                  <c:v>0.001965089364</c:v>
                </c:pt>
                <c:pt idx="22">
                  <c:v>0.001903282668</c:v>
                </c:pt>
                <c:pt idx="23">
                  <c:v>0.001792394184</c:v>
                </c:pt>
                <c:pt idx="24">
                  <c:v>0.001657873728</c:v>
                </c:pt>
                <c:pt idx="25">
                  <c:v>0.001467000108</c:v>
                </c:pt>
                <c:pt idx="26">
                  <c:v>0.001250676672</c:v>
                </c:pt>
                <c:pt idx="27">
                  <c:v>0.001005267732</c:v>
                </c:pt>
                <c:pt idx="28">
                  <c:v>0.000732591132</c:v>
                </c:pt>
                <c:pt idx="29">
                  <c:v>0.000450825312</c:v>
                </c:pt>
                <c:pt idx="30">
                  <c:v>0.000138156144</c:v>
                </c:pt>
                <c:pt idx="31">
                  <c:v>-0.000169059492</c:v>
                </c:pt>
                <c:pt idx="32">
                  <c:v>-0.000479910816</c:v>
                </c:pt>
                <c:pt idx="33">
                  <c:v>-0.000796215672</c:v>
                </c:pt>
                <c:pt idx="34">
                  <c:v>-0.001065256584</c:v>
                </c:pt>
                <c:pt idx="35">
                  <c:v>-0.00130884768</c:v>
                </c:pt>
                <c:pt idx="36">
                  <c:v>-0.001516081896</c:v>
                </c:pt>
                <c:pt idx="37">
                  <c:v>-0.001694230608</c:v>
                </c:pt>
                <c:pt idx="38">
                  <c:v>-0.001823297532</c:v>
                </c:pt>
                <c:pt idx="39">
                  <c:v>-0.001925096796</c:v>
                </c:pt>
                <c:pt idx="40">
                  <c:v>-0.001965089364</c:v>
                </c:pt>
              </c:numCache>
            </c:numRef>
          </c:yVal>
          <c:smooth val="0"/>
        </c:ser>
        <c:axId val="60144361"/>
        <c:axId val="2091856"/>
      </c:scatterChart>
      <c:valAx>
        <c:axId val="60144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起磁力F/A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1856"/>
        <c:crosses val="autoZero"/>
      </c:valAx>
      <c:valAx>
        <c:axId val="20918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磁束Φ/V・s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14436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768240</xdr:colOff>
      <xdr:row>3</xdr:row>
      <xdr:rowOff>39240</xdr:rowOff>
    </xdr:from>
    <xdr:to>
      <xdr:col>12</xdr:col>
      <xdr:colOff>291240</xdr:colOff>
      <xdr:row>19</xdr:row>
      <xdr:rowOff>152640</xdr:rowOff>
    </xdr:to>
    <xdr:graphicFrame>
      <xdr:nvGraphicFramePr>
        <xdr:cNvPr id="0" name="グラフ 2"/>
        <xdr:cNvGraphicFramePr/>
      </xdr:nvGraphicFramePr>
      <xdr:xfrm>
        <a:off x="6647400" y="563040"/>
        <a:ext cx="3986640" cy="28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558720</xdr:colOff>
      <xdr:row>1</xdr:row>
      <xdr:rowOff>48600</xdr:rowOff>
    </xdr:from>
    <xdr:to>
      <xdr:col>15</xdr:col>
      <xdr:colOff>558000</xdr:colOff>
      <xdr:row>18</xdr:row>
      <xdr:rowOff>105120</xdr:rowOff>
    </xdr:to>
    <xdr:graphicFrame>
      <xdr:nvGraphicFramePr>
        <xdr:cNvPr id="1" name="グラフ 3"/>
        <xdr:cNvGraphicFramePr/>
      </xdr:nvGraphicFramePr>
      <xdr:xfrm>
        <a:off x="9874080" y="219960"/>
        <a:ext cx="4109040" cy="296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835920</xdr:colOff>
      <xdr:row>3</xdr:row>
      <xdr:rowOff>61560</xdr:rowOff>
    </xdr:from>
    <xdr:to>
      <xdr:col>15</xdr:col>
      <xdr:colOff>530280</xdr:colOff>
      <xdr:row>30</xdr:row>
      <xdr:rowOff>79920</xdr:rowOff>
    </xdr:to>
    <xdr:graphicFrame>
      <xdr:nvGraphicFramePr>
        <xdr:cNvPr id="2" name="グラフ 1"/>
        <xdr:cNvGraphicFramePr/>
      </xdr:nvGraphicFramePr>
      <xdr:xfrm>
        <a:off x="6715080" y="585360"/>
        <a:ext cx="7240320" cy="46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397080</xdr:colOff>
      <xdr:row>34</xdr:row>
      <xdr:rowOff>77400</xdr:rowOff>
    </xdr:from>
    <xdr:to>
      <xdr:col>15</xdr:col>
      <xdr:colOff>120240</xdr:colOff>
      <xdr:row>63</xdr:row>
      <xdr:rowOff>95760</xdr:rowOff>
    </xdr:to>
    <xdr:graphicFrame>
      <xdr:nvGraphicFramePr>
        <xdr:cNvPr id="3" name="グラフ 1"/>
        <xdr:cNvGraphicFramePr/>
      </xdr:nvGraphicFramePr>
      <xdr:xfrm>
        <a:off x="6276240" y="5897160"/>
        <a:ext cx="7269120" cy="474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512280</xdr:colOff>
      <xdr:row>7</xdr:row>
      <xdr:rowOff>72000</xdr:rowOff>
    </xdr:from>
    <xdr:to>
      <xdr:col>15</xdr:col>
      <xdr:colOff>572040</xdr:colOff>
      <xdr:row>23</xdr:row>
      <xdr:rowOff>43560</xdr:rowOff>
    </xdr:to>
    <xdr:graphicFrame>
      <xdr:nvGraphicFramePr>
        <xdr:cNvPr id="4" name="グラフ 1"/>
        <xdr:cNvGraphicFramePr/>
      </xdr:nvGraphicFramePr>
      <xdr:xfrm>
        <a:off x="8526600" y="1262520"/>
        <a:ext cx="5470560" cy="271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788400</xdr:colOff>
      <xdr:row>8</xdr:row>
      <xdr:rowOff>31320</xdr:rowOff>
    </xdr:from>
    <xdr:to>
      <xdr:col>12</xdr:col>
      <xdr:colOff>311400</xdr:colOff>
      <xdr:row>25</xdr:row>
      <xdr:rowOff>15840</xdr:rowOff>
    </xdr:to>
    <xdr:graphicFrame>
      <xdr:nvGraphicFramePr>
        <xdr:cNvPr id="5" name="グラフ 2"/>
        <xdr:cNvGraphicFramePr/>
      </xdr:nvGraphicFramePr>
      <xdr:xfrm>
        <a:off x="6769800" y="1412280"/>
        <a:ext cx="3986640" cy="289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558720</xdr:colOff>
      <xdr:row>1</xdr:row>
      <xdr:rowOff>48600</xdr:rowOff>
    </xdr:from>
    <xdr:to>
      <xdr:col>15</xdr:col>
      <xdr:colOff>558000</xdr:colOff>
      <xdr:row>18</xdr:row>
      <xdr:rowOff>105120</xdr:rowOff>
    </xdr:to>
    <xdr:graphicFrame>
      <xdr:nvGraphicFramePr>
        <xdr:cNvPr id="6" name="グラフ 3"/>
        <xdr:cNvGraphicFramePr/>
      </xdr:nvGraphicFramePr>
      <xdr:xfrm>
        <a:off x="9976320" y="219960"/>
        <a:ext cx="4109040" cy="298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73080</xdr:colOff>
      <xdr:row>19</xdr:row>
      <xdr:rowOff>20160</xdr:rowOff>
    </xdr:from>
    <xdr:to>
      <xdr:col>14</xdr:col>
      <xdr:colOff>624960</xdr:colOff>
      <xdr:row>46</xdr:row>
      <xdr:rowOff>47880</xdr:rowOff>
    </xdr:to>
    <xdr:graphicFrame>
      <xdr:nvGraphicFramePr>
        <xdr:cNvPr id="7" name="グラフ 1"/>
        <xdr:cNvGraphicFramePr/>
      </xdr:nvGraphicFramePr>
      <xdr:xfrm>
        <a:off x="6054480" y="3287160"/>
        <a:ext cx="7070400" cy="46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331200</xdr:colOff>
      <xdr:row>26</xdr:row>
      <xdr:rowOff>4680</xdr:rowOff>
    </xdr:from>
    <xdr:to>
      <xdr:col>14</xdr:col>
      <xdr:colOff>590400</xdr:colOff>
      <xdr:row>53</xdr:row>
      <xdr:rowOff>119880</xdr:rowOff>
    </xdr:to>
    <xdr:graphicFrame>
      <xdr:nvGraphicFramePr>
        <xdr:cNvPr id="8" name="グラフ 2"/>
        <xdr:cNvGraphicFramePr/>
      </xdr:nvGraphicFramePr>
      <xdr:xfrm>
        <a:off x="5456880" y="4471560"/>
        <a:ext cx="7633440" cy="468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326880</xdr:colOff>
      <xdr:row>51</xdr:row>
      <xdr:rowOff>118080</xdr:rowOff>
    </xdr:from>
    <xdr:to>
      <xdr:col>15</xdr:col>
      <xdr:colOff>415080</xdr:colOff>
      <xdr:row>80</xdr:row>
      <xdr:rowOff>108000</xdr:rowOff>
    </xdr:to>
    <xdr:graphicFrame>
      <xdr:nvGraphicFramePr>
        <xdr:cNvPr id="9" name="グラフ 2"/>
        <xdr:cNvGraphicFramePr/>
      </xdr:nvGraphicFramePr>
      <xdr:xfrm>
        <a:off x="7017120" y="8874720"/>
        <a:ext cx="6514920" cy="44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301680</xdr:colOff>
      <xdr:row>51</xdr:row>
      <xdr:rowOff>102600</xdr:rowOff>
    </xdr:from>
    <xdr:to>
      <xdr:col>9</xdr:col>
      <xdr:colOff>251640</xdr:colOff>
      <xdr:row>80</xdr:row>
      <xdr:rowOff>83520</xdr:rowOff>
    </xdr:to>
    <xdr:graphicFrame>
      <xdr:nvGraphicFramePr>
        <xdr:cNvPr id="10" name="グラフ 3"/>
        <xdr:cNvGraphicFramePr/>
      </xdr:nvGraphicFramePr>
      <xdr:xfrm>
        <a:off x="301680" y="8859240"/>
        <a:ext cx="6640200" cy="440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628200</xdr:colOff>
      <xdr:row>22</xdr:row>
      <xdr:rowOff>154080</xdr:rowOff>
    </xdr:from>
    <xdr:to>
      <xdr:col>14</xdr:col>
      <xdr:colOff>369360</xdr:colOff>
      <xdr:row>53</xdr:row>
      <xdr:rowOff>29160</xdr:rowOff>
    </xdr:to>
    <xdr:graphicFrame>
      <xdr:nvGraphicFramePr>
        <xdr:cNvPr id="11" name="グラフ 1"/>
        <xdr:cNvGraphicFramePr/>
      </xdr:nvGraphicFramePr>
      <xdr:xfrm>
        <a:off x="5845320" y="3938400"/>
        <a:ext cx="6613560" cy="515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38520</xdr:colOff>
      <xdr:row>8</xdr:row>
      <xdr:rowOff>33480</xdr:rowOff>
    </xdr:from>
    <xdr:to>
      <xdr:col>12</xdr:col>
      <xdr:colOff>913680</xdr:colOff>
      <xdr:row>30</xdr:row>
      <xdr:rowOff>114480</xdr:rowOff>
    </xdr:to>
    <xdr:graphicFrame>
      <xdr:nvGraphicFramePr>
        <xdr:cNvPr id="12" name=""/>
        <xdr:cNvGraphicFramePr/>
      </xdr:nvGraphicFramePr>
      <xdr:xfrm>
        <a:off x="5255640" y="1417680"/>
        <a:ext cx="5692680" cy="38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D34" colorId="64" zoomScale="100" zoomScaleNormal="100" zoomScalePageLayoutView="100" workbookViewId="0">
      <selection pane="topLeft" activeCell="H63" activeCellId="0" sqref="H63"/>
    </sheetView>
  </sheetViews>
  <sheetFormatPr defaultRowHeight="12"/>
  <cols>
    <col collapsed="false" hidden="false" max="1" min="1" style="0" width="9.27927927927928"/>
    <col collapsed="false" hidden="false" max="4" min="2" style="0" width="8.28828828828829"/>
    <col collapsed="false" hidden="false" max="5" min="5" style="0" width="9.43243243243243"/>
    <col collapsed="false" hidden="false" max="6" min="6" style="0" width="8.57207207207207"/>
    <col collapsed="false" hidden="false" max="8" min="7" style="0" width="10.7117117117117"/>
    <col collapsed="false" hidden="false" max="9" min="9" style="0" width="14"/>
    <col collapsed="false" hidden="false" max="10" min="10" style="0" width="12.7117117117117"/>
    <col collapsed="false" hidden="false" max="11" min="11" style="0" width="16.2792792792793"/>
    <col collapsed="false" hidden="false" max="1025" min="12" style="0" width="12.8558558558559"/>
  </cols>
  <sheetData>
    <row r="1" customFormat="false" ht="13.5" hidden="false" customHeight="fals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1"/>
    </row>
    <row r="2" customFormat="false" ht="14.25" hidden="false" customHeight="false" outlineLevel="0" collapsed="false">
      <c r="A2" s="1"/>
      <c r="B2" s="1" t="s">
        <v>2</v>
      </c>
      <c r="C2" s="1"/>
      <c r="D2" s="1"/>
      <c r="E2" s="1"/>
      <c r="F2" s="1"/>
      <c r="G2" s="1"/>
      <c r="H2" s="1"/>
    </row>
    <row r="3" customFormat="false" ht="13.5" hidden="false" customHeight="false" outlineLevel="0" collapsed="false">
      <c r="A3" s="1"/>
      <c r="B3" s="3" t="s">
        <v>3</v>
      </c>
      <c r="C3" s="4" t="n">
        <v>137</v>
      </c>
      <c r="D3" s="3" t="s">
        <v>4</v>
      </c>
      <c r="E3" s="5" t="n">
        <v>5586000</v>
      </c>
      <c r="F3" s="6" t="s">
        <v>5</v>
      </c>
      <c r="G3" s="2" t="n">
        <v>0.167</v>
      </c>
      <c r="H3" s="6" t="s">
        <v>6</v>
      </c>
      <c r="I3" s="7"/>
      <c r="K3" s="8"/>
    </row>
    <row r="4" customFormat="false" ht="13.5" hidden="false" customHeight="false" outlineLevel="0" collapsed="false">
      <c r="A4" s="1"/>
      <c r="B4" s="3" t="s">
        <v>7</v>
      </c>
      <c r="C4" s="4" t="n">
        <v>140</v>
      </c>
      <c r="D4" s="3" t="s">
        <v>8</v>
      </c>
      <c r="E4" s="9" t="n">
        <v>0.4556</v>
      </c>
      <c r="F4" s="6" t="s">
        <v>9</v>
      </c>
      <c r="G4" s="6"/>
      <c r="H4" s="6"/>
      <c r="I4" s="7"/>
      <c r="K4" s="8"/>
    </row>
    <row r="5" customFormat="false" ht="13.5" hidden="false" customHeight="false" outlineLevel="0" collapsed="false">
      <c r="A5" s="1"/>
      <c r="B5" s="3"/>
      <c r="C5" s="1"/>
      <c r="D5" s="1"/>
      <c r="E5" s="1"/>
      <c r="F5" s="1"/>
      <c r="G5" s="10"/>
      <c r="H5" s="11"/>
      <c r="K5" s="8"/>
      <c r="R5" s="0" t="n">
        <f aca="false">127.2/760.8</f>
        <v>0.167192429022082</v>
      </c>
    </row>
    <row r="6" customFormat="false" ht="13.5" hidden="false" customHeight="false" outlineLevel="0" collapsed="false">
      <c r="A6" s="12" t="s">
        <v>10</v>
      </c>
      <c r="B6" s="13" t="s">
        <v>11</v>
      </c>
      <c r="C6" s="14" t="s">
        <v>12</v>
      </c>
      <c r="D6" s="14" t="s">
        <v>13</v>
      </c>
      <c r="E6" s="14" t="s">
        <v>14</v>
      </c>
      <c r="F6" s="13" t="s">
        <v>15</v>
      </c>
      <c r="G6" s="15" t="s">
        <v>16</v>
      </c>
      <c r="H6" s="16" t="s">
        <v>17</v>
      </c>
      <c r="I6" s="17"/>
      <c r="J6" s="17"/>
      <c r="K6" s="17"/>
      <c r="L6" s="18"/>
    </row>
    <row r="7" customFormat="false" ht="12" hidden="false" customHeight="false" outlineLevel="0" collapsed="false">
      <c r="A7" s="1"/>
      <c r="B7" s="1"/>
      <c r="C7" s="1"/>
      <c r="D7" s="1"/>
      <c r="E7" s="1"/>
      <c r="F7" s="1"/>
      <c r="G7" s="19"/>
      <c r="H7" s="18"/>
      <c r="I7" s="19"/>
      <c r="J7" s="20"/>
      <c r="K7" s="18"/>
      <c r="L7" s="18"/>
    </row>
    <row r="8" customFormat="false" ht="13.5" hidden="false" customHeight="false" outlineLevel="0" collapsed="false">
      <c r="A8" s="21" t="n">
        <v>0</v>
      </c>
      <c r="B8" s="21" t="n">
        <v>-146</v>
      </c>
      <c r="C8" s="21" t="n">
        <f aca="false">B8/$G$3*0.001</f>
        <v>-0.874251497005988</v>
      </c>
      <c r="D8" s="21" t="n">
        <f aca="false">$C$3*C8</f>
        <v>-119.77245508982</v>
      </c>
      <c r="E8" s="21"/>
      <c r="F8" s="21" t="n">
        <v>-182.5</v>
      </c>
      <c r="G8" s="22" t="n">
        <f aca="false">($E$3*$E$4*F8*(10^(-9)))/$C$4</f>
        <v>-0.0033175653</v>
      </c>
      <c r="H8" s="22"/>
      <c r="I8" s="23"/>
      <c r="J8" s="24"/>
      <c r="K8" s="25"/>
      <c r="L8" s="18"/>
      <c r="S8" s="26" t="n">
        <f aca="false">G8+0.0034</f>
        <v>8.24346999999995E-005</v>
      </c>
      <c r="T8" s="0" t="n">
        <f aca="false">(S8+S9)/2*(D8-D9)</f>
        <v>-0.00108247195058682</v>
      </c>
    </row>
    <row r="9" customFormat="false" ht="13.5" hidden="false" customHeight="false" outlineLevel="0" collapsed="false">
      <c r="A9" s="21" t="n">
        <v>0.5</v>
      </c>
      <c r="B9" s="21" t="n">
        <v>-132</v>
      </c>
      <c r="C9" s="21" t="n">
        <f aca="false">B9/$G$3*0.001</f>
        <v>-0.790419161676647</v>
      </c>
      <c r="D9" s="21" t="n">
        <f aca="false">$C$3*C9</f>
        <v>-108.287425149701</v>
      </c>
      <c r="E9" s="21"/>
      <c r="F9" s="21" t="n">
        <v>-181.2</v>
      </c>
      <c r="G9" s="22" t="n">
        <f aca="false">($E$3*$E$4*F9*(10^(-9)))/$C$4</f>
        <v>-0.003293933328</v>
      </c>
      <c r="H9" s="22"/>
      <c r="I9" s="23"/>
      <c r="J9" s="24"/>
      <c r="K9" s="25"/>
      <c r="L9" s="18"/>
      <c r="S9" s="26" t="n">
        <f aca="false">G9+0.0034</f>
        <v>0.000106066672</v>
      </c>
      <c r="T9" s="0" t="n">
        <f aca="false">(S9+S10)/2*(D9-D10)</f>
        <v>-0.00367426359452575</v>
      </c>
    </row>
    <row r="10" customFormat="false" ht="13.5" hidden="false" customHeight="false" outlineLevel="0" collapsed="false">
      <c r="A10" s="21" t="n">
        <v>1</v>
      </c>
      <c r="B10" s="21" t="n">
        <v>-103.3</v>
      </c>
      <c r="C10" s="21" t="n">
        <f aca="false">B10/$G$3*0.001</f>
        <v>-0.618562874251497</v>
      </c>
      <c r="D10" s="21" t="n">
        <f aca="false">$C$3*C10</f>
        <v>-84.7431137724551</v>
      </c>
      <c r="E10" s="21"/>
      <c r="F10" s="21" t="n">
        <v>-175.7</v>
      </c>
      <c r="G10" s="22" t="n">
        <f aca="false">($E$3*$E$4*F10*(10^(-9)))/$C$4</f>
        <v>-0.003193951908</v>
      </c>
      <c r="H10" s="22"/>
      <c r="I10" s="23"/>
      <c r="J10" s="24"/>
      <c r="K10" s="25"/>
      <c r="L10" s="18"/>
      <c r="S10" s="26" t="n">
        <f aca="false">G10+0.0034</f>
        <v>0.000206048092</v>
      </c>
      <c r="T10" s="0" t="n">
        <f aca="false">(S10+S11)/2*(D10-D11)</f>
        <v>-0.00781880582537006</v>
      </c>
    </row>
    <row r="11" customFormat="false" ht="13.5" hidden="false" customHeight="false" outlineLevel="0" collapsed="false">
      <c r="A11" s="21" t="n">
        <v>1.5</v>
      </c>
      <c r="B11" s="21" t="n">
        <v>-70.5</v>
      </c>
      <c r="C11" s="21" t="n">
        <f aca="false">B11/$G$3*0.001</f>
        <v>-0.422155688622754</v>
      </c>
      <c r="D11" s="21" t="n">
        <f aca="false">$C$3*C11</f>
        <v>-57.8353293413174</v>
      </c>
      <c r="E11" s="21"/>
      <c r="F11" s="21" t="n">
        <v>-166.4</v>
      </c>
      <c r="G11" s="22" t="n">
        <f aca="false">($E$3*$E$4*F11*(10^(-9)))/$C$4</f>
        <v>-0.003024892416</v>
      </c>
      <c r="H11" s="22"/>
      <c r="I11" s="23"/>
      <c r="J11" s="24"/>
      <c r="K11" s="25"/>
      <c r="L11" s="18"/>
      <c r="S11" s="26" t="n">
        <f aca="false">G11+0.0034</f>
        <v>0.000375107584</v>
      </c>
      <c r="T11" s="0" t="n">
        <f aca="false">(S11+S12)/2*(D11-D12)</f>
        <v>-0.0112430970605461</v>
      </c>
    </row>
    <row r="12" customFormat="false" ht="13.5" hidden="false" customHeight="false" outlineLevel="0" collapsed="false">
      <c r="A12" s="21" t="n">
        <v>2</v>
      </c>
      <c r="B12" s="21" t="n">
        <v>-42.3</v>
      </c>
      <c r="C12" s="21" t="n">
        <f aca="false">B12/$G$3*0.001</f>
        <v>-0.253293413173653</v>
      </c>
      <c r="D12" s="21" t="n">
        <f aca="false">$C$3*C12</f>
        <v>-34.7011976047904</v>
      </c>
      <c r="E12" s="21"/>
      <c r="F12" s="21" t="n">
        <v>-154.2</v>
      </c>
      <c r="G12" s="22" t="n">
        <f aca="false">($E$3*$E$4*F12*(10^(-9)))/$C$4</f>
        <v>-0.002803115448</v>
      </c>
      <c r="H12" s="22"/>
      <c r="I12" s="23"/>
      <c r="J12" s="24"/>
      <c r="K12" s="25"/>
      <c r="L12" s="18"/>
      <c r="S12" s="26" t="n">
        <f aca="false">G12+0.0034</f>
        <v>0.000596884552</v>
      </c>
      <c r="T12" s="0" t="n">
        <f aca="false">(S12+S13)/2*(D12-D13)</f>
        <v>-0.0159459405776707</v>
      </c>
    </row>
    <row r="13" customFormat="false" ht="13.5" hidden="false" customHeight="false" outlineLevel="0" collapsed="false">
      <c r="A13" s="21" t="n">
        <v>2.5</v>
      </c>
      <c r="B13" s="21" t="n">
        <v>-16.4</v>
      </c>
      <c r="C13" s="21" t="n">
        <f aca="false">B13/$G$3*0.001</f>
        <v>-0.0982035928143712</v>
      </c>
      <c r="D13" s="21" t="n">
        <f aca="false">$C$3*C13</f>
        <v>-13.4538922155689</v>
      </c>
      <c r="E13" s="21"/>
      <c r="F13" s="21" t="n">
        <v>-137.3</v>
      </c>
      <c r="G13" s="22" t="n">
        <f aca="false">($E$3*$E$4*F13*(10^(-9)))/$C$4</f>
        <v>-0.002495899812</v>
      </c>
      <c r="H13" s="22"/>
      <c r="I13" s="23"/>
      <c r="J13" s="24"/>
      <c r="K13" s="25"/>
      <c r="L13" s="18"/>
      <c r="S13" s="26" t="n">
        <f aca="false">G13+0.0034</f>
        <v>0.000904100187999999</v>
      </c>
      <c r="T13" s="0" t="n">
        <f aca="false">(S13+S14)/2*(D13-D14)</f>
        <v>-0.0150555471674443</v>
      </c>
    </row>
    <row r="14" customFormat="false" ht="13.5" hidden="false" customHeight="false" outlineLevel="0" collapsed="false">
      <c r="A14" s="21" t="n">
        <v>3</v>
      </c>
      <c r="B14" s="21" t="n">
        <v>0.25</v>
      </c>
      <c r="C14" s="21" t="n">
        <f aca="false">B14/$G$3*0.001</f>
        <v>0.00149700598802395</v>
      </c>
      <c r="D14" s="21" t="n">
        <f aca="false">$C$3*C14</f>
        <v>0.205089820359281</v>
      </c>
      <c r="E14" s="21"/>
      <c r="F14" s="21" t="n">
        <v>-115.5</v>
      </c>
      <c r="G14" s="22" t="n">
        <f aca="false">($E$3*$E$4*F14*(10^(-9)))/$C$4</f>
        <v>-0.00209960982</v>
      </c>
      <c r="H14" s="22"/>
      <c r="I14" s="23"/>
      <c r="J14" s="24"/>
      <c r="K14" s="25"/>
      <c r="L14" s="18"/>
      <c r="S14" s="26" t="n">
        <f aca="false">G14+0.0034</f>
        <v>0.00130039018</v>
      </c>
      <c r="T14" s="0" t="n">
        <f aca="false">(S14+S15)/2*(D14-D15)</f>
        <v>-0.0151689906543713</v>
      </c>
    </row>
    <row r="15" customFormat="false" ht="13.5" hidden="false" customHeight="false" outlineLevel="0" collapsed="false">
      <c r="A15" s="21" t="n">
        <v>3.5</v>
      </c>
      <c r="B15" s="21" t="n">
        <v>12.5</v>
      </c>
      <c r="C15" s="21" t="n">
        <f aca="false">B15/$G$3*0.001</f>
        <v>0.0748502994011976</v>
      </c>
      <c r="D15" s="21" t="n">
        <f aca="false">$C$3*C15</f>
        <v>10.2544910179641</v>
      </c>
      <c r="E15" s="21"/>
      <c r="F15" s="21" t="n">
        <v>-92.5</v>
      </c>
      <c r="G15" s="22" t="n">
        <f aca="false">($E$3*$E$4*F15*(10^(-9)))/$C$4</f>
        <v>-0.0016815057</v>
      </c>
      <c r="H15" s="22"/>
      <c r="I15" s="23"/>
      <c r="J15" s="24"/>
      <c r="K15" s="25"/>
      <c r="L15" s="18"/>
      <c r="S15" s="26" t="n">
        <f aca="false">G15+0.0034</f>
        <v>0.0017184943</v>
      </c>
      <c r="T15" s="0" t="n">
        <f aca="false">(S15+S16)/2*(D15-D16)</f>
        <v>-0.00728075042731018</v>
      </c>
    </row>
    <row r="16" customFormat="false" ht="13.5" hidden="false" customHeight="false" outlineLevel="0" collapsed="false">
      <c r="A16" s="21" t="n">
        <v>4</v>
      </c>
      <c r="B16" s="21" t="n">
        <v>17.1</v>
      </c>
      <c r="C16" s="21" t="n">
        <f aca="false">B16/$G$3*0.001</f>
        <v>0.102395209580838</v>
      </c>
      <c r="D16" s="21" t="n">
        <f aca="false">$C$3*C16</f>
        <v>14.0281437125749</v>
      </c>
      <c r="E16" s="21"/>
      <c r="F16" s="21" t="n">
        <v>-69.3</v>
      </c>
      <c r="G16" s="22" t="n">
        <f aca="false">($E$3*$E$4*F16*(10^(-9)))/$C$4</f>
        <v>-0.001259765892</v>
      </c>
      <c r="H16" s="22"/>
      <c r="I16" s="23"/>
      <c r="J16" s="24"/>
      <c r="K16" s="25"/>
      <c r="L16" s="18"/>
      <c r="S16" s="26" t="n">
        <f aca="false">G16+0.0034</f>
        <v>0.002140234108</v>
      </c>
      <c r="T16" s="0" t="n">
        <f aca="false">(S16+S17)/2*(D16-D17)</f>
        <v>-0.0050961741662467</v>
      </c>
    </row>
    <row r="17" customFormat="false" ht="13.5" hidden="false" customHeight="false" outlineLevel="0" collapsed="false">
      <c r="A17" s="21" t="n">
        <v>4.5</v>
      </c>
      <c r="B17" s="21" t="n">
        <v>19.7</v>
      </c>
      <c r="C17" s="21" t="n">
        <f aca="false">B17/$G$3*0.001</f>
        <v>0.117964071856287</v>
      </c>
      <c r="D17" s="21" t="n">
        <f aca="false">$C$3*C17</f>
        <v>16.1610778443114</v>
      </c>
      <c r="E17" s="21"/>
      <c r="F17" s="21" t="n">
        <v>-41.9</v>
      </c>
      <c r="G17" s="22" t="n">
        <f aca="false">($E$3*$E$4*F17*(10^(-9)))/$C$4</f>
        <v>-0.000761676636</v>
      </c>
      <c r="H17" s="22"/>
      <c r="I17" s="23"/>
      <c r="J17" s="24"/>
      <c r="K17" s="25"/>
      <c r="L17" s="18"/>
      <c r="S17" s="26" t="n">
        <f aca="false">G17+0.0034</f>
        <v>0.002638323364</v>
      </c>
      <c r="T17" s="0" t="n">
        <f aca="false">(S17+S18)/2*(D17-D18)</f>
        <v>-0.00569735671044791</v>
      </c>
    </row>
    <row r="18" customFormat="false" ht="13.5" hidden="false" customHeight="false" outlineLevel="0" collapsed="false">
      <c r="A18" s="21" t="n">
        <v>5</v>
      </c>
      <c r="B18" s="21" t="n">
        <v>22.1</v>
      </c>
      <c r="C18" s="21" t="n">
        <f aca="false">B18/$G$3*0.001</f>
        <v>0.132335329341317</v>
      </c>
      <c r="D18" s="21" t="n">
        <f aca="false">$C$3*C18</f>
        <v>18.1299401197605</v>
      </c>
      <c r="E18" s="21"/>
      <c r="F18" s="21" t="n">
        <v>-13.8</v>
      </c>
      <c r="G18" s="22" t="n">
        <f aca="false">($E$3*$E$4*F18*(10^(-9)))/$C$4</f>
        <v>-0.000250862472</v>
      </c>
      <c r="H18" s="27"/>
      <c r="I18" s="19"/>
      <c r="J18" s="25"/>
      <c r="K18" s="17"/>
      <c r="L18" s="18"/>
      <c r="S18" s="26" t="n">
        <f aca="false">G18+0.0034</f>
        <v>0.003149137528</v>
      </c>
      <c r="T18" s="0" t="n">
        <f aca="false">(S18+S19)/2*(D18-D19)</f>
        <v>-0.00782234715494131</v>
      </c>
    </row>
    <row r="19" customFormat="false" ht="13.5" hidden="false" customHeight="false" outlineLevel="0" collapsed="false">
      <c r="A19" s="21" t="n">
        <v>5.5</v>
      </c>
      <c r="B19" s="21" t="n">
        <v>24.9</v>
      </c>
      <c r="C19" s="21" t="n">
        <f aca="false">B19/$G$3*0.001</f>
        <v>0.149101796407186</v>
      </c>
      <c r="D19" s="21" t="n">
        <f aca="false">$C$3*C19</f>
        <v>20.4269461077844</v>
      </c>
      <c r="E19" s="21"/>
      <c r="F19" s="21" t="n">
        <v>14.4</v>
      </c>
      <c r="G19" s="22" t="n">
        <f aca="false">($E$3*$E$4*F19*(10^(-9)))/$C$4</f>
        <v>0.000261769536</v>
      </c>
      <c r="H19" s="27"/>
      <c r="I19" s="19"/>
      <c r="J19" s="25"/>
      <c r="K19" s="17"/>
      <c r="L19" s="18"/>
      <c r="S19" s="26" t="n">
        <f aca="false">G19+0.0034</f>
        <v>0.003661769536</v>
      </c>
      <c r="T19" s="0" t="n">
        <f aca="false">(S19+S20)/2*(D19-D20)</f>
        <v>-0.0106069848660719</v>
      </c>
    </row>
    <row r="20" customFormat="false" ht="13.5" hidden="false" customHeight="false" outlineLevel="0" collapsed="false">
      <c r="A20" s="21" t="n">
        <v>6</v>
      </c>
      <c r="B20" s="21" t="n">
        <v>28.2</v>
      </c>
      <c r="C20" s="21" t="n">
        <f aca="false">B20/$G$3*0.001</f>
        <v>0.168862275449102</v>
      </c>
      <c r="D20" s="21" t="n">
        <f aca="false">$C$3*C20</f>
        <v>23.1341317365269</v>
      </c>
      <c r="E20" s="21"/>
      <c r="F20" s="21" t="n">
        <v>42.6</v>
      </c>
      <c r="G20" s="22" t="n">
        <f aca="false">($E$3*$E$4*F20*(10^(-9)))/$C$4</f>
        <v>0.000774401544</v>
      </c>
      <c r="H20" s="27"/>
      <c r="I20" s="28"/>
      <c r="J20" s="25"/>
      <c r="K20" s="29"/>
      <c r="L20" s="18"/>
      <c r="S20" s="26" t="n">
        <f aca="false">G20+0.0034</f>
        <v>0.004174401544</v>
      </c>
      <c r="T20" s="0" t="n">
        <f aca="false">(S20+S21)/2*(D20-D21)</f>
        <v>-0.0163799989295389</v>
      </c>
    </row>
    <row r="21" customFormat="false" ht="13.5" hidden="false" customHeight="false" outlineLevel="0" collapsed="false">
      <c r="A21" s="21" t="n">
        <v>6.5</v>
      </c>
      <c r="B21" s="21" t="n">
        <v>32.7</v>
      </c>
      <c r="C21" s="21" t="n">
        <f aca="false">B21/$G$3*0.001</f>
        <v>0.195808383233533</v>
      </c>
      <c r="D21" s="21" t="n">
        <f aca="false">$C$3*C21</f>
        <v>26.825748502994</v>
      </c>
      <c r="E21" s="21"/>
      <c r="F21" s="21" t="n">
        <v>71.5</v>
      </c>
      <c r="G21" s="22" t="n">
        <f aca="false">($E$3*$E$4*F21*(10^(-9)))/$C$4</f>
        <v>0.00129975846</v>
      </c>
      <c r="H21" s="27"/>
      <c r="I21" s="28"/>
      <c r="J21" s="25"/>
      <c r="K21" s="29"/>
      <c r="L21" s="18"/>
      <c r="S21" s="26" t="n">
        <f aca="false">G21+0.0034</f>
        <v>0.00469975846</v>
      </c>
      <c r="T21" s="0" t="n">
        <f aca="false">(S21+S22)/2*(D21-D22)</f>
        <v>-0.02303458623757</v>
      </c>
    </row>
    <row r="22" customFormat="false" ht="13.5" hidden="false" customHeight="false" outlineLevel="0" collapsed="false">
      <c r="A22" s="21" t="n">
        <v>7</v>
      </c>
      <c r="B22" s="21" t="n">
        <v>38.4</v>
      </c>
      <c r="C22" s="21" t="n">
        <f aca="false">B22/$G$3*0.001</f>
        <v>0.229940119760479</v>
      </c>
      <c r="D22" s="21" t="n">
        <f aca="false">$C$3*C22</f>
        <v>31.5017964071856</v>
      </c>
      <c r="E22" s="21"/>
      <c r="F22" s="21" t="n">
        <v>96.4</v>
      </c>
      <c r="G22" s="22" t="n">
        <f aca="false">($E$3*$E$4*F22*(10^(-9)))/$C$4</f>
        <v>0.001752401616</v>
      </c>
      <c r="H22" s="27"/>
      <c r="I22" s="28"/>
      <c r="J22" s="25"/>
      <c r="K22" s="29"/>
      <c r="L22" s="18"/>
      <c r="S22" s="26" t="n">
        <f aca="false">G22+0.0034</f>
        <v>0.005152401616</v>
      </c>
      <c r="T22" s="0" t="n">
        <f aca="false">(S22+S23)/2*(D22-D23)</f>
        <v>-0.0395311782988024</v>
      </c>
    </row>
    <row r="23" customFormat="false" ht="13.5" hidden="false" customHeight="false" outlineLevel="0" collapsed="false">
      <c r="A23" s="21" t="n">
        <v>7.5</v>
      </c>
      <c r="B23" s="21" t="n">
        <v>47.4</v>
      </c>
      <c r="C23" s="21" t="n">
        <f aca="false">B23/$G$3*0.001</f>
        <v>0.283832335329341</v>
      </c>
      <c r="D23" s="21" t="n">
        <f aca="false">$C$3*C23</f>
        <v>38.8850299401197</v>
      </c>
      <c r="E23" s="21"/>
      <c r="F23" s="21" t="n">
        <v>118.6</v>
      </c>
      <c r="G23" s="22" t="n">
        <f aca="false">($E$3*$E$4*F23*(10^(-9)))/$C$4</f>
        <v>0.002155962984</v>
      </c>
      <c r="H23" s="27"/>
      <c r="I23" s="28"/>
      <c r="J23" s="25"/>
      <c r="K23" s="18"/>
      <c r="L23" s="18"/>
      <c r="S23" s="26" t="n">
        <f aca="false">G23+0.0034</f>
        <v>0.005555962984</v>
      </c>
      <c r="T23" s="0" t="n">
        <f aca="false">(S23+S24)/2*(D23-D24)</f>
        <v>-0.0790527870015809</v>
      </c>
    </row>
    <row r="24" customFormat="false" ht="13.5" hidden="false" customHeight="false" outlineLevel="0" collapsed="false">
      <c r="A24" s="30" t="n">
        <v>8</v>
      </c>
      <c r="B24" s="21" t="n">
        <v>64.2</v>
      </c>
      <c r="C24" s="21" t="n">
        <f aca="false">B24/$G$3*0.001</f>
        <v>0.384431137724551</v>
      </c>
      <c r="D24" s="21" t="n">
        <f aca="false">$C$3*C24</f>
        <v>52.6670658682635</v>
      </c>
      <c r="E24" s="21"/>
      <c r="F24" s="21" t="n">
        <v>138.4</v>
      </c>
      <c r="G24" s="22" t="n">
        <f aca="false">($E$3*$E$4*F24*(10^(-9)))/$C$4</f>
        <v>0.002515896096</v>
      </c>
      <c r="H24" s="27"/>
      <c r="I24" s="28"/>
      <c r="J24" s="25"/>
      <c r="K24" s="29"/>
      <c r="L24" s="18"/>
      <c r="S24" s="26" t="n">
        <f aca="false">G24+0.0034</f>
        <v>0.005915896096</v>
      </c>
      <c r="T24" s="0" t="n">
        <f aca="false">(S24+S25)/2*(D24-D25)</f>
        <v>-0.121582810814534</v>
      </c>
    </row>
    <row r="25" customFormat="false" ht="13.5" hidden="false" customHeight="false" outlineLevel="0" collapsed="false">
      <c r="A25" s="30" t="n">
        <v>8.5</v>
      </c>
      <c r="B25" s="21" t="n">
        <v>88.6</v>
      </c>
      <c r="C25" s="21" t="n">
        <f aca="false">B25/$G$3*0.001</f>
        <v>0.530538922155689</v>
      </c>
      <c r="D25" s="21" t="n">
        <f aca="false">$C$3*C25</f>
        <v>72.6838323353293</v>
      </c>
      <c r="E25" s="21"/>
      <c r="F25" s="21" t="n">
        <v>155.8</v>
      </c>
      <c r="G25" s="22" t="n">
        <f aca="false">($E$3*$E$4*F25*(10^(-9)))/$C$4</f>
        <v>0.002832200952</v>
      </c>
      <c r="H25" s="27"/>
      <c r="I25" s="25"/>
      <c r="J25" s="25"/>
      <c r="K25" s="18"/>
      <c r="L25" s="18"/>
      <c r="S25" s="26" t="n">
        <f aca="false">G25+0.0034</f>
        <v>0.006232200952</v>
      </c>
      <c r="T25" s="0" t="n">
        <f aca="false">(S25+S26)/2*(D25-D26)</f>
        <v>-0.134908743361</v>
      </c>
    </row>
    <row r="26" customFormat="false" ht="13.5" hidden="false" customHeight="false" outlineLevel="0" collapsed="false">
      <c r="A26" s="30" t="n">
        <v>9</v>
      </c>
      <c r="B26" s="21" t="n">
        <v>114.5</v>
      </c>
      <c r="C26" s="21" t="n">
        <f aca="false">B26/$G$3*0.001</f>
        <v>0.68562874251497</v>
      </c>
      <c r="D26" s="21" t="n">
        <f aca="false">$C$3*C26</f>
        <v>93.9311377245509</v>
      </c>
      <c r="E26" s="21"/>
      <c r="F26" s="21" t="n">
        <v>168.7</v>
      </c>
      <c r="G26" s="22" t="n">
        <f aca="false">($E$3*$E$4*F26*(10^(-9)))/$C$4</f>
        <v>0.003066702828</v>
      </c>
      <c r="H26" s="27"/>
      <c r="I26" s="25"/>
      <c r="J26" s="25"/>
      <c r="K26" s="31"/>
      <c r="L26" s="18"/>
      <c r="S26" s="26" t="n">
        <f aca="false">G26+0.0034</f>
        <v>0.006466702828</v>
      </c>
      <c r="T26" s="0" t="n">
        <f aca="false">(S26+S27)/2*(D26-D27)</f>
        <v>-0.107442550382755</v>
      </c>
    </row>
    <row r="27" customFormat="false" ht="13.5" hidden="false" customHeight="false" outlineLevel="0" collapsed="false">
      <c r="A27" s="21" t="n">
        <v>9.5</v>
      </c>
      <c r="B27" s="21" t="n">
        <v>134.5</v>
      </c>
      <c r="C27" s="21" t="n">
        <f aca="false">B27/$G$3*0.001</f>
        <v>0.805389221556886</v>
      </c>
      <c r="D27" s="21" t="n">
        <f aca="false">$C$3*C27</f>
        <v>110.338323353293</v>
      </c>
      <c r="E27" s="21"/>
      <c r="F27" s="21" t="n">
        <v>177.7</v>
      </c>
      <c r="G27" s="22" t="n">
        <f aca="false">($E$3*$E$4*F27*(10^(-9)))/$C$4</f>
        <v>0.003230308788</v>
      </c>
      <c r="H27" s="27"/>
      <c r="I27" s="25"/>
      <c r="J27" s="25"/>
      <c r="K27" s="31"/>
      <c r="L27" s="18"/>
      <c r="S27" s="26" t="n">
        <f aca="false">G27+0.0034</f>
        <v>0.006630308788</v>
      </c>
      <c r="T27" s="0" t="n">
        <f aca="false">(S27+S28)/2*(D27-D28)</f>
        <v>-0.0437226627519043</v>
      </c>
    </row>
    <row r="28" customFormat="false" ht="13.5" hidden="false" customHeight="false" outlineLevel="0" collapsed="false">
      <c r="A28" s="21" t="n">
        <v>10</v>
      </c>
      <c r="B28" s="21" t="n">
        <v>142.5</v>
      </c>
      <c r="C28" s="21" t="n">
        <f aca="false">B28/$G$3*0.001</f>
        <v>0.853293413173653</v>
      </c>
      <c r="D28" s="21" t="n">
        <f aca="false">$C$3*C28</f>
        <v>116.90119760479</v>
      </c>
      <c r="E28" s="21"/>
      <c r="F28" s="21" t="n">
        <v>181.2</v>
      </c>
      <c r="G28" s="22" t="n">
        <f aca="false">($E$3*$E$4*F28*(10^(-9)))/$C$4</f>
        <v>0.003293933328</v>
      </c>
      <c r="H28" s="27"/>
      <c r="I28" s="25"/>
      <c r="J28" s="25"/>
      <c r="K28" s="31"/>
      <c r="L28" s="18"/>
      <c r="S28" s="26" t="n">
        <f aca="false">G28+0.0034</f>
        <v>0.006693933328</v>
      </c>
      <c r="T28" s="0" t="n">
        <f aca="false">(S28+S29)/2*(D28-D29)</f>
        <v>0.0493020789135092</v>
      </c>
    </row>
    <row r="29" customFormat="false" ht="13.5" hidden="false" customHeight="false" outlineLevel="0" collapsed="false">
      <c r="A29" s="21" t="n">
        <v>10.5</v>
      </c>
      <c r="B29" s="21" t="n">
        <v>133.5</v>
      </c>
      <c r="C29" s="21" t="n">
        <f aca="false">B29/$G$3*0.001</f>
        <v>0.79940119760479</v>
      </c>
      <c r="D29" s="21" t="n">
        <f aca="false">$C$3*C29</f>
        <v>109.517964071856</v>
      </c>
      <c r="E29" s="21"/>
      <c r="F29" s="21" t="n">
        <v>179.4</v>
      </c>
      <c r="G29" s="32" t="n">
        <f aca="false">($E$3*$E$4*F29*(10^(-9)))/$C$4</f>
        <v>0.003261212136</v>
      </c>
      <c r="H29" s="27"/>
      <c r="I29" s="25"/>
      <c r="J29" s="25"/>
      <c r="K29" s="31"/>
      <c r="S29" s="26" t="n">
        <f aca="false">G29+0.0034</f>
        <v>0.006661212136</v>
      </c>
      <c r="T29" s="0" t="n">
        <f aca="false">(S29+S30)/2*(D29-D30)</f>
        <v>0.18013701770355</v>
      </c>
    </row>
    <row r="30" customFormat="false" ht="13.5" hidden="false" customHeight="false" outlineLevel="0" collapsed="false">
      <c r="A30" s="21" t="n">
        <v>11</v>
      </c>
      <c r="B30" s="21" t="n">
        <v>100.3</v>
      </c>
      <c r="C30" s="21" t="n">
        <f aca="false">B30/$G$3*0.001</f>
        <v>0.60059880239521</v>
      </c>
      <c r="D30" s="21" t="n">
        <f aca="false">$C$3*C30</f>
        <v>82.2820359281437</v>
      </c>
      <c r="E30" s="21"/>
      <c r="F30" s="21" t="n">
        <v>174.2</v>
      </c>
      <c r="G30" s="22" t="n">
        <f aca="false">($E$3*$E$4*F30*(10^(-9)))/$C$4</f>
        <v>0.003166684248</v>
      </c>
      <c r="H30" s="27"/>
      <c r="I30" s="25"/>
      <c r="J30" s="25"/>
      <c r="K30" s="31"/>
      <c r="S30" s="26" t="n">
        <f aca="false">G30+0.0034</f>
        <v>0.006566684248</v>
      </c>
      <c r="T30" s="0" t="n">
        <f aca="false">(S30+S31)/2*(D30-D31)</f>
        <v>0.159441391170898</v>
      </c>
    </row>
    <row r="31" customFormat="false" ht="13.5" hidden="false" customHeight="false" outlineLevel="0" collapsed="false">
      <c r="A31" s="21" t="n">
        <v>11.5</v>
      </c>
      <c r="B31" s="21" t="n">
        <v>70.3</v>
      </c>
      <c r="C31" s="21" t="n">
        <f aca="false">B31/$G$3*0.001</f>
        <v>0.420958083832335</v>
      </c>
      <c r="D31" s="21" t="n">
        <f aca="false">$C$3*C31</f>
        <v>57.6712574850299</v>
      </c>
      <c r="E31" s="21"/>
      <c r="F31" s="21" t="n">
        <v>164.5</v>
      </c>
      <c r="G31" s="22" t="n">
        <f aca="false">($E$3*$E$4*F31*(10^(-9)))/$C$4</f>
        <v>0.00299035338</v>
      </c>
      <c r="H31" s="27"/>
      <c r="I31" s="25"/>
      <c r="J31" s="25"/>
      <c r="K31" s="25"/>
      <c r="S31" s="26" t="n">
        <f aca="false">G31+0.0034</f>
        <v>0.00639035338</v>
      </c>
      <c r="T31" s="0" t="n">
        <f aca="false">(S31+S32)/2*(D31-D32)</f>
        <v>0.163087196890145</v>
      </c>
    </row>
    <row r="32" customFormat="false" ht="13.5" hidden="false" customHeight="false" outlineLevel="0" collapsed="false">
      <c r="A32" s="21" t="n">
        <v>12</v>
      </c>
      <c r="B32" s="21" t="n">
        <v>38.6</v>
      </c>
      <c r="C32" s="21" t="n">
        <f aca="false">B32/$G$3*0.001</f>
        <v>0.231137724550898</v>
      </c>
      <c r="D32" s="21" t="n">
        <f aca="false">$C$3*C32</f>
        <v>31.6658682634731</v>
      </c>
      <c r="E32" s="21"/>
      <c r="F32" s="21" t="n">
        <v>151.4</v>
      </c>
      <c r="G32" s="22" t="n">
        <f aca="false">($E$3*$E$4*F32*(10^(-9)))/$C$4</f>
        <v>0.002752215816</v>
      </c>
      <c r="H32" s="1"/>
      <c r="I32" s="25"/>
      <c r="J32" s="25"/>
      <c r="K32" s="25"/>
      <c r="S32" s="26" t="n">
        <f aca="false">G32+0.0034</f>
        <v>0.006152215816</v>
      </c>
      <c r="T32" s="0" t="n">
        <f aca="false">(S32+S33)/2*(D32-D33)</f>
        <v>0.129086846856501</v>
      </c>
    </row>
    <row r="33" customFormat="false" ht="13.5" hidden="false" customHeight="false" outlineLevel="0" collapsed="false">
      <c r="A33" s="21" t="n">
        <v>12.5</v>
      </c>
      <c r="B33" s="21" t="n">
        <v>12.4</v>
      </c>
      <c r="C33" s="21" t="n">
        <f aca="false">B33/$G$3*0.001</f>
        <v>0.074251497005988</v>
      </c>
      <c r="D33" s="21" t="n">
        <f aca="false">$C$3*C33</f>
        <v>10.1724550898204</v>
      </c>
      <c r="E33" s="21"/>
      <c r="F33" s="21" t="n">
        <v>135.3</v>
      </c>
      <c r="G33" s="22" t="n">
        <f aca="false">($E$3*$E$4*F33*(10^(-9)))/$C$4</f>
        <v>0.002459542932</v>
      </c>
      <c r="H33" s="1"/>
      <c r="J33" s="25"/>
      <c r="K33" s="25"/>
      <c r="S33" s="26" t="n">
        <f aca="false">G33+0.0034</f>
        <v>0.005859542932</v>
      </c>
      <c r="T33" s="0" t="n">
        <f aca="false">(S33+S34)/2*(D33-D34)</f>
        <v>0.0752307076595234</v>
      </c>
    </row>
    <row r="34" customFormat="false" ht="13.5" hidden="false" customHeight="false" outlineLevel="0" collapsed="false">
      <c r="A34" s="21" t="n">
        <v>13</v>
      </c>
      <c r="B34" s="21" t="n">
        <v>-3.7</v>
      </c>
      <c r="C34" s="21" t="n">
        <f aca="false">B34/$G$3*0.001</f>
        <v>-0.0221556886227545</v>
      </c>
      <c r="D34" s="21" t="n">
        <f aca="false">$C$3*C34</f>
        <v>-3.03532934131736</v>
      </c>
      <c r="E34" s="21"/>
      <c r="F34" s="21" t="n">
        <v>117.3</v>
      </c>
      <c r="G34" s="22" t="n">
        <f aca="false">($E$3*$E$4*F34*(10^(-9)))/$C$4</f>
        <v>0.002132331012</v>
      </c>
      <c r="H34" s="1"/>
      <c r="S34" s="26" t="n">
        <f aca="false">G34+0.0034</f>
        <v>0.005532331012</v>
      </c>
      <c r="T34" s="0" t="n">
        <f aca="false">(S34+S35)/2*(D34-D35)</f>
        <v>0.0419446869479856</v>
      </c>
    </row>
    <row r="35" customFormat="false" ht="13.5" hidden="false" customHeight="false" outlineLevel="0" collapsed="false">
      <c r="A35" s="21" t="n">
        <v>13.5</v>
      </c>
      <c r="B35" s="21" t="n">
        <v>-13.3</v>
      </c>
      <c r="C35" s="21" t="n">
        <f aca="false">B35/$G$3*0.001</f>
        <v>-0.0796407185628743</v>
      </c>
      <c r="D35" s="21" t="n">
        <f aca="false">$C$3*C35</f>
        <v>-10.9107784431138</v>
      </c>
      <c r="E35" s="21"/>
      <c r="F35" s="21" t="n">
        <v>94.6</v>
      </c>
      <c r="G35" s="22" t="n">
        <f aca="false">($E$3*$E$4*F35*(10^(-9)))/$C$4</f>
        <v>0.001719680424</v>
      </c>
      <c r="H35" s="1"/>
      <c r="S35" s="26" t="n">
        <f aca="false">G35+0.0034</f>
        <v>0.005119680424</v>
      </c>
      <c r="T35" s="0" t="n">
        <f aca="false">(S35+S36)/2*(D35-D36)</f>
        <v>0.0184452570591784</v>
      </c>
    </row>
    <row r="36" customFormat="false" ht="13.5" hidden="false" customHeight="false" outlineLevel="0" collapsed="false">
      <c r="A36" s="21" t="n">
        <v>14</v>
      </c>
      <c r="B36" s="21" t="n">
        <v>-17.9</v>
      </c>
      <c r="C36" s="21" t="n">
        <f aca="false">B36/$G$3*0.001</f>
        <v>-0.107185628742515</v>
      </c>
      <c r="D36" s="21" t="n">
        <f aca="false">$C$3*C36</f>
        <v>-14.6844311377246</v>
      </c>
      <c r="E36" s="21"/>
      <c r="F36" s="21" t="n">
        <v>69.1</v>
      </c>
      <c r="G36" s="22" t="n">
        <f aca="false">($E$3*$E$4*F36*(10^(-9)))/$C$4</f>
        <v>0.001256130204</v>
      </c>
      <c r="H36" s="1"/>
      <c r="S36" s="26" t="n">
        <f aca="false">G36+0.0034</f>
        <v>0.004656130204</v>
      </c>
      <c r="T36" s="0" t="n">
        <f aca="false">(S36+S37)/2*(D36-D37)</f>
        <v>0.00976961554223714</v>
      </c>
    </row>
    <row r="37" customFormat="false" ht="13.5" hidden="false" customHeight="false" outlineLevel="0" collapsed="false">
      <c r="A37" s="21" t="n">
        <v>14.5</v>
      </c>
      <c r="B37" s="21" t="n">
        <v>-20.6</v>
      </c>
      <c r="C37" s="21" t="n">
        <f aca="false">B37/$G$3*0.001</f>
        <v>-0.123353293413174</v>
      </c>
      <c r="D37" s="21" t="n">
        <f aca="false">$C$3*C37</f>
        <v>-16.8994011976048</v>
      </c>
      <c r="E37" s="21"/>
      <c r="F37" s="21" t="n">
        <v>42.1</v>
      </c>
      <c r="G37" s="22" t="n">
        <f aca="false">($E$3*$E$4*F37*(10^(-9)))/$C$4</f>
        <v>0.000765312324</v>
      </c>
      <c r="H37" s="1"/>
      <c r="S37" s="26" t="n">
        <f aca="false">G37+0.0034</f>
        <v>0.004165312324</v>
      </c>
      <c r="T37" s="0" t="n">
        <f aca="false">(S37+S38)/2*(D37-D38)</f>
        <v>0.00772490806511136</v>
      </c>
    </row>
    <row r="38" customFormat="false" ht="13.5" hidden="false" customHeight="false" outlineLevel="0" collapsed="false">
      <c r="A38" s="21" t="n">
        <v>15</v>
      </c>
      <c r="B38" s="21" t="n">
        <v>-23</v>
      </c>
      <c r="C38" s="21" t="n">
        <f aca="false">B38/$G$3*0.001</f>
        <v>-0.137724550898204</v>
      </c>
      <c r="D38" s="21" t="n">
        <f aca="false">$C$3*C38</f>
        <v>-18.8682634730539</v>
      </c>
      <c r="E38" s="21"/>
      <c r="F38" s="21" t="n">
        <v>15.5</v>
      </c>
      <c r="G38" s="22" t="n">
        <f aca="false">($E$3*$E$4*F38*(10^(-9)))/$C$4</f>
        <v>0.00028176582</v>
      </c>
      <c r="H38" s="1"/>
      <c r="S38" s="26" t="n">
        <f aca="false">G38+0.0034</f>
        <v>0.00368176582</v>
      </c>
      <c r="T38" s="0" t="n">
        <f aca="false">(S38+S39)/2*(D38-D39)</f>
        <v>0.00757518937396168</v>
      </c>
    </row>
    <row r="39" customFormat="false" ht="13.5" hidden="false" customHeight="false" outlineLevel="0" collapsed="false">
      <c r="A39" s="21" t="n">
        <v>15.5</v>
      </c>
      <c r="B39" s="21" t="n">
        <v>-25.7</v>
      </c>
      <c r="C39" s="21" t="n">
        <f aca="false">B39/$G$3*0.001</f>
        <v>-0.153892215568862</v>
      </c>
      <c r="D39" s="21" t="n">
        <f aca="false">$C$3*C39</f>
        <v>-21.0832335329341</v>
      </c>
      <c r="E39" s="21"/>
      <c r="F39" s="21" t="n">
        <v>-13.3</v>
      </c>
      <c r="G39" s="32" t="n">
        <f aca="false">($E$3*$E$4*F39*(10^(-9)))/$C$4</f>
        <v>-0.000241773252</v>
      </c>
      <c r="H39" s="1"/>
      <c r="S39" s="26" t="n">
        <f aca="false">G39+0.0034</f>
        <v>0.003158226748</v>
      </c>
      <c r="T39" s="0" t="n">
        <f aca="false">(S39+S40)/2*(D39-D40)</f>
        <v>0.00807379052463713</v>
      </c>
    </row>
    <row r="40" customFormat="false" ht="13.5" hidden="false" customHeight="false" outlineLevel="0" collapsed="false">
      <c r="A40" s="21" t="n">
        <v>16</v>
      </c>
      <c r="B40" s="21" t="n">
        <v>-29.1</v>
      </c>
      <c r="C40" s="21" t="n">
        <f aca="false">B40/$G$3*0.001</f>
        <v>-0.174251497005988</v>
      </c>
      <c r="D40" s="21" t="n">
        <f aca="false">$C$3*C40</f>
        <v>-23.8724550898204</v>
      </c>
      <c r="E40" s="21"/>
      <c r="F40" s="21" t="n">
        <v>-42.3</v>
      </c>
      <c r="G40" s="22" t="n">
        <f aca="false">($E$3*$E$4*F40*(10^(-9)))/$C$4</f>
        <v>-0.000768948012</v>
      </c>
      <c r="H40" s="1"/>
      <c r="S40" s="26" t="n">
        <f aca="false">G40+0.0034</f>
        <v>0.002631051988</v>
      </c>
      <c r="T40" s="0" t="n">
        <f aca="false">(S40+S41)/2*(D40-D41)</f>
        <v>0.00876997056616167</v>
      </c>
    </row>
    <row r="41" customFormat="false" ht="13.5" hidden="false" customHeight="false" outlineLevel="0" collapsed="false">
      <c r="A41" s="21" t="n">
        <v>16.5</v>
      </c>
      <c r="B41" s="21" t="n">
        <v>-33.6</v>
      </c>
      <c r="C41" s="21" t="n">
        <f aca="false">B41/$G$3*0.001</f>
        <v>-0.201197604790419</v>
      </c>
      <c r="D41" s="21" t="n">
        <f aca="false">$C$3*C41</f>
        <v>-27.5640718562874</v>
      </c>
      <c r="E41" s="21"/>
      <c r="F41" s="21" t="n">
        <v>-70.4</v>
      </c>
      <c r="G41" s="22" t="n">
        <f aca="false">($E$3*$E$4*F41*(10^(-9)))/$C$4</f>
        <v>-0.001279762176</v>
      </c>
      <c r="H41" s="1"/>
      <c r="S41" s="26" t="n">
        <f aca="false">G41+0.0034</f>
        <v>0.002120237824</v>
      </c>
      <c r="T41" s="0" t="n">
        <f aca="false">(S41+S42)/2*(D41-D42)</f>
        <v>0.00850839543004791</v>
      </c>
    </row>
    <row r="42" customFormat="false" ht="13.5" hidden="false" customHeight="false" outlineLevel="0" collapsed="false">
      <c r="A42" s="21" t="n">
        <v>17</v>
      </c>
      <c r="B42" s="21" t="n">
        <v>-39.1</v>
      </c>
      <c r="C42" s="21" t="n">
        <f aca="false">B42/$G$3*0.001</f>
        <v>-0.234131736526946</v>
      </c>
      <c r="D42" s="21" t="n">
        <f aca="false">$C$3*C42</f>
        <v>-32.0760479041916</v>
      </c>
      <c r="E42" s="21"/>
      <c r="F42" s="21" t="n">
        <v>-96.2</v>
      </c>
      <c r="G42" s="22" t="n">
        <f aca="false">($E$3*$E$4*F42*(10^(-9)))/$C$4</f>
        <v>-0.001748765928</v>
      </c>
      <c r="H42" s="1"/>
      <c r="S42" s="26" t="n">
        <f aca="false">G42+0.0034</f>
        <v>0.001651234072</v>
      </c>
      <c r="T42" s="0" t="n">
        <f aca="false">(S42+S43)/2*(D42-D43)</f>
        <v>0.0112891055239461</v>
      </c>
    </row>
    <row r="43" customFormat="false" ht="13.5" hidden="false" customHeight="false" outlineLevel="0" collapsed="false">
      <c r="A43" s="21" t="n">
        <v>17.5</v>
      </c>
      <c r="B43" s="21" t="n">
        <v>-48.6</v>
      </c>
      <c r="C43" s="21" t="n">
        <f aca="false">B43/$G$3*0.001</f>
        <v>-0.291017964071856</v>
      </c>
      <c r="D43" s="21" t="n">
        <f aca="false">$C$3*C43</f>
        <v>-39.8694610778443</v>
      </c>
      <c r="E43" s="21"/>
      <c r="F43" s="21" t="n">
        <v>-118.5</v>
      </c>
      <c r="G43" s="22" t="n">
        <f aca="false">($E$3*$E$4*F43*(10^(-9)))/$C$4</f>
        <v>-0.00215414514</v>
      </c>
      <c r="H43" s="1"/>
      <c r="S43" s="26" t="n">
        <f aca="false">G43+0.0034</f>
        <v>0.00124585486</v>
      </c>
      <c r="T43" s="0" t="n">
        <f aca="false">(S43+S44)/2*(D43-D44)</f>
        <v>0.0142379405438228</v>
      </c>
    </row>
    <row r="44" customFormat="false" ht="13.5" hidden="false" customHeight="false" outlineLevel="0" collapsed="false">
      <c r="A44" s="21" t="n">
        <v>18</v>
      </c>
      <c r="B44" s="21" t="n">
        <v>-64.8</v>
      </c>
      <c r="C44" s="21" t="n">
        <f aca="false">B44/$G$3*0.001</f>
        <v>-0.388023952095808</v>
      </c>
      <c r="D44" s="21" t="n">
        <f aca="false">$C$3*C44</f>
        <v>-53.1592814371258</v>
      </c>
      <c r="E44" s="21"/>
      <c r="F44" s="21" t="n">
        <v>-137.7</v>
      </c>
      <c r="G44" s="22" t="n">
        <f aca="false">($E$3*$E$4*F44*(10^(-9)))/$C$4</f>
        <v>-0.002503171188</v>
      </c>
      <c r="H44" s="1"/>
      <c r="S44" s="26" t="n">
        <f aca="false">G44+0.0034</f>
        <v>0.000896828812</v>
      </c>
      <c r="T44" s="0" t="n">
        <f aca="false">(S44+S45)/2*(D44-D45)</f>
        <v>0.0137242741659976</v>
      </c>
    </row>
    <row r="45" customFormat="false" ht="13.5" hidden="false" customHeight="false" outlineLevel="0" collapsed="false">
      <c r="A45" s="21" t="n">
        <v>18.5</v>
      </c>
      <c r="B45" s="21" t="n">
        <v>-87.2</v>
      </c>
      <c r="C45" s="21" t="n">
        <f aca="false">B45/$G$3*0.001</f>
        <v>-0.522155688622755</v>
      </c>
      <c r="D45" s="21" t="n">
        <f aca="false">$C$3*C45</f>
        <v>-71.5353293413174</v>
      </c>
      <c r="E45" s="21"/>
      <c r="F45" s="21" t="n">
        <v>-154.2</v>
      </c>
      <c r="G45" s="22" t="n">
        <f aca="false">($E$3*$E$4*F45*(10^(-9)))/$C$4</f>
        <v>-0.002803115448</v>
      </c>
      <c r="H45" s="1"/>
      <c r="S45" s="26" t="n">
        <f aca="false">G45+0.0034</f>
        <v>0.000596884552</v>
      </c>
      <c r="T45" s="0" t="n">
        <f aca="false">(S45+S46)/2*(D45-D46)</f>
        <v>0.0102306482242767</v>
      </c>
    </row>
    <row r="46" customFormat="false" ht="13.5" hidden="false" customHeight="false" outlineLevel="0" collapsed="false">
      <c r="A46" s="21" t="n">
        <v>19</v>
      </c>
      <c r="B46" s="21" t="n">
        <v>-113.5</v>
      </c>
      <c r="C46" s="21" t="n">
        <f aca="false">B46/$G$3*0.001</f>
        <v>-0.679640718562874</v>
      </c>
      <c r="D46" s="21" t="n">
        <f aca="false">$C$3*C46</f>
        <v>-93.1107784431138</v>
      </c>
      <c r="E46" s="21"/>
      <c r="F46" s="21" t="n">
        <v>-167.7</v>
      </c>
      <c r="G46" s="22" t="n">
        <f aca="false">($E$3*$E$4*F46*(10^(-9)))/$C$4</f>
        <v>-0.003048524388</v>
      </c>
      <c r="H46" s="1"/>
      <c r="S46" s="26" t="n">
        <f aca="false">G46+0.0034</f>
        <v>0.000351475612</v>
      </c>
      <c r="T46" s="0" t="n">
        <f aca="false">(S46+S47)/2*(D46-D47)</f>
        <v>0.00469938634115689</v>
      </c>
    </row>
    <row r="47" customFormat="false" ht="13.5" hidden="false" customHeight="false" outlineLevel="0" collapsed="false">
      <c r="A47" s="21" t="n">
        <v>19.5</v>
      </c>
      <c r="B47" s="21" t="n">
        <v>-134.6</v>
      </c>
      <c r="C47" s="21" t="n">
        <f aca="false">B47/$G$3*0.001</f>
        <v>-0.805988023952096</v>
      </c>
      <c r="D47" s="21" t="n">
        <f aca="false">$C$3*C47</f>
        <v>-110.420359281437</v>
      </c>
      <c r="E47" s="21"/>
      <c r="F47" s="21" t="n">
        <v>-176.5</v>
      </c>
      <c r="G47" s="22" t="n">
        <f aca="false">($E$3*$E$4*F47*(10^(-9)))/$C$4</f>
        <v>-0.00320849466</v>
      </c>
      <c r="H47" s="1"/>
      <c r="S47" s="26" t="n">
        <f aca="false">G47+0.0034</f>
        <v>0.00019150534</v>
      </c>
      <c r="T47" s="0" t="n">
        <f aca="false">(S47+S48)/2*(D47-D48)</f>
        <v>0.00137285271375568</v>
      </c>
    </row>
    <row r="48" customFormat="false" ht="13.5" hidden="false" customHeight="false" outlineLevel="0" collapsed="false">
      <c r="A48" s="21" t="n">
        <v>20</v>
      </c>
      <c r="B48" s="21" t="n">
        <v>-145.2</v>
      </c>
      <c r="C48" s="21" t="n">
        <f aca="false">B48/$G$3*0.001</f>
        <v>-0.869461077844311</v>
      </c>
      <c r="D48" s="21" t="n">
        <f aca="false">$C$3*C48</f>
        <v>-119.116167664671</v>
      </c>
      <c r="E48" s="21"/>
      <c r="F48" s="21" t="n">
        <v>-180.2</v>
      </c>
      <c r="G48" s="22" t="n">
        <f aca="false">($E$3*$E$4*F48*(10^(-9)))/$C$4</f>
        <v>-0.003275754888</v>
      </c>
      <c r="H48" s="1"/>
      <c r="S48" s="26" t="n">
        <f aca="false">G48+0.0034</f>
        <v>0.000124245112</v>
      </c>
      <c r="T48" s="0" t="n">
        <f aca="false">SUM(T8:T47)*50</f>
        <v>12.5251606141592</v>
      </c>
    </row>
    <row r="49" customFormat="false" ht="13.5" hidden="false" customHeight="false" outlineLevel="0" collapsed="false">
      <c r="A49" s="21"/>
      <c r="B49" s="21"/>
      <c r="C49" s="21"/>
      <c r="D49" s="21"/>
      <c r="E49" s="21"/>
      <c r="F49" s="21"/>
      <c r="G49" s="1"/>
      <c r="H49" s="1"/>
    </row>
    <row r="50" customFormat="false" ht="13.5" hidden="false" customHeight="false" outlineLevel="0" collapsed="false">
      <c r="A50" s="21"/>
      <c r="B50" s="21"/>
      <c r="C50" s="21"/>
      <c r="D50" s="21"/>
      <c r="E50" s="21"/>
      <c r="F50" s="21"/>
      <c r="G50" s="1"/>
      <c r="H50" s="1"/>
    </row>
    <row r="51" customFormat="false" ht="12" hidden="false" customHeight="false" outlineLevel="0" collapsed="false">
      <c r="C51" s="33"/>
      <c r="D51" s="33"/>
      <c r="E51" s="33"/>
    </row>
    <row r="52" customFormat="false" ht="12" hidden="false" customHeight="false" outlineLevel="0" collapsed="false">
      <c r="C52" s="33"/>
      <c r="D52" s="33"/>
      <c r="E52" s="33"/>
      <c r="T52" s="0" t="n">
        <f aca="false">1.5/14*100</f>
        <v>10.7142857142857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20" activeCellId="0" sqref="E20"/>
    </sheetView>
  </sheetViews>
  <sheetFormatPr defaultRowHeight="12"/>
  <cols>
    <col collapsed="false" hidden="false" max="1" min="1" style="0" width="9.27927927927928"/>
    <col collapsed="false" hidden="false" max="4" min="2" style="0" width="8.28828828828829"/>
    <col collapsed="false" hidden="false" max="5" min="5" style="0" width="10.7117117117117"/>
    <col collapsed="false" hidden="false" max="6" min="6" style="0" width="8.57207207207207"/>
    <col collapsed="false" hidden="false" max="8" min="7" style="0" width="10.7117117117117"/>
    <col collapsed="false" hidden="false" max="9" min="9" style="0" width="14"/>
    <col collapsed="false" hidden="false" max="10" min="10" style="0" width="12.7117117117117"/>
    <col collapsed="false" hidden="false" max="11" min="11" style="0" width="16.2792792792793"/>
    <col collapsed="false" hidden="false" max="1025" min="12" style="0" width="12.8558558558559"/>
  </cols>
  <sheetData>
    <row r="1" customFormat="false" ht="13.5" hidden="false" customHeight="false" outlineLevel="0" collapsed="false">
      <c r="A1" s="1" t="s">
        <v>18</v>
      </c>
      <c r="B1" s="1"/>
      <c r="C1" s="1"/>
      <c r="D1" s="1"/>
      <c r="E1" s="1"/>
      <c r="F1" s="1"/>
      <c r="G1" s="2" t="s">
        <v>1</v>
      </c>
      <c r="H1" s="1"/>
    </row>
    <row r="2" customFormat="false" ht="14.25" hidden="false" customHeight="false" outlineLevel="0" collapsed="false">
      <c r="A2" s="1"/>
      <c r="B2" s="1" t="s">
        <v>2</v>
      </c>
      <c r="C2" s="1"/>
      <c r="D2" s="1"/>
      <c r="E2" s="1"/>
      <c r="F2" s="1"/>
      <c r="G2" s="1"/>
      <c r="H2" s="1"/>
    </row>
    <row r="3" customFormat="false" ht="13.5" hidden="false" customHeight="false" outlineLevel="0" collapsed="false">
      <c r="A3" s="1"/>
      <c r="B3" s="3" t="s">
        <v>3</v>
      </c>
      <c r="C3" s="4" t="n">
        <v>137</v>
      </c>
      <c r="D3" s="3" t="s">
        <v>4</v>
      </c>
      <c r="E3" s="5" t="n">
        <v>5586000</v>
      </c>
      <c r="F3" s="6" t="s">
        <v>5</v>
      </c>
      <c r="G3" s="2" t="n">
        <v>0.167</v>
      </c>
      <c r="H3" s="6" t="s">
        <v>6</v>
      </c>
      <c r="I3" s="7"/>
      <c r="J3" s="34" t="s">
        <v>19</v>
      </c>
      <c r="K3" s="8"/>
    </row>
    <row r="4" customFormat="false" ht="13.5" hidden="false" customHeight="false" outlineLevel="0" collapsed="false">
      <c r="A4" s="1"/>
      <c r="B4" s="3" t="s">
        <v>7</v>
      </c>
      <c r="C4" s="4" t="n">
        <v>140</v>
      </c>
      <c r="D4" s="3" t="s">
        <v>8</v>
      </c>
      <c r="E4" s="9" t="n">
        <v>0.4556</v>
      </c>
      <c r="F4" s="6" t="s">
        <v>9</v>
      </c>
      <c r="G4" s="6"/>
      <c r="H4" s="6"/>
      <c r="I4" s="7"/>
      <c r="J4" s="7"/>
      <c r="K4" s="8"/>
    </row>
    <row r="5" customFormat="false" ht="13.5" hidden="false" customHeight="false" outlineLevel="0" collapsed="false">
      <c r="A5" s="1"/>
      <c r="B5" s="3"/>
      <c r="C5" s="1"/>
      <c r="D5" s="1"/>
      <c r="E5" s="1"/>
      <c r="F5" s="1"/>
      <c r="G5" s="10"/>
      <c r="H5" s="11"/>
      <c r="K5" s="8"/>
    </row>
    <row r="6" customFormat="false" ht="13.5" hidden="false" customHeight="false" outlineLevel="0" collapsed="false">
      <c r="A6" s="12" t="s">
        <v>10</v>
      </c>
      <c r="B6" s="13" t="s">
        <v>11</v>
      </c>
      <c r="C6" s="14" t="s">
        <v>12</v>
      </c>
      <c r="D6" s="14" t="s">
        <v>13</v>
      </c>
      <c r="E6" s="14" t="s">
        <v>14</v>
      </c>
      <c r="F6" s="13" t="s">
        <v>15</v>
      </c>
      <c r="G6" s="15" t="s">
        <v>16</v>
      </c>
      <c r="H6" s="16" t="s">
        <v>17</v>
      </c>
      <c r="I6" s="17"/>
      <c r="J6" s="34" t="s">
        <v>20</v>
      </c>
      <c r="K6" s="17"/>
      <c r="L6" s="18"/>
    </row>
    <row r="7" customFormat="false" ht="13.5" hidden="false" customHeight="false" outlineLevel="0" collapsed="false">
      <c r="A7" s="1"/>
      <c r="B7" s="1"/>
      <c r="C7" s="1"/>
      <c r="D7" s="1"/>
      <c r="E7" s="1"/>
      <c r="F7" s="1"/>
      <c r="G7" s="10"/>
      <c r="H7" s="35"/>
      <c r="I7" s="19"/>
      <c r="K7" s="18"/>
      <c r="L7" s="18"/>
    </row>
    <row r="8" customFormat="false" ht="13.5" hidden="false" customHeight="false" outlineLevel="0" collapsed="false">
      <c r="A8" s="21" t="n">
        <v>0</v>
      </c>
      <c r="B8" s="21" t="n">
        <v>-66.8</v>
      </c>
      <c r="C8" s="21" t="n">
        <f aca="false">B8/$G$3*0.001</f>
        <v>-0.4</v>
      </c>
      <c r="D8" s="21" t="n">
        <f aca="false">$C$3*C8</f>
        <v>-54.8</v>
      </c>
      <c r="E8" s="21"/>
      <c r="F8" s="21" t="n">
        <v>-143.6</v>
      </c>
      <c r="G8" s="22" t="n">
        <f aca="false">($E$3*$E$4*F8*(10^(-9)))/$C$4</f>
        <v>-0.002610423984</v>
      </c>
      <c r="H8" s="22"/>
      <c r="I8" s="23"/>
      <c r="J8" s="24"/>
      <c r="K8" s="25"/>
      <c r="L8" s="18"/>
      <c r="S8" s="26" t="n">
        <f aca="false">G8+0.0034</f>
        <v>0.000789576016</v>
      </c>
      <c r="T8" s="0" t="n">
        <f aca="false">(S8+S9)/2*(D8-D9)</f>
        <v>-0.00409482952780958</v>
      </c>
    </row>
    <row r="9" customFormat="false" ht="13.5" hidden="false" customHeight="false" outlineLevel="0" collapsed="false">
      <c r="A9" s="21" t="n">
        <v>0.5</v>
      </c>
      <c r="B9" s="21" t="n">
        <v>-60.5</v>
      </c>
      <c r="C9" s="21" t="n">
        <f aca="false">B9/$G$3*0.001</f>
        <v>-0.362275449101796</v>
      </c>
      <c r="D9" s="21" t="n">
        <f aca="false">$C$3*C9</f>
        <v>-49.6317365269461</v>
      </c>
      <c r="E9" s="21"/>
      <c r="F9" s="21" t="n">
        <v>-143.3</v>
      </c>
      <c r="G9" s="22" t="n">
        <f aca="false">($E$3*$E$4*F9*(10^(-9)))/$C$4</f>
        <v>-0.002604970452</v>
      </c>
      <c r="H9" s="22"/>
      <c r="I9" s="23"/>
      <c r="J9" s="24"/>
      <c r="K9" s="25"/>
      <c r="L9" s="18"/>
      <c r="S9" s="26" t="n">
        <f aca="false">G9+0.0034</f>
        <v>0.000795029548</v>
      </c>
      <c r="T9" s="0" t="n">
        <f aca="false">(S9+S10)/2*(D9-D10)</f>
        <v>-0.0101969796731138</v>
      </c>
    </row>
    <row r="10" customFormat="false" ht="13.5" hidden="false" customHeight="false" outlineLevel="0" collapsed="false">
      <c r="A10" s="21" t="n">
        <v>1</v>
      </c>
      <c r="B10" s="21" t="n">
        <v>-45.5</v>
      </c>
      <c r="C10" s="21" t="n">
        <f aca="false">B10/$G$3*0.001</f>
        <v>-0.272455089820359</v>
      </c>
      <c r="D10" s="21" t="n">
        <f aca="false">$C$3*C10</f>
        <v>-37.3263473053892</v>
      </c>
      <c r="E10" s="21"/>
      <c r="F10" s="21" t="n">
        <v>-139.6</v>
      </c>
      <c r="G10" s="22" t="n">
        <f aca="false">($E$3*$E$4*F10*(10^(-9)))/$C$4</f>
        <v>-0.002537710224</v>
      </c>
      <c r="H10" s="22"/>
      <c r="I10" s="23"/>
      <c r="J10" s="24"/>
      <c r="K10" s="25"/>
      <c r="L10" s="18"/>
      <c r="S10" s="26" t="n">
        <f aca="false">G10+0.0034</f>
        <v>0.000862289776</v>
      </c>
      <c r="T10" s="0" t="n">
        <f aca="false">(S10+S11)/2*(D10-D11)</f>
        <v>-0.0120014019665485</v>
      </c>
    </row>
    <row r="11" customFormat="false" ht="13.5" hidden="false" customHeight="false" outlineLevel="0" collapsed="false">
      <c r="A11" s="21" t="n">
        <v>1.5</v>
      </c>
      <c r="B11" s="21" t="n">
        <v>-29.7</v>
      </c>
      <c r="C11" s="21" t="n">
        <f aca="false">B11/$G$3*0.001</f>
        <v>-0.177844311377246</v>
      </c>
      <c r="D11" s="21" t="n">
        <f aca="false">$C$3*C11</f>
        <v>-24.3646706586826</v>
      </c>
      <c r="E11" s="21"/>
      <c r="F11" s="21" t="n">
        <v>-132.6</v>
      </c>
      <c r="G11" s="22" t="n">
        <f aca="false">($E$3*$E$4*F11*(10^(-9)))/$C$4</f>
        <v>-0.002410461144</v>
      </c>
      <c r="H11" s="22"/>
      <c r="I11" s="23"/>
      <c r="J11" s="24"/>
      <c r="K11" s="25"/>
      <c r="L11" s="18"/>
      <c r="S11" s="26" t="n">
        <f aca="false">G11+0.0034</f>
        <v>0.000989538856</v>
      </c>
      <c r="T11" s="0" t="n">
        <f aca="false">(S11+S12)/2*(D11-D12)</f>
        <v>-0.0146123340353713</v>
      </c>
    </row>
    <row r="12" customFormat="false" ht="13.5" hidden="false" customHeight="false" outlineLevel="0" collapsed="false">
      <c r="A12" s="21" t="n">
        <v>2</v>
      </c>
      <c r="B12" s="21" t="n">
        <v>-13.2</v>
      </c>
      <c r="C12" s="21" t="n">
        <f aca="false">B12/$G$3*0.001</f>
        <v>-0.0790419161676647</v>
      </c>
      <c r="D12" s="21" t="n">
        <f aca="false">$C$3*C12</f>
        <v>-10.8287425149701</v>
      </c>
      <c r="E12" s="21"/>
      <c r="F12" s="21" t="n">
        <v>-122.7</v>
      </c>
      <c r="G12" s="22" t="n">
        <f aca="false">($E$3*$E$4*F12*(10^(-9)))/$C$4</f>
        <v>-0.002230494588</v>
      </c>
      <c r="H12" s="22"/>
      <c r="I12" s="23"/>
      <c r="J12" s="24"/>
      <c r="K12" s="25"/>
      <c r="L12" s="18"/>
      <c r="S12" s="26" t="n">
        <f aca="false">G12+0.0034</f>
        <v>0.001169505412</v>
      </c>
      <c r="T12" s="0" t="n">
        <f aca="false">(S12+S13)/2*(D12-D13)</f>
        <v>-0.0127209164431617</v>
      </c>
    </row>
    <row r="13" customFormat="false" ht="13.5" hidden="false" customHeight="false" outlineLevel="0" collapsed="false">
      <c r="A13" s="21" t="n">
        <v>2.5</v>
      </c>
      <c r="B13" s="21" t="n">
        <v>-1.2</v>
      </c>
      <c r="C13" s="21" t="n">
        <f aca="false">B13/$G$3*0.001</f>
        <v>-0.00718562874251497</v>
      </c>
      <c r="D13" s="21" t="n">
        <f aca="false">$C$3*C13</f>
        <v>-0.984431137724551</v>
      </c>
      <c r="E13" s="21"/>
      <c r="F13" s="21" t="n">
        <v>-109.2</v>
      </c>
      <c r="G13" s="22" t="n">
        <f aca="false">($E$3*$E$4*F13*(10^(-9)))/$C$4</f>
        <v>-0.001985085648</v>
      </c>
      <c r="H13" s="22"/>
      <c r="I13" s="23"/>
      <c r="J13" s="24"/>
      <c r="K13" s="25"/>
      <c r="L13" s="18"/>
      <c r="S13" s="26" t="n">
        <f aca="false">G13+0.0034</f>
        <v>0.001414914352</v>
      </c>
      <c r="T13" s="0" t="n">
        <f aca="false">(S13+S14)/2*(D13-D14)</f>
        <v>-0.0113037301740263</v>
      </c>
    </row>
    <row r="14" customFormat="false" ht="13.5" hidden="false" customHeight="false" outlineLevel="0" collapsed="false">
      <c r="A14" s="21" t="n">
        <v>3</v>
      </c>
      <c r="B14" s="21" t="n">
        <v>7.6</v>
      </c>
      <c r="C14" s="21" t="n">
        <f aca="false">B14/$G$3*0.001</f>
        <v>0.0455089820359282</v>
      </c>
      <c r="D14" s="21" t="n">
        <f aca="false">$C$3*C14</f>
        <v>6.23473053892216</v>
      </c>
      <c r="E14" s="21"/>
      <c r="F14" s="21" t="n">
        <v>-92.6</v>
      </c>
      <c r="G14" s="22" t="n">
        <f aca="false">($E$3*$E$4*F14*(10^(-9)))/$C$4</f>
        <v>-0.001683323544</v>
      </c>
      <c r="H14" s="22"/>
      <c r="I14" s="23"/>
      <c r="J14" s="24"/>
      <c r="K14" s="25"/>
      <c r="L14" s="18"/>
      <c r="S14" s="26" t="n">
        <f aca="false">G14+0.0034</f>
        <v>0.001716676456</v>
      </c>
      <c r="T14" s="0" t="n">
        <f aca="false">(S14+S15)/2*(D14-D15)</f>
        <v>-0.00785537803985029</v>
      </c>
    </row>
    <row r="15" customFormat="false" ht="13.5" hidden="false" customHeight="false" outlineLevel="0" collapsed="false">
      <c r="A15" s="21" t="n">
        <v>3.5</v>
      </c>
      <c r="B15" s="21" t="n">
        <v>12.7</v>
      </c>
      <c r="C15" s="21" t="n">
        <f aca="false">B15/$G$3*0.001</f>
        <v>0.0760479041916167</v>
      </c>
      <c r="D15" s="21" t="n">
        <f aca="false">$C$3*C15</f>
        <v>10.4185628742515</v>
      </c>
      <c r="E15" s="21"/>
      <c r="F15" s="21" t="n">
        <v>-74.9</v>
      </c>
      <c r="G15" s="22" t="n">
        <f aca="false">($E$3*$E$4*F15*(10^(-9)))/$C$4</f>
        <v>-0.001361565156</v>
      </c>
      <c r="H15" s="22"/>
      <c r="I15" s="23"/>
      <c r="J15" s="24"/>
      <c r="K15" s="25"/>
      <c r="L15" s="18"/>
      <c r="S15" s="26" t="n">
        <f aca="false">G15+0.0034</f>
        <v>0.002038434844</v>
      </c>
      <c r="T15" s="0" t="n">
        <f aca="false">(S15+S16)/2*(D15-D16)</f>
        <v>-0.0056347126770048</v>
      </c>
    </row>
    <row r="16" customFormat="false" ht="13.5" hidden="false" customHeight="false" outlineLevel="0" collapsed="false">
      <c r="A16" s="21" t="n">
        <v>4</v>
      </c>
      <c r="B16" s="21" t="n">
        <v>15.8</v>
      </c>
      <c r="C16" s="21" t="n">
        <f aca="false">B16/$G$3*0.001</f>
        <v>0.0946107784431138</v>
      </c>
      <c r="D16" s="21" t="n">
        <f aca="false">$C$3*C16</f>
        <v>12.9616766467066</v>
      </c>
      <c r="E16" s="21"/>
      <c r="F16" s="21" t="n">
        <v>-55.4</v>
      </c>
      <c r="G16" s="22" t="n">
        <f aca="false">($E$3*$E$4*F16*(10^(-9)))/$C$4</f>
        <v>-0.001007085576</v>
      </c>
      <c r="H16" s="22"/>
      <c r="I16" s="23"/>
      <c r="J16" s="24"/>
      <c r="K16" s="25"/>
      <c r="L16" s="18"/>
      <c r="S16" s="26" t="n">
        <f aca="false">G16+0.0034</f>
        <v>0.002392914424</v>
      </c>
      <c r="T16" s="0" t="n">
        <f aca="false">(S16+S17)/2*(D16-D17)</f>
        <v>-0.00403722260257125</v>
      </c>
    </row>
    <row r="17" customFormat="false" ht="13.5" hidden="false" customHeight="false" outlineLevel="0" collapsed="false">
      <c r="A17" s="21" t="n">
        <v>4.5</v>
      </c>
      <c r="B17" s="21" t="n">
        <v>17.7</v>
      </c>
      <c r="C17" s="21" t="n">
        <f aca="false">B17/$G$3*0.001</f>
        <v>0.105988023952096</v>
      </c>
      <c r="D17" s="21" t="n">
        <f aca="false">$C$3*C17</f>
        <v>14.5203592814371</v>
      </c>
      <c r="E17" s="21"/>
      <c r="F17" s="21" t="n">
        <v>-33.7</v>
      </c>
      <c r="G17" s="22" t="n">
        <f aca="false">($E$3*$E$4*F17*(10^(-9)))/$C$4</f>
        <v>-0.000612613428</v>
      </c>
      <c r="H17" s="22"/>
      <c r="I17" s="23"/>
      <c r="J17" s="24"/>
      <c r="K17" s="25"/>
      <c r="L17" s="18"/>
      <c r="S17" s="26" t="n">
        <f aca="false">G17+0.0034</f>
        <v>0.002787386572</v>
      </c>
      <c r="T17" s="0" t="n">
        <f aca="false">(S17+S18)/2*(D17-D18)</f>
        <v>-0.00441662829736527</v>
      </c>
    </row>
    <row r="18" customFormat="false" ht="13.5" hidden="false" customHeight="false" outlineLevel="0" collapsed="false">
      <c r="A18" s="21" t="n">
        <v>5</v>
      </c>
      <c r="B18" s="21" t="n">
        <v>19.5</v>
      </c>
      <c r="C18" s="21" t="n">
        <f aca="false">B18/$G$3*0.001</f>
        <v>0.116766467065868</v>
      </c>
      <c r="D18" s="21" t="n">
        <f aca="false">$C$3*C18</f>
        <v>15.997005988024</v>
      </c>
      <c r="E18" s="21"/>
      <c r="F18" s="21" t="n">
        <v>-11.3</v>
      </c>
      <c r="G18" s="22" t="n">
        <f aca="false">($E$3*$E$4*F18*(10^(-9)))/$C$4</f>
        <v>-0.000205416372</v>
      </c>
      <c r="H18" s="27"/>
      <c r="I18" s="19"/>
      <c r="J18" s="25"/>
      <c r="K18" s="17"/>
      <c r="L18" s="18"/>
      <c r="S18" s="26" t="n">
        <f aca="false">G18+0.0034</f>
        <v>0.003194583628</v>
      </c>
      <c r="T18" s="0" t="n">
        <f aca="false">(S18+S19)/2*(D18-D19)</f>
        <v>-0.00529952095808383</v>
      </c>
    </row>
    <row r="19" customFormat="false" ht="13.5" hidden="false" customHeight="false" outlineLevel="0" collapsed="false">
      <c r="A19" s="21" t="n">
        <v>5.5</v>
      </c>
      <c r="B19" s="21" t="n">
        <v>21.4</v>
      </c>
      <c r="C19" s="21" t="n">
        <f aca="false">B19/$G$3*0.001</f>
        <v>0.12814371257485</v>
      </c>
      <c r="D19" s="21" t="n">
        <f aca="false">$C$3*C19</f>
        <v>17.5556886227545</v>
      </c>
      <c r="E19" s="21"/>
      <c r="F19" s="21" t="n">
        <v>11.3</v>
      </c>
      <c r="G19" s="22" t="n">
        <f aca="false">($E$3*$E$4*F19*(10^(-9)))/$C$4</f>
        <v>0.000205416372</v>
      </c>
      <c r="H19" s="27"/>
      <c r="I19" s="19"/>
      <c r="J19" s="25"/>
      <c r="K19" s="17"/>
      <c r="L19" s="18"/>
      <c r="S19" s="26" t="n">
        <f aca="false">G19+0.0034</f>
        <v>0.003605416372</v>
      </c>
      <c r="T19" s="0" t="n">
        <f aca="false">(S19+S20)/2*(D19-D20)</f>
        <v>-0.00688103525283355</v>
      </c>
    </row>
    <row r="20" customFormat="false" ht="13.5" hidden="false" customHeight="false" outlineLevel="0" collapsed="false">
      <c r="A20" s="21" t="n">
        <v>6</v>
      </c>
      <c r="B20" s="21" t="n">
        <v>23.6</v>
      </c>
      <c r="C20" s="21" t="n">
        <f aca="false">B20/$G$3*0.001</f>
        <v>0.141317365269461</v>
      </c>
      <c r="D20" s="21" t="n">
        <f aca="false">$C$3*C20</f>
        <v>19.3604790419162</v>
      </c>
      <c r="E20" s="21"/>
      <c r="F20" s="21" t="n">
        <v>34.1</v>
      </c>
      <c r="G20" s="22" t="n">
        <f aca="false">($E$3*$E$4*F20*(10^(-9)))/$C$4</f>
        <v>0.000619884804</v>
      </c>
      <c r="H20" s="27"/>
      <c r="I20" s="28"/>
      <c r="J20" s="25"/>
      <c r="K20" s="29"/>
      <c r="L20" s="18"/>
      <c r="S20" s="26" t="n">
        <f aca="false">G20+0.0034</f>
        <v>0.004019884804</v>
      </c>
      <c r="T20" s="0" t="n">
        <f aca="false">(S20+S21)/2*(D20-D21)</f>
        <v>-0.00901035042439998</v>
      </c>
    </row>
    <row r="21" customFormat="false" ht="13.5" hidden="false" customHeight="false" outlineLevel="0" collapsed="false">
      <c r="A21" s="21" t="n">
        <v>6.5</v>
      </c>
      <c r="B21" s="21" t="n">
        <v>26.2</v>
      </c>
      <c r="C21" s="21" t="n">
        <f aca="false">B21/$G$3*0.001</f>
        <v>0.15688622754491</v>
      </c>
      <c r="D21" s="21" t="n">
        <f aca="false">$C$3*C21</f>
        <v>21.4934131736527</v>
      </c>
      <c r="E21" s="21"/>
      <c r="F21" s="21" t="n">
        <v>56.6</v>
      </c>
      <c r="G21" s="22" t="n">
        <f aca="false">($E$3*$E$4*F21*(10^(-9)))/$C$4</f>
        <v>0.001028899704</v>
      </c>
      <c r="H21" s="27"/>
      <c r="I21" s="28"/>
      <c r="J21" s="25"/>
      <c r="K21" s="29"/>
      <c r="L21" s="18"/>
      <c r="S21" s="26" t="n">
        <f aca="false">G21+0.0034</f>
        <v>0.004428899704</v>
      </c>
      <c r="T21" s="0" t="n">
        <f aca="false">(S21+S22)/2*(D21-D22)</f>
        <v>-0.0102205801859928</v>
      </c>
    </row>
    <row r="22" customFormat="false" ht="13.5" hidden="false" customHeight="false" outlineLevel="0" collapsed="false">
      <c r="A22" s="21" t="n">
        <v>7</v>
      </c>
      <c r="B22" s="21" t="n">
        <v>28.9</v>
      </c>
      <c r="C22" s="21" t="n">
        <f aca="false">B22/$G$3*0.001</f>
        <v>0.173053892215569</v>
      </c>
      <c r="D22" s="21" t="n">
        <f aca="false">$C$3*C22</f>
        <v>23.7083832335329</v>
      </c>
      <c r="E22" s="21"/>
      <c r="F22" s="21" t="n">
        <v>77</v>
      </c>
      <c r="G22" s="22" t="n">
        <f aca="false">($E$3*$E$4*F22*(10^(-9)))/$C$4</f>
        <v>0.00139973988</v>
      </c>
      <c r="H22" s="27"/>
      <c r="I22" s="28"/>
      <c r="J22" s="25"/>
      <c r="K22" s="29"/>
      <c r="L22" s="18"/>
      <c r="S22" s="26" t="n">
        <f aca="false">G22+0.0034</f>
        <v>0.00479973988</v>
      </c>
      <c r="T22" s="0" t="n">
        <f aca="false">(S22+S23)/2*(D22-D23)</f>
        <v>-0.0150736658921042</v>
      </c>
    </row>
    <row r="23" customFormat="false" ht="13.5" hidden="false" customHeight="false" outlineLevel="0" collapsed="false">
      <c r="A23" s="21" t="n">
        <v>7.5</v>
      </c>
      <c r="B23" s="21" t="n">
        <v>32.6</v>
      </c>
      <c r="C23" s="21" t="n">
        <f aca="false">B23/$G$3*0.001</f>
        <v>0.195209580838323</v>
      </c>
      <c r="D23" s="21" t="n">
        <f aca="false">$C$3*C23</f>
        <v>26.7437125748503</v>
      </c>
      <c r="E23" s="21"/>
      <c r="F23" s="21" t="n">
        <v>95.3</v>
      </c>
      <c r="G23" s="22" t="n">
        <f aca="false">($E$3*$E$4*F23*(10^(-9)))/$C$4</f>
        <v>0.001732405332</v>
      </c>
      <c r="H23" s="27"/>
      <c r="I23" s="28"/>
      <c r="J23" s="25"/>
      <c r="K23" s="18"/>
      <c r="L23" s="18"/>
      <c r="S23" s="26" t="n">
        <f aca="false">G23+0.0034</f>
        <v>0.005132405332</v>
      </c>
      <c r="T23" s="0" t="n">
        <f aca="false">(S23+S24)/2*(D23-D24)</f>
        <v>-0.0233643776163305</v>
      </c>
    </row>
    <row r="24" customFormat="false" ht="13.5" hidden="false" customHeight="false" outlineLevel="0" collapsed="false">
      <c r="A24" s="30" t="n">
        <v>8</v>
      </c>
      <c r="B24" s="21" t="n">
        <v>38</v>
      </c>
      <c r="C24" s="21" t="n">
        <f aca="false">B24/$G$3*0.001</f>
        <v>0.227544910179641</v>
      </c>
      <c r="D24" s="21" t="n">
        <f aca="false">$C$3*C24</f>
        <v>31.1736526946108</v>
      </c>
      <c r="E24" s="21"/>
      <c r="F24" s="21" t="n">
        <v>110.9</v>
      </c>
      <c r="G24" s="22" t="n">
        <f aca="false">($E$3*$E$4*F24*(10^(-9)))/$C$4</f>
        <v>0.002015988996</v>
      </c>
      <c r="H24" s="27"/>
      <c r="I24" s="28"/>
      <c r="J24" s="25"/>
      <c r="K24" s="29"/>
      <c r="L24" s="18"/>
      <c r="S24" s="26" t="n">
        <f aca="false">G24+0.0034</f>
        <v>0.005415988996</v>
      </c>
      <c r="T24" s="0" t="n">
        <f aca="false">(S24+S25)/2*(D24-D25)</f>
        <v>-0.0368101602991832</v>
      </c>
    </row>
    <row r="25" customFormat="false" ht="13.5" hidden="false" customHeight="false" outlineLevel="0" collapsed="false">
      <c r="A25" s="30" t="n">
        <v>8.5</v>
      </c>
      <c r="B25" s="21" t="n">
        <v>46.1</v>
      </c>
      <c r="C25" s="21" t="n">
        <f aca="false">B25/$G$3*0.001</f>
        <v>0.276047904191617</v>
      </c>
      <c r="D25" s="21" t="n">
        <f aca="false">$C$3*C25</f>
        <v>37.8185628742515</v>
      </c>
      <c r="E25" s="21"/>
      <c r="F25" s="21" t="n">
        <v>124.5</v>
      </c>
      <c r="G25" s="22" t="n">
        <f aca="false">($E$3*$E$4*F25*(10^(-9)))/$C$4</f>
        <v>0.00226321578</v>
      </c>
      <c r="H25" s="27"/>
      <c r="I25" s="25"/>
      <c r="J25" s="25"/>
      <c r="K25" s="18"/>
      <c r="L25" s="18"/>
      <c r="S25" s="26" t="n">
        <f aca="false">G25+0.0034</f>
        <v>0.00566321578</v>
      </c>
      <c r="T25" s="0" t="n">
        <f aca="false">(S25+S26)/2*(D25-D26)</f>
        <v>-0.0449291441902156</v>
      </c>
    </row>
    <row r="26" customFormat="false" ht="13.5" hidden="false" customHeight="false" outlineLevel="0" collapsed="false">
      <c r="A26" s="30" t="n">
        <v>9</v>
      </c>
      <c r="B26" s="21" t="n">
        <v>55.6</v>
      </c>
      <c r="C26" s="21" t="n">
        <f aca="false">B26/$G$3*0.001</f>
        <v>0.332934131736527</v>
      </c>
      <c r="D26" s="21" t="n">
        <f aca="false">$C$3*C26</f>
        <v>45.6119760479042</v>
      </c>
      <c r="E26" s="21"/>
      <c r="F26" s="21" t="n">
        <v>135.7</v>
      </c>
      <c r="G26" s="22" t="n">
        <f aca="false">($E$3*$E$4*F26*(10^(-9)))/$C$4</f>
        <v>0.002466814308</v>
      </c>
      <c r="H26" s="27"/>
      <c r="I26" s="25"/>
      <c r="J26" s="25"/>
      <c r="K26" s="31"/>
      <c r="L26" s="18"/>
      <c r="S26" s="26" t="n">
        <f aca="false">G26+0.0034</f>
        <v>0.005866814308</v>
      </c>
      <c r="T26" s="0" t="n">
        <f aca="false">(S26+S27)/2*(D26-D27)</f>
        <v>-0.0369633544273342</v>
      </c>
    </row>
    <row r="27" customFormat="false" ht="13.5" hidden="false" customHeight="false" outlineLevel="0" collapsed="false">
      <c r="A27" s="21" t="n">
        <v>9.5</v>
      </c>
      <c r="B27" s="21" t="n">
        <v>63.2</v>
      </c>
      <c r="C27" s="21" t="n">
        <f aca="false">B27/$G$3*0.001</f>
        <v>0.378443113772455</v>
      </c>
      <c r="D27" s="21" t="n">
        <f aca="false">$C$3*C27</f>
        <v>51.8467065868264</v>
      </c>
      <c r="E27" s="21"/>
      <c r="F27" s="21" t="n">
        <v>142.5</v>
      </c>
      <c r="G27" s="22" t="n">
        <f aca="false">($E$3*$E$4*F27*(10^(-9)))/$C$4</f>
        <v>0.0025904277</v>
      </c>
      <c r="H27" s="27"/>
      <c r="I27" s="25"/>
      <c r="J27" s="25"/>
      <c r="K27" s="31"/>
      <c r="L27" s="18"/>
      <c r="S27" s="26" t="n">
        <f aca="false">G27+0.0034</f>
        <v>0.0059904277</v>
      </c>
      <c r="T27" s="0" t="n">
        <f aca="false">(S27+S28)/2*(D27-D28)</f>
        <v>-0.0118462238372119</v>
      </c>
    </row>
    <row r="28" customFormat="false" ht="13.5" hidden="false" customHeight="false" outlineLevel="0" collapsed="false">
      <c r="A28" s="21" t="n">
        <v>10</v>
      </c>
      <c r="B28" s="21" t="n">
        <v>65.6</v>
      </c>
      <c r="C28" s="21" t="n">
        <f aca="false">B28/$G$3*0.001</f>
        <v>0.392814371257485</v>
      </c>
      <c r="D28" s="21" t="n">
        <f aca="false">$C$3*C28</f>
        <v>53.8155688622754</v>
      </c>
      <c r="E28" s="21"/>
      <c r="F28" s="21" t="n">
        <v>145.4</v>
      </c>
      <c r="G28" s="22" t="n">
        <f aca="false">($E$3*$E$4*F28*(10^(-9)))/$C$4</f>
        <v>0.002643145176</v>
      </c>
      <c r="H28" s="27"/>
      <c r="I28" s="25"/>
      <c r="J28" s="25"/>
      <c r="K28" s="31"/>
      <c r="L28" s="18"/>
      <c r="S28" s="26" t="n">
        <f aca="false">G28+0.0034</f>
        <v>0.006043145176</v>
      </c>
      <c r="T28" s="0" t="n">
        <f aca="false">(S28+S29)/2*(D28-D29)</f>
        <v>0.0262315452777689</v>
      </c>
    </row>
    <row r="29" customFormat="false" ht="13.5" hidden="false" customHeight="false" outlineLevel="0" collapsed="false">
      <c r="A29" s="21" t="n">
        <v>10.5</v>
      </c>
      <c r="B29" s="21" t="n">
        <v>60.3</v>
      </c>
      <c r="C29" s="21" t="n">
        <f aca="false">B29/$G$3*0.001</f>
        <v>0.361077844311377</v>
      </c>
      <c r="D29" s="21" t="n">
        <f aca="false">$C$3*C29</f>
        <v>49.4676646706587</v>
      </c>
      <c r="E29" s="21"/>
      <c r="F29" s="21" t="n">
        <v>144.3</v>
      </c>
      <c r="G29" s="22" t="n">
        <f aca="false">($E$3*$E$4*F29*(10^(-9)))/$C$4</f>
        <v>0.002623148892</v>
      </c>
      <c r="H29" s="27"/>
      <c r="I29" s="25"/>
      <c r="J29" s="25"/>
      <c r="K29" s="31"/>
      <c r="S29" s="26" t="n">
        <f aca="false">G29+0.0034</f>
        <v>0.006023148892</v>
      </c>
      <c r="T29" s="0" t="n">
        <f aca="false">(S29+S30)/2*(D29-D30)</f>
        <v>0.0737480983690419</v>
      </c>
    </row>
    <row r="30" customFormat="false" ht="13.5" hidden="false" customHeight="false" outlineLevel="0" collapsed="false">
      <c r="A30" s="21" t="n">
        <v>11</v>
      </c>
      <c r="B30" s="21" t="n">
        <v>45.3</v>
      </c>
      <c r="C30" s="21" t="n">
        <f aca="false">B30/$G$3*0.001</f>
        <v>0.27125748502994</v>
      </c>
      <c r="D30" s="21" t="n">
        <f aca="false">$C$3*C30</f>
        <v>37.1622754491018</v>
      </c>
      <c r="E30" s="21"/>
      <c r="F30" s="21" t="n">
        <v>141</v>
      </c>
      <c r="G30" s="22" t="n">
        <f aca="false">($E$3*$E$4*F30*(10^(-9)))/$C$4</f>
        <v>0.00256316004</v>
      </c>
      <c r="H30" s="27"/>
      <c r="I30" s="25"/>
      <c r="J30" s="25"/>
      <c r="K30" s="31"/>
      <c r="S30" s="26" t="n">
        <f aca="false">G30+0.0034</f>
        <v>0.00596316004</v>
      </c>
      <c r="T30" s="0" t="n">
        <f aca="false">(S30+S31)/2*(D30-D31)</f>
        <v>0.0779197931278443</v>
      </c>
    </row>
    <row r="31" customFormat="false" ht="13.5" hidden="false" customHeight="false" outlineLevel="0" collapsed="false">
      <c r="A31" s="21" t="n">
        <v>11.5</v>
      </c>
      <c r="B31" s="21" t="n">
        <v>29.2</v>
      </c>
      <c r="C31" s="21" t="n">
        <f aca="false">B31/$G$3*0.001</f>
        <v>0.174850299401198</v>
      </c>
      <c r="D31" s="21" t="n">
        <f aca="false">$C$3*C31</f>
        <v>23.9544910179641</v>
      </c>
      <c r="E31" s="21"/>
      <c r="F31" s="21" t="n">
        <v>134</v>
      </c>
      <c r="G31" s="22" t="n">
        <f aca="false">($E$3*$E$4*F31*(10^(-9)))/$C$4</f>
        <v>0.00243591096</v>
      </c>
      <c r="H31" s="27"/>
      <c r="I31" s="25"/>
      <c r="J31" s="25"/>
      <c r="K31" s="25"/>
      <c r="S31" s="26" t="n">
        <f aca="false">G31+0.0034</f>
        <v>0.00583591096</v>
      </c>
      <c r="T31" s="0" t="n">
        <f aca="false">(S31+S32)/2*(D31-D32)</f>
        <v>0.0790653137972407</v>
      </c>
    </row>
    <row r="32" customFormat="false" ht="13.5" hidden="false" customHeight="false" outlineLevel="0" collapsed="false">
      <c r="A32" s="21" t="n">
        <v>12</v>
      </c>
      <c r="B32" s="21" t="n">
        <v>12.4</v>
      </c>
      <c r="C32" s="21" t="n">
        <f aca="false">B32/$G$3*0.001</f>
        <v>0.074251497005988</v>
      </c>
      <c r="D32" s="21" t="n">
        <f aca="false">$C$3*C32</f>
        <v>10.1724550898204</v>
      </c>
      <c r="E32" s="21"/>
      <c r="F32" s="21" t="n">
        <v>123.1</v>
      </c>
      <c r="G32" s="22" t="n">
        <f aca="false">($E$3*$E$4*F32*(10^(-9)))/$C$4</f>
        <v>0.002237765964</v>
      </c>
      <c r="H32" s="27"/>
      <c r="I32" s="25"/>
      <c r="J32" s="25"/>
      <c r="K32" s="25"/>
      <c r="S32" s="26" t="n">
        <f aca="false">G32+0.0034</f>
        <v>0.005637765964</v>
      </c>
      <c r="T32" s="0" t="n">
        <f aca="false">(S32+S33)/2*(D32-D33)</f>
        <v>0.0542830349004072</v>
      </c>
    </row>
    <row r="33" customFormat="false" ht="13.5" hidden="false" customHeight="false" outlineLevel="0" collapsed="false">
      <c r="A33" s="21" t="n">
        <v>12.5</v>
      </c>
      <c r="B33" s="21" t="n">
        <v>0.4</v>
      </c>
      <c r="C33" s="21" t="n">
        <f aca="false">B33/$G$3*0.001</f>
        <v>0.00239520958083832</v>
      </c>
      <c r="D33" s="21" t="n">
        <f aca="false">$C$3*C33</f>
        <v>0.32814371257485</v>
      </c>
      <c r="E33" s="21"/>
      <c r="F33" s="21" t="n">
        <v>109.5</v>
      </c>
      <c r="G33" s="22" t="n">
        <f aca="false">($E$3*$E$4*F33*(10^(-9)))/$C$4</f>
        <v>0.00199053918</v>
      </c>
      <c r="H33" s="1"/>
      <c r="J33" s="25"/>
      <c r="K33" s="25"/>
      <c r="S33" s="26" t="n">
        <f aca="false">G33+0.0034</f>
        <v>0.00539053918</v>
      </c>
      <c r="T33" s="0" t="n">
        <f aca="false">(S33+S34)/2*(D33-D34)</f>
        <v>0.0369854963000647</v>
      </c>
    </row>
    <row r="34" customFormat="false" ht="13.5" hidden="false" customHeight="false" outlineLevel="0" collapsed="false">
      <c r="A34" s="21" t="n">
        <v>13</v>
      </c>
      <c r="B34" s="21" t="n">
        <v>-8.2</v>
      </c>
      <c r="C34" s="21" t="n">
        <f aca="false">B34/$G$3*0.001</f>
        <v>-0.0491017964071856</v>
      </c>
      <c r="D34" s="21" t="n">
        <f aca="false">$C$3*C34</f>
        <v>-6.72694610778443</v>
      </c>
      <c r="E34" s="21"/>
      <c r="F34" s="21" t="n">
        <v>93.2</v>
      </c>
      <c r="G34" s="22" t="n">
        <f aca="false">($E$3*$E$4*F34*(10^(-9)))/$C$4</f>
        <v>0.001694230608</v>
      </c>
      <c r="H34" s="1"/>
      <c r="S34" s="26" t="n">
        <f aca="false">G34+0.0034</f>
        <v>0.005094230608</v>
      </c>
      <c r="T34" s="0" t="n">
        <f aca="false">(S34+S35)/2*(D34-D35)</f>
        <v>0.0213983645165916</v>
      </c>
    </row>
    <row r="35" customFormat="false" ht="13.5" hidden="false" customHeight="false" outlineLevel="0" collapsed="false">
      <c r="A35" s="21" t="n">
        <v>13.5</v>
      </c>
      <c r="B35" s="21" t="n">
        <v>-13.5</v>
      </c>
      <c r="C35" s="21" t="n">
        <f aca="false">B35/$G$3*0.001</f>
        <v>-0.0808383233532934</v>
      </c>
      <c r="D35" s="21" t="n">
        <f aca="false">$C$3*C35</f>
        <v>-11.0748502994012</v>
      </c>
      <c r="E35" s="21"/>
      <c r="F35" s="21" t="n">
        <v>74.2</v>
      </c>
      <c r="G35" s="22" t="n">
        <f aca="false">($E$3*$E$4*F35*(10^(-9)))/$C$4</f>
        <v>0.001348840248</v>
      </c>
      <c r="H35" s="1"/>
      <c r="S35" s="26" t="n">
        <f aca="false">G35+0.0034</f>
        <v>0.004748840248</v>
      </c>
      <c r="T35" s="0" t="n">
        <f aca="false">(S35+S36)/2*(D35-D36)</f>
        <v>0.0112600123114132</v>
      </c>
    </row>
    <row r="36" customFormat="false" ht="13.5" hidden="false" customHeight="false" outlineLevel="0" collapsed="false">
      <c r="A36" s="21" t="n">
        <v>14</v>
      </c>
      <c r="B36" s="21" t="n">
        <v>-16.5</v>
      </c>
      <c r="C36" s="21" t="n">
        <f aca="false">B36/$G$3*0.001</f>
        <v>-0.0988023952095808</v>
      </c>
      <c r="D36" s="21" t="n">
        <f aca="false">$C$3*C36</f>
        <v>-13.5359281437126</v>
      </c>
      <c r="E36" s="21"/>
      <c r="F36" s="21" t="n">
        <v>55.1</v>
      </c>
      <c r="G36" s="22" t="n">
        <f aca="false">($E$3*$E$4*F36*(10^(-9)))/$C$4</f>
        <v>0.001001632044</v>
      </c>
      <c r="H36" s="1"/>
      <c r="S36" s="26" t="n">
        <f aca="false">G36+0.0034</f>
        <v>0.004401632044</v>
      </c>
      <c r="T36" s="0" t="n">
        <f aca="false">(S36+S37)/2*(D36-D37)</f>
        <v>0.00656465275547186</v>
      </c>
    </row>
    <row r="37" customFormat="false" ht="13.5" hidden="false" customHeight="false" outlineLevel="0" collapsed="false">
      <c r="A37" s="21" t="n">
        <v>14.5</v>
      </c>
      <c r="B37" s="21" t="n">
        <v>-18.4</v>
      </c>
      <c r="C37" s="21" t="n">
        <f aca="false">B37/$G$3*0.001</f>
        <v>-0.110179640718563</v>
      </c>
      <c r="D37" s="21" t="n">
        <f aca="false">$C$3*C37</f>
        <v>-15.0946107784431</v>
      </c>
      <c r="E37" s="21"/>
      <c r="F37" s="21" t="n">
        <v>34.2</v>
      </c>
      <c r="G37" s="22" t="n">
        <f aca="false">($E$3*$E$4*F37*(10^(-9)))/$C$4</f>
        <v>0.000621702648</v>
      </c>
      <c r="H37" s="1"/>
      <c r="S37" s="26" t="n">
        <f aca="false">G37+0.0034</f>
        <v>0.004021702648</v>
      </c>
      <c r="T37" s="0" t="n">
        <f aca="false">(S37+S38)/2*(D37-D38)</f>
        <v>0.00564470165759281</v>
      </c>
    </row>
    <row r="38" customFormat="false" ht="13.5" hidden="false" customHeight="false" outlineLevel="0" collapsed="false">
      <c r="A38" s="21" t="n">
        <v>15</v>
      </c>
      <c r="B38" s="21" t="n">
        <v>-20.2</v>
      </c>
      <c r="C38" s="21" t="n">
        <f aca="false">B38/$G$3*0.001</f>
        <v>-0.120958083832335</v>
      </c>
      <c r="D38" s="21" t="n">
        <f aca="false">$C$3*C38</f>
        <v>-16.5712574850299</v>
      </c>
      <c r="E38" s="21"/>
      <c r="F38" s="21" t="n">
        <v>12.3</v>
      </c>
      <c r="G38" s="22" t="n">
        <f aca="false">($E$3*$E$4*F38*(10^(-9)))/$C$4</f>
        <v>0.000223594812</v>
      </c>
      <c r="H38" s="1"/>
      <c r="S38" s="26" t="n">
        <f aca="false">G38+0.0034</f>
        <v>0.003623594812</v>
      </c>
      <c r="T38" s="0" t="n">
        <f aca="false">(S38+S39)/2*(D38-D39)</f>
        <v>0.00533068881871378</v>
      </c>
    </row>
    <row r="39" customFormat="false" ht="13.5" hidden="false" customHeight="false" outlineLevel="0" collapsed="false">
      <c r="A39" s="21" t="n">
        <v>15.5</v>
      </c>
      <c r="B39" s="21" t="n">
        <v>-22.1</v>
      </c>
      <c r="C39" s="21" t="n">
        <f aca="false">B39/$G$3*0.001</f>
        <v>-0.132335329341317</v>
      </c>
      <c r="D39" s="21" t="n">
        <f aca="false">$C$3*C39</f>
        <v>-18.1299401197605</v>
      </c>
      <c r="E39" s="21"/>
      <c r="F39" s="21" t="n">
        <v>-10.1</v>
      </c>
      <c r="G39" s="22" t="n">
        <f aca="false">($E$3*$E$4*F39*(10^(-9)))/$C$4</f>
        <v>-0.000183602244</v>
      </c>
      <c r="H39" s="1"/>
      <c r="S39" s="26" t="n">
        <f aca="false">G39+0.0034</f>
        <v>0.003216397756</v>
      </c>
      <c r="T39" s="0" t="n">
        <f aca="false">(S39+S40)/2*(D39-D40)</f>
        <v>0.00517778660491257</v>
      </c>
    </row>
    <row r="40" customFormat="false" ht="13.5" hidden="false" customHeight="false" outlineLevel="0" collapsed="false">
      <c r="A40" s="21" t="n">
        <v>16</v>
      </c>
      <c r="B40" s="21" t="n">
        <v>-24.2</v>
      </c>
      <c r="C40" s="21" t="n">
        <f aca="false">B40/$G$3*0.001</f>
        <v>-0.144910179640719</v>
      </c>
      <c r="D40" s="21" t="n">
        <f aca="false">$C$3*C40</f>
        <v>-19.8526946107784</v>
      </c>
      <c r="E40" s="21"/>
      <c r="F40" s="21" t="n">
        <v>-33.3</v>
      </c>
      <c r="G40" s="22" t="n">
        <f aca="false">($E$3*$E$4*F40*(10^(-9)))/$C$4</f>
        <v>-0.000605342052</v>
      </c>
      <c r="H40" s="1"/>
      <c r="S40" s="26" t="n">
        <f aca="false">G40+0.0034</f>
        <v>0.002794657948</v>
      </c>
      <c r="T40" s="0" t="n">
        <f aca="false">(S40+S41)/2*(D40-D41)</f>
        <v>0.00529722215140718</v>
      </c>
    </row>
    <row r="41" customFormat="false" ht="13.5" hidden="false" customHeight="false" outlineLevel="0" collapsed="false">
      <c r="A41" s="21" t="n">
        <v>16.5</v>
      </c>
      <c r="B41" s="21" t="n">
        <v>-26.7</v>
      </c>
      <c r="C41" s="21" t="n">
        <f aca="false">B41/$G$3*0.001</f>
        <v>-0.159880239520958</v>
      </c>
      <c r="D41" s="21" t="n">
        <f aca="false">$C$3*C41</f>
        <v>-21.9035928143713</v>
      </c>
      <c r="E41" s="21"/>
      <c r="F41" s="21" t="n">
        <v>-56.6</v>
      </c>
      <c r="G41" s="22" t="n">
        <f aca="false">($E$3*$E$4*F41*(10^(-9)))/$C$4</f>
        <v>-0.001028899704</v>
      </c>
      <c r="H41" s="1"/>
      <c r="S41" s="26" t="n">
        <f aca="false">G41+0.0034</f>
        <v>0.002371100296</v>
      </c>
      <c r="T41" s="0" t="n">
        <f aca="false">(S41+S42)/2*(D41-D42)</f>
        <v>0.00501425712785149</v>
      </c>
    </row>
    <row r="42" customFormat="false" ht="13.5" hidden="false" customHeight="false" outlineLevel="0" collapsed="false">
      <c r="A42" s="21" t="n">
        <v>17</v>
      </c>
      <c r="B42" s="21" t="n">
        <v>-29.5</v>
      </c>
      <c r="C42" s="21" t="n">
        <f aca="false">B42/$G$3*0.001</f>
        <v>-0.176646706586826</v>
      </c>
      <c r="D42" s="21" t="n">
        <f aca="false">$C$3*C42</f>
        <v>-24.2005988023952</v>
      </c>
      <c r="E42" s="21"/>
      <c r="F42" s="21" t="n">
        <v>-77.3</v>
      </c>
      <c r="G42" s="22" t="n">
        <f aca="false">($E$3*$E$4*F42*(10^(-9)))/$C$4</f>
        <v>-0.001405193412</v>
      </c>
      <c r="H42" s="1"/>
      <c r="S42" s="26" t="n">
        <f aca="false">G42+0.0034</f>
        <v>0.001994806588</v>
      </c>
      <c r="T42" s="0" t="n">
        <f aca="false">(S42+S43)/2*(D42-D43)</f>
        <v>0.00525523876064073</v>
      </c>
    </row>
    <row r="43" customFormat="false" ht="13.5" hidden="false" customHeight="false" outlineLevel="0" collapsed="false">
      <c r="A43" s="21" t="n">
        <v>17.5</v>
      </c>
      <c r="B43" s="21" t="n">
        <v>-33</v>
      </c>
      <c r="C43" s="21" t="n">
        <f aca="false">B43/$G$3*0.001</f>
        <v>-0.197604790419162</v>
      </c>
      <c r="D43" s="21" t="n">
        <f aca="false">$C$3*C43</f>
        <v>-27.0718562874251</v>
      </c>
      <c r="E43" s="21"/>
      <c r="F43" s="21" t="n">
        <v>-95.4</v>
      </c>
      <c r="G43" s="22" t="n">
        <f aca="false">($E$3*$E$4*F43*(10^(-9)))/$C$4</f>
        <v>-0.001734223176</v>
      </c>
      <c r="H43" s="1"/>
      <c r="S43" s="26" t="n">
        <f aca="false">G43+0.0034</f>
        <v>0.001665776824</v>
      </c>
      <c r="T43" s="0" t="n">
        <f aca="false">(S43+S44)/2*(D43-D44)</f>
        <v>0.00658266977116765</v>
      </c>
    </row>
    <row r="44" customFormat="false" ht="13.5" hidden="false" customHeight="false" outlineLevel="0" collapsed="false">
      <c r="A44" s="21" t="n">
        <v>18</v>
      </c>
      <c r="B44" s="21" t="n">
        <v>-38.3</v>
      </c>
      <c r="C44" s="21" t="n">
        <f aca="false">B44/$G$3*0.001</f>
        <v>-0.229341317365269</v>
      </c>
      <c r="D44" s="21" t="n">
        <f aca="false">$C$3*C44</f>
        <v>-31.4197604790419</v>
      </c>
      <c r="E44" s="21"/>
      <c r="F44" s="21" t="n">
        <v>-112.1</v>
      </c>
      <c r="G44" s="22" t="n">
        <f aca="false">($E$3*$E$4*F44*(10^(-9)))/$C$4</f>
        <v>-0.002037803124</v>
      </c>
      <c r="H44" s="1"/>
      <c r="S44" s="26" t="n">
        <f aca="false">G44+0.0034</f>
        <v>0.001362196876</v>
      </c>
      <c r="T44" s="0" t="n">
        <f aca="false">(S44+S45)/2*(D44-D45)</f>
        <v>0.00717521817683833</v>
      </c>
    </row>
    <row r="45" customFormat="false" ht="13.5" hidden="false" customHeight="false" outlineLevel="0" collapsed="false">
      <c r="A45" s="21" t="n">
        <v>18.5</v>
      </c>
      <c r="B45" s="21" t="n">
        <v>-45.3</v>
      </c>
      <c r="C45" s="21" t="n">
        <f aca="false">B45/$G$3*0.001</f>
        <v>-0.27125748502994</v>
      </c>
      <c r="D45" s="21" t="n">
        <f aca="false">$C$3*C45</f>
        <v>-37.1622754491018</v>
      </c>
      <c r="E45" s="21"/>
      <c r="F45" s="21" t="n">
        <v>-124.5</v>
      </c>
      <c r="G45" s="22" t="n">
        <f aca="false">($E$3*$E$4*F45*(10^(-9)))/$C$4</f>
        <v>-0.00226321578</v>
      </c>
      <c r="H45" s="1"/>
      <c r="S45" s="26" t="n">
        <f aca="false">G45+0.0034</f>
        <v>0.00113678422</v>
      </c>
      <c r="T45" s="0" t="n">
        <f aca="false">(S45+S46)/2*(D45-D46)</f>
        <v>0.00831347594759522</v>
      </c>
    </row>
    <row r="46" customFormat="false" ht="13.5" hidden="false" customHeight="false" outlineLevel="0" collapsed="false">
      <c r="A46" s="21" t="n">
        <v>19</v>
      </c>
      <c r="B46" s="21" t="n">
        <v>-55.1</v>
      </c>
      <c r="C46" s="21" t="n">
        <f aca="false">B46/$G$3*0.001</f>
        <v>-0.329940119760479</v>
      </c>
      <c r="D46" s="21" t="n">
        <f aca="false">$C$3*C46</f>
        <v>-45.2017964071856</v>
      </c>
      <c r="E46" s="21"/>
      <c r="F46" s="21" t="n">
        <v>-135.8</v>
      </c>
      <c r="G46" s="22" t="n">
        <f aca="false">($E$3*$E$4*F46*(10^(-9)))/$C$4</f>
        <v>-0.002468632152</v>
      </c>
      <c r="H46" s="1"/>
      <c r="S46" s="26" t="n">
        <f aca="false">G46+0.0034</f>
        <v>0.000931367848</v>
      </c>
      <c r="T46" s="0" t="n">
        <f aca="false">(S46+S47)/2*(D46-D47)</f>
        <v>0.00655789958707185</v>
      </c>
    </row>
    <row r="47" customFormat="false" ht="13.5" hidden="false" customHeight="false" outlineLevel="0" collapsed="false">
      <c r="A47" s="21" t="n">
        <v>19.5</v>
      </c>
      <c r="B47" s="21" t="n">
        <v>-64.4</v>
      </c>
      <c r="C47" s="21" t="n">
        <f aca="false">B47/$G$3*0.001</f>
        <v>-0.38562874251497</v>
      </c>
      <c r="D47" s="21" t="n">
        <f aca="false">$C$3*C47</f>
        <v>-52.8311377245509</v>
      </c>
      <c r="E47" s="21"/>
      <c r="F47" s="21" t="n">
        <v>-143.7</v>
      </c>
      <c r="G47" s="22" t="n">
        <f aca="false">($E$3*$E$4*F47*(10^(-9)))/$C$4</f>
        <v>-0.002612241828</v>
      </c>
      <c r="H47" s="1"/>
      <c r="S47" s="26" t="n">
        <f aca="false">G47+0.0034</f>
        <v>0.000787758172</v>
      </c>
      <c r="T47" s="0" t="n">
        <f aca="false">(S47+S48)/2*(D47-D48)</f>
        <v>0.000938050102742514</v>
      </c>
    </row>
    <row r="48" customFormat="false" ht="13.5" hidden="false" customHeight="false" outlineLevel="0" collapsed="false">
      <c r="A48" s="21" t="n">
        <v>20</v>
      </c>
      <c r="B48" s="21" t="n">
        <v>-65.9</v>
      </c>
      <c r="C48" s="21" t="n">
        <f aca="false">B48/$G$3*0.001</f>
        <v>-0.394610778443114</v>
      </c>
      <c r="D48" s="21" t="n">
        <f aca="false">$C$3*C48</f>
        <v>-54.0616766467066</v>
      </c>
      <c r="E48" s="21"/>
      <c r="F48" s="21" t="n">
        <v>-146.5</v>
      </c>
      <c r="G48" s="22" t="n">
        <f aca="false">($E$3*$E$4*F48*(10^(-9)))/$C$4</f>
        <v>-0.00266314146</v>
      </c>
      <c r="H48" s="1"/>
      <c r="S48" s="26" t="n">
        <f aca="false">G48+0.0034</f>
        <v>0.00073685854</v>
      </c>
      <c r="T48" s="0" t="n">
        <f aca="false">SUM(T8:T47)*50</f>
        <v>8.0735486770933</v>
      </c>
    </row>
    <row r="49" customFormat="false" ht="13.5" hidden="false" customHeight="false" outlineLevel="0" collapsed="false">
      <c r="A49" s="21" t="n">
        <v>20.5</v>
      </c>
      <c r="B49" s="21"/>
      <c r="C49" s="21"/>
      <c r="D49" s="21"/>
      <c r="E49" s="21"/>
      <c r="F49" s="21"/>
      <c r="G49" s="1"/>
      <c r="H49" s="1"/>
    </row>
    <row r="50" customFormat="false" ht="13.5" hidden="false" customHeight="false" outlineLevel="0" collapsed="false">
      <c r="A50" s="21" t="n">
        <v>21</v>
      </c>
      <c r="B50" s="21"/>
      <c r="C50" s="21"/>
      <c r="D50" s="21"/>
      <c r="E50" s="21"/>
      <c r="F50" s="21"/>
      <c r="G50" s="1"/>
      <c r="H50" s="1"/>
    </row>
    <row r="51" customFormat="false" ht="12" hidden="false" customHeight="false" outlineLevel="0" collapsed="false">
      <c r="C51" s="33"/>
      <c r="D51" s="33"/>
      <c r="E51" s="33"/>
      <c r="T51" s="0" t="n">
        <f aca="false">0.7/8.7*100</f>
        <v>8.04597701149425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2"/>
  <cols>
    <col collapsed="false" hidden="false" max="1" min="1" style="0" width="9.27927927927928"/>
    <col collapsed="false" hidden="false" max="4" min="2" style="0" width="8.28828828828829"/>
    <col collapsed="false" hidden="false" max="5" min="5" style="0" width="11.8558558558559"/>
    <col collapsed="false" hidden="false" max="6" min="6" style="0" width="8.57207207207207"/>
    <col collapsed="false" hidden="false" max="7" min="7" style="0" width="10.7117117117117"/>
    <col collapsed="false" hidden="false" max="8" min="8" style="0" width="9.43243243243243"/>
    <col collapsed="false" hidden="false" max="9" min="9" style="0" width="9"/>
    <col collapsed="false" hidden="false" max="10" min="10" style="0" width="12.7117117117117"/>
    <col collapsed="false" hidden="false" max="11" min="11" style="0" width="16.2792792792793"/>
    <col collapsed="false" hidden="false" max="1025" min="12" style="0" width="12.8558558558559"/>
  </cols>
  <sheetData>
    <row r="1" customFormat="false" ht="13.5" hidden="false" customHeight="false" outlineLevel="0" collapsed="false">
      <c r="A1" s="1" t="s">
        <v>18</v>
      </c>
      <c r="B1" s="1"/>
      <c r="C1" s="1"/>
      <c r="D1" s="1"/>
      <c r="E1" s="1"/>
      <c r="F1" s="1"/>
      <c r="G1" s="2" t="s">
        <v>1</v>
      </c>
      <c r="H1" s="1"/>
    </row>
    <row r="2" customFormat="false" ht="14.25" hidden="false" customHeight="false" outlineLevel="0" collapsed="false">
      <c r="A2" s="1"/>
      <c r="B2" s="1" t="s">
        <v>2</v>
      </c>
      <c r="C2" s="1"/>
      <c r="D2" s="1"/>
      <c r="E2" s="1"/>
      <c r="F2" s="1"/>
      <c r="G2" s="1"/>
      <c r="H2" s="1"/>
    </row>
    <row r="3" customFormat="false" ht="13.5" hidden="false" customHeight="false" outlineLevel="0" collapsed="false">
      <c r="A3" s="1"/>
      <c r="B3" s="3" t="s">
        <v>3</v>
      </c>
      <c r="C3" s="4" t="n">
        <v>137</v>
      </c>
      <c r="D3" s="3" t="s">
        <v>4</v>
      </c>
      <c r="E3" s="5" t="n">
        <v>5586000</v>
      </c>
      <c r="F3" s="6" t="s">
        <v>5</v>
      </c>
      <c r="G3" s="2" t="n">
        <v>0.167</v>
      </c>
      <c r="H3" s="6" t="s">
        <v>6</v>
      </c>
      <c r="I3" s="7"/>
      <c r="J3" s="34" t="s">
        <v>19</v>
      </c>
      <c r="K3" s="8"/>
    </row>
    <row r="4" customFormat="false" ht="13.5" hidden="false" customHeight="false" outlineLevel="0" collapsed="false">
      <c r="A4" s="1"/>
      <c r="B4" s="3" t="s">
        <v>7</v>
      </c>
      <c r="C4" s="4" t="n">
        <v>140</v>
      </c>
      <c r="D4" s="3" t="s">
        <v>8</v>
      </c>
      <c r="E4" s="9" t="n">
        <v>0.4556</v>
      </c>
      <c r="F4" s="6" t="s">
        <v>9</v>
      </c>
      <c r="G4" s="6"/>
      <c r="H4" s="6"/>
      <c r="K4" s="8"/>
    </row>
    <row r="5" customFormat="false" ht="13.5" hidden="false" customHeight="false" outlineLevel="0" collapsed="false">
      <c r="A5" s="1"/>
      <c r="B5" s="3"/>
      <c r="C5" s="4"/>
      <c r="D5" s="3"/>
      <c r="E5" s="3"/>
      <c r="F5" s="6"/>
      <c r="G5" s="6"/>
      <c r="H5" s="6"/>
      <c r="I5" s="7"/>
      <c r="K5" s="8"/>
    </row>
    <row r="6" customFormat="false" ht="13.5" hidden="false" customHeight="false" outlineLevel="0" collapsed="false">
      <c r="A6" s="35"/>
      <c r="B6" s="36" t="s">
        <v>21</v>
      </c>
      <c r="C6" s="35"/>
      <c r="D6" s="35"/>
      <c r="E6" s="35"/>
      <c r="F6" s="36" t="s">
        <v>21</v>
      </c>
      <c r="G6" s="37"/>
      <c r="H6" s="37"/>
      <c r="J6" s="34" t="s">
        <v>20</v>
      </c>
      <c r="K6" s="8"/>
    </row>
    <row r="7" customFormat="false" ht="13.75" hidden="false" customHeight="false" outlineLevel="0" collapsed="false">
      <c r="A7" s="12" t="s">
        <v>10</v>
      </c>
      <c r="B7" s="13" t="s">
        <v>11</v>
      </c>
      <c r="C7" s="14" t="s">
        <v>12</v>
      </c>
      <c r="D7" s="14" t="s">
        <v>22</v>
      </c>
      <c r="E7" s="14" t="s">
        <v>14</v>
      </c>
      <c r="F7" s="13" t="s">
        <v>15</v>
      </c>
      <c r="G7" s="38" t="s">
        <v>16</v>
      </c>
      <c r="H7" s="16" t="s">
        <v>17</v>
      </c>
      <c r="I7" s="17"/>
      <c r="J7" s="17"/>
      <c r="K7" s="17"/>
      <c r="L7" s="18"/>
    </row>
    <row r="8" customFormat="false" ht="13.5" hidden="false" customHeight="false" outlineLevel="0" collapsed="false">
      <c r="A8" s="1"/>
      <c r="B8" s="1"/>
      <c r="C8" s="1"/>
      <c r="D8" s="1"/>
      <c r="E8" s="1"/>
      <c r="F8" s="1"/>
      <c r="G8" s="10"/>
      <c r="H8" s="35"/>
      <c r="I8" s="19"/>
      <c r="J8" s="20"/>
      <c r="K8" s="18"/>
      <c r="L8" s="18"/>
    </row>
    <row r="9" customFormat="false" ht="13.5" hidden="false" customHeight="false" outlineLevel="0" collapsed="false">
      <c r="A9" s="39" t="n">
        <v>0</v>
      </c>
      <c r="B9" s="39" t="n">
        <v>-30.4</v>
      </c>
      <c r="C9" s="21" t="n">
        <f aca="false">B9/$G$3*0.001</f>
        <v>-0.182035928143713</v>
      </c>
      <c r="D9" s="21" t="n">
        <f aca="false">$C$3*C9</f>
        <v>-24.9389221556886</v>
      </c>
      <c r="E9" s="21"/>
      <c r="F9" s="39" t="n">
        <v>-109.4</v>
      </c>
      <c r="G9" s="10" t="n">
        <f aca="false">($E$3*$E$4*F9*(10^(-9)))/$C$4</f>
        <v>-0.001988721336</v>
      </c>
      <c r="H9" s="22"/>
      <c r="I9" s="23"/>
      <c r="J9" s="24"/>
      <c r="K9" s="25"/>
      <c r="L9" s="18"/>
      <c r="S9" s="40" t="n">
        <f aca="false">G9+0.0034</f>
        <v>0.001411278664</v>
      </c>
      <c r="T9" s="0" t="n">
        <f aca="false">(S9+S10)/2*(D9-D10)</f>
        <v>-0.00441080486018682</v>
      </c>
    </row>
    <row r="10" customFormat="false" ht="13.5" hidden="false" customHeight="false" outlineLevel="0" collapsed="false">
      <c r="A10" s="39" t="n">
        <v>0.5</v>
      </c>
      <c r="B10" s="39" t="n">
        <v>-26.6</v>
      </c>
      <c r="C10" s="21" t="n">
        <f aca="false">B10/$G$3*0.001</f>
        <v>-0.159281437125749</v>
      </c>
      <c r="D10" s="21" t="n">
        <f aca="false">$C$3*C10</f>
        <v>-21.8215568862275</v>
      </c>
      <c r="E10" s="21"/>
      <c r="F10" s="39" t="n">
        <v>-109</v>
      </c>
      <c r="G10" s="10" t="n">
        <f aca="false">($E$3*$E$4*F10*(10^(-9)))/$C$4</f>
        <v>-0.00198144996</v>
      </c>
      <c r="H10" s="22"/>
      <c r="I10" s="23"/>
      <c r="J10" s="24"/>
      <c r="K10" s="25"/>
      <c r="L10" s="18"/>
      <c r="S10" s="40" t="n">
        <f aca="false">G10+0.0034</f>
        <v>0.00141855004</v>
      </c>
      <c r="T10" s="0" t="n">
        <f aca="false">(S10+S11)/2*(D10-D11)</f>
        <v>-0.00665463062464192</v>
      </c>
    </row>
    <row r="11" customFormat="false" ht="13.5" hidden="false" customHeight="false" outlineLevel="0" collapsed="false">
      <c r="A11" s="39" t="n">
        <v>1</v>
      </c>
      <c r="B11" s="39" t="n">
        <v>-21</v>
      </c>
      <c r="C11" s="21" t="n">
        <f aca="false">B11/$G$3*0.001</f>
        <v>-0.125748502994012</v>
      </c>
      <c r="D11" s="21" t="n">
        <f aca="false">$C$3*C11</f>
        <v>-17.2275449101796</v>
      </c>
      <c r="E11" s="21"/>
      <c r="F11" s="39" t="n">
        <v>-105.7</v>
      </c>
      <c r="G11" s="10" t="n">
        <f aca="false">($E$3*$E$4*F11*(10^(-9)))/$C$4</f>
        <v>-0.001921461108</v>
      </c>
      <c r="H11" s="22"/>
      <c r="I11" s="23"/>
      <c r="J11" s="24"/>
      <c r="K11" s="25"/>
      <c r="L11" s="18"/>
      <c r="S11" s="40" t="n">
        <f aca="false">G11+0.0034</f>
        <v>0.001478538892</v>
      </c>
      <c r="T11" s="0" t="n">
        <f aca="false">(S11+S12)/2*(D11-D12)</f>
        <v>-0.0102701077181868</v>
      </c>
    </row>
    <row r="12" customFormat="false" ht="13.5" hidden="false" customHeight="false" outlineLevel="0" collapsed="false">
      <c r="A12" s="39" t="n">
        <v>1.5</v>
      </c>
      <c r="B12" s="39" t="n">
        <v>-12.8</v>
      </c>
      <c r="C12" s="21" t="n">
        <f aca="false">B12/$G$3*0.001</f>
        <v>-0.0766467065868264</v>
      </c>
      <c r="D12" s="21" t="n">
        <f aca="false">$C$3*C12</f>
        <v>-10.5005988023952</v>
      </c>
      <c r="E12" s="21"/>
      <c r="F12" s="39" t="n">
        <v>-100.4</v>
      </c>
      <c r="G12" s="10" t="n">
        <f aca="false">($E$3*$E$4*F12*(10^(-9)))/$C$4</f>
        <v>-0.001825115376</v>
      </c>
      <c r="H12" s="22"/>
      <c r="I12" s="23"/>
      <c r="J12" s="24"/>
      <c r="K12" s="25"/>
      <c r="L12" s="18"/>
      <c r="S12" s="40" t="n">
        <f aca="false">G12+0.0034</f>
        <v>0.001574884624</v>
      </c>
      <c r="T12" s="0" t="n">
        <f aca="false">(S12+S13)/2*(D12-D13)</f>
        <v>-0.0124829702867222</v>
      </c>
    </row>
    <row r="13" customFormat="false" ht="13.5" hidden="false" customHeight="false" outlineLevel="0" collapsed="false">
      <c r="A13" s="39" t="n">
        <v>2</v>
      </c>
      <c r="B13" s="39" t="n">
        <v>-3.7</v>
      </c>
      <c r="C13" s="21" t="n">
        <f aca="false">B13/$G$3*0.001</f>
        <v>-0.0221556886227545</v>
      </c>
      <c r="D13" s="21" t="n">
        <f aca="false">$C$3*C13</f>
        <v>-3.03532934131736</v>
      </c>
      <c r="E13" s="21"/>
      <c r="F13" s="39" t="n">
        <v>-89.7</v>
      </c>
      <c r="G13" s="10" t="n">
        <f aca="false">($E$3*$E$4*F13*(10^(-9)))/$C$4</f>
        <v>-0.001630606068</v>
      </c>
      <c r="H13" s="22"/>
      <c r="I13" s="23"/>
      <c r="J13" s="24"/>
      <c r="K13" s="25"/>
      <c r="L13" s="18"/>
      <c r="S13" s="40" t="n">
        <f aca="false">G13+0.0034</f>
        <v>0.001769393932</v>
      </c>
      <c r="T13" s="0" t="n">
        <f aca="false">(S13+S14)/2*(D13-D14)</f>
        <v>-0.00828283854391018</v>
      </c>
    </row>
    <row r="14" customFormat="false" ht="13.5" hidden="false" customHeight="false" outlineLevel="0" collapsed="false">
      <c r="A14" s="39" t="n">
        <v>2.5</v>
      </c>
      <c r="B14" s="39" t="n">
        <v>1.8</v>
      </c>
      <c r="C14" s="21" t="n">
        <f aca="false">B14/$G$3*0.001</f>
        <v>0.0107784431137725</v>
      </c>
      <c r="D14" s="21" t="n">
        <f aca="false">$C$3*C14</f>
        <v>1.47664670658683</v>
      </c>
      <c r="E14" s="21"/>
      <c r="F14" s="39" t="n">
        <v>-82.4</v>
      </c>
      <c r="G14" s="10" t="n">
        <f aca="false">($E$3*$E$4*F14*(10^(-9)))/$C$4</f>
        <v>-0.001497903456</v>
      </c>
      <c r="H14" s="22"/>
      <c r="I14" s="23"/>
      <c r="J14" s="24"/>
      <c r="K14" s="25"/>
      <c r="L14" s="18"/>
      <c r="S14" s="40" t="n">
        <f aca="false">G14+0.0034</f>
        <v>0.001902096544</v>
      </c>
      <c r="T14" s="0" t="n">
        <f aca="false">(S14+S15)/2*(D14-D15)</f>
        <v>-0.00927690651611018</v>
      </c>
    </row>
    <row r="15" customFormat="false" ht="13.5" hidden="false" customHeight="false" outlineLevel="0" collapsed="false">
      <c r="A15" s="39" t="n">
        <v>3</v>
      </c>
      <c r="B15" s="39" t="n">
        <v>7.4</v>
      </c>
      <c r="C15" s="21" t="n">
        <f aca="false">B15/$G$3*0.001</f>
        <v>0.044311377245509</v>
      </c>
      <c r="D15" s="21" t="n">
        <f aca="false">$C$3*C15</f>
        <v>6.07065868263473</v>
      </c>
      <c r="E15" s="21"/>
      <c r="F15" s="39" t="n">
        <v>-69.5</v>
      </c>
      <c r="G15" s="10" t="n">
        <f aca="false">($E$3*$E$4*F15*(10^(-9)))/$C$4</f>
        <v>-0.00126340158</v>
      </c>
      <c r="H15" s="22"/>
      <c r="I15" s="23"/>
      <c r="J15" s="24"/>
      <c r="K15" s="25"/>
      <c r="L15" s="18"/>
      <c r="S15" s="40" t="n">
        <f aca="false">G15+0.0034</f>
        <v>0.00213659842</v>
      </c>
      <c r="T15" s="0" t="n">
        <f aca="false">(S15+S16)/2*(D15-D16)</f>
        <v>-0.00673143923722635</v>
      </c>
    </row>
    <row r="16" customFormat="false" ht="13.5" hidden="false" customHeight="false" outlineLevel="0" collapsed="false">
      <c r="A16" s="39" t="n">
        <v>3.5</v>
      </c>
      <c r="B16" s="39" t="n">
        <v>11</v>
      </c>
      <c r="C16" s="21" t="n">
        <f aca="false">B16/$G$3*0.001</f>
        <v>0.0658682634730539</v>
      </c>
      <c r="D16" s="21" t="n">
        <f aca="false">$C$3*C16</f>
        <v>9.02395209580838</v>
      </c>
      <c r="E16" s="21"/>
      <c r="F16" s="39" t="n">
        <v>-53.8</v>
      </c>
      <c r="G16" s="10" t="n">
        <f aca="false">($E$3*$E$4*F16*(10^(-9)))/$C$4</f>
        <v>-0.000978000072</v>
      </c>
      <c r="H16" s="22"/>
      <c r="I16" s="23"/>
      <c r="J16" s="24"/>
      <c r="K16" s="25"/>
      <c r="L16" s="18"/>
      <c r="S16" s="40" t="n">
        <f aca="false">G16+0.0034</f>
        <v>0.002421999928</v>
      </c>
      <c r="T16" s="0" t="n">
        <f aca="false">(S16+S17)/2*(D16-D17)</f>
        <v>-0.0049743816466491</v>
      </c>
    </row>
    <row r="17" customFormat="false" ht="13.5" hidden="false" customHeight="false" outlineLevel="0" collapsed="false">
      <c r="A17" s="39" t="n">
        <v>4</v>
      </c>
      <c r="B17" s="39" t="n">
        <v>13.4</v>
      </c>
      <c r="C17" s="21" t="n">
        <f aca="false">B17/$G$3*0.001</f>
        <v>0.0802395209580838</v>
      </c>
      <c r="D17" s="21" t="n">
        <f aca="false">$C$3*C17</f>
        <v>10.9928143712575</v>
      </c>
      <c r="E17" s="21"/>
      <c r="F17" s="39" t="n">
        <v>-42.3</v>
      </c>
      <c r="G17" s="10" t="n">
        <f aca="false">($E$3*$E$4*F17*(10^(-9)))/$C$4</f>
        <v>-0.000768948012</v>
      </c>
      <c r="H17" s="22"/>
      <c r="I17" s="23"/>
      <c r="J17" s="24"/>
      <c r="K17" s="25"/>
      <c r="L17" s="18"/>
      <c r="S17" s="40" t="n">
        <f aca="false">G17+0.0034</f>
        <v>0.002631051988</v>
      </c>
      <c r="T17" s="0" t="n">
        <f aca="false">(S17+S18)/2*(D17-D18)</f>
        <v>-0.00365388139983713</v>
      </c>
    </row>
    <row r="18" customFormat="false" ht="13.5" hidden="false" customHeight="false" outlineLevel="0" collapsed="false">
      <c r="A18" s="39" t="n">
        <v>4.5</v>
      </c>
      <c r="B18" s="39" t="n">
        <v>15</v>
      </c>
      <c r="C18" s="21" t="n">
        <f aca="false">B18/$G$3*0.001</f>
        <v>0.0898203592814371</v>
      </c>
      <c r="D18" s="21" t="n">
        <f aca="false">$C$3*C18</f>
        <v>12.3053892215569</v>
      </c>
      <c r="E18" s="21"/>
      <c r="F18" s="39" t="n">
        <v>-25.5</v>
      </c>
      <c r="G18" s="10" t="n">
        <f aca="false">($E$3*$E$4*F18*(10^(-9)))/$C$4</f>
        <v>-0.00046355022</v>
      </c>
      <c r="H18" s="22"/>
      <c r="I18" s="23"/>
      <c r="J18" s="24"/>
      <c r="K18" s="25"/>
      <c r="L18" s="18"/>
      <c r="S18" s="40" t="n">
        <f aca="false">G18+0.0034</f>
        <v>0.00293644978</v>
      </c>
      <c r="T18" s="0" t="n">
        <f aca="false">(S18+S19)/2*(D18-D19)</f>
        <v>-0.00328962864763233</v>
      </c>
    </row>
    <row r="19" customFormat="false" ht="13.5" hidden="false" customHeight="false" outlineLevel="0" collapsed="false">
      <c r="A19" s="39" t="n">
        <v>5</v>
      </c>
      <c r="B19" s="39" t="n">
        <v>16.3</v>
      </c>
      <c r="C19" s="21" t="n">
        <f aca="false">B19/$G$3*0.001</f>
        <v>0.0976047904191617</v>
      </c>
      <c r="D19" s="21" t="n">
        <f aca="false">$C$3*C19</f>
        <v>13.3718562874252</v>
      </c>
      <c r="E19" s="21"/>
      <c r="F19" s="39" t="n">
        <v>-9.2</v>
      </c>
      <c r="G19" s="10" t="n">
        <f aca="false">($E$3*$E$4*F19*(10^(-9)))/$C$4</f>
        <v>-0.000167241648</v>
      </c>
      <c r="H19" s="27"/>
      <c r="I19" s="19"/>
      <c r="J19" s="25"/>
      <c r="K19" s="17"/>
      <c r="L19" s="18"/>
      <c r="S19" s="40" t="n">
        <f aca="false">G19+0.0034</f>
        <v>0.003232758352</v>
      </c>
      <c r="T19" s="0" t="n">
        <f aca="false">(S19+S20)/2*(D19-D20)</f>
        <v>-0.00388716388578922</v>
      </c>
    </row>
    <row r="20" customFormat="false" ht="13.5" hidden="false" customHeight="false" outlineLevel="0" collapsed="false">
      <c r="A20" s="39" t="n">
        <v>5.5</v>
      </c>
      <c r="B20" s="39" t="n">
        <v>17.7</v>
      </c>
      <c r="C20" s="21" t="n">
        <f aca="false">B20/$G$3*0.001</f>
        <v>0.105988023952096</v>
      </c>
      <c r="D20" s="21" t="n">
        <f aca="false">$C$3*C20</f>
        <v>14.5203592814371</v>
      </c>
      <c r="E20" s="21"/>
      <c r="F20" s="39" t="n">
        <v>7.5</v>
      </c>
      <c r="G20" s="10" t="n">
        <f aca="false">($E$3*$E$4*F20*(10^(-9)))/$C$4</f>
        <v>0.0001363383</v>
      </c>
      <c r="H20" s="27"/>
      <c r="I20" s="19"/>
      <c r="J20" s="25"/>
      <c r="K20" s="17"/>
      <c r="L20" s="18"/>
      <c r="S20" s="40" t="n">
        <f aca="false">G20+0.0034</f>
        <v>0.0035363383</v>
      </c>
      <c r="T20" s="0" t="n">
        <f aca="false">(S20+S21)/2*(D20-D21)</f>
        <v>-0.00393714468043233</v>
      </c>
    </row>
    <row r="21" customFormat="false" ht="13.5" hidden="false" customHeight="false" outlineLevel="0" collapsed="false">
      <c r="A21" s="39" t="n">
        <v>6</v>
      </c>
      <c r="B21" s="39" t="n">
        <v>19</v>
      </c>
      <c r="C21" s="21" t="n">
        <f aca="false">B21/$G$3*0.001</f>
        <v>0.11377245508982</v>
      </c>
      <c r="D21" s="21" t="n">
        <f aca="false">$C$3*C21</f>
        <v>15.5868263473054</v>
      </c>
      <c r="E21" s="21"/>
      <c r="F21" s="39" t="n">
        <v>24.6</v>
      </c>
      <c r="G21" s="10" t="n">
        <f aca="false">($E$3*$E$4*F21*(10^(-9)))/$C$4</f>
        <v>0.000447189624</v>
      </c>
      <c r="H21" s="27"/>
      <c r="I21" s="28"/>
      <c r="J21" s="25"/>
      <c r="K21" s="29"/>
      <c r="L21" s="18"/>
      <c r="S21" s="40" t="n">
        <f aca="false">G21+0.0034</f>
        <v>0.003847189624</v>
      </c>
      <c r="T21" s="0" t="n">
        <f aca="false">(S21+S22)/2*(D21-D22)</f>
        <v>-0.00460119123840239</v>
      </c>
    </row>
    <row r="22" customFormat="false" ht="13.5" hidden="false" customHeight="false" outlineLevel="0" collapsed="false">
      <c r="A22" s="39" t="n">
        <v>6.5</v>
      </c>
      <c r="B22" s="39" t="n">
        <v>20.4</v>
      </c>
      <c r="C22" s="21" t="n">
        <f aca="false">B22/$G$3*0.001</f>
        <v>0.122155688622754</v>
      </c>
      <c r="D22" s="21" t="n">
        <f aca="false">$C$3*C22</f>
        <v>16.7353293413174</v>
      </c>
      <c r="E22" s="21"/>
      <c r="F22" s="39" t="n">
        <v>42.1</v>
      </c>
      <c r="G22" s="10" t="n">
        <f aca="false">($E$3*$E$4*F22*(10^(-9)))/$C$4</f>
        <v>0.000765312324</v>
      </c>
      <c r="H22" s="27"/>
      <c r="I22" s="28"/>
      <c r="J22" s="25"/>
      <c r="K22" s="29"/>
      <c r="L22" s="18"/>
      <c r="S22" s="40" t="n">
        <f aca="false">G22+0.0034</f>
        <v>0.004165312324</v>
      </c>
      <c r="T22" s="0" t="n">
        <f aca="false">(S22+S23)/2*(D22-D23)</f>
        <v>-0.00387932829581199</v>
      </c>
    </row>
    <row r="23" customFormat="false" ht="13.5" hidden="false" customHeight="false" outlineLevel="0" collapsed="false">
      <c r="A23" s="39" t="n">
        <v>7</v>
      </c>
      <c r="B23" s="39" t="n">
        <v>21.5</v>
      </c>
      <c r="C23" s="21" t="n">
        <f aca="false">B23/$G$3*0.001</f>
        <v>0.12874251497006</v>
      </c>
      <c r="D23" s="21" t="n">
        <f aca="false">$C$3*C23</f>
        <v>17.6377245508982</v>
      </c>
      <c r="E23" s="21"/>
      <c r="F23" s="39" t="n">
        <v>56.8</v>
      </c>
      <c r="G23" s="10" t="n">
        <f aca="false">($E$3*$E$4*F23*(10^(-9)))/$C$4</f>
        <v>0.001032535392</v>
      </c>
      <c r="H23" s="27"/>
      <c r="I23" s="28"/>
      <c r="J23" s="25"/>
      <c r="K23" s="29"/>
      <c r="L23" s="18"/>
      <c r="S23" s="40" t="n">
        <f aca="false">G23+0.0034</f>
        <v>0.004432535392</v>
      </c>
      <c r="T23" s="0" t="n">
        <f aca="false">(S23+S24)/2*(D23-D24)</f>
        <v>-0.00598386539257484</v>
      </c>
    </row>
    <row r="24" customFormat="false" ht="13.5" hidden="false" customHeight="false" outlineLevel="0" collapsed="false">
      <c r="A24" s="39" t="n">
        <v>7.5</v>
      </c>
      <c r="B24" s="39" t="n">
        <v>23.1</v>
      </c>
      <c r="C24" s="21" t="n">
        <f aca="false">B24/$G$3*0.001</f>
        <v>0.138323353293413</v>
      </c>
      <c r="D24" s="21" t="n">
        <f aca="false">$C$3*C24</f>
        <v>18.9502994011976</v>
      </c>
      <c r="E24" s="21"/>
      <c r="F24" s="39" t="n">
        <v>70.7</v>
      </c>
      <c r="G24" s="10" t="n">
        <f aca="false">($E$3*$E$4*F24*(10^(-9)))/$C$4</f>
        <v>0.001285215708</v>
      </c>
      <c r="H24" s="27"/>
      <c r="I24" s="28"/>
      <c r="J24" s="25"/>
      <c r="K24" s="18"/>
      <c r="L24" s="18"/>
      <c r="S24" s="40" t="n">
        <f aca="false">G24+0.0034</f>
        <v>0.004685215708</v>
      </c>
      <c r="T24" s="0" t="n">
        <f aca="false">(S24+S25)/2*(D24-D25)</f>
        <v>-0.00747560431842874</v>
      </c>
    </row>
    <row r="25" customFormat="false" ht="13.5" hidden="false" customHeight="false" outlineLevel="0" collapsed="false">
      <c r="A25" s="41" t="n">
        <v>8</v>
      </c>
      <c r="B25" s="39" t="n">
        <v>25</v>
      </c>
      <c r="C25" s="21" t="n">
        <f aca="false">B25/$G$3*0.001</f>
        <v>0.149700598802395</v>
      </c>
      <c r="D25" s="21" t="n">
        <f aca="false">$C$3*C25</f>
        <v>20.5089820359281</v>
      </c>
      <c r="E25" s="21"/>
      <c r="F25" s="39" t="n">
        <v>82.9</v>
      </c>
      <c r="G25" s="10" t="n">
        <f aca="false">($E$3*$E$4*F25*(10^(-9)))/$C$4</f>
        <v>0.001506992676</v>
      </c>
      <c r="H25" s="27"/>
      <c r="I25" s="28"/>
      <c r="J25" s="25"/>
      <c r="K25" s="29"/>
      <c r="L25" s="18"/>
      <c r="S25" s="40" t="n">
        <f aca="false">G25+0.0034</f>
        <v>0.004906992676</v>
      </c>
      <c r="T25" s="0" t="n">
        <f aca="false">(S25+S26)/2*(D25-D26)</f>
        <v>-0.00737876808536767</v>
      </c>
    </row>
    <row r="26" customFormat="false" ht="13.5" hidden="false" customHeight="false" outlineLevel="0" collapsed="false">
      <c r="A26" s="41" t="n">
        <v>8.5</v>
      </c>
      <c r="B26" s="39" t="n">
        <v>26.8</v>
      </c>
      <c r="C26" s="21" t="n">
        <f aca="false">B26/$G$3*0.001</f>
        <v>0.160479041916168</v>
      </c>
      <c r="D26" s="21" t="n">
        <f aca="false">$C$3*C26</f>
        <v>21.985628742515</v>
      </c>
      <c r="E26" s="21"/>
      <c r="F26" s="39" t="n">
        <v>92.8</v>
      </c>
      <c r="G26" s="10" t="n">
        <f aca="false">($E$3*$E$4*F26*(10^(-9)))/$C$4</f>
        <v>0.001686959232</v>
      </c>
      <c r="H26" s="27"/>
      <c r="I26" s="25"/>
      <c r="J26" s="25"/>
      <c r="K26" s="18"/>
      <c r="L26" s="18"/>
      <c r="S26" s="40" t="n">
        <f aca="false">G26+0.0034</f>
        <v>0.005086959232</v>
      </c>
      <c r="T26" s="0" t="n">
        <f aca="false">(S26+S27)/2*(D26-D27)</f>
        <v>-0.00845960611554489</v>
      </c>
    </row>
    <row r="27" customFormat="false" ht="13.5" hidden="false" customHeight="false" outlineLevel="0" collapsed="false">
      <c r="A27" s="41" t="n">
        <v>9</v>
      </c>
      <c r="B27" s="39" t="n">
        <v>28.8</v>
      </c>
      <c r="C27" s="21" t="n">
        <f aca="false">B27/$G$3*0.001</f>
        <v>0.172455089820359</v>
      </c>
      <c r="D27" s="21" t="n">
        <f aca="false">$C$3*C27</f>
        <v>23.6263473053892</v>
      </c>
      <c r="E27" s="21"/>
      <c r="F27" s="39" t="n">
        <v>100.4</v>
      </c>
      <c r="G27" s="10" t="n">
        <f aca="false">($E$3*$E$4*F27*(10^(-9)))/$C$4</f>
        <v>0.001825115376</v>
      </c>
      <c r="H27" s="27"/>
      <c r="I27" s="25"/>
      <c r="J27" s="25"/>
      <c r="K27" s="31"/>
      <c r="L27" s="18"/>
      <c r="S27" s="40" t="n">
        <f aca="false">G27+0.0034</f>
        <v>0.005225115376</v>
      </c>
      <c r="T27" s="0" t="n">
        <f aca="false">(S27+S28)/2*(D27-D28)</f>
        <v>-0.00432449966782039</v>
      </c>
    </row>
    <row r="28" customFormat="false" ht="13.5" hidden="false" customHeight="false" outlineLevel="0" collapsed="false">
      <c r="A28" s="39" t="n">
        <v>9.5</v>
      </c>
      <c r="B28" s="39" t="n">
        <v>29.8</v>
      </c>
      <c r="C28" s="21" t="n">
        <f aca="false">B28/$G$3*0.001</f>
        <v>0.178443113772455</v>
      </c>
      <c r="D28" s="21" t="n">
        <f aca="false">$C$3*C28</f>
        <v>24.4467065868263</v>
      </c>
      <c r="E28" s="21"/>
      <c r="F28" s="39" t="n">
        <v>105.5</v>
      </c>
      <c r="G28" s="10" t="n">
        <f aca="false">($E$3*$E$4*F28*(10^(-9)))/$C$4</f>
        <v>0.00191782542</v>
      </c>
      <c r="H28" s="27"/>
      <c r="I28" s="25"/>
      <c r="J28" s="25"/>
      <c r="K28" s="31"/>
      <c r="L28" s="18"/>
      <c r="S28" s="40" t="n">
        <f aca="false">G28+0.0034</f>
        <v>0.00531782542</v>
      </c>
      <c r="T28" s="0" t="n">
        <f aca="false">(S28+S29)/2*(D28-D29)</f>
        <v>0.000876979343664688</v>
      </c>
    </row>
    <row r="29" customFormat="false" ht="13.5" hidden="false" customHeight="false" outlineLevel="0" collapsed="false">
      <c r="A29" s="39" t="n">
        <v>10</v>
      </c>
      <c r="B29" s="39" t="n">
        <v>29.6</v>
      </c>
      <c r="C29" s="21" t="n">
        <f aca="false">B29/$G$3*0.001</f>
        <v>0.177245508982036</v>
      </c>
      <c r="D29" s="21" t="n">
        <f aca="false">$C$3*C29</f>
        <v>24.2826347305389</v>
      </c>
      <c r="E29" s="21"/>
      <c r="F29" s="39" t="n">
        <v>108.5</v>
      </c>
      <c r="G29" s="10" t="n">
        <f aca="false">($E$3*$E$4*F29*(10^(-9)))/$C$4</f>
        <v>0.00197236074</v>
      </c>
      <c r="H29" s="27"/>
      <c r="I29" s="25"/>
      <c r="J29" s="25"/>
      <c r="K29" s="31"/>
      <c r="L29" s="18"/>
      <c r="S29" s="40" t="n">
        <f aca="false">G29+0.0034</f>
        <v>0.00537236074</v>
      </c>
      <c r="T29" s="0" t="n">
        <f aca="false">(S29+S30)/2*(D29-D30)</f>
        <v>0.0132128502776766</v>
      </c>
    </row>
    <row r="30" customFormat="false" ht="13.5" hidden="false" customHeight="false" outlineLevel="0" collapsed="false">
      <c r="A30" s="39" t="n">
        <v>10.5</v>
      </c>
      <c r="B30" s="39" t="n">
        <v>26.6</v>
      </c>
      <c r="C30" s="21" t="n">
        <f aca="false">B30/$G$3*0.001</f>
        <v>0.159281437125749</v>
      </c>
      <c r="D30" s="21" t="n">
        <f aca="false">$C$3*C30</f>
        <v>21.8215568862275</v>
      </c>
      <c r="E30" s="21"/>
      <c r="F30" s="39" t="n">
        <v>108.1</v>
      </c>
      <c r="G30" s="10" t="n">
        <f aca="false">($E$3*$E$4*F30*(10^(-9)))/$C$4</f>
        <v>0.001965089364</v>
      </c>
      <c r="H30" s="27"/>
      <c r="I30" s="25"/>
      <c r="J30" s="25"/>
      <c r="K30" s="31"/>
      <c r="S30" s="40" t="n">
        <f aca="false">G30+0.0034</f>
        <v>0.005365089364</v>
      </c>
      <c r="T30" s="0" t="n">
        <f aca="false">(S30+S31)/2*(D30-D31)</f>
        <v>0.028881263447109</v>
      </c>
    </row>
    <row r="31" customFormat="false" ht="13.5" hidden="false" customHeight="false" outlineLevel="0" collapsed="false">
      <c r="A31" s="39" t="n">
        <v>11</v>
      </c>
      <c r="B31" s="39" t="n">
        <v>20</v>
      </c>
      <c r="C31" s="21" t="n">
        <f aca="false">B31/$G$3*0.001</f>
        <v>0.119760479041916</v>
      </c>
      <c r="D31" s="21" t="n">
        <f aca="false">$C$3*C31</f>
        <v>16.4071856287425</v>
      </c>
      <c r="E31" s="21"/>
      <c r="F31" s="39" t="n">
        <v>104.7</v>
      </c>
      <c r="G31" s="10" t="n">
        <f aca="false">($E$3*$E$4*F31*(10^(-9)))/$C$4</f>
        <v>0.001903282668</v>
      </c>
      <c r="H31" s="27"/>
      <c r="I31" s="25"/>
      <c r="J31" s="25"/>
      <c r="K31" s="31"/>
      <c r="S31" s="40" t="n">
        <f aca="false">G31+0.0034</f>
        <v>0.005303282668</v>
      </c>
      <c r="T31" s="0" t="n">
        <f aca="false">(S31+S32)/2*(D31-D32)</f>
        <v>0.0365934601621377</v>
      </c>
    </row>
    <row r="32" customFormat="false" ht="13.5" hidden="false" customHeight="false" outlineLevel="0" collapsed="false">
      <c r="A32" s="39" t="n">
        <v>11.5</v>
      </c>
      <c r="B32" s="39" t="n">
        <v>11.5</v>
      </c>
      <c r="C32" s="21" t="n">
        <f aca="false">B32/$G$3*0.001</f>
        <v>0.0688622754491018</v>
      </c>
      <c r="D32" s="21" t="n">
        <f aca="false">$C$3*C32</f>
        <v>9.43413173652695</v>
      </c>
      <c r="E32" s="21"/>
      <c r="F32" s="39" t="n">
        <v>98.6</v>
      </c>
      <c r="G32" s="10" t="n">
        <f aca="false">($E$3*$E$4*F32*(10^(-9)))/$C$4</f>
        <v>0.001792394184</v>
      </c>
      <c r="H32" s="27"/>
      <c r="I32" s="25"/>
      <c r="J32" s="25"/>
      <c r="K32" s="25"/>
      <c r="S32" s="40" t="n">
        <f aca="false">G32+0.0034</f>
        <v>0.005192394184</v>
      </c>
      <c r="T32" s="0" t="n">
        <f aca="false">(S32+S33)/2*(D32-D33)</f>
        <v>0.0327947194334228</v>
      </c>
    </row>
    <row r="33" customFormat="false" ht="13.5" hidden="false" customHeight="false" outlineLevel="0" collapsed="false">
      <c r="A33" s="39" t="n">
        <v>12</v>
      </c>
      <c r="B33" s="39" t="n">
        <v>3.7</v>
      </c>
      <c r="C33" s="21" t="n">
        <f aca="false">B33/$G$3*0.001</f>
        <v>0.0221556886227545</v>
      </c>
      <c r="D33" s="21" t="n">
        <f aca="false">$C$3*C33</f>
        <v>3.03532934131736</v>
      </c>
      <c r="E33" s="21"/>
      <c r="F33" s="39" t="n">
        <v>91.2</v>
      </c>
      <c r="G33" s="10" t="n">
        <f aca="false">($E$3*$E$4*F33*(10^(-9)))/$C$4</f>
        <v>0.001657873728</v>
      </c>
      <c r="H33" s="27"/>
      <c r="I33" s="25"/>
      <c r="J33" s="25"/>
      <c r="K33" s="25"/>
      <c r="S33" s="40" t="n">
        <f aca="false">G33+0.0034</f>
        <v>0.005057873728</v>
      </c>
      <c r="T33" s="0" t="n">
        <f aca="false">(S33+S34)/2*(D33-D34)</f>
        <v>0.0272755739343245</v>
      </c>
    </row>
    <row r="34" customFormat="false" ht="13.5" hidden="false" customHeight="false" outlineLevel="0" collapsed="false">
      <c r="A34" s="39" t="n">
        <v>12.5</v>
      </c>
      <c r="B34" s="39" t="n">
        <v>-3</v>
      </c>
      <c r="C34" s="21" t="n">
        <f aca="false">B34/$G$3*0.001</f>
        <v>-0.0179640718562874</v>
      </c>
      <c r="D34" s="21" t="n">
        <f aca="false">$C$3*C34</f>
        <v>-2.46107784431138</v>
      </c>
      <c r="E34" s="21"/>
      <c r="F34" s="39" t="n">
        <v>80.7</v>
      </c>
      <c r="G34" s="10" t="n">
        <f aca="false">($E$3*$E$4*F34*(10^(-9)))/$C$4</f>
        <v>0.001467000108</v>
      </c>
      <c r="H34" s="1"/>
      <c r="J34" s="25"/>
      <c r="K34" s="25"/>
      <c r="S34" s="40" t="n">
        <f aca="false">G34+0.0034</f>
        <v>0.004867000108</v>
      </c>
      <c r="T34" s="0" t="n">
        <f aca="false">(S34+S35)/2*(D34-D35)</f>
        <v>0.0199101819346886</v>
      </c>
    </row>
    <row r="35" customFormat="false" ht="13.5" hidden="false" customHeight="false" outlineLevel="0" collapsed="false">
      <c r="A35" s="39" t="n">
        <v>13</v>
      </c>
      <c r="B35" s="39" t="n">
        <v>-8.1</v>
      </c>
      <c r="C35" s="21" t="n">
        <f aca="false">B35/$G$3*0.001</f>
        <v>-0.048502994011976</v>
      </c>
      <c r="D35" s="21" t="n">
        <f aca="false">$C$3*C35</f>
        <v>-6.64491017964072</v>
      </c>
      <c r="E35" s="21"/>
      <c r="F35" s="39" t="n">
        <v>68.8</v>
      </c>
      <c r="G35" s="10" t="n">
        <f aca="false">($E$3*$E$4*F35*(10^(-9)))/$C$4</f>
        <v>0.001250676672</v>
      </c>
      <c r="H35" s="1"/>
      <c r="S35" s="40" t="n">
        <f aca="false">G35+0.0034</f>
        <v>0.004650676672</v>
      </c>
      <c r="T35" s="0" t="n">
        <f aca="false">(S35+S36)/2*(D35-D36)</f>
        <v>0.0133724304792</v>
      </c>
    </row>
    <row r="36" customFormat="false" ht="13.5" hidden="false" customHeight="false" outlineLevel="0" collapsed="false">
      <c r="A36" s="39" t="n">
        <v>13.5</v>
      </c>
      <c r="B36" s="39" t="n">
        <v>-11.7</v>
      </c>
      <c r="C36" s="21" t="n">
        <f aca="false">B36/$G$3*0.001</f>
        <v>-0.070059880239521</v>
      </c>
      <c r="D36" s="21" t="n">
        <f aca="false">$C$3*C36</f>
        <v>-9.59820359281437</v>
      </c>
      <c r="E36" s="21"/>
      <c r="F36" s="39" t="n">
        <v>55.3</v>
      </c>
      <c r="G36" s="10" t="n">
        <f aca="false">($E$3*$E$4*F36*(10^(-9)))/$C$4</f>
        <v>0.001005267732</v>
      </c>
      <c r="H36" s="1"/>
      <c r="S36" s="40" t="n">
        <f aca="false">G36+0.0034</f>
        <v>0.004405267732</v>
      </c>
      <c r="T36" s="0" t="n">
        <f aca="false">(S36+S37)/2*(D36-D37)</f>
        <v>0.00840493411521917</v>
      </c>
    </row>
    <row r="37" customFormat="false" ht="13.5" hidden="false" customHeight="false" outlineLevel="0" collapsed="false">
      <c r="A37" s="39" t="n">
        <v>14</v>
      </c>
      <c r="B37" s="39" t="n">
        <v>-14.1</v>
      </c>
      <c r="C37" s="21" t="n">
        <f aca="false">B37/$G$3*0.001</f>
        <v>-0.0844311377245509</v>
      </c>
      <c r="D37" s="21" t="n">
        <f aca="false">$C$3*C37</f>
        <v>-11.5670658682635</v>
      </c>
      <c r="E37" s="21"/>
      <c r="F37" s="39" t="n">
        <v>40.3</v>
      </c>
      <c r="G37" s="10" t="n">
        <f aca="false">($E$3*$E$4*F37*(10^(-9)))/$C$4</f>
        <v>0.000732591132</v>
      </c>
      <c r="H37" s="1"/>
      <c r="S37" s="40" t="n">
        <f aca="false">G37+0.0034</f>
        <v>0.004132591132</v>
      </c>
      <c r="T37" s="0" t="n">
        <f aca="false">(S37+S38)/2*(D37-D38)</f>
        <v>0.0055668793108012</v>
      </c>
    </row>
    <row r="38" customFormat="false" ht="13.5" hidden="false" customHeight="false" outlineLevel="0" collapsed="false">
      <c r="A38" s="39" t="n">
        <v>14.5</v>
      </c>
      <c r="B38" s="39" t="n">
        <v>-15.8</v>
      </c>
      <c r="C38" s="21" t="n">
        <f aca="false">B38/$G$3*0.001</f>
        <v>-0.0946107784431138</v>
      </c>
      <c r="D38" s="21" t="n">
        <f aca="false">$C$3*C38</f>
        <v>-12.9616766467066</v>
      </c>
      <c r="E38" s="21"/>
      <c r="F38" s="39" t="n">
        <v>24.8</v>
      </c>
      <c r="G38" s="10" t="n">
        <f aca="false">($E$3*$E$4*F38*(10^(-9)))/$C$4</f>
        <v>0.000450825312</v>
      </c>
      <c r="H38" s="1"/>
      <c r="S38" s="40" t="n">
        <f aca="false">G38+0.0034</f>
        <v>0.003850825312</v>
      </c>
      <c r="T38" s="0" t="n">
        <f aca="false">(S38+S39)/2*(D38-D39)</f>
        <v>0.00394005268656766</v>
      </c>
    </row>
    <row r="39" customFormat="false" ht="13.5" hidden="false" customHeight="false" outlineLevel="0" collapsed="false">
      <c r="A39" s="39" t="n">
        <v>15</v>
      </c>
      <c r="B39" s="39" t="n">
        <v>-17.1</v>
      </c>
      <c r="C39" s="21" t="n">
        <f aca="false">B39/$G$3*0.001</f>
        <v>-0.102395209580838</v>
      </c>
      <c r="D39" s="21" t="n">
        <f aca="false">$C$3*C39</f>
        <v>-14.0281437125749</v>
      </c>
      <c r="E39" s="21"/>
      <c r="F39" s="39" t="n">
        <v>7.6</v>
      </c>
      <c r="G39" s="10" t="n">
        <f aca="false">($E$3*$E$4*F39*(10^(-9)))/$C$4</f>
        <v>0.000138156144</v>
      </c>
      <c r="H39" s="1"/>
      <c r="S39" s="40" t="n">
        <f aca="false">G39+0.0034</f>
        <v>0.003538156144</v>
      </c>
      <c r="T39" s="0" t="n">
        <f aca="false">(S39+S40)/2*(D39-D40)</f>
        <v>0.00360950932251856</v>
      </c>
    </row>
    <row r="40" customFormat="false" ht="13.5" hidden="false" customHeight="false" outlineLevel="0" collapsed="false">
      <c r="A40" s="39" t="n">
        <v>15.5</v>
      </c>
      <c r="B40" s="39" t="n">
        <v>-18.4</v>
      </c>
      <c r="C40" s="21" t="n">
        <f aca="false">B40/$G$3*0.001</f>
        <v>-0.110179640718563</v>
      </c>
      <c r="D40" s="21" t="n">
        <f aca="false">$C$3*C40</f>
        <v>-15.0946107784431</v>
      </c>
      <c r="E40" s="21"/>
      <c r="F40" s="39" t="n">
        <v>-9.3</v>
      </c>
      <c r="G40" s="10" t="n">
        <f aca="false">($E$3*$E$4*F40*(10^(-9)))/$C$4</f>
        <v>-0.000169059492</v>
      </c>
      <c r="H40" s="1"/>
      <c r="S40" s="40" t="n">
        <f aca="false">G40+0.0034</f>
        <v>0.003230940508</v>
      </c>
      <c r="T40" s="0" t="n">
        <f aca="false">(S40+S41)/2*(D40-D41)</f>
        <v>0.0032799352938479</v>
      </c>
    </row>
    <row r="41" customFormat="false" ht="13.5" hidden="false" customHeight="false" outlineLevel="0" collapsed="false">
      <c r="A41" s="39" t="n">
        <v>16</v>
      </c>
      <c r="B41" s="39" t="n">
        <v>-19.7</v>
      </c>
      <c r="C41" s="21" t="n">
        <f aca="false">B41/$G$3*0.001</f>
        <v>-0.117964071856287</v>
      </c>
      <c r="D41" s="21" t="n">
        <f aca="false">$C$3*C41</f>
        <v>-16.1610778443114</v>
      </c>
      <c r="E41" s="21"/>
      <c r="F41" s="39" t="n">
        <v>-26.4</v>
      </c>
      <c r="G41" s="10" t="n">
        <f aca="false">($E$3*$E$4*F41*(10^(-9)))/$C$4</f>
        <v>-0.000479910816</v>
      </c>
      <c r="H41" s="1"/>
      <c r="I41" s="34" t="s">
        <v>23</v>
      </c>
      <c r="S41" s="40" t="n">
        <f aca="false">G41+0.0034</f>
        <v>0.002920089184</v>
      </c>
      <c r="T41" s="0" t="n">
        <f aca="false">(S41+S42)/2*(D41-D42)</f>
        <v>0.00317209263353774</v>
      </c>
    </row>
    <row r="42" customFormat="false" ht="13.5" hidden="false" customHeight="false" outlineLevel="0" collapsed="false">
      <c r="A42" s="39" t="n">
        <v>16.5</v>
      </c>
      <c r="B42" s="39" t="n">
        <v>-21.1</v>
      </c>
      <c r="C42" s="21" t="n">
        <f aca="false">B42/$G$3*0.001</f>
        <v>-0.126347305389222</v>
      </c>
      <c r="D42" s="21" t="n">
        <f aca="false">$C$3*C42</f>
        <v>-17.3095808383234</v>
      </c>
      <c r="E42" s="21"/>
      <c r="F42" s="39" t="n">
        <v>-43.8</v>
      </c>
      <c r="G42" s="10" t="n">
        <f aca="false">($E$3*$E$4*F42*(10^(-9)))/$C$4</f>
        <v>-0.000796215672</v>
      </c>
      <c r="H42" s="1"/>
      <c r="S42" s="40" t="n">
        <f aca="false">G42+0.0034</f>
        <v>0.002603784328</v>
      </c>
      <c r="T42" s="0" t="n">
        <f aca="false">(S42+S43)/2*(D42-D43)</f>
        <v>0.00243082024285508</v>
      </c>
    </row>
    <row r="43" customFormat="false" ht="13.5" hidden="false" customHeight="false" outlineLevel="0" collapsed="false">
      <c r="A43" s="39" t="n">
        <v>17</v>
      </c>
      <c r="B43" s="39" t="n">
        <v>-22.3</v>
      </c>
      <c r="C43" s="21" t="n">
        <f aca="false">B43/$G$3*0.001</f>
        <v>-0.133532934131737</v>
      </c>
      <c r="D43" s="21" t="n">
        <f aca="false">$C$3*C43</f>
        <v>-18.2940119760479</v>
      </c>
      <c r="E43" s="21"/>
      <c r="F43" s="39" t="n">
        <v>-58.6</v>
      </c>
      <c r="G43" s="10" t="n">
        <f aca="false">($E$3*$E$4*F43*(10^(-9)))/$C$4</f>
        <v>-0.001065256584</v>
      </c>
      <c r="H43" s="1"/>
      <c r="I43" s="34" t="s">
        <v>24</v>
      </c>
      <c r="S43" s="40" t="n">
        <f aca="false">G43+0.0034</f>
        <v>0.002334743416</v>
      </c>
      <c r="T43" s="0" t="n">
        <f aca="false">(S43+S44)/2*(D43-D44)</f>
        <v>0.00254157725199041</v>
      </c>
    </row>
    <row r="44" customFormat="false" ht="13.5" hidden="false" customHeight="false" outlineLevel="0" collapsed="false">
      <c r="A44" s="39" t="n">
        <v>17.5</v>
      </c>
      <c r="B44" s="39" t="n">
        <v>-23.7</v>
      </c>
      <c r="C44" s="21" t="n">
        <f aca="false">B44/$G$3*0.001</f>
        <v>-0.141916167664671</v>
      </c>
      <c r="D44" s="21" t="n">
        <f aca="false">$C$3*C44</f>
        <v>-19.4425149700599</v>
      </c>
      <c r="E44" s="21"/>
      <c r="F44" s="39" t="n">
        <v>-72</v>
      </c>
      <c r="G44" s="10" t="n">
        <f aca="false">($E$3*$E$4*F44*(10^(-9)))/$C$4</f>
        <v>-0.00130884768</v>
      </c>
      <c r="H44" s="1"/>
      <c r="I44" s="34" t="s">
        <v>25</v>
      </c>
      <c r="S44" s="40" t="n">
        <f aca="false">G44+0.0034</f>
        <v>0.00209115232</v>
      </c>
      <c r="T44" s="0" t="n">
        <f aca="false">(S44+S45)/2*(D44-D45)</f>
        <v>0.00277183802919042</v>
      </c>
    </row>
    <row r="45" customFormat="false" ht="13.5" hidden="false" customHeight="false" outlineLevel="0" collapsed="false">
      <c r="A45" s="39" t="n">
        <v>18</v>
      </c>
      <c r="B45" s="39" t="n">
        <v>-25.4</v>
      </c>
      <c r="C45" s="21" t="n">
        <f aca="false">B45/$G$3*0.001</f>
        <v>-0.152095808383233</v>
      </c>
      <c r="D45" s="21" t="n">
        <f aca="false">$C$3*C45</f>
        <v>-20.837125748503</v>
      </c>
      <c r="E45" s="21"/>
      <c r="F45" s="39" t="n">
        <v>-83.4</v>
      </c>
      <c r="G45" s="10" t="n">
        <f aca="false">($E$3*$E$4*F45*(10^(-9)))/$C$4</f>
        <v>-0.001516081896</v>
      </c>
      <c r="H45" s="1"/>
      <c r="S45" s="40" t="n">
        <f aca="false">G45+0.0034</f>
        <v>0.001883918104</v>
      </c>
      <c r="T45" s="0" t="n">
        <f aca="false">(S45+S46)/2*(D45-D46)</f>
        <v>0.00309207512754252</v>
      </c>
    </row>
    <row r="46" customFormat="false" ht="13.5" hidden="false" customHeight="false" outlineLevel="0" collapsed="false">
      <c r="A46" s="39" t="n">
        <v>18.5</v>
      </c>
      <c r="B46" s="39" t="n">
        <v>-27.5</v>
      </c>
      <c r="C46" s="21" t="n">
        <f aca="false">B46/$G$3*0.001</f>
        <v>-0.164670658682635</v>
      </c>
      <c r="D46" s="21" t="n">
        <f aca="false">$C$3*C46</f>
        <v>-22.559880239521</v>
      </c>
      <c r="E46" s="21"/>
      <c r="F46" s="39" t="n">
        <v>-93.2</v>
      </c>
      <c r="G46" s="10" t="n">
        <f aca="false">($E$3*$E$4*F46*(10^(-9)))/$C$4</f>
        <v>-0.001694230608</v>
      </c>
      <c r="H46" s="1"/>
      <c r="S46" s="40" t="n">
        <f aca="false">G46+0.0034</f>
        <v>0.001705769392</v>
      </c>
      <c r="T46" s="0" t="n">
        <f aca="false">(S46+S47)/2*(D46-D47)</f>
        <v>0.00242352563076647</v>
      </c>
    </row>
    <row r="47" customFormat="false" ht="13.5" hidden="false" customHeight="false" outlineLevel="0" collapsed="false">
      <c r="A47" s="39" t="n">
        <v>19</v>
      </c>
      <c r="B47" s="39" t="n">
        <v>-29.3</v>
      </c>
      <c r="C47" s="21" t="n">
        <f aca="false">B47/$G$3*0.001</f>
        <v>-0.175449101796407</v>
      </c>
      <c r="D47" s="21" t="n">
        <f aca="false">$C$3*C47</f>
        <v>-24.0365269461078</v>
      </c>
      <c r="E47" s="21"/>
      <c r="F47" s="39" t="n">
        <v>-100.3</v>
      </c>
      <c r="G47" s="10" t="n">
        <f aca="false">($E$3*$E$4*F47*(10^(-9)))/$C$4</f>
        <v>-0.001823297532</v>
      </c>
      <c r="H47" s="1"/>
      <c r="S47" s="40" t="n">
        <f aca="false">G47+0.0034</f>
        <v>0.001576702468</v>
      </c>
      <c r="T47" s="0" t="n">
        <f aca="false">(S47+S48)/2*(D47-D48)</f>
        <v>0.00125170651815569</v>
      </c>
    </row>
    <row r="48" customFormat="false" ht="13.5" hidden="false" customHeight="false" outlineLevel="0" collapsed="false">
      <c r="A48" s="39" t="n">
        <v>19.5</v>
      </c>
      <c r="B48" s="39" t="n">
        <v>-30.3</v>
      </c>
      <c r="C48" s="21" t="n">
        <f aca="false">B48/$G$3*0.001</f>
        <v>-0.181437125748503</v>
      </c>
      <c r="D48" s="21" t="n">
        <f aca="false">$C$3*C48</f>
        <v>-24.8568862275449</v>
      </c>
      <c r="E48" s="21"/>
      <c r="F48" s="39" t="n">
        <v>-105.9</v>
      </c>
      <c r="G48" s="10" t="n">
        <f aca="false">($E$3*$E$4*F48*(10^(-9)))/$C$4</f>
        <v>-0.001925096796</v>
      </c>
      <c r="H48" s="1"/>
      <c r="S48" s="40" t="n">
        <f aca="false">G48+0.0034</f>
        <v>0.001474903204</v>
      </c>
      <c r="T48" s="0" t="n">
        <f aca="false">(S48+S49)/2*(D48-D49)</f>
        <v>-0.0010741917559042</v>
      </c>
    </row>
    <row r="49" customFormat="false" ht="13.5" hidden="false" customHeight="false" outlineLevel="0" collapsed="false">
      <c r="A49" s="39" t="n">
        <v>20</v>
      </c>
      <c r="B49" s="39" t="n">
        <v>-29.4</v>
      </c>
      <c r="C49" s="21" t="n">
        <f aca="false">B49/$G$3*0.001</f>
        <v>-0.176047904191617</v>
      </c>
      <c r="D49" s="21" t="n">
        <f aca="false">$C$3*C49</f>
        <v>-24.1185628742515</v>
      </c>
      <c r="E49" s="21"/>
      <c r="F49" s="39" t="n">
        <v>-108.1</v>
      </c>
      <c r="G49" s="10" t="n">
        <f aca="false">($E$3*$E$4*F49*(10^(-9)))/$C$4</f>
        <v>-0.001965089364</v>
      </c>
      <c r="H49" s="1"/>
      <c r="S49" s="40" t="n">
        <f aca="false">G49+0.0034</f>
        <v>0.001434910636</v>
      </c>
      <c r="T49" s="0" t="n">
        <f aca="false">SUM(T9:T48)*50</f>
        <v>4.71867261290186</v>
      </c>
    </row>
    <row r="50" customFormat="false" ht="13.5" hidden="false" customHeight="false" outlineLevel="0" collapsed="false">
      <c r="A50" s="21" t="n">
        <v>20.5</v>
      </c>
      <c r="B50" s="21"/>
      <c r="C50" s="21"/>
      <c r="D50" s="21"/>
      <c r="E50" s="21"/>
      <c r="F50" s="21"/>
      <c r="G50" s="1"/>
      <c r="H50" s="1"/>
    </row>
    <row r="51" customFormat="false" ht="13.5" hidden="false" customHeight="false" outlineLevel="0" collapsed="false">
      <c r="A51" s="21" t="n">
        <v>21</v>
      </c>
      <c r="B51" s="21"/>
      <c r="C51" s="21"/>
      <c r="D51" s="21"/>
      <c r="E51" s="21"/>
      <c r="F51" s="21"/>
      <c r="G51" s="1"/>
      <c r="H51" s="1"/>
    </row>
    <row r="52" customFormat="false" ht="12" hidden="false" customHeight="false" outlineLevel="0" collapsed="false">
      <c r="C52" s="33"/>
      <c r="D52" s="33"/>
      <c r="E52" s="33"/>
    </row>
    <row r="53" customFormat="false" ht="12" hidden="false" customHeight="false" outlineLevel="0" collapsed="false">
      <c r="C53" s="33"/>
      <c r="D53" s="33"/>
      <c r="E53" s="33"/>
      <c r="T53" s="0" t="n">
        <f aca="false">0.4/5.15*100</f>
        <v>7.76699029126214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2012-05-16T07:16:36Z</dcterms:created>
  <dc:creator>ta201030</dc:creator>
  <dc:language>ja-JP</dc:language>
  <dcterms:modified xsi:type="dcterms:W3CDTF">2016-07-05T08:34:53Z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