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PlatformIO\Projects\TFT-Meter\doc\"/>
    </mc:Choice>
  </mc:AlternateContent>
  <bookViews>
    <workbookView xWindow="0" yWindow="0" windowWidth="30765" windowHeight="16185"/>
  </bookViews>
  <sheets>
    <sheet name="Oversampling" sheetId="2" r:id="rId1"/>
    <sheet name="Tabelle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2" l="1"/>
  <c r="L37" i="2"/>
  <c r="L38" i="2"/>
  <c r="L39" i="2"/>
  <c r="L40" i="2"/>
  <c r="K36" i="2"/>
  <c r="K37" i="2"/>
  <c r="K38" i="2"/>
  <c r="K39" i="2"/>
  <c r="K40" i="2"/>
  <c r="K35" i="2"/>
  <c r="H36" i="2"/>
  <c r="H37" i="2"/>
  <c r="H38" i="2"/>
  <c r="H39" i="2"/>
  <c r="H40" i="2"/>
  <c r="H35" i="2"/>
  <c r="I36" i="2"/>
  <c r="I37" i="2"/>
  <c r="I38" i="2"/>
  <c r="I39" i="2"/>
  <c r="I40" i="2"/>
  <c r="I35" i="2"/>
  <c r="L35" i="2" s="1"/>
  <c r="F37" i="2"/>
  <c r="F38" i="2"/>
  <c r="F39" i="2"/>
  <c r="F40" i="2"/>
  <c r="F36" i="2"/>
  <c r="J39" i="2"/>
  <c r="G36" i="2"/>
  <c r="G37" i="2"/>
  <c r="G38" i="2"/>
  <c r="G39" i="2"/>
  <c r="G40" i="2"/>
  <c r="G35" i="2"/>
  <c r="B30" i="2"/>
  <c r="C30" i="2" s="1"/>
  <c r="D30" i="2" s="1"/>
  <c r="B29" i="2"/>
  <c r="C29" i="2" s="1"/>
  <c r="D29" i="2" s="1"/>
  <c r="B28" i="2"/>
  <c r="C28" i="2" s="1"/>
  <c r="D28" i="2" s="1"/>
  <c r="B27" i="2"/>
  <c r="C27" i="2" s="1"/>
  <c r="D27" i="2" s="1"/>
  <c r="B26" i="2"/>
  <c r="C26" i="2" s="1"/>
  <c r="D26" i="2" s="1"/>
  <c r="B25" i="2"/>
  <c r="C25" i="2" s="1"/>
  <c r="D25" i="2" s="1"/>
  <c r="B24" i="2"/>
  <c r="C24" i="2" s="1"/>
  <c r="D24" i="2" s="1"/>
  <c r="B19" i="2"/>
  <c r="C19" i="2" s="1"/>
  <c r="B16" i="2"/>
  <c r="C16" i="2" s="1"/>
  <c r="F12" i="2"/>
  <c r="A8" i="2"/>
  <c r="B12" i="2" s="1"/>
  <c r="C12" i="2" s="1"/>
  <c r="E24" i="2" l="1"/>
  <c r="D16" i="2"/>
  <c r="E26" i="2"/>
  <c r="D19" i="2"/>
  <c r="E25" i="2"/>
  <c r="E27" i="2"/>
  <c r="E28" i="2"/>
  <c r="E29" i="2"/>
  <c r="E30" i="2"/>
  <c r="D12" i="2"/>
  <c r="D13" i="2" s="1"/>
  <c r="C13" i="2"/>
  <c r="N36" i="2" l="1"/>
  <c r="N37" i="2"/>
  <c r="N38" i="2"/>
  <c r="N39" i="2"/>
  <c r="N40" i="2"/>
  <c r="N35" i="2"/>
  <c r="D35" i="2"/>
  <c r="O35" i="2" s="1"/>
  <c r="D36" i="2"/>
  <c r="O36" i="2" s="1"/>
  <c r="D37" i="2"/>
  <c r="O37" i="2" s="1"/>
  <c r="D38" i="2"/>
  <c r="O38" i="2" s="1"/>
  <c r="D39" i="2"/>
  <c r="O39" i="2" s="1"/>
  <c r="D40" i="2"/>
  <c r="O40" i="2" s="1"/>
  <c r="J38" i="2" l="1"/>
  <c r="E46" i="2"/>
  <c r="F46" i="2" s="1"/>
  <c r="J37" i="2" l="1"/>
  <c r="F52" i="2"/>
  <c r="G52" i="2" s="1"/>
  <c r="F53" i="2"/>
  <c r="G53" i="2" s="1"/>
  <c r="F57" i="2"/>
  <c r="G57" i="2" s="1"/>
  <c r="F55" i="2"/>
  <c r="G55" i="2" s="1"/>
  <c r="F50" i="2"/>
  <c r="G50" i="2" s="1"/>
  <c r="F56" i="2"/>
  <c r="G56" i="2" s="1"/>
  <c r="F48" i="2"/>
  <c r="G48" i="2" s="1"/>
  <c r="F54" i="2"/>
  <c r="G54" i="2" s="1"/>
  <c r="F51" i="2"/>
  <c r="G51" i="2" s="1"/>
  <c r="F49" i="2"/>
  <c r="G49" i="2" s="1"/>
  <c r="J36" i="2" l="1"/>
  <c r="J35" i="2" l="1"/>
</calcChain>
</file>

<file path=xl/sharedStrings.xml><?xml version="1.0" encoding="utf-8"?>
<sst xmlns="http://schemas.openxmlformats.org/spreadsheetml/2006/main" count="79" uniqueCount="65">
  <si>
    <t>Oversampling</t>
  </si>
  <si>
    <t>Samples/div</t>
  </si>
  <si>
    <t>Kontrolle</t>
  </si>
  <si>
    <t>Sollte 96 sein,</t>
  </si>
  <si>
    <t>da Grafik 288 Pixel breit ist</t>
  </si>
  <si>
    <t>Bereich</t>
  </si>
  <si>
    <t>&gt; 2 kHz</t>
  </si>
  <si>
    <t>1..2 kHz</t>
  </si>
  <si>
    <t>500..1000 Hz</t>
  </si>
  <si>
    <t>250..500 Hz</t>
  </si>
  <si>
    <t>125..250 Hz</t>
  </si>
  <si>
    <t>&lt; 125 Hz</t>
  </si>
  <si>
    <t>Scope ms/div</t>
  </si>
  <si>
    <t>ADC</t>
  </si>
  <si>
    <t>ADC Scaling</t>
  </si>
  <si>
    <t>Level Range</t>
  </si>
  <si>
    <t>Max</t>
  </si>
  <si>
    <t>Range/raw</t>
  </si>
  <si>
    <t>float adcScalingPP[10] = {</t>
  </si>
  <si>
    <t>};</t>
  </si>
  <si>
    <t>Rezipr.</t>
  </si>
  <si>
    <t>Div3 = HIGH</t>
  </si>
  <si>
    <t>Raw ADC @ 1Vpp</t>
  </si>
  <si>
    <t>Full Scale</t>
  </si>
  <si>
    <t>Buffer min.</t>
  </si>
  <si>
    <t>Digitale Filter nach Make: 6/2022</t>
  </si>
  <si>
    <t>Für 6/12dB Lowpass, Highpass, Sinus-Oszillator und Biquad-Bandpass</t>
  </si>
  <si>
    <t>Eingabefelder</t>
  </si>
  <si>
    <t>Ergebnisse</t>
  </si>
  <si>
    <t>Zwischenergebnise</t>
  </si>
  <si>
    <t>Samplingrate fs, Hz</t>
  </si>
  <si>
    <t>Festkomma-Shift (Anzahl Bits)</t>
  </si>
  <si>
    <t>für Integer-Routinen</t>
  </si>
  <si>
    <t>t (1/fs)</t>
  </si>
  <si>
    <t>Multiplikator k</t>
  </si>
  <si>
    <t>Grenzfrequenz fg, Hz</t>
  </si>
  <si>
    <t>k1</t>
  </si>
  <si>
    <t>k2</t>
  </si>
  <si>
    <t>k2 Näherung 2*pi*(fg/fs)</t>
  </si>
  <si>
    <t>(Float)</t>
  </si>
  <si>
    <t>(Integer, Festkomma-Shift)</t>
  </si>
  <si>
    <t>Faktor k2 (Float)</t>
  </si>
  <si>
    <t>Grenzfrequenz Hz</t>
  </si>
  <si>
    <t>Faktor k2 (Integer, Festkomma-Shift)</t>
  </si>
  <si>
    <t>Verwendung von Shifts anstelle von Multiplikationen</t>
  </si>
  <si>
    <t>Shifts</t>
  </si>
  <si>
    <t>-ln(k1)</t>
  </si>
  <si>
    <t>fg</t>
  </si>
  <si>
    <t>min. Frequenz =32,7 Hz, tp = 30,58 ms</t>
  </si>
  <si>
    <t>Periode (ms)</t>
  </si>
  <si>
    <t>min. Frequ.</t>
  </si>
  <si>
    <t>Perioden</t>
  </si>
  <si>
    <t>Sample</t>
  </si>
  <si>
    <t>x-fach</t>
  </si>
  <si>
    <t>Sample-Step</t>
  </si>
  <si>
    <t>Samplng</t>
  </si>
  <si>
    <t>Frequ.</t>
  </si>
  <si>
    <t>Samples/Per.</t>
  </si>
  <si>
    <t>max. Frequ.</t>
  </si>
  <si>
    <t>bei fmax</t>
  </si>
  <si>
    <t>bei fmin</t>
  </si>
  <si>
    <t>reicht für fmin</t>
  </si>
  <si>
    <t>reicht für fmax</t>
  </si>
  <si>
    <t>Array:</t>
  </si>
  <si>
    <t>Scope/Frequenzzähler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</si>
</sst>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000"/>
    <numFmt numFmtId="170" formatCode="0.0000000"/>
  </numFmts>
  <fonts count="1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0" fontId="4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4" fillId="6" borderId="0" xfId="0" applyFont="1" applyFill="1" applyAlignment="1">
      <alignment horizontal="left"/>
    </xf>
    <xf numFmtId="0" fontId="2" fillId="3" borderId="1" xfId="2" applyAlignment="1">
      <alignment horizontal="left"/>
    </xf>
    <xf numFmtId="2" fontId="0" fillId="0" borderId="0" xfId="0" applyNumberFormat="1" applyAlignment="1">
      <alignment horizontal="left"/>
    </xf>
    <xf numFmtId="170" fontId="0" fillId="0" borderId="0" xfId="0" applyNumberFormat="1" applyAlignment="1">
      <alignment horizontal="left"/>
    </xf>
    <xf numFmtId="169" fontId="0" fillId="6" borderId="0" xfId="0" applyNumberFormat="1" applyFill="1" applyAlignment="1">
      <alignment horizontal="left"/>
    </xf>
    <xf numFmtId="0" fontId="0" fillId="6" borderId="0" xfId="0" quotePrefix="1" applyFill="1" applyAlignment="1">
      <alignment horizontal="left"/>
    </xf>
    <xf numFmtId="170" fontId="3" fillId="0" borderId="0" xfId="0" applyNumberFormat="1" applyFont="1" applyAlignment="1">
      <alignment horizontal="left"/>
    </xf>
    <xf numFmtId="0" fontId="1" fillId="2" borderId="0" xfId="1" applyAlignment="1">
      <alignment horizontal="left"/>
    </xf>
    <xf numFmtId="0" fontId="5" fillId="0" borderId="0" xfId="0" applyFont="1" applyAlignment="1">
      <alignment vertical="center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7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10" borderId="0" xfId="0" applyFont="1" applyFill="1" applyAlignment="1">
      <alignment horizontal="left"/>
    </xf>
    <xf numFmtId="0" fontId="4" fillId="0" borderId="0" xfId="0" applyFont="1"/>
    <xf numFmtId="0" fontId="10" fillId="0" borderId="0" xfId="0" applyFont="1" applyAlignment="1">
      <alignment horizontal="left"/>
    </xf>
    <xf numFmtId="2" fontId="4" fillId="10" borderId="0" xfId="0" applyNumberFormat="1" applyFont="1" applyFill="1" applyAlignment="1">
      <alignment horizontal="left"/>
    </xf>
    <xf numFmtId="0" fontId="10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/>
    </xf>
    <xf numFmtId="2" fontId="0" fillId="8" borderId="0" xfId="0" applyNumberFormat="1" applyFill="1" applyAlignment="1">
      <alignment horizontal="left"/>
    </xf>
    <xf numFmtId="2" fontId="0" fillId="5" borderId="0" xfId="0" applyNumberFormat="1" applyFill="1" applyAlignment="1">
      <alignment horizontal="left"/>
    </xf>
    <xf numFmtId="0" fontId="11" fillId="0" borderId="0" xfId="0" applyFont="1" applyAlignment="1">
      <alignment horizontal="left"/>
    </xf>
    <xf numFmtId="0" fontId="4" fillId="10" borderId="0" xfId="0" quotePrefix="1" applyFont="1" applyFill="1" applyAlignment="1">
      <alignment horizontal="left"/>
    </xf>
  </cellXfs>
  <cellStyles count="3">
    <cellStyle name="Eingabe" xfId="2" builtinId="20"/>
    <cellStyle name="Neutral" xfId="1" builtinId="28"/>
    <cellStyle name="Standard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Tabelle1!$A$1:$A$128</c:f>
              <c:numCache>
                <c:formatCode>General</c:formatCode>
                <c:ptCount val="128"/>
                <c:pt idx="0">
                  <c:v>205</c:v>
                </c:pt>
                <c:pt idx="1">
                  <c:v>1142</c:v>
                </c:pt>
                <c:pt idx="2">
                  <c:v>2063</c:v>
                </c:pt>
                <c:pt idx="3">
                  <c:v>2960</c:v>
                </c:pt>
                <c:pt idx="4">
                  <c:v>3787</c:v>
                </c:pt>
                <c:pt idx="5">
                  <c:v>4549</c:v>
                </c:pt>
                <c:pt idx="6">
                  <c:v>5243</c:v>
                </c:pt>
                <c:pt idx="7">
                  <c:v>5839</c:v>
                </c:pt>
                <c:pt idx="8">
                  <c:v>6325</c:v>
                </c:pt>
                <c:pt idx="9">
                  <c:v>6720</c:v>
                </c:pt>
                <c:pt idx="10">
                  <c:v>6996</c:v>
                </c:pt>
                <c:pt idx="11">
                  <c:v>7138</c:v>
                </c:pt>
                <c:pt idx="12">
                  <c:v>7169</c:v>
                </c:pt>
                <c:pt idx="13">
                  <c:v>7071</c:v>
                </c:pt>
                <c:pt idx="14">
                  <c:v>6846</c:v>
                </c:pt>
                <c:pt idx="15">
                  <c:v>6509</c:v>
                </c:pt>
                <c:pt idx="16">
                  <c:v>6060</c:v>
                </c:pt>
                <c:pt idx="17">
                  <c:v>5500</c:v>
                </c:pt>
                <c:pt idx="18">
                  <c:v>4864</c:v>
                </c:pt>
                <c:pt idx="19">
                  <c:v>4116</c:v>
                </c:pt>
                <c:pt idx="20">
                  <c:v>3299</c:v>
                </c:pt>
                <c:pt idx="21">
                  <c:v>2442</c:v>
                </c:pt>
                <c:pt idx="22">
                  <c:v>1529</c:v>
                </c:pt>
                <c:pt idx="23">
                  <c:v>584</c:v>
                </c:pt>
                <c:pt idx="24">
                  <c:v>-350</c:v>
                </c:pt>
                <c:pt idx="25">
                  <c:v>-1287</c:v>
                </c:pt>
                <c:pt idx="26">
                  <c:v>-2224</c:v>
                </c:pt>
                <c:pt idx="27">
                  <c:v>-3106</c:v>
                </c:pt>
                <c:pt idx="28">
                  <c:v>-3937</c:v>
                </c:pt>
                <c:pt idx="29">
                  <c:v>-4708</c:v>
                </c:pt>
                <c:pt idx="30">
                  <c:v>-5388</c:v>
                </c:pt>
                <c:pt idx="31">
                  <c:v>-5992</c:v>
                </c:pt>
                <c:pt idx="32">
                  <c:v>-6495</c:v>
                </c:pt>
                <c:pt idx="33">
                  <c:v>-6875</c:v>
                </c:pt>
                <c:pt idx="34">
                  <c:v>-7145</c:v>
                </c:pt>
                <c:pt idx="35">
                  <c:v>-7300</c:v>
                </c:pt>
                <c:pt idx="36">
                  <c:v>-7315</c:v>
                </c:pt>
                <c:pt idx="37">
                  <c:v>-7214</c:v>
                </c:pt>
                <c:pt idx="38">
                  <c:v>-7006</c:v>
                </c:pt>
                <c:pt idx="39">
                  <c:v>-6665</c:v>
                </c:pt>
                <c:pt idx="40">
                  <c:v>-6205</c:v>
                </c:pt>
                <c:pt idx="41">
                  <c:v>-5652</c:v>
                </c:pt>
                <c:pt idx="42">
                  <c:v>-4994</c:v>
                </c:pt>
                <c:pt idx="43">
                  <c:v>-4251</c:v>
                </c:pt>
                <c:pt idx="44">
                  <c:v>-3460</c:v>
                </c:pt>
                <c:pt idx="45">
                  <c:v>-2594</c:v>
                </c:pt>
                <c:pt idx="46">
                  <c:v>-1688</c:v>
                </c:pt>
                <c:pt idx="47">
                  <c:v>-750</c:v>
                </c:pt>
                <c:pt idx="48">
                  <c:v>208</c:v>
                </c:pt>
                <c:pt idx="49">
                  <c:v>1144</c:v>
                </c:pt>
                <c:pt idx="50">
                  <c:v>2058</c:v>
                </c:pt>
                <c:pt idx="51">
                  <c:v>2959</c:v>
                </c:pt>
                <c:pt idx="52">
                  <c:v>3790</c:v>
                </c:pt>
                <c:pt idx="53">
                  <c:v>4538</c:v>
                </c:pt>
                <c:pt idx="54">
                  <c:v>5231</c:v>
                </c:pt>
                <c:pt idx="55">
                  <c:v>5835</c:v>
                </c:pt>
                <c:pt idx="56">
                  <c:v>6327</c:v>
                </c:pt>
                <c:pt idx="57">
                  <c:v>6714</c:v>
                </c:pt>
                <c:pt idx="58">
                  <c:v>6984</c:v>
                </c:pt>
                <c:pt idx="59">
                  <c:v>7133</c:v>
                </c:pt>
                <c:pt idx="60">
                  <c:v>7158</c:v>
                </c:pt>
                <c:pt idx="61">
                  <c:v>7060</c:v>
                </c:pt>
                <c:pt idx="62">
                  <c:v>6844</c:v>
                </c:pt>
                <c:pt idx="63">
                  <c:v>6505</c:v>
                </c:pt>
                <c:pt idx="64">
                  <c:v>6060</c:v>
                </c:pt>
                <c:pt idx="65">
                  <c:v>5501</c:v>
                </c:pt>
                <c:pt idx="66">
                  <c:v>4851</c:v>
                </c:pt>
                <c:pt idx="67">
                  <c:v>4117</c:v>
                </c:pt>
                <c:pt idx="68">
                  <c:v>3304</c:v>
                </c:pt>
                <c:pt idx="69">
                  <c:v>2431</c:v>
                </c:pt>
                <c:pt idx="70">
                  <c:v>1528</c:v>
                </c:pt>
                <c:pt idx="71">
                  <c:v>595</c:v>
                </c:pt>
                <c:pt idx="72">
                  <c:v>-362</c:v>
                </c:pt>
                <c:pt idx="73">
                  <c:v>-1307</c:v>
                </c:pt>
                <c:pt idx="74">
                  <c:v>-2223</c:v>
                </c:pt>
                <c:pt idx="75">
                  <c:v>-3100</c:v>
                </c:pt>
                <c:pt idx="76">
                  <c:v>-3939</c:v>
                </c:pt>
                <c:pt idx="77">
                  <c:v>-4709</c:v>
                </c:pt>
                <c:pt idx="78">
                  <c:v>-5394</c:v>
                </c:pt>
                <c:pt idx="79">
                  <c:v>-6003</c:v>
                </c:pt>
                <c:pt idx="80">
                  <c:v>-6500</c:v>
                </c:pt>
                <c:pt idx="81">
                  <c:v>-6877</c:v>
                </c:pt>
                <c:pt idx="82">
                  <c:v>-7153</c:v>
                </c:pt>
                <c:pt idx="83">
                  <c:v>-7301</c:v>
                </c:pt>
                <c:pt idx="84">
                  <c:v>-7321</c:v>
                </c:pt>
                <c:pt idx="85">
                  <c:v>-7220</c:v>
                </c:pt>
                <c:pt idx="86">
                  <c:v>-7003</c:v>
                </c:pt>
                <c:pt idx="87">
                  <c:v>-6670</c:v>
                </c:pt>
                <c:pt idx="88">
                  <c:v>-6215</c:v>
                </c:pt>
                <c:pt idx="89">
                  <c:v>-5651</c:v>
                </c:pt>
                <c:pt idx="90">
                  <c:v>-4995</c:v>
                </c:pt>
                <c:pt idx="91">
                  <c:v>-4267</c:v>
                </c:pt>
                <c:pt idx="92">
                  <c:v>-3462</c:v>
                </c:pt>
                <c:pt idx="93">
                  <c:v>-2601</c:v>
                </c:pt>
                <c:pt idx="94">
                  <c:v>-1690</c:v>
                </c:pt>
                <c:pt idx="95">
                  <c:v>-740</c:v>
                </c:pt>
                <c:pt idx="96">
                  <c:v>210</c:v>
                </c:pt>
                <c:pt idx="97">
                  <c:v>1143</c:v>
                </c:pt>
                <c:pt idx="98">
                  <c:v>2068</c:v>
                </c:pt>
                <c:pt idx="99">
                  <c:v>2949</c:v>
                </c:pt>
                <c:pt idx="100">
                  <c:v>3783</c:v>
                </c:pt>
                <c:pt idx="101">
                  <c:v>4552</c:v>
                </c:pt>
                <c:pt idx="102">
                  <c:v>5236</c:v>
                </c:pt>
                <c:pt idx="103">
                  <c:v>5844</c:v>
                </c:pt>
                <c:pt idx="104">
                  <c:v>6352</c:v>
                </c:pt>
                <c:pt idx="105">
                  <c:v>6734</c:v>
                </c:pt>
                <c:pt idx="106">
                  <c:v>7001</c:v>
                </c:pt>
                <c:pt idx="107">
                  <c:v>7149</c:v>
                </c:pt>
                <c:pt idx="108">
                  <c:v>7182</c:v>
                </c:pt>
                <c:pt idx="109">
                  <c:v>7086</c:v>
                </c:pt>
                <c:pt idx="110">
                  <c:v>6867</c:v>
                </c:pt>
                <c:pt idx="111">
                  <c:v>6526</c:v>
                </c:pt>
                <c:pt idx="112">
                  <c:v>6077</c:v>
                </c:pt>
                <c:pt idx="113">
                  <c:v>5521</c:v>
                </c:pt>
                <c:pt idx="114">
                  <c:v>4872</c:v>
                </c:pt>
                <c:pt idx="115">
                  <c:v>4141</c:v>
                </c:pt>
                <c:pt idx="116">
                  <c:v>3324</c:v>
                </c:pt>
                <c:pt idx="117">
                  <c:v>2463</c:v>
                </c:pt>
                <c:pt idx="118">
                  <c:v>1555</c:v>
                </c:pt>
                <c:pt idx="119">
                  <c:v>619</c:v>
                </c:pt>
                <c:pt idx="120">
                  <c:v>-333</c:v>
                </c:pt>
                <c:pt idx="121">
                  <c:v>-1271</c:v>
                </c:pt>
                <c:pt idx="122">
                  <c:v>-2183</c:v>
                </c:pt>
                <c:pt idx="123">
                  <c:v>-3072</c:v>
                </c:pt>
                <c:pt idx="124">
                  <c:v>-3911</c:v>
                </c:pt>
                <c:pt idx="125">
                  <c:v>-4682</c:v>
                </c:pt>
                <c:pt idx="126">
                  <c:v>-5373</c:v>
                </c:pt>
                <c:pt idx="127">
                  <c:v>-5970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A-4C32-8340-6B7428E1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345248"/>
        <c:axId val="1341322784"/>
      </c:lineChart>
      <c:catAx>
        <c:axId val="134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1322784"/>
        <c:crosses val="autoZero"/>
        <c:auto val="1"/>
        <c:lblAlgn val="ctr"/>
        <c:lblOffset val="100"/>
        <c:noMultiLvlLbl val="0"/>
      </c:catAx>
      <c:valAx>
        <c:axId val="13413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13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8600174978129328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Tabelle1!$B$1:$B$128</c:f>
              <c:numCache>
                <c:formatCode>General</c:formatCode>
                <c:ptCount val="128"/>
                <c:pt idx="0">
                  <c:v>855</c:v>
                </c:pt>
                <c:pt idx="1">
                  <c:v>616</c:v>
                </c:pt>
                <c:pt idx="2">
                  <c:v>344</c:v>
                </c:pt>
                <c:pt idx="3">
                  <c:v>62</c:v>
                </c:pt>
                <c:pt idx="4">
                  <c:v>-250</c:v>
                </c:pt>
                <c:pt idx="5">
                  <c:v>-501</c:v>
                </c:pt>
                <c:pt idx="6">
                  <c:v>-737</c:v>
                </c:pt>
                <c:pt idx="7">
                  <c:v>-971</c:v>
                </c:pt>
                <c:pt idx="8">
                  <c:v>-1108</c:v>
                </c:pt>
                <c:pt idx="9">
                  <c:v>-1209</c:v>
                </c:pt>
                <c:pt idx="10">
                  <c:v>-1222</c:v>
                </c:pt>
                <c:pt idx="11">
                  <c:v>-1190</c:v>
                </c:pt>
                <c:pt idx="12">
                  <c:v>-1080</c:v>
                </c:pt>
                <c:pt idx="13">
                  <c:v>-914</c:v>
                </c:pt>
                <c:pt idx="14">
                  <c:v>-681</c:v>
                </c:pt>
                <c:pt idx="15">
                  <c:v>-441</c:v>
                </c:pt>
                <c:pt idx="16">
                  <c:v>-136</c:v>
                </c:pt>
                <c:pt idx="17">
                  <c:v>150</c:v>
                </c:pt>
                <c:pt idx="18">
                  <c:v>427</c:v>
                </c:pt>
                <c:pt idx="19">
                  <c:v>665</c:v>
                </c:pt>
                <c:pt idx="20">
                  <c:v>894</c:v>
                </c:pt>
                <c:pt idx="21">
                  <c:v>1095</c:v>
                </c:pt>
                <c:pt idx="22">
                  <c:v>1208</c:v>
                </c:pt>
                <c:pt idx="23">
                  <c:v>1271</c:v>
                </c:pt>
                <c:pt idx="24">
                  <c:v>1244</c:v>
                </c:pt>
                <c:pt idx="25">
                  <c:v>1132</c:v>
                </c:pt>
                <c:pt idx="26">
                  <c:v>983</c:v>
                </c:pt>
                <c:pt idx="27">
                  <c:v>759</c:v>
                </c:pt>
                <c:pt idx="28">
                  <c:v>506</c:v>
                </c:pt>
                <c:pt idx="29">
                  <c:v>243</c:v>
                </c:pt>
                <c:pt idx="30">
                  <c:v>-54</c:v>
                </c:pt>
                <c:pt idx="31">
                  <c:v>-329</c:v>
                </c:pt>
                <c:pt idx="32">
                  <c:v>-596</c:v>
                </c:pt>
                <c:pt idx="33">
                  <c:v>-846</c:v>
                </c:pt>
                <c:pt idx="34">
                  <c:v>-1031</c:v>
                </c:pt>
                <c:pt idx="35">
                  <c:v>-1167</c:v>
                </c:pt>
                <c:pt idx="36">
                  <c:v>-1222</c:v>
                </c:pt>
                <c:pt idx="37">
                  <c:v>-1223</c:v>
                </c:pt>
                <c:pt idx="38">
                  <c:v>-1165</c:v>
                </c:pt>
                <c:pt idx="39">
                  <c:v>-1026</c:v>
                </c:pt>
                <c:pt idx="40">
                  <c:v>-843</c:v>
                </c:pt>
                <c:pt idx="41">
                  <c:v>-603</c:v>
                </c:pt>
                <c:pt idx="42">
                  <c:v>-338</c:v>
                </c:pt>
                <c:pt idx="43">
                  <c:v>-56</c:v>
                </c:pt>
                <c:pt idx="44">
                  <c:v>247</c:v>
                </c:pt>
                <c:pt idx="45">
                  <c:v>525</c:v>
                </c:pt>
                <c:pt idx="46">
                  <c:v>770</c:v>
                </c:pt>
                <c:pt idx="47">
                  <c:v>978</c:v>
                </c:pt>
                <c:pt idx="48">
                  <c:v>1143</c:v>
                </c:pt>
                <c:pt idx="49">
                  <c:v>1246</c:v>
                </c:pt>
                <c:pt idx="50">
                  <c:v>1271</c:v>
                </c:pt>
                <c:pt idx="51">
                  <c:v>1216</c:v>
                </c:pt>
                <c:pt idx="52">
                  <c:v>1095</c:v>
                </c:pt>
                <c:pt idx="53">
                  <c:v>920</c:v>
                </c:pt>
                <c:pt idx="54">
                  <c:v>694</c:v>
                </c:pt>
                <c:pt idx="55">
                  <c:v>429</c:v>
                </c:pt>
                <c:pt idx="56">
                  <c:v>151</c:v>
                </c:pt>
                <c:pt idx="57">
                  <c:v>-137</c:v>
                </c:pt>
                <c:pt idx="58">
                  <c:v>-423</c:v>
                </c:pt>
                <c:pt idx="59">
                  <c:v>-688</c:v>
                </c:pt>
                <c:pt idx="60">
                  <c:v>-907</c:v>
                </c:pt>
                <c:pt idx="61">
                  <c:v>-1078</c:v>
                </c:pt>
                <c:pt idx="62">
                  <c:v>-1193</c:v>
                </c:pt>
                <c:pt idx="63">
                  <c:v>-1226</c:v>
                </c:pt>
                <c:pt idx="64">
                  <c:v>-1209</c:v>
                </c:pt>
                <c:pt idx="65">
                  <c:v>-1119</c:v>
                </c:pt>
                <c:pt idx="66">
                  <c:v>-969</c:v>
                </c:pt>
                <c:pt idx="67">
                  <c:v>-748</c:v>
                </c:pt>
                <c:pt idx="68">
                  <c:v>-500</c:v>
                </c:pt>
                <c:pt idx="69">
                  <c:v>-228</c:v>
                </c:pt>
                <c:pt idx="70">
                  <c:v>61</c:v>
                </c:pt>
                <c:pt idx="71">
                  <c:v>348</c:v>
                </c:pt>
                <c:pt idx="72">
                  <c:v>603</c:v>
                </c:pt>
                <c:pt idx="73">
                  <c:v>842</c:v>
                </c:pt>
                <c:pt idx="74">
                  <c:v>1037</c:v>
                </c:pt>
                <c:pt idx="75">
                  <c:v>1198</c:v>
                </c:pt>
                <c:pt idx="76">
                  <c:v>1281</c:v>
                </c:pt>
                <c:pt idx="77">
                  <c:v>1271</c:v>
                </c:pt>
                <c:pt idx="78">
                  <c:v>1179</c:v>
                </c:pt>
                <c:pt idx="79">
                  <c:v>1015</c:v>
                </c:pt>
                <c:pt idx="80">
                  <c:v>821</c:v>
                </c:pt>
                <c:pt idx="81">
                  <c:v>578</c:v>
                </c:pt>
                <c:pt idx="82">
                  <c:v>311</c:v>
                </c:pt>
                <c:pt idx="83">
                  <c:v>33</c:v>
                </c:pt>
                <c:pt idx="84">
                  <c:v>-265</c:v>
                </c:pt>
                <c:pt idx="85">
                  <c:v>-535</c:v>
                </c:pt>
                <c:pt idx="86">
                  <c:v>-792</c:v>
                </c:pt>
                <c:pt idx="87">
                  <c:v>-990</c:v>
                </c:pt>
                <c:pt idx="88">
                  <c:v>-1144</c:v>
                </c:pt>
                <c:pt idx="89">
                  <c:v>-1225</c:v>
                </c:pt>
                <c:pt idx="90">
                  <c:v>-1241</c:v>
                </c:pt>
                <c:pt idx="91">
                  <c:v>-1168</c:v>
                </c:pt>
                <c:pt idx="92">
                  <c:v>-1059</c:v>
                </c:pt>
                <c:pt idx="93">
                  <c:v>-900</c:v>
                </c:pt>
                <c:pt idx="94">
                  <c:v>-649</c:v>
                </c:pt>
                <c:pt idx="95">
                  <c:v>-393</c:v>
                </c:pt>
                <c:pt idx="96">
                  <c:v>-104</c:v>
                </c:pt>
                <c:pt idx="97">
                  <c:v>170</c:v>
                </c:pt>
                <c:pt idx="98">
                  <c:v>461</c:v>
                </c:pt>
                <c:pt idx="99">
                  <c:v>724</c:v>
                </c:pt>
                <c:pt idx="100">
                  <c:v>929</c:v>
                </c:pt>
                <c:pt idx="101">
                  <c:v>1106</c:v>
                </c:pt>
                <c:pt idx="102">
                  <c:v>1234</c:v>
                </c:pt>
                <c:pt idx="103">
                  <c:v>1264</c:v>
                </c:pt>
                <c:pt idx="104">
                  <c:v>1234</c:v>
                </c:pt>
                <c:pt idx="105">
                  <c:v>1137</c:v>
                </c:pt>
                <c:pt idx="106">
                  <c:v>962</c:v>
                </c:pt>
                <c:pt idx="107">
                  <c:v>741</c:v>
                </c:pt>
                <c:pt idx="108">
                  <c:v>495</c:v>
                </c:pt>
                <c:pt idx="109">
                  <c:v>228</c:v>
                </c:pt>
                <c:pt idx="110">
                  <c:v>-73</c:v>
                </c:pt>
                <c:pt idx="111">
                  <c:v>-361</c:v>
                </c:pt>
                <c:pt idx="112">
                  <c:v>-622</c:v>
                </c:pt>
                <c:pt idx="113">
                  <c:v>-873</c:v>
                </c:pt>
                <c:pt idx="114">
                  <c:v>-1049</c:v>
                </c:pt>
                <c:pt idx="115">
                  <c:v>-1178</c:v>
                </c:pt>
                <c:pt idx="116">
                  <c:v>-1236</c:v>
                </c:pt>
                <c:pt idx="117">
                  <c:v>-1224</c:v>
                </c:pt>
                <c:pt idx="118">
                  <c:v>-1138</c:v>
                </c:pt>
                <c:pt idx="119">
                  <c:v>-1004</c:v>
                </c:pt>
                <c:pt idx="120">
                  <c:v>-820</c:v>
                </c:pt>
                <c:pt idx="121">
                  <c:v>-578</c:v>
                </c:pt>
                <c:pt idx="122">
                  <c:v>-291</c:v>
                </c:pt>
                <c:pt idx="123">
                  <c:v>7</c:v>
                </c:pt>
                <c:pt idx="124">
                  <c:v>293</c:v>
                </c:pt>
                <c:pt idx="125">
                  <c:v>550</c:v>
                </c:pt>
                <c:pt idx="126">
                  <c:v>774</c:v>
                </c:pt>
                <c:pt idx="127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1-45F0-A329-E5249070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279296"/>
        <c:axId val="1348281376"/>
      </c:lineChart>
      <c:catAx>
        <c:axId val="134827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8281376"/>
        <c:crosses val="autoZero"/>
        <c:auto val="1"/>
        <c:lblAlgn val="ctr"/>
        <c:lblOffset val="100"/>
        <c:noMultiLvlLbl val="0"/>
      </c:catAx>
      <c:valAx>
        <c:axId val="13482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827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13</xdr:row>
      <xdr:rowOff>161926</xdr:rowOff>
    </xdr:from>
    <xdr:to>
      <xdr:col>12</xdr:col>
      <xdr:colOff>464194</xdr:colOff>
      <xdr:row>23</xdr:row>
      <xdr:rowOff>85725</xdr:rowOff>
    </xdr:to>
    <xdr:pic>
      <xdr:nvPicPr>
        <xdr:cNvPr id="6" name="Grafik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2705101"/>
          <a:ext cx="4855219" cy="1828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266700</xdr:colOff>
      <xdr:row>1</xdr:row>
      <xdr:rowOff>0</xdr:rowOff>
    </xdr:from>
    <xdr:to>
      <xdr:col>13</xdr:col>
      <xdr:colOff>438150</xdr:colOff>
      <xdr:row>12</xdr:row>
      <xdr:rowOff>95250</xdr:rowOff>
    </xdr:to>
    <xdr:pic>
      <xdr:nvPicPr>
        <xdr:cNvPr id="7" name="Grafik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57175"/>
          <a:ext cx="5715000" cy="2190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80962</xdr:rowOff>
    </xdr:from>
    <xdr:to>
      <xdr:col>19</xdr:col>
      <xdr:colOff>457200</xdr:colOff>
      <xdr:row>16</xdr:row>
      <xdr:rowOff>28575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561974</xdr:colOff>
      <xdr:row>16</xdr:row>
      <xdr:rowOff>128586</xdr:rowOff>
    </xdr:from>
    <xdr:to>
      <xdr:col>19</xdr:col>
      <xdr:colOff>466725</xdr:colOff>
      <xdr:row>42</xdr:row>
      <xdr:rowOff>85725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workbookViewId="0">
      <selection activeCell="E13" sqref="E13"/>
    </sheetView>
  </sheetViews>
  <sheetFormatPr baseColWidth="10" defaultRowHeight="15" x14ac:dyDescent="0.25"/>
  <cols>
    <col min="1" max="1" width="13.140625" style="1" customWidth="1"/>
    <col min="2" max="2" width="11.28515625" style="1" customWidth="1"/>
    <col min="3" max="3" width="12.5703125" style="1" customWidth="1"/>
    <col min="4" max="4" width="16.85546875" style="1" customWidth="1"/>
    <col min="5" max="5" width="14" style="1" customWidth="1"/>
    <col min="6" max="6" width="13.140625" style="1" customWidth="1"/>
    <col min="7" max="13" width="13.85546875" style="1" customWidth="1"/>
    <col min="14" max="14" width="15.42578125" style="1" customWidth="1"/>
    <col min="15" max="16384" width="11.42578125" style="1"/>
  </cols>
  <sheetData>
    <row r="1" spans="1:18" ht="20.25" x14ac:dyDescent="0.3">
      <c r="A1" s="22" t="s">
        <v>25</v>
      </c>
      <c r="G1"/>
      <c r="I1"/>
      <c r="J1"/>
      <c r="K1"/>
      <c r="L1"/>
      <c r="M1"/>
      <c r="N1"/>
      <c r="O1"/>
      <c r="P1"/>
      <c r="Q1"/>
      <c r="R1"/>
    </row>
    <row r="2" spans="1:18" x14ac:dyDescent="0.25">
      <c r="A2" s="23" t="s">
        <v>26</v>
      </c>
      <c r="B2"/>
      <c r="C2"/>
      <c r="D2"/>
      <c r="E2"/>
      <c r="F2"/>
      <c r="I2"/>
      <c r="J2"/>
      <c r="K2"/>
      <c r="L2"/>
      <c r="M2"/>
      <c r="N2"/>
      <c r="O2"/>
      <c r="P2"/>
      <c r="Q2"/>
      <c r="R2"/>
    </row>
    <row r="3" spans="1:18" x14ac:dyDescent="0.25">
      <c r="A3"/>
      <c r="B3"/>
      <c r="C3"/>
      <c r="D3"/>
      <c r="E3"/>
      <c r="F3"/>
      <c r="I3"/>
      <c r="J3"/>
      <c r="K3"/>
      <c r="L3"/>
      <c r="M3"/>
      <c r="N3"/>
      <c r="O3"/>
      <c r="P3"/>
      <c r="Q3"/>
      <c r="R3"/>
    </row>
    <row r="4" spans="1:18" x14ac:dyDescent="0.25">
      <c r="A4" s="17" t="s">
        <v>27</v>
      </c>
      <c r="B4" s="24" t="s">
        <v>28</v>
      </c>
      <c r="C4" s="5" t="s">
        <v>29</v>
      </c>
      <c r="D4" s="5"/>
      <c r="E4"/>
      <c r="F4"/>
      <c r="G4"/>
      <c r="I4"/>
      <c r="J4"/>
      <c r="K4"/>
      <c r="L4"/>
      <c r="M4"/>
      <c r="N4"/>
      <c r="O4"/>
      <c r="P4"/>
      <c r="Q4"/>
      <c r="R4"/>
    </row>
    <row r="5" spans="1:18" x14ac:dyDescent="0.25">
      <c r="A5"/>
      <c r="B5"/>
      <c r="C5"/>
      <c r="D5"/>
      <c r="E5"/>
      <c r="F5"/>
      <c r="G5"/>
      <c r="I5"/>
      <c r="J5"/>
      <c r="K5"/>
      <c r="L5"/>
      <c r="M5"/>
      <c r="N5"/>
      <c r="O5"/>
      <c r="P5"/>
      <c r="Q5"/>
      <c r="R5"/>
    </row>
    <row r="6" spans="1:18" x14ac:dyDescent="0.25">
      <c r="A6" s="2" t="s">
        <v>30</v>
      </c>
      <c r="B6"/>
      <c r="C6" s="25" t="s">
        <v>31</v>
      </c>
      <c r="D6"/>
      <c r="E6"/>
      <c r="F6"/>
      <c r="G6"/>
      <c r="I6"/>
      <c r="J6"/>
      <c r="K6"/>
      <c r="L6"/>
      <c r="M6"/>
      <c r="N6"/>
      <c r="O6"/>
      <c r="P6"/>
      <c r="Q6"/>
      <c r="R6"/>
    </row>
    <row r="7" spans="1:18" x14ac:dyDescent="0.25">
      <c r="A7" s="17">
        <v>48000</v>
      </c>
      <c r="B7"/>
      <c r="C7" s="17">
        <v>8</v>
      </c>
      <c r="D7" t="s">
        <v>32</v>
      </c>
      <c r="E7"/>
      <c r="F7"/>
      <c r="G7"/>
      <c r="I7"/>
      <c r="J7"/>
      <c r="K7"/>
      <c r="L7"/>
      <c r="M7"/>
      <c r="N7"/>
      <c r="O7"/>
      <c r="P7"/>
      <c r="Q7"/>
      <c r="R7"/>
    </row>
    <row r="8" spans="1:18" x14ac:dyDescent="0.25">
      <c r="A8" s="5">
        <f>1/A7</f>
        <v>2.0833333333333333E-5</v>
      </c>
      <c r="B8" s="26" t="s">
        <v>33</v>
      </c>
      <c r="C8"/>
      <c r="D8"/>
      <c r="E8"/>
      <c r="F8"/>
      <c r="G8"/>
      <c r="I8"/>
      <c r="J8"/>
      <c r="K8"/>
      <c r="L8"/>
      <c r="M8"/>
      <c r="N8"/>
      <c r="O8"/>
      <c r="P8"/>
      <c r="Q8"/>
      <c r="R8"/>
    </row>
    <row r="9" spans="1:18" x14ac:dyDescent="0.25">
      <c r="A9"/>
      <c r="B9"/>
      <c r="C9"/>
      <c r="D9"/>
      <c r="E9"/>
      <c r="F9"/>
      <c r="G9"/>
      <c r="I9"/>
      <c r="J9"/>
      <c r="K9"/>
      <c r="L9"/>
      <c r="M9"/>
      <c r="N9"/>
      <c r="O9"/>
      <c r="P9"/>
      <c r="Q9"/>
      <c r="R9"/>
    </row>
    <row r="10" spans="1:18" x14ac:dyDescent="0.25">
      <c r="A10"/>
      <c r="B10" s="26"/>
      <c r="C10" s="2" t="s">
        <v>34</v>
      </c>
      <c r="D10"/>
      <c r="F10"/>
      <c r="G10"/>
      <c r="I10"/>
      <c r="J10"/>
      <c r="K10"/>
      <c r="L10"/>
      <c r="M10"/>
      <c r="N10"/>
      <c r="O10"/>
      <c r="P10"/>
      <c r="Q10"/>
      <c r="R10"/>
    </row>
    <row r="11" spans="1:18" x14ac:dyDescent="0.25">
      <c r="A11" s="2" t="s">
        <v>35</v>
      </c>
      <c r="C11" s="26" t="s">
        <v>36</v>
      </c>
      <c r="D11" s="23" t="s">
        <v>37</v>
      </c>
      <c r="F11" s="25" t="s">
        <v>38</v>
      </c>
      <c r="G11"/>
      <c r="I11"/>
      <c r="J11"/>
      <c r="K11"/>
      <c r="L11"/>
      <c r="M11"/>
      <c r="N11"/>
      <c r="O11"/>
      <c r="P11"/>
      <c r="Q11"/>
      <c r="R11"/>
    </row>
    <row r="12" spans="1:18" x14ac:dyDescent="0.25">
      <c r="A12" s="17">
        <v>500</v>
      </c>
      <c r="B12" s="5">
        <f>-(2*PI()*A12*A8)</f>
        <v>-6.5449846949787352E-2</v>
      </c>
      <c r="C12" s="5">
        <f>EXP(B12)</f>
        <v>0.9366460212365959</v>
      </c>
      <c r="D12" s="24">
        <f>1-C12</f>
        <v>6.3353978763404095E-2</v>
      </c>
      <c r="E12" s="1" t="s">
        <v>39</v>
      </c>
      <c r="F12" s="24">
        <f>2*PI()*A12/$A$7</f>
        <v>6.5449846949787352E-2</v>
      </c>
      <c r="G12"/>
      <c r="I12"/>
      <c r="J12"/>
      <c r="K12"/>
      <c r="L12"/>
      <c r="M12"/>
      <c r="N12"/>
      <c r="O12"/>
      <c r="P12"/>
      <c r="Q12"/>
      <c r="R12"/>
    </row>
    <row r="13" spans="1:18" x14ac:dyDescent="0.25">
      <c r="A13"/>
      <c r="B13"/>
      <c r="C13" s="5">
        <f>ROUND(C12*2^$C$7,0)</f>
        <v>240</v>
      </c>
      <c r="D13" s="24">
        <f>ROUND(D12*2^$C$7,0)</f>
        <v>16</v>
      </c>
      <c r="E13" t="s">
        <v>40</v>
      </c>
      <c r="F13"/>
      <c r="G13"/>
      <c r="I13"/>
      <c r="J13"/>
      <c r="K13"/>
      <c r="L13"/>
      <c r="M13"/>
      <c r="N13"/>
      <c r="O13"/>
      <c r="P13"/>
      <c r="Q13"/>
      <c r="R13"/>
    </row>
    <row r="14" spans="1:18" x14ac:dyDescent="0.25">
      <c r="A14"/>
      <c r="B14"/>
      <c r="C14"/>
      <c r="D14"/>
      <c r="E14"/>
      <c r="I14"/>
      <c r="J14"/>
      <c r="K14"/>
      <c r="L14"/>
      <c r="M14"/>
      <c r="N14"/>
      <c r="O14"/>
      <c r="P14"/>
      <c r="Q14"/>
      <c r="R14"/>
    </row>
    <row r="15" spans="1:18" x14ac:dyDescent="0.25">
      <c r="A15" s="23" t="s">
        <v>41</v>
      </c>
      <c r="D15" s="2" t="s">
        <v>42</v>
      </c>
      <c r="E15"/>
      <c r="I15"/>
      <c r="J15"/>
      <c r="K15"/>
      <c r="L15"/>
      <c r="M15"/>
      <c r="N15"/>
      <c r="O15"/>
      <c r="P15"/>
      <c r="Q15"/>
      <c r="R15"/>
    </row>
    <row r="16" spans="1:18" x14ac:dyDescent="0.25">
      <c r="A16" s="17">
        <v>0.1</v>
      </c>
      <c r="B16" s="5">
        <f>1-A16</f>
        <v>0.9</v>
      </c>
      <c r="C16" s="5">
        <f>-LN(B16)</f>
        <v>0.10536051565782628</v>
      </c>
      <c r="D16" s="27">
        <f>C16/(2*PI()*$A$8)</f>
        <v>804.8950499353964</v>
      </c>
      <c r="I16"/>
      <c r="J16"/>
      <c r="K16"/>
      <c r="L16"/>
      <c r="M16"/>
      <c r="N16"/>
      <c r="O16"/>
      <c r="P16"/>
      <c r="Q16"/>
      <c r="R16"/>
    </row>
    <row r="17" spans="1:18" x14ac:dyDescent="0.25">
      <c r="A17"/>
      <c r="B17"/>
      <c r="C17"/>
      <c r="D17"/>
      <c r="E17"/>
      <c r="F17"/>
      <c r="I17"/>
      <c r="J17"/>
      <c r="K17"/>
      <c r="L17"/>
      <c r="M17"/>
      <c r="N17"/>
      <c r="O17"/>
      <c r="P17"/>
      <c r="Q17"/>
      <c r="R17"/>
    </row>
    <row r="18" spans="1:18" x14ac:dyDescent="0.25">
      <c r="A18" s="23" t="s">
        <v>43</v>
      </c>
      <c r="D18" s="2" t="s">
        <v>42</v>
      </c>
      <c r="E18"/>
      <c r="F18"/>
      <c r="I18"/>
      <c r="J18"/>
      <c r="K18"/>
      <c r="L18"/>
      <c r="M18"/>
      <c r="N18"/>
      <c r="O18"/>
      <c r="P18"/>
      <c r="Q18"/>
      <c r="R18"/>
    </row>
    <row r="19" spans="1:18" x14ac:dyDescent="0.25">
      <c r="A19" s="17">
        <v>65</v>
      </c>
      <c r="B19" s="5">
        <f>1-(A19/2^$C$7)</f>
        <v>0.74609375</v>
      </c>
      <c r="C19" s="5">
        <f>-LN(B19)</f>
        <v>0.29290401643293262</v>
      </c>
      <c r="D19" s="27">
        <f>C19/(2*PI()*$A$8)</f>
        <v>2237.6218592050068</v>
      </c>
      <c r="E19"/>
      <c r="F19"/>
      <c r="I19"/>
      <c r="J19"/>
      <c r="K19"/>
      <c r="L19"/>
      <c r="M19"/>
      <c r="N19"/>
      <c r="O19"/>
      <c r="P19"/>
      <c r="Q19"/>
      <c r="R19"/>
    </row>
    <row r="20" spans="1:18" x14ac:dyDescent="0.25">
      <c r="A20"/>
      <c r="B20"/>
      <c r="C20"/>
      <c r="D20"/>
      <c r="E20"/>
      <c r="F20"/>
      <c r="I20"/>
      <c r="J20"/>
      <c r="K20"/>
      <c r="L20"/>
      <c r="M20"/>
      <c r="N20"/>
      <c r="O20"/>
      <c r="P20"/>
      <c r="Q20"/>
      <c r="R20"/>
    </row>
    <row r="21" spans="1:18" x14ac:dyDescent="0.25">
      <c r="A21"/>
      <c r="B21"/>
      <c r="C21"/>
      <c r="D21"/>
      <c r="E21"/>
      <c r="I21"/>
      <c r="J21"/>
      <c r="K21"/>
      <c r="L21"/>
      <c r="M21"/>
      <c r="N21"/>
      <c r="O21"/>
      <c r="P21"/>
      <c r="Q21"/>
      <c r="R21"/>
    </row>
    <row r="22" spans="1:18" x14ac:dyDescent="0.25">
      <c r="A22" t="s">
        <v>44</v>
      </c>
      <c r="B22"/>
      <c r="C22"/>
      <c r="D22"/>
      <c r="E22"/>
      <c r="I22"/>
      <c r="J22"/>
      <c r="K22"/>
      <c r="L22"/>
      <c r="M22"/>
      <c r="N22"/>
      <c r="O22"/>
      <c r="P22"/>
      <c r="Q22"/>
      <c r="R22"/>
    </row>
    <row r="23" spans="1:18" x14ac:dyDescent="0.25">
      <c r="A23" s="23" t="s">
        <v>45</v>
      </c>
      <c r="B23" s="23" t="s">
        <v>37</v>
      </c>
      <c r="C23" s="26" t="s">
        <v>36</v>
      </c>
      <c r="D23" s="28" t="s">
        <v>46</v>
      </c>
      <c r="E23" s="23" t="s">
        <v>47</v>
      </c>
      <c r="I23"/>
      <c r="J23"/>
      <c r="K23"/>
      <c r="L23"/>
      <c r="M23"/>
      <c r="N23"/>
      <c r="O23"/>
      <c r="P23"/>
      <c r="Q23"/>
      <c r="R23"/>
    </row>
    <row r="24" spans="1:18" x14ac:dyDescent="0.25">
      <c r="A24" s="5">
        <v>1</v>
      </c>
      <c r="B24" s="5">
        <f>2^(-A24)</f>
        <v>0.5</v>
      </c>
      <c r="C24" s="5">
        <f t="shared" ref="C24:C30" si="0">1-B24</f>
        <v>0.5</v>
      </c>
      <c r="D24" s="5">
        <f t="shared" ref="D24:D30" si="1">-LN(C24)</f>
        <v>0.69314718055994529</v>
      </c>
      <c r="E24" s="27">
        <f t="shared" ref="E24:E30" si="2">D24/(2*PI()*$A$8)</f>
        <v>5295.2544036636391</v>
      </c>
      <c r="I24"/>
      <c r="J24"/>
      <c r="K24"/>
      <c r="L24"/>
      <c r="M24"/>
      <c r="N24"/>
      <c r="O24"/>
      <c r="P24"/>
      <c r="Q24"/>
      <c r="R24"/>
    </row>
    <row r="25" spans="1:18" x14ac:dyDescent="0.25">
      <c r="A25" s="5">
        <v>2</v>
      </c>
      <c r="B25" s="5">
        <f t="shared" ref="B25:B30" si="3">2^(-A25)</f>
        <v>0.25</v>
      </c>
      <c r="C25" s="5">
        <f t="shared" si="0"/>
        <v>0.75</v>
      </c>
      <c r="D25" s="5">
        <f t="shared" si="1"/>
        <v>0.2876820724517809</v>
      </c>
      <c r="E25" s="27">
        <f t="shared" si="2"/>
        <v>2197.7291457418419</v>
      </c>
      <c r="I25"/>
      <c r="J25"/>
      <c r="K25"/>
      <c r="L25"/>
      <c r="M25"/>
      <c r="N25"/>
      <c r="O25"/>
      <c r="P25"/>
      <c r="Q25"/>
      <c r="R25"/>
    </row>
    <row r="26" spans="1:18" x14ac:dyDescent="0.25">
      <c r="A26" s="5">
        <v>3</v>
      </c>
      <c r="B26" s="5">
        <f t="shared" si="3"/>
        <v>0.125</v>
      </c>
      <c r="C26" s="5">
        <f t="shared" si="0"/>
        <v>0.875</v>
      </c>
      <c r="D26" s="5">
        <f t="shared" si="1"/>
        <v>0.13353139262452263</v>
      </c>
      <c r="E26" s="27">
        <f t="shared" si="2"/>
        <v>1020.1046973185968</v>
      </c>
      <c r="I26"/>
      <c r="J26"/>
      <c r="K26"/>
      <c r="L26"/>
      <c r="M26"/>
      <c r="N26"/>
      <c r="O26"/>
      <c r="P26"/>
      <c r="Q26"/>
      <c r="R26"/>
    </row>
    <row r="27" spans="1:18" x14ac:dyDescent="0.25">
      <c r="A27" s="5">
        <v>4</v>
      </c>
      <c r="B27" s="5">
        <f t="shared" si="3"/>
        <v>6.25E-2</v>
      </c>
      <c r="C27" s="5">
        <f t="shared" si="0"/>
        <v>0.9375</v>
      </c>
      <c r="D27" s="5">
        <f t="shared" si="1"/>
        <v>6.4538521137571178E-2</v>
      </c>
      <c r="E27" s="27">
        <f t="shared" si="2"/>
        <v>493.03798362649087</v>
      </c>
      <c r="I27"/>
      <c r="J27"/>
      <c r="K27"/>
      <c r="L27"/>
      <c r="M27"/>
      <c r="N27"/>
      <c r="O27"/>
      <c r="P27"/>
      <c r="Q27"/>
      <c r="R27"/>
    </row>
    <row r="28" spans="1:18" x14ac:dyDescent="0.25">
      <c r="A28" s="5">
        <v>5</v>
      </c>
      <c r="B28" s="5">
        <f t="shared" si="3"/>
        <v>3.125E-2</v>
      </c>
      <c r="C28" s="5">
        <f t="shared" si="0"/>
        <v>0.96875</v>
      </c>
      <c r="D28" s="5">
        <f t="shared" si="1"/>
        <v>3.1748698314580298E-2</v>
      </c>
      <c r="E28" s="27">
        <f t="shared" si="2"/>
        <v>242.5421891279415</v>
      </c>
      <c r="I28"/>
      <c r="J28"/>
      <c r="K28"/>
      <c r="L28"/>
      <c r="M28"/>
      <c r="N28"/>
      <c r="O28"/>
      <c r="P28"/>
      <c r="Q28"/>
      <c r="R28"/>
    </row>
    <row r="29" spans="1:18" x14ac:dyDescent="0.25">
      <c r="A29" s="5">
        <v>6</v>
      </c>
      <c r="B29" s="5">
        <f t="shared" si="3"/>
        <v>1.5625E-2</v>
      </c>
      <c r="C29" s="5">
        <f t="shared" si="0"/>
        <v>0.984375</v>
      </c>
      <c r="D29" s="5">
        <f t="shared" si="1"/>
        <v>1.5748356968139168E-2</v>
      </c>
      <c r="E29" s="27">
        <f t="shared" si="2"/>
        <v>120.30858513864206</v>
      </c>
      <c r="I29"/>
      <c r="J29"/>
      <c r="K29"/>
      <c r="L29"/>
      <c r="M29"/>
      <c r="N29"/>
      <c r="O29"/>
      <c r="P29"/>
      <c r="Q29"/>
      <c r="R29"/>
    </row>
    <row r="30" spans="1:18" x14ac:dyDescent="0.25">
      <c r="A30" s="5">
        <v>7</v>
      </c>
      <c r="B30" s="5">
        <f t="shared" si="3"/>
        <v>7.8125E-3</v>
      </c>
      <c r="C30" s="5">
        <f t="shared" si="0"/>
        <v>0.9921875</v>
      </c>
      <c r="D30" s="5">
        <f t="shared" si="1"/>
        <v>7.8431774610258926E-3</v>
      </c>
      <c r="E30" s="27">
        <f t="shared" si="2"/>
        <v>59.917462198522188</v>
      </c>
      <c r="I30"/>
      <c r="J30"/>
      <c r="K30"/>
      <c r="L30"/>
      <c r="M30"/>
      <c r="N30"/>
      <c r="O30"/>
      <c r="P30"/>
      <c r="Q30"/>
      <c r="R30"/>
    </row>
    <row r="31" spans="1:18" x14ac:dyDescent="0.25">
      <c r="I31"/>
      <c r="J31"/>
      <c r="K31"/>
      <c r="L31"/>
      <c r="M31"/>
      <c r="N31"/>
      <c r="O31"/>
      <c r="P31"/>
      <c r="Q31"/>
      <c r="R31"/>
    </row>
    <row r="32" spans="1:18" ht="21" x14ac:dyDescent="0.35">
      <c r="A32" s="32" t="s">
        <v>64</v>
      </c>
      <c r="J32" s="1" t="s">
        <v>63</v>
      </c>
      <c r="N32" s="1" t="s">
        <v>63</v>
      </c>
    </row>
    <row r="33" spans="1:15" s="2" customFormat="1" x14ac:dyDescent="0.25">
      <c r="B33" s="2" t="s">
        <v>55</v>
      </c>
      <c r="C33" s="8"/>
      <c r="E33" s="18" t="s">
        <v>5</v>
      </c>
      <c r="F33" s="6" t="s">
        <v>5</v>
      </c>
      <c r="H33" s="18" t="s">
        <v>57</v>
      </c>
      <c r="I33" s="6" t="s">
        <v>57</v>
      </c>
      <c r="J33" s="24" t="s">
        <v>52</v>
      </c>
      <c r="K33" s="18" t="s">
        <v>61</v>
      </c>
      <c r="L33" s="6" t="s">
        <v>62</v>
      </c>
      <c r="M33" s="2" t="s">
        <v>0</v>
      </c>
      <c r="N33" s="24" t="s">
        <v>0</v>
      </c>
      <c r="O33" s="2" t="s">
        <v>2</v>
      </c>
    </row>
    <row r="34" spans="1:15" s="2" customFormat="1" x14ac:dyDescent="0.25">
      <c r="A34" s="2" t="s">
        <v>5</v>
      </c>
      <c r="B34" s="2" t="s">
        <v>56</v>
      </c>
      <c r="C34" s="8" t="s">
        <v>12</v>
      </c>
      <c r="D34" s="2" t="s">
        <v>1</v>
      </c>
      <c r="E34" s="18" t="s">
        <v>50</v>
      </c>
      <c r="F34" s="6" t="s">
        <v>58</v>
      </c>
      <c r="G34" s="2" t="s">
        <v>49</v>
      </c>
      <c r="H34" s="18" t="s">
        <v>60</v>
      </c>
      <c r="I34" s="6" t="s">
        <v>59</v>
      </c>
      <c r="J34" s="24" t="s">
        <v>24</v>
      </c>
      <c r="K34" s="18" t="s">
        <v>51</v>
      </c>
      <c r="L34" s="6" t="s">
        <v>51</v>
      </c>
      <c r="M34" s="2" t="s">
        <v>53</v>
      </c>
      <c r="N34" s="33" t="s">
        <v>54</v>
      </c>
      <c r="O34" s="2" t="s">
        <v>1</v>
      </c>
    </row>
    <row r="35" spans="1:15" x14ac:dyDescent="0.25">
      <c r="A35" s="29" t="s">
        <v>6</v>
      </c>
      <c r="B35" s="1">
        <v>48000</v>
      </c>
      <c r="C35" s="8">
        <v>0.5</v>
      </c>
      <c r="D35" s="1">
        <f t="shared" ref="D35:D39" si="4">B35*C35/1000</f>
        <v>24</v>
      </c>
      <c r="E35" s="19">
        <v>2000</v>
      </c>
      <c r="F35" s="7">
        <v>8000</v>
      </c>
      <c r="G35" s="10">
        <f>1000/E35</f>
        <v>0.5</v>
      </c>
      <c r="H35" s="19">
        <f>B35/E35</f>
        <v>24</v>
      </c>
      <c r="I35" s="7">
        <f>B35/F35</f>
        <v>6</v>
      </c>
      <c r="J35" s="24">
        <f t="shared" ref="J35:J39" si="5">J36/2</f>
        <v>256</v>
      </c>
      <c r="K35" s="30">
        <f>J35/H35</f>
        <v>10.666666666666666</v>
      </c>
      <c r="L35" s="31">
        <f>J35/I35</f>
        <v>42.666666666666664</v>
      </c>
      <c r="M35" s="1">
        <v>4</v>
      </c>
      <c r="N35" s="24">
        <f>1/M35</f>
        <v>0.25</v>
      </c>
      <c r="O35" s="3">
        <f>M35*D35</f>
        <v>96</v>
      </c>
    </row>
    <row r="36" spans="1:15" x14ac:dyDescent="0.25">
      <c r="A36" s="29" t="s">
        <v>7</v>
      </c>
      <c r="B36" s="1">
        <v>48000</v>
      </c>
      <c r="C36" s="8">
        <v>1</v>
      </c>
      <c r="D36" s="1">
        <f t="shared" si="4"/>
        <v>48</v>
      </c>
      <c r="E36" s="19">
        <v>1000</v>
      </c>
      <c r="F36" s="7">
        <f>E35</f>
        <v>2000</v>
      </c>
      <c r="G36" s="10">
        <f>1000/E36</f>
        <v>1</v>
      </c>
      <c r="H36" s="19">
        <f>B36/E36</f>
        <v>48</v>
      </c>
      <c r="I36" s="7">
        <f>B36/F36</f>
        <v>24</v>
      </c>
      <c r="J36" s="24">
        <f t="shared" si="5"/>
        <v>512</v>
      </c>
      <c r="K36" s="30">
        <f t="shared" ref="K36:K40" si="6">J36/H36</f>
        <v>10.666666666666666</v>
      </c>
      <c r="L36" s="31">
        <f t="shared" ref="L36:L40" si="7">J36/I36</f>
        <v>21.333333333333332</v>
      </c>
      <c r="M36" s="1">
        <v>2</v>
      </c>
      <c r="N36" s="24">
        <f t="shared" ref="N36:N40" si="8">1/M36</f>
        <v>0.5</v>
      </c>
      <c r="O36" s="3">
        <f>M36*D36</f>
        <v>96</v>
      </c>
    </row>
    <row r="37" spans="1:15" x14ac:dyDescent="0.25">
      <c r="A37" s="29" t="s">
        <v>8</v>
      </c>
      <c r="B37" s="1">
        <v>48000</v>
      </c>
      <c r="C37" s="20">
        <v>2</v>
      </c>
      <c r="D37" s="21">
        <f t="shared" si="4"/>
        <v>96</v>
      </c>
      <c r="E37" s="19">
        <v>500</v>
      </c>
      <c r="F37" s="7">
        <f t="shared" ref="F37:F40" si="9">E36</f>
        <v>1000</v>
      </c>
      <c r="G37" s="10">
        <f>1000/E37</f>
        <v>2</v>
      </c>
      <c r="H37" s="19">
        <f>B37/E37</f>
        <v>96</v>
      </c>
      <c r="I37" s="7">
        <f>B37/F37</f>
        <v>48</v>
      </c>
      <c r="J37" s="24">
        <f t="shared" si="5"/>
        <v>1024</v>
      </c>
      <c r="K37" s="30">
        <f t="shared" si="6"/>
        <v>10.666666666666666</v>
      </c>
      <c r="L37" s="31">
        <f t="shared" si="7"/>
        <v>21.333333333333332</v>
      </c>
      <c r="M37" s="1">
        <v>1</v>
      </c>
      <c r="N37" s="24">
        <f t="shared" si="8"/>
        <v>1</v>
      </c>
      <c r="O37" s="3">
        <f>M37*D37</f>
        <v>96</v>
      </c>
    </row>
    <row r="38" spans="1:15" x14ac:dyDescent="0.25">
      <c r="A38" s="29" t="s">
        <v>9</v>
      </c>
      <c r="B38" s="1">
        <v>48000</v>
      </c>
      <c r="C38" s="8">
        <v>5</v>
      </c>
      <c r="D38" s="1">
        <f t="shared" si="4"/>
        <v>240</v>
      </c>
      <c r="E38" s="19">
        <v>250</v>
      </c>
      <c r="F38" s="7">
        <f t="shared" si="9"/>
        <v>500</v>
      </c>
      <c r="G38" s="10">
        <f>1000/E38</f>
        <v>4</v>
      </c>
      <c r="H38" s="19">
        <f>B38/E38</f>
        <v>192</v>
      </c>
      <c r="I38" s="7">
        <f>B38/F38</f>
        <v>96</v>
      </c>
      <c r="J38" s="24">
        <f t="shared" si="5"/>
        <v>2048</v>
      </c>
      <c r="K38" s="30">
        <f t="shared" si="6"/>
        <v>10.666666666666666</v>
      </c>
      <c r="L38" s="31">
        <f t="shared" si="7"/>
        <v>21.333333333333332</v>
      </c>
      <c r="M38" s="1">
        <v>0.4</v>
      </c>
      <c r="N38" s="24">
        <f t="shared" si="8"/>
        <v>2.5</v>
      </c>
      <c r="O38" s="3">
        <f>M38*D38</f>
        <v>96</v>
      </c>
    </row>
    <row r="39" spans="1:15" x14ac:dyDescent="0.25">
      <c r="A39" s="29" t="s">
        <v>10</v>
      </c>
      <c r="B39" s="1">
        <v>48000</v>
      </c>
      <c r="C39" s="8">
        <v>10</v>
      </c>
      <c r="D39" s="1">
        <f t="shared" si="4"/>
        <v>480</v>
      </c>
      <c r="E39" s="19">
        <v>125</v>
      </c>
      <c r="F39" s="7">
        <f t="shared" si="9"/>
        <v>250</v>
      </c>
      <c r="G39" s="10">
        <f>1000/E39</f>
        <v>8</v>
      </c>
      <c r="H39" s="19">
        <f>B39/E39</f>
        <v>384</v>
      </c>
      <c r="I39" s="7">
        <f>B39/F39</f>
        <v>192</v>
      </c>
      <c r="J39" s="24">
        <f t="shared" si="5"/>
        <v>4096</v>
      </c>
      <c r="K39" s="30">
        <f t="shared" si="6"/>
        <v>10.666666666666666</v>
      </c>
      <c r="L39" s="31">
        <f t="shared" si="7"/>
        <v>21.333333333333332</v>
      </c>
      <c r="M39" s="1">
        <v>0.2</v>
      </c>
      <c r="N39" s="24">
        <f t="shared" si="8"/>
        <v>5</v>
      </c>
      <c r="O39" s="3">
        <f>M39*D39</f>
        <v>96</v>
      </c>
    </row>
    <row r="40" spans="1:15" x14ac:dyDescent="0.25">
      <c r="A40" s="29" t="s">
        <v>11</v>
      </c>
      <c r="B40" s="1">
        <v>48000</v>
      </c>
      <c r="C40" s="8">
        <v>20</v>
      </c>
      <c r="D40" s="1">
        <f>B40*C40/1000</f>
        <v>960</v>
      </c>
      <c r="E40" s="19">
        <v>25</v>
      </c>
      <c r="F40" s="7">
        <f t="shared" si="9"/>
        <v>125</v>
      </c>
      <c r="G40" s="10">
        <f>1000/E40</f>
        <v>40</v>
      </c>
      <c r="H40" s="19">
        <f>B40/E40</f>
        <v>1920</v>
      </c>
      <c r="I40" s="7">
        <f>B40/F40</f>
        <v>384</v>
      </c>
      <c r="J40" s="24">
        <v>8192</v>
      </c>
      <c r="K40" s="30">
        <f t="shared" si="6"/>
        <v>4.2666666666666666</v>
      </c>
      <c r="L40" s="31">
        <f t="shared" si="7"/>
        <v>21.333333333333332</v>
      </c>
      <c r="M40" s="1">
        <v>0.1</v>
      </c>
      <c r="N40" s="24">
        <f t="shared" si="8"/>
        <v>10</v>
      </c>
      <c r="O40" s="3">
        <f>M40*D40</f>
        <v>96</v>
      </c>
    </row>
    <row r="41" spans="1:15" x14ac:dyDescent="0.25">
      <c r="O41" s="4" t="s">
        <v>3</v>
      </c>
    </row>
    <row r="42" spans="1:15" x14ac:dyDescent="0.25">
      <c r="O42" s="4" t="s">
        <v>4</v>
      </c>
    </row>
    <row r="43" spans="1:15" x14ac:dyDescent="0.25">
      <c r="A43" s="1" t="s">
        <v>48</v>
      </c>
    </row>
    <row r="44" spans="1:15" x14ac:dyDescent="0.25">
      <c r="J44" s="3"/>
    </row>
    <row r="45" spans="1:15" x14ac:dyDescent="0.25">
      <c r="A45" s="1" t="s">
        <v>15</v>
      </c>
      <c r="B45" s="1" t="s">
        <v>16</v>
      </c>
      <c r="C45" s="1" t="s">
        <v>13</v>
      </c>
      <c r="D45" s="1" t="s">
        <v>22</v>
      </c>
      <c r="E45" s="1" t="s">
        <v>20</v>
      </c>
      <c r="F45" s="1" t="s">
        <v>14</v>
      </c>
      <c r="J45" s="3"/>
    </row>
    <row r="46" spans="1:15" x14ac:dyDescent="0.25">
      <c r="A46" s="1" t="s">
        <v>17</v>
      </c>
      <c r="C46" s="1" t="s">
        <v>23</v>
      </c>
      <c r="D46" s="9">
        <v>18570</v>
      </c>
      <c r="E46" s="15">
        <f>1/D46</f>
        <v>5.3850296176628973E-5</v>
      </c>
      <c r="F46" s="3">
        <f>E46</f>
        <v>5.3850296176628973E-5</v>
      </c>
      <c r="J46" s="3"/>
    </row>
    <row r="47" spans="1:15" x14ac:dyDescent="0.25">
      <c r="G47" s="8" t="s">
        <v>18</v>
      </c>
      <c r="J47" s="3"/>
    </row>
    <row r="48" spans="1:15" x14ac:dyDescent="0.25">
      <c r="A48" s="1">
        <v>0</v>
      </c>
      <c r="B48" s="3">
        <v>3.3332999999999999</v>
      </c>
      <c r="C48" s="1">
        <v>3.3000000000000002E-2</v>
      </c>
      <c r="F48" s="11">
        <f>B48*$F$46</f>
        <v>1.7949919224555735E-4</v>
      </c>
      <c r="G48" s="12" t="str">
        <f>CONCATENATE("    ",SUBSTITUTE(F48,",","."),", // #",A48," = ",C48, " V")</f>
        <v xml:space="preserve">    0.000179499192245557, // #0 = 0,033 V</v>
      </c>
      <c r="J48" s="3"/>
    </row>
    <row r="49" spans="1:7" x14ac:dyDescent="0.25">
      <c r="A49" s="1">
        <v>1</v>
      </c>
      <c r="B49" s="3">
        <v>10</v>
      </c>
      <c r="C49" s="1">
        <v>0.1</v>
      </c>
      <c r="D49" s="1" t="s">
        <v>21</v>
      </c>
      <c r="F49" s="11">
        <f>B49*$F$46</f>
        <v>5.3850296176628971E-4</v>
      </c>
      <c r="G49" s="12" t="str">
        <f>CONCATENATE("    ",SUBSTITUTE(F49,",","."),", // #",A49," = ",C49, " V")</f>
        <v xml:space="preserve">    0.00053850296176629, // #1 = 0,1 V</v>
      </c>
    </row>
    <row r="50" spans="1:7" x14ac:dyDescent="0.25">
      <c r="A50" s="1">
        <v>2</v>
      </c>
      <c r="B50" s="3">
        <v>3.3332999999999999</v>
      </c>
      <c r="C50" s="1">
        <v>0.33</v>
      </c>
      <c r="F50" s="11">
        <f>B50*$F$46</f>
        <v>1.7949919224555735E-4</v>
      </c>
      <c r="G50" s="12" t="str">
        <f>CONCATENATE("    ",SUBSTITUTE(F50,",","."),", // #",A50," = ",C50, " V")</f>
        <v xml:space="preserve">    0.000179499192245557, // #2 = 0,33 V</v>
      </c>
    </row>
    <row r="51" spans="1:7" x14ac:dyDescent="0.25">
      <c r="A51" s="1">
        <v>3</v>
      </c>
      <c r="B51" s="3">
        <v>10</v>
      </c>
      <c r="C51" s="1">
        <v>1</v>
      </c>
      <c r="D51" s="1" t="s">
        <v>21</v>
      </c>
      <c r="F51" s="11">
        <f>B51*$F$46</f>
        <v>5.3850296176628971E-4</v>
      </c>
      <c r="G51" s="12" t="str">
        <f>CONCATENATE("    ",SUBSTITUTE(F51,",","."),", // #",A51," = ",C51, " V")</f>
        <v xml:space="preserve">    0.00053850296176629, // #3 = 1 V</v>
      </c>
    </row>
    <row r="52" spans="1:7" x14ac:dyDescent="0.25">
      <c r="A52" s="3">
        <v>4</v>
      </c>
      <c r="B52" s="3">
        <v>3.3332999999999999</v>
      </c>
      <c r="C52" s="1">
        <v>3.33</v>
      </c>
      <c r="E52" s="3"/>
      <c r="F52" s="14">
        <f>B52*$F$46</f>
        <v>1.7949919224555735E-4</v>
      </c>
      <c r="G52" s="12" t="str">
        <f>CONCATENATE("    ",SUBSTITUTE(F52,",","."),", // #",A52," = ",C52, " V")</f>
        <v xml:space="preserve">    0.000179499192245557, // #4 = 3,33 V</v>
      </c>
    </row>
    <row r="53" spans="1:7" x14ac:dyDescent="0.25">
      <c r="A53" s="3">
        <v>5</v>
      </c>
      <c r="B53" s="3">
        <v>10</v>
      </c>
      <c r="C53" s="1">
        <v>10</v>
      </c>
      <c r="D53" s="1" t="s">
        <v>21</v>
      </c>
      <c r="E53" s="3"/>
      <c r="F53" s="14">
        <f>B53*$F$46</f>
        <v>5.3850296176628971E-4</v>
      </c>
      <c r="G53" s="12" t="str">
        <f>CONCATENATE("    ",SUBSTITUTE(F53,",","."),", // #",A53," = ",C53, " V")</f>
        <v xml:space="preserve">    0.00053850296176629, // #5 = 10 V</v>
      </c>
    </row>
    <row r="54" spans="1:7" x14ac:dyDescent="0.25">
      <c r="A54" s="1">
        <v>6</v>
      </c>
      <c r="B54" s="3">
        <v>3.3332999999999999</v>
      </c>
      <c r="C54" s="1">
        <v>33.299999999999997</v>
      </c>
      <c r="F54" s="11">
        <f>B54*$F$46</f>
        <v>1.7949919224555735E-4</v>
      </c>
      <c r="G54" s="12" t="str">
        <f>CONCATENATE("    ",SUBSTITUTE(F54,",","."),", // #",A54," = ",C54, " V")</f>
        <v xml:space="preserve">    0.000179499192245557, // #6 = 33,3 V</v>
      </c>
    </row>
    <row r="55" spans="1:7" x14ac:dyDescent="0.25">
      <c r="A55" s="1">
        <v>7</v>
      </c>
      <c r="B55" s="3">
        <v>10</v>
      </c>
      <c r="C55" s="1">
        <v>100</v>
      </c>
      <c r="D55" s="1" t="s">
        <v>21</v>
      </c>
      <c r="F55" s="11">
        <f>B55*$F$46</f>
        <v>5.3850296176628971E-4</v>
      </c>
      <c r="G55" s="12" t="str">
        <f>CONCATENATE("    ",SUBSTITUTE(F55,",","."),", // #",A55," = ",C55, " V")</f>
        <v xml:space="preserve">    0.00053850296176629, // #7 = 100 V</v>
      </c>
    </row>
    <row r="56" spans="1:7" x14ac:dyDescent="0.25">
      <c r="A56" s="1">
        <v>8</v>
      </c>
      <c r="B56" s="3">
        <v>3.3332999999999999</v>
      </c>
      <c r="C56" s="1">
        <v>333.3</v>
      </c>
      <c r="F56" s="11">
        <f>B56*$F$46</f>
        <v>1.7949919224555735E-4</v>
      </c>
      <c r="G56" s="12" t="str">
        <f>CONCATENATE("    ",SUBSTITUTE(F56,",","."),", // #",A56," = ",C56, " V")</f>
        <v xml:space="preserve">    0.000179499192245557, // #8 = 333,3 V</v>
      </c>
    </row>
    <row r="57" spans="1:7" x14ac:dyDescent="0.25">
      <c r="A57" s="1">
        <v>9</v>
      </c>
      <c r="B57" s="3">
        <v>10</v>
      </c>
      <c r="C57" s="1">
        <v>1000</v>
      </c>
      <c r="D57" s="1" t="s">
        <v>21</v>
      </c>
      <c r="F57" s="11">
        <f>B57*$F$46</f>
        <v>5.3850296176628971E-4</v>
      </c>
      <c r="G57" s="12" t="str">
        <f>CONCATENATE("    ",SUBSTITUTE(F57,",","."),", // #",A57," = ",C57, " V")</f>
        <v xml:space="preserve">    0.00053850296176629, // #9 = 1000 V</v>
      </c>
    </row>
    <row r="58" spans="1:7" x14ac:dyDescent="0.25">
      <c r="G58" s="13" t="s">
        <v>19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workbookViewId="0">
      <selection sqref="A1:A128"/>
    </sheetView>
  </sheetViews>
  <sheetFormatPr baseColWidth="10" defaultRowHeight="15" x14ac:dyDescent="0.25"/>
  <sheetData>
    <row r="1" spans="1:2" x14ac:dyDescent="0.25">
      <c r="A1" s="16">
        <v>205</v>
      </c>
      <c r="B1">
        <v>855</v>
      </c>
    </row>
    <row r="2" spans="1:2" x14ac:dyDescent="0.25">
      <c r="A2">
        <v>1142</v>
      </c>
      <c r="B2">
        <v>616</v>
      </c>
    </row>
    <row r="3" spans="1:2" x14ac:dyDescent="0.25">
      <c r="A3">
        <v>2063</v>
      </c>
      <c r="B3">
        <v>344</v>
      </c>
    </row>
    <row r="4" spans="1:2" x14ac:dyDescent="0.25">
      <c r="A4">
        <v>2960</v>
      </c>
      <c r="B4">
        <v>62</v>
      </c>
    </row>
    <row r="5" spans="1:2" x14ac:dyDescent="0.25">
      <c r="A5">
        <v>3787</v>
      </c>
      <c r="B5">
        <v>-250</v>
      </c>
    </row>
    <row r="6" spans="1:2" x14ac:dyDescent="0.25">
      <c r="A6">
        <v>4549</v>
      </c>
      <c r="B6">
        <v>-501</v>
      </c>
    </row>
    <row r="7" spans="1:2" x14ac:dyDescent="0.25">
      <c r="A7">
        <v>5243</v>
      </c>
      <c r="B7">
        <v>-737</v>
      </c>
    </row>
    <row r="8" spans="1:2" x14ac:dyDescent="0.25">
      <c r="A8">
        <v>5839</v>
      </c>
      <c r="B8">
        <v>-971</v>
      </c>
    </row>
    <row r="9" spans="1:2" x14ac:dyDescent="0.25">
      <c r="A9">
        <v>6325</v>
      </c>
      <c r="B9">
        <v>-1108</v>
      </c>
    </row>
    <row r="10" spans="1:2" x14ac:dyDescent="0.25">
      <c r="A10">
        <v>6720</v>
      </c>
      <c r="B10">
        <v>-1209</v>
      </c>
    </row>
    <row r="11" spans="1:2" x14ac:dyDescent="0.25">
      <c r="A11">
        <v>6996</v>
      </c>
      <c r="B11">
        <v>-1222</v>
      </c>
    </row>
    <row r="12" spans="1:2" x14ac:dyDescent="0.25">
      <c r="A12">
        <v>7138</v>
      </c>
      <c r="B12">
        <v>-1190</v>
      </c>
    </row>
    <row r="13" spans="1:2" x14ac:dyDescent="0.25">
      <c r="A13">
        <v>7169</v>
      </c>
      <c r="B13">
        <v>-1080</v>
      </c>
    </row>
    <row r="14" spans="1:2" x14ac:dyDescent="0.25">
      <c r="A14">
        <v>7071</v>
      </c>
      <c r="B14">
        <v>-914</v>
      </c>
    </row>
    <row r="15" spans="1:2" x14ac:dyDescent="0.25">
      <c r="A15">
        <v>6846</v>
      </c>
      <c r="B15">
        <v>-681</v>
      </c>
    </row>
    <row r="16" spans="1:2" x14ac:dyDescent="0.25">
      <c r="A16">
        <v>6509</v>
      </c>
      <c r="B16">
        <v>-441</v>
      </c>
    </row>
    <row r="17" spans="1:2" x14ac:dyDescent="0.25">
      <c r="A17">
        <v>6060</v>
      </c>
      <c r="B17">
        <v>-136</v>
      </c>
    </row>
    <row r="18" spans="1:2" x14ac:dyDescent="0.25">
      <c r="A18">
        <v>5500</v>
      </c>
      <c r="B18">
        <v>150</v>
      </c>
    </row>
    <row r="19" spans="1:2" x14ac:dyDescent="0.25">
      <c r="A19">
        <v>4864</v>
      </c>
      <c r="B19">
        <v>427</v>
      </c>
    </row>
    <row r="20" spans="1:2" x14ac:dyDescent="0.25">
      <c r="A20">
        <v>4116</v>
      </c>
      <c r="B20">
        <v>665</v>
      </c>
    </row>
    <row r="21" spans="1:2" x14ac:dyDescent="0.25">
      <c r="A21">
        <v>3299</v>
      </c>
      <c r="B21">
        <v>894</v>
      </c>
    </row>
    <row r="22" spans="1:2" x14ac:dyDescent="0.25">
      <c r="A22">
        <v>2442</v>
      </c>
      <c r="B22">
        <v>1095</v>
      </c>
    </row>
    <row r="23" spans="1:2" x14ac:dyDescent="0.25">
      <c r="A23">
        <v>1529</v>
      </c>
      <c r="B23">
        <v>1208</v>
      </c>
    </row>
    <row r="24" spans="1:2" x14ac:dyDescent="0.25">
      <c r="A24">
        <v>584</v>
      </c>
      <c r="B24">
        <v>1271</v>
      </c>
    </row>
    <row r="25" spans="1:2" x14ac:dyDescent="0.25">
      <c r="A25">
        <v>-350</v>
      </c>
      <c r="B25">
        <v>1244</v>
      </c>
    </row>
    <row r="26" spans="1:2" x14ac:dyDescent="0.25">
      <c r="A26">
        <v>-1287</v>
      </c>
      <c r="B26">
        <v>1132</v>
      </c>
    </row>
    <row r="27" spans="1:2" x14ac:dyDescent="0.25">
      <c r="A27">
        <v>-2224</v>
      </c>
      <c r="B27">
        <v>983</v>
      </c>
    </row>
    <row r="28" spans="1:2" x14ac:dyDescent="0.25">
      <c r="A28">
        <v>-3106</v>
      </c>
      <c r="B28">
        <v>759</v>
      </c>
    </row>
    <row r="29" spans="1:2" x14ac:dyDescent="0.25">
      <c r="A29">
        <v>-3937</v>
      </c>
      <c r="B29">
        <v>506</v>
      </c>
    </row>
    <row r="30" spans="1:2" x14ac:dyDescent="0.25">
      <c r="A30">
        <v>-4708</v>
      </c>
      <c r="B30">
        <v>243</v>
      </c>
    </row>
    <row r="31" spans="1:2" x14ac:dyDescent="0.25">
      <c r="A31">
        <v>-5388</v>
      </c>
      <c r="B31">
        <v>-54</v>
      </c>
    </row>
    <row r="32" spans="1:2" x14ac:dyDescent="0.25">
      <c r="A32">
        <v>-5992</v>
      </c>
      <c r="B32">
        <v>-329</v>
      </c>
    </row>
    <row r="33" spans="1:2" x14ac:dyDescent="0.25">
      <c r="A33">
        <v>-6495</v>
      </c>
      <c r="B33">
        <v>-596</v>
      </c>
    </row>
    <row r="34" spans="1:2" x14ac:dyDescent="0.25">
      <c r="A34">
        <v>-6875</v>
      </c>
      <c r="B34">
        <v>-846</v>
      </c>
    </row>
    <row r="35" spans="1:2" x14ac:dyDescent="0.25">
      <c r="A35">
        <v>-7145</v>
      </c>
      <c r="B35">
        <v>-1031</v>
      </c>
    </row>
    <row r="36" spans="1:2" x14ac:dyDescent="0.25">
      <c r="A36">
        <v>-7300</v>
      </c>
      <c r="B36">
        <v>-1167</v>
      </c>
    </row>
    <row r="37" spans="1:2" x14ac:dyDescent="0.25">
      <c r="A37">
        <v>-7315</v>
      </c>
      <c r="B37">
        <v>-1222</v>
      </c>
    </row>
    <row r="38" spans="1:2" x14ac:dyDescent="0.25">
      <c r="A38">
        <v>-7214</v>
      </c>
      <c r="B38">
        <v>-1223</v>
      </c>
    </row>
    <row r="39" spans="1:2" x14ac:dyDescent="0.25">
      <c r="A39">
        <v>-7006</v>
      </c>
      <c r="B39">
        <v>-1165</v>
      </c>
    </row>
    <row r="40" spans="1:2" x14ac:dyDescent="0.25">
      <c r="A40">
        <v>-6665</v>
      </c>
      <c r="B40">
        <v>-1026</v>
      </c>
    </row>
    <row r="41" spans="1:2" x14ac:dyDescent="0.25">
      <c r="A41">
        <v>-6205</v>
      </c>
      <c r="B41">
        <v>-843</v>
      </c>
    </row>
    <row r="42" spans="1:2" x14ac:dyDescent="0.25">
      <c r="A42">
        <v>-5652</v>
      </c>
      <c r="B42">
        <v>-603</v>
      </c>
    </row>
    <row r="43" spans="1:2" x14ac:dyDescent="0.25">
      <c r="A43">
        <v>-4994</v>
      </c>
      <c r="B43">
        <v>-338</v>
      </c>
    </row>
    <row r="44" spans="1:2" x14ac:dyDescent="0.25">
      <c r="A44">
        <v>-4251</v>
      </c>
      <c r="B44">
        <v>-56</v>
      </c>
    </row>
    <row r="45" spans="1:2" x14ac:dyDescent="0.25">
      <c r="A45">
        <v>-3460</v>
      </c>
      <c r="B45">
        <v>247</v>
      </c>
    </row>
    <row r="46" spans="1:2" x14ac:dyDescent="0.25">
      <c r="A46">
        <v>-2594</v>
      </c>
      <c r="B46">
        <v>525</v>
      </c>
    </row>
    <row r="47" spans="1:2" x14ac:dyDescent="0.25">
      <c r="A47">
        <v>-1688</v>
      </c>
      <c r="B47">
        <v>770</v>
      </c>
    </row>
    <row r="48" spans="1:2" x14ac:dyDescent="0.25">
      <c r="A48">
        <v>-750</v>
      </c>
      <c r="B48">
        <v>978</v>
      </c>
    </row>
    <row r="49" spans="1:2" x14ac:dyDescent="0.25">
      <c r="A49">
        <v>208</v>
      </c>
      <c r="B49">
        <v>1143</v>
      </c>
    </row>
    <row r="50" spans="1:2" x14ac:dyDescent="0.25">
      <c r="A50">
        <v>1144</v>
      </c>
      <c r="B50">
        <v>1246</v>
      </c>
    </row>
    <row r="51" spans="1:2" x14ac:dyDescent="0.25">
      <c r="A51">
        <v>2058</v>
      </c>
      <c r="B51">
        <v>1271</v>
      </c>
    </row>
    <row r="52" spans="1:2" x14ac:dyDescent="0.25">
      <c r="A52">
        <v>2959</v>
      </c>
      <c r="B52">
        <v>1216</v>
      </c>
    </row>
    <row r="53" spans="1:2" x14ac:dyDescent="0.25">
      <c r="A53">
        <v>3790</v>
      </c>
      <c r="B53">
        <v>1095</v>
      </c>
    </row>
    <row r="54" spans="1:2" x14ac:dyDescent="0.25">
      <c r="A54">
        <v>4538</v>
      </c>
      <c r="B54">
        <v>920</v>
      </c>
    </row>
    <row r="55" spans="1:2" x14ac:dyDescent="0.25">
      <c r="A55">
        <v>5231</v>
      </c>
      <c r="B55">
        <v>694</v>
      </c>
    </row>
    <row r="56" spans="1:2" x14ac:dyDescent="0.25">
      <c r="A56">
        <v>5835</v>
      </c>
      <c r="B56">
        <v>429</v>
      </c>
    </row>
    <row r="57" spans="1:2" x14ac:dyDescent="0.25">
      <c r="A57">
        <v>6327</v>
      </c>
      <c r="B57">
        <v>151</v>
      </c>
    </row>
    <row r="58" spans="1:2" x14ac:dyDescent="0.25">
      <c r="A58">
        <v>6714</v>
      </c>
      <c r="B58">
        <v>-137</v>
      </c>
    </row>
    <row r="59" spans="1:2" x14ac:dyDescent="0.25">
      <c r="A59">
        <v>6984</v>
      </c>
      <c r="B59">
        <v>-423</v>
      </c>
    </row>
    <row r="60" spans="1:2" x14ac:dyDescent="0.25">
      <c r="A60">
        <v>7133</v>
      </c>
      <c r="B60">
        <v>-688</v>
      </c>
    </row>
    <row r="61" spans="1:2" x14ac:dyDescent="0.25">
      <c r="A61">
        <v>7158</v>
      </c>
      <c r="B61">
        <v>-907</v>
      </c>
    </row>
    <row r="62" spans="1:2" x14ac:dyDescent="0.25">
      <c r="A62">
        <v>7060</v>
      </c>
      <c r="B62">
        <v>-1078</v>
      </c>
    </row>
    <row r="63" spans="1:2" x14ac:dyDescent="0.25">
      <c r="A63">
        <v>6844</v>
      </c>
      <c r="B63">
        <v>-1193</v>
      </c>
    </row>
    <row r="64" spans="1:2" x14ac:dyDescent="0.25">
      <c r="A64">
        <v>6505</v>
      </c>
      <c r="B64">
        <v>-1226</v>
      </c>
    </row>
    <row r="65" spans="1:2" x14ac:dyDescent="0.25">
      <c r="A65">
        <v>6060</v>
      </c>
      <c r="B65">
        <v>-1209</v>
      </c>
    </row>
    <row r="66" spans="1:2" x14ac:dyDescent="0.25">
      <c r="A66">
        <v>5501</v>
      </c>
      <c r="B66">
        <v>-1119</v>
      </c>
    </row>
    <row r="67" spans="1:2" x14ac:dyDescent="0.25">
      <c r="A67">
        <v>4851</v>
      </c>
      <c r="B67">
        <v>-969</v>
      </c>
    </row>
    <row r="68" spans="1:2" x14ac:dyDescent="0.25">
      <c r="A68">
        <v>4117</v>
      </c>
      <c r="B68">
        <v>-748</v>
      </c>
    </row>
    <row r="69" spans="1:2" x14ac:dyDescent="0.25">
      <c r="A69">
        <v>3304</v>
      </c>
      <c r="B69">
        <v>-500</v>
      </c>
    </row>
    <row r="70" spans="1:2" x14ac:dyDescent="0.25">
      <c r="A70">
        <v>2431</v>
      </c>
      <c r="B70">
        <v>-228</v>
      </c>
    </row>
    <row r="71" spans="1:2" x14ac:dyDescent="0.25">
      <c r="A71">
        <v>1528</v>
      </c>
      <c r="B71">
        <v>61</v>
      </c>
    </row>
    <row r="72" spans="1:2" x14ac:dyDescent="0.25">
      <c r="A72">
        <v>595</v>
      </c>
      <c r="B72">
        <v>348</v>
      </c>
    </row>
    <row r="73" spans="1:2" x14ac:dyDescent="0.25">
      <c r="A73">
        <v>-362</v>
      </c>
      <c r="B73">
        <v>603</v>
      </c>
    </row>
    <row r="74" spans="1:2" x14ac:dyDescent="0.25">
      <c r="A74">
        <v>-1307</v>
      </c>
      <c r="B74">
        <v>842</v>
      </c>
    </row>
    <row r="75" spans="1:2" x14ac:dyDescent="0.25">
      <c r="A75">
        <v>-2223</v>
      </c>
      <c r="B75">
        <v>1037</v>
      </c>
    </row>
    <row r="76" spans="1:2" x14ac:dyDescent="0.25">
      <c r="A76">
        <v>-3100</v>
      </c>
      <c r="B76">
        <v>1198</v>
      </c>
    </row>
    <row r="77" spans="1:2" x14ac:dyDescent="0.25">
      <c r="A77">
        <v>-3939</v>
      </c>
      <c r="B77">
        <v>1281</v>
      </c>
    </row>
    <row r="78" spans="1:2" x14ac:dyDescent="0.25">
      <c r="A78">
        <v>-4709</v>
      </c>
      <c r="B78">
        <v>1271</v>
      </c>
    </row>
    <row r="79" spans="1:2" x14ac:dyDescent="0.25">
      <c r="A79">
        <v>-5394</v>
      </c>
      <c r="B79">
        <v>1179</v>
      </c>
    </row>
    <row r="80" spans="1:2" x14ac:dyDescent="0.25">
      <c r="A80">
        <v>-6003</v>
      </c>
      <c r="B80">
        <v>1015</v>
      </c>
    </row>
    <row r="81" spans="1:2" x14ac:dyDescent="0.25">
      <c r="A81">
        <v>-6500</v>
      </c>
      <c r="B81">
        <v>821</v>
      </c>
    </row>
    <row r="82" spans="1:2" x14ac:dyDescent="0.25">
      <c r="A82">
        <v>-6877</v>
      </c>
      <c r="B82">
        <v>578</v>
      </c>
    </row>
    <row r="83" spans="1:2" x14ac:dyDescent="0.25">
      <c r="A83">
        <v>-7153</v>
      </c>
      <c r="B83">
        <v>311</v>
      </c>
    </row>
    <row r="84" spans="1:2" x14ac:dyDescent="0.25">
      <c r="A84">
        <v>-7301</v>
      </c>
      <c r="B84">
        <v>33</v>
      </c>
    </row>
    <row r="85" spans="1:2" x14ac:dyDescent="0.25">
      <c r="A85">
        <v>-7321</v>
      </c>
      <c r="B85">
        <v>-265</v>
      </c>
    </row>
    <row r="86" spans="1:2" x14ac:dyDescent="0.25">
      <c r="A86">
        <v>-7220</v>
      </c>
      <c r="B86">
        <v>-535</v>
      </c>
    </row>
    <row r="87" spans="1:2" x14ac:dyDescent="0.25">
      <c r="A87">
        <v>-7003</v>
      </c>
      <c r="B87">
        <v>-792</v>
      </c>
    </row>
    <row r="88" spans="1:2" x14ac:dyDescent="0.25">
      <c r="A88">
        <v>-6670</v>
      </c>
      <c r="B88">
        <v>-990</v>
      </c>
    </row>
    <row r="89" spans="1:2" x14ac:dyDescent="0.25">
      <c r="A89">
        <v>-6215</v>
      </c>
      <c r="B89">
        <v>-1144</v>
      </c>
    </row>
    <row r="90" spans="1:2" x14ac:dyDescent="0.25">
      <c r="A90">
        <v>-5651</v>
      </c>
      <c r="B90">
        <v>-1225</v>
      </c>
    </row>
    <row r="91" spans="1:2" x14ac:dyDescent="0.25">
      <c r="A91">
        <v>-4995</v>
      </c>
      <c r="B91">
        <v>-1241</v>
      </c>
    </row>
    <row r="92" spans="1:2" x14ac:dyDescent="0.25">
      <c r="A92">
        <v>-4267</v>
      </c>
      <c r="B92">
        <v>-1168</v>
      </c>
    </row>
    <row r="93" spans="1:2" x14ac:dyDescent="0.25">
      <c r="A93">
        <v>-3462</v>
      </c>
      <c r="B93">
        <v>-1059</v>
      </c>
    </row>
    <row r="94" spans="1:2" x14ac:dyDescent="0.25">
      <c r="A94">
        <v>-2601</v>
      </c>
      <c r="B94">
        <v>-900</v>
      </c>
    </row>
    <row r="95" spans="1:2" x14ac:dyDescent="0.25">
      <c r="A95">
        <v>-1690</v>
      </c>
      <c r="B95">
        <v>-649</v>
      </c>
    </row>
    <row r="96" spans="1:2" x14ac:dyDescent="0.25">
      <c r="A96">
        <v>-740</v>
      </c>
      <c r="B96">
        <v>-393</v>
      </c>
    </row>
    <row r="97" spans="1:2" x14ac:dyDescent="0.25">
      <c r="A97">
        <v>210</v>
      </c>
      <c r="B97">
        <v>-104</v>
      </c>
    </row>
    <row r="98" spans="1:2" x14ac:dyDescent="0.25">
      <c r="A98">
        <v>1143</v>
      </c>
      <c r="B98">
        <v>170</v>
      </c>
    </row>
    <row r="99" spans="1:2" x14ac:dyDescent="0.25">
      <c r="A99">
        <v>2068</v>
      </c>
      <c r="B99">
        <v>461</v>
      </c>
    </row>
    <row r="100" spans="1:2" x14ac:dyDescent="0.25">
      <c r="A100">
        <v>2949</v>
      </c>
      <c r="B100">
        <v>724</v>
      </c>
    </row>
    <row r="101" spans="1:2" x14ac:dyDescent="0.25">
      <c r="A101">
        <v>3783</v>
      </c>
      <c r="B101">
        <v>929</v>
      </c>
    </row>
    <row r="102" spans="1:2" x14ac:dyDescent="0.25">
      <c r="A102">
        <v>4552</v>
      </c>
      <c r="B102">
        <v>1106</v>
      </c>
    </row>
    <row r="103" spans="1:2" x14ac:dyDescent="0.25">
      <c r="A103">
        <v>5236</v>
      </c>
      <c r="B103">
        <v>1234</v>
      </c>
    </row>
    <row r="104" spans="1:2" x14ac:dyDescent="0.25">
      <c r="A104">
        <v>5844</v>
      </c>
      <c r="B104">
        <v>1264</v>
      </c>
    </row>
    <row r="105" spans="1:2" x14ac:dyDescent="0.25">
      <c r="A105">
        <v>6352</v>
      </c>
      <c r="B105">
        <v>1234</v>
      </c>
    </row>
    <row r="106" spans="1:2" x14ac:dyDescent="0.25">
      <c r="A106">
        <v>6734</v>
      </c>
      <c r="B106">
        <v>1137</v>
      </c>
    </row>
    <row r="107" spans="1:2" x14ac:dyDescent="0.25">
      <c r="A107">
        <v>7001</v>
      </c>
      <c r="B107">
        <v>962</v>
      </c>
    </row>
    <row r="108" spans="1:2" x14ac:dyDescent="0.25">
      <c r="A108">
        <v>7149</v>
      </c>
      <c r="B108">
        <v>741</v>
      </c>
    </row>
    <row r="109" spans="1:2" x14ac:dyDescent="0.25">
      <c r="A109">
        <v>7182</v>
      </c>
      <c r="B109">
        <v>495</v>
      </c>
    </row>
    <row r="110" spans="1:2" x14ac:dyDescent="0.25">
      <c r="A110">
        <v>7086</v>
      </c>
      <c r="B110">
        <v>228</v>
      </c>
    </row>
    <row r="111" spans="1:2" x14ac:dyDescent="0.25">
      <c r="A111">
        <v>6867</v>
      </c>
      <c r="B111">
        <v>-73</v>
      </c>
    </row>
    <row r="112" spans="1:2" x14ac:dyDescent="0.25">
      <c r="A112">
        <v>6526</v>
      </c>
      <c r="B112">
        <v>-361</v>
      </c>
    </row>
    <row r="113" spans="1:2" x14ac:dyDescent="0.25">
      <c r="A113">
        <v>6077</v>
      </c>
      <c r="B113">
        <v>-622</v>
      </c>
    </row>
    <row r="114" spans="1:2" x14ac:dyDescent="0.25">
      <c r="A114">
        <v>5521</v>
      </c>
      <c r="B114">
        <v>-873</v>
      </c>
    </row>
    <row r="115" spans="1:2" x14ac:dyDescent="0.25">
      <c r="A115">
        <v>4872</v>
      </c>
      <c r="B115">
        <v>-1049</v>
      </c>
    </row>
    <row r="116" spans="1:2" x14ac:dyDescent="0.25">
      <c r="A116">
        <v>4141</v>
      </c>
      <c r="B116">
        <v>-1178</v>
      </c>
    </row>
    <row r="117" spans="1:2" x14ac:dyDescent="0.25">
      <c r="A117">
        <v>3324</v>
      </c>
      <c r="B117">
        <v>-1236</v>
      </c>
    </row>
    <row r="118" spans="1:2" x14ac:dyDescent="0.25">
      <c r="A118">
        <v>2463</v>
      </c>
      <c r="B118">
        <v>-1224</v>
      </c>
    </row>
    <row r="119" spans="1:2" x14ac:dyDescent="0.25">
      <c r="A119">
        <v>1555</v>
      </c>
      <c r="B119">
        <v>-1138</v>
      </c>
    </row>
    <row r="120" spans="1:2" x14ac:dyDescent="0.25">
      <c r="A120">
        <v>619</v>
      </c>
      <c r="B120">
        <v>-1004</v>
      </c>
    </row>
    <row r="121" spans="1:2" x14ac:dyDescent="0.25">
      <c r="A121">
        <v>-333</v>
      </c>
      <c r="B121">
        <v>-820</v>
      </c>
    </row>
    <row r="122" spans="1:2" x14ac:dyDescent="0.25">
      <c r="A122">
        <v>-1271</v>
      </c>
      <c r="B122">
        <v>-578</v>
      </c>
    </row>
    <row r="123" spans="1:2" x14ac:dyDescent="0.25">
      <c r="A123">
        <v>-2183</v>
      </c>
      <c r="B123">
        <v>-291</v>
      </c>
    </row>
    <row r="124" spans="1:2" x14ac:dyDescent="0.25">
      <c r="A124">
        <v>-3072</v>
      </c>
      <c r="B124">
        <v>7</v>
      </c>
    </row>
    <row r="125" spans="1:2" x14ac:dyDescent="0.25">
      <c r="A125">
        <v>-3911</v>
      </c>
      <c r="B125">
        <v>293</v>
      </c>
    </row>
    <row r="126" spans="1:2" x14ac:dyDescent="0.25">
      <c r="A126">
        <v>-4682</v>
      </c>
      <c r="B126">
        <v>550</v>
      </c>
    </row>
    <row r="127" spans="1:2" x14ac:dyDescent="0.25">
      <c r="A127">
        <v>-5373</v>
      </c>
      <c r="B127">
        <v>774</v>
      </c>
    </row>
    <row r="128" spans="1:2" x14ac:dyDescent="0.25">
      <c r="A128">
        <v>-5970</v>
      </c>
      <c r="B128">
        <v>998</v>
      </c>
    </row>
  </sheetData>
  <pageMargins left="0.7" right="0.7" top="0.78740157499999996" bottom="0.78740157499999996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Tabelle1!A1:A4095</xm:f>
              <xm:sqref>H4</xm:sqref>
            </x14:sparkline>
            <x14:sparkline>
              <xm:f>Tabelle1!B1:B4095</xm:f>
              <xm:sqref>I4</xm:sqref>
            </x14:sparkline>
            <x14:sparkline>
              <xm:f>Tabelle1!C1:C4095</xm:f>
              <xm:sqref>J4</xm:sqref>
            </x14:sparkline>
            <x14:sparkline>
              <xm:f>Tabelle1!D1:D4095</xm:f>
              <xm:sqref>K4</xm:sqref>
            </x14:sparkline>
            <x14:sparkline>
              <xm:f>Tabelle1!E1:E4095</xm:f>
              <xm:sqref>L4</xm:sqref>
            </x14:sparkline>
            <x14:sparkline>
              <xm:f>Tabelle1!F1:F4095</xm:f>
              <xm:sqref>M4</xm:sqref>
            </x14:sparkline>
            <x14:sparkline>
              <xm:f>Tabelle1!G1:G4095</xm:f>
              <xm:sqref>N4</xm:sqref>
            </x14:sparkline>
            <x14:sparkline>
              <xm:f>Tabelle1!H1:H4095</xm:f>
              <xm:sqref>O4</xm:sqref>
            </x14:sparkline>
            <x14:sparkline>
              <xm:f>Tabelle1!I1:I4095</xm:f>
              <xm:sqref>P4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Oversampling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</dc:creator>
  <cp:lastModifiedBy>Carsten</cp:lastModifiedBy>
  <dcterms:created xsi:type="dcterms:W3CDTF">2024-03-27T14:11:45Z</dcterms:created>
  <dcterms:modified xsi:type="dcterms:W3CDTF">2024-04-22T11:23:52Z</dcterms:modified>
</cp:coreProperties>
</file>