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jiaruli/Downloads/"/>
    </mc:Choice>
  </mc:AlternateContent>
  <xr:revisionPtr revIDLastSave="0" documentId="13_ncr:1_{B4284C66-C7A8-FD47-8CCD-546A7D43A55F}" xr6:coauthVersionLast="45" xr6:coauthVersionMax="45" xr10:uidLastSave="{00000000-0000-0000-0000-000000000000}"/>
  <bookViews>
    <workbookView xWindow="1140" yWindow="460" windowWidth="19300" windowHeight="16240" firstSheet="2" activeTab="4" xr2:uid="{00000000-000D-0000-FFFF-FFFF00000000}"/>
  </bookViews>
  <sheets>
    <sheet name="prod5_2017" sheetId="1" r:id="rId1"/>
    <sheet name="all" sheetId="2" r:id="rId2"/>
    <sheet name="calc" sheetId="6" r:id="rId3"/>
    <sheet name="deseasonalize" sheetId="7" r:id="rId4"/>
    <sheet name="MA" sheetId="8" r:id="rId5"/>
    <sheet name="ES" sheetId="9" r:id="rId6"/>
    <sheet name="naive" sheetId="10" r:id="rId7"/>
    <sheet name="prod5_2018" sheetId="3" r:id="rId8"/>
    <sheet name="prod5_2019" sheetId="4" r:id="rId9"/>
    <sheet name="prod5_2020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1" roundtripDataSignature="AMtx7mjSIp3CkoUk2vo9cPw2fOzp2Wfs3g=="/>
    </ext>
  </extLst>
</workbook>
</file>

<file path=xl/calcChain.xml><?xml version="1.0" encoding="utf-8"?>
<calcChain xmlns="http://schemas.openxmlformats.org/spreadsheetml/2006/main">
  <c r="D183" i="8" l="1"/>
  <c r="D182" i="8"/>
  <c r="D179" i="8"/>
  <c r="B180" i="8"/>
  <c r="B181" i="8"/>
  <c r="B182" i="8"/>
  <c r="B179" i="8"/>
  <c r="B187" i="8"/>
  <c r="B188" i="8"/>
  <c r="D153" i="8"/>
  <c r="D180" i="8"/>
  <c r="C153" i="9"/>
  <c r="F18" i="9"/>
  <c r="F12" i="9"/>
  <c r="F13" i="9" s="1"/>
  <c r="F14" i="9" s="1"/>
  <c r="F15" i="9" s="1"/>
  <c r="F16" i="9" s="1"/>
  <c r="F17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1" i="9"/>
  <c r="J2" i="10"/>
  <c r="C10" i="10" s="1"/>
  <c r="C163" i="10"/>
  <c r="C174" i="10" s="1"/>
  <c r="C162" i="10"/>
  <c r="C173" i="10" s="1"/>
  <c r="C161" i="10"/>
  <c r="C172" i="10" s="1"/>
  <c r="C160" i="10"/>
  <c r="C171" i="10" s="1"/>
  <c r="C176" i="10" s="1"/>
  <c r="C6" i="10"/>
  <c r="C5" i="10"/>
  <c r="C2" i="10"/>
  <c r="C161" i="9"/>
  <c r="E12" i="9"/>
  <c r="C11" i="9"/>
  <c r="C12" i="9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5" i="9" s="1"/>
  <c r="C160" i="9" s="1"/>
  <c r="C171" i="9" s="1"/>
  <c r="C176" i="9" s="1"/>
  <c r="D10" i="8"/>
  <c r="F163" i="9"/>
  <c r="F174" i="9" s="1"/>
  <c r="E163" i="9"/>
  <c r="E174" i="9" s="1"/>
  <c r="D163" i="9"/>
  <c r="D174" i="9" s="1"/>
  <c r="C163" i="9"/>
  <c r="C174" i="9" s="1"/>
  <c r="F162" i="9"/>
  <c r="F173" i="9" s="1"/>
  <c r="E162" i="9"/>
  <c r="E173" i="9" s="1"/>
  <c r="D162" i="9"/>
  <c r="D173" i="9" s="1"/>
  <c r="C162" i="9"/>
  <c r="C173" i="9" s="1"/>
  <c r="F161" i="9"/>
  <c r="F172" i="9" s="1"/>
  <c r="E161" i="9"/>
  <c r="E172" i="9" s="1"/>
  <c r="D161" i="9"/>
  <c r="D172" i="9" s="1"/>
  <c r="C172" i="9"/>
  <c r="E160" i="9"/>
  <c r="E171" i="9" s="1"/>
  <c r="E176" i="9" s="1"/>
  <c r="E11" i="9"/>
  <c r="D11" i="9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5" i="9" s="1"/>
  <c r="D160" i="9" s="1"/>
  <c r="D171" i="9" s="1"/>
  <c r="D176" i="9" s="1"/>
  <c r="E173" i="8"/>
  <c r="D173" i="8"/>
  <c r="C173" i="8"/>
  <c r="E172" i="8"/>
  <c r="D172" i="8"/>
  <c r="C172" i="8"/>
  <c r="E171" i="8"/>
  <c r="D171" i="8"/>
  <c r="C171" i="8"/>
  <c r="E170" i="8"/>
  <c r="E175" i="8" s="1"/>
  <c r="D170" i="8"/>
  <c r="D175" i="8" s="1"/>
  <c r="C170" i="8"/>
  <c r="C175" i="8" s="1"/>
  <c r="E163" i="8"/>
  <c r="D163" i="8"/>
  <c r="C163" i="8"/>
  <c r="E162" i="8"/>
  <c r="D162" i="8"/>
  <c r="C162" i="8"/>
  <c r="E161" i="8"/>
  <c r="D161" i="8"/>
  <c r="C161" i="8"/>
  <c r="E160" i="8"/>
  <c r="D160" i="8"/>
  <c r="C160" i="8"/>
  <c r="E16" i="8"/>
  <c r="E17" i="8"/>
  <c r="E18" i="8"/>
  <c r="E19" i="8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4" i="8"/>
  <c r="E15" i="8" s="1"/>
  <c r="D12" i="8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1" i="8"/>
  <c r="C8" i="8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7" i="8"/>
  <c r="C6" i="8"/>
  <c r="D181" i="8" l="1"/>
  <c r="B185" i="8"/>
  <c r="B186" i="8" s="1"/>
  <c r="C150" i="10"/>
  <c r="C9" i="10"/>
  <c r="C4" i="10"/>
  <c r="C15" i="10"/>
  <c r="C19" i="10"/>
  <c r="C23" i="10"/>
  <c r="C27" i="10"/>
  <c r="C31" i="10"/>
  <c r="C35" i="10"/>
  <c r="C39" i="10"/>
  <c r="C43" i="10"/>
  <c r="C47" i="10"/>
  <c r="C51" i="10"/>
  <c r="C55" i="10"/>
  <c r="C59" i="10"/>
  <c r="C63" i="10"/>
  <c r="C67" i="10"/>
  <c r="C71" i="10"/>
  <c r="C75" i="10"/>
  <c r="C79" i="10"/>
  <c r="C83" i="10"/>
  <c r="C87" i="10"/>
  <c r="C91" i="10"/>
  <c r="C95" i="10"/>
  <c r="C99" i="10"/>
  <c r="C103" i="10"/>
  <c r="C107" i="10"/>
  <c r="C111" i="10"/>
  <c r="C115" i="10"/>
  <c r="C119" i="10"/>
  <c r="C123" i="10"/>
  <c r="C127" i="10"/>
  <c r="C131" i="10"/>
  <c r="C135" i="10"/>
  <c r="C139" i="10"/>
  <c r="C143" i="10"/>
  <c r="C147" i="10"/>
  <c r="C151" i="10"/>
  <c r="C8" i="10"/>
  <c r="C16" i="10"/>
  <c r="C20" i="10"/>
  <c r="C24" i="10"/>
  <c r="C28" i="10"/>
  <c r="C32" i="10"/>
  <c r="C36" i="10"/>
  <c r="C40" i="10"/>
  <c r="C44" i="10"/>
  <c r="C48" i="10"/>
  <c r="C52" i="10"/>
  <c r="C56" i="10"/>
  <c r="C60" i="10"/>
  <c r="C64" i="10"/>
  <c r="C68" i="10"/>
  <c r="C72" i="10"/>
  <c r="C76" i="10"/>
  <c r="C80" i="10"/>
  <c r="C84" i="10"/>
  <c r="C88" i="10"/>
  <c r="C92" i="10"/>
  <c r="C96" i="10"/>
  <c r="C100" i="10"/>
  <c r="C104" i="10"/>
  <c r="C108" i="10"/>
  <c r="C112" i="10"/>
  <c r="C116" i="10"/>
  <c r="C120" i="10"/>
  <c r="C124" i="10"/>
  <c r="C128" i="10"/>
  <c r="C132" i="10"/>
  <c r="C136" i="10"/>
  <c r="C140" i="10"/>
  <c r="C144" i="10"/>
  <c r="C148" i="10"/>
  <c r="C152" i="10"/>
  <c r="C3" i="10"/>
  <c r="C7" i="10"/>
  <c r="C11" i="10"/>
  <c r="C13" i="10"/>
  <c r="C17" i="10"/>
  <c r="C21" i="10"/>
  <c r="C25" i="10"/>
  <c r="C29" i="10"/>
  <c r="C33" i="10"/>
  <c r="C37" i="10"/>
  <c r="C41" i="10"/>
  <c r="C45" i="10"/>
  <c r="C49" i="10"/>
  <c r="C53" i="10"/>
  <c r="C57" i="10"/>
  <c r="C61" i="10"/>
  <c r="C65" i="10"/>
  <c r="C69" i="10"/>
  <c r="C73" i="10"/>
  <c r="C77" i="10"/>
  <c r="C81" i="10"/>
  <c r="C85" i="10"/>
  <c r="C89" i="10"/>
  <c r="C93" i="10"/>
  <c r="C97" i="10"/>
  <c r="C101" i="10"/>
  <c r="C105" i="10"/>
  <c r="C109" i="10"/>
  <c r="C113" i="10"/>
  <c r="C117" i="10"/>
  <c r="C121" i="10"/>
  <c r="C125" i="10"/>
  <c r="C129" i="10"/>
  <c r="C133" i="10"/>
  <c r="C137" i="10"/>
  <c r="C141" i="10"/>
  <c r="C145" i="10"/>
  <c r="C149" i="10"/>
  <c r="C153" i="10"/>
  <c r="C12" i="10"/>
  <c r="C14" i="10"/>
  <c r="C18" i="10"/>
  <c r="C22" i="10"/>
  <c r="C26" i="10"/>
  <c r="C30" i="10"/>
  <c r="C34" i="10"/>
  <c r="C38" i="10"/>
  <c r="C42" i="10"/>
  <c r="C46" i="10"/>
  <c r="C50" i="10"/>
  <c r="C54" i="10"/>
  <c r="C58" i="10"/>
  <c r="C62" i="10"/>
  <c r="C66" i="10"/>
  <c r="C70" i="10"/>
  <c r="C74" i="10"/>
  <c r="C78" i="10"/>
  <c r="C82" i="10"/>
  <c r="C86" i="10"/>
  <c r="C90" i="10"/>
  <c r="C94" i="10"/>
  <c r="C98" i="10"/>
  <c r="C102" i="10"/>
  <c r="C106" i="10"/>
  <c r="C110" i="10"/>
  <c r="C114" i="10"/>
  <c r="C118" i="10"/>
  <c r="C122" i="10"/>
  <c r="C126" i="10"/>
  <c r="C130" i="10"/>
  <c r="C134" i="10"/>
  <c r="C138" i="10"/>
  <c r="C142" i="10"/>
  <c r="C146" i="10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2" i="7"/>
  <c r="K13" i="6"/>
  <c r="K3" i="6"/>
  <c r="K4" i="6"/>
  <c r="K5" i="6"/>
  <c r="K6" i="6"/>
  <c r="K7" i="6"/>
  <c r="K8" i="6"/>
  <c r="K9" i="6"/>
  <c r="K10" i="6"/>
  <c r="K11" i="6"/>
  <c r="K2" i="6"/>
  <c r="J13" i="6"/>
  <c r="J11" i="6"/>
  <c r="J10" i="6"/>
  <c r="J9" i="6"/>
  <c r="J8" i="6"/>
  <c r="J7" i="6"/>
  <c r="J6" i="6"/>
  <c r="J5" i="6"/>
  <c r="J4" i="6"/>
  <c r="J3" i="6"/>
  <c r="J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2" i="6"/>
  <c r="F153" i="6"/>
  <c r="F152" i="6"/>
  <c r="F151" i="6"/>
  <c r="F149" i="6"/>
  <c r="F2" i="6"/>
  <c r="F3" i="6"/>
  <c r="F4" i="6"/>
  <c r="F6" i="6"/>
  <c r="F17" i="6"/>
  <c r="F8" i="6"/>
  <c r="F9" i="6"/>
  <c r="F10" i="6"/>
  <c r="F11" i="6"/>
  <c r="F12" i="6"/>
  <c r="F13" i="6"/>
  <c r="F14" i="6"/>
  <c r="F15" i="6"/>
  <c r="F16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7" i="6"/>
  <c r="E148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6" i="6"/>
  <c r="J8" i="10" l="1"/>
  <c r="J5" i="10"/>
  <c r="J9" i="10"/>
  <c r="J7" i="10"/>
  <c r="J6" i="10"/>
  <c r="J10" i="10"/>
  <c r="E13" i="9"/>
  <c r="J12" i="10" l="1"/>
  <c r="K5" i="10"/>
  <c r="K8" i="10"/>
  <c r="K9" i="10"/>
  <c r="K7" i="10"/>
  <c r="K10" i="10"/>
  <c r="K6" i="10"/>
  <c r="E14" i="9"/>
  <c r="K12" i="10" l="1"/>
  <c r="E15" i="9"/>
  <c r="E16" i="9" l="1"/>
  <c r="E17" i="9" l="1"/>
  <c r="E18" i="9" l="1"/>
  <c r="E19" i="9" l="1"/>
  <c r="E20" i="9" l="1"/>
  <c r="E21" i="9" l="1"/>
  <c r="E22" i="9" l="1"/>
  <c r="E23" i="9" l="1"/>
  <c r="E24" i="9" l="1"/>
  <c r="E25" i="9" l="1"/>
  <c r="E26" i="9" l="1"/>
  <c r="E27" i="9" l="1"/>
  <c r="E28" i="9" l="1"/>
  <c r="E29" i="9" l="1"/>
  <c r="E30" i="9" l="1"/>
  <c r="E31" i="9" l="1"/>
  <c r="E32" i="9" l="1"/>
  <c r="E33" i="9" l="1"/>
  <c r="E34" i="9" l="1"/>
  <c r="E35" i="9" l="1"/>
  <c r="E36" i="9" l="1"/>
  <c r="E37" i="9" l="1"/>
  <c r="E38" i="9" l="1"/>
  <c r="E39" i="9" l="1"/>
  <c r="E40" i="9" l="1"/>
  <c r="E41" i="9" l="1"/>
  <c r="E42" i="9" l="1"/>
  <c r="E43" i="9" l="1"/>
  <c r="E44" i="9" l="1"/>
  <c r="E45" i="9" l="1"/>
  <c r="E46" i="9" l="1"/>
  <c r="E47" i="9" l="1"/>
  <c r="E48" i="9" l="1"/>
  <c r="E49" i="9" l="1"/>
  <c r="E50" i="9" l="1"/>
  <c r="E51" i="9" l="1"/>
  <c r="E52" i="9" l="1"/>
  <c r="E53" i="9" l="1"/>
  <c r="E54" i="9" l="1"/>
  <c r="E55" i="9" l="1"/>
  <c r="E56" i="9" l="1"/>
  <c r="E57" i="9" l="1"/>
  <c r="E58" i="9" l="1"/>
  <c r="E59" i="9" l="1"/>
  <c r="E60" i="9" l="1"/>
  <c r="E61" i="9" l="1"/>
  <c r="E62" i="9" l="1"/>
  <c r="E63" i="9" l="1"/>
  <c r="E64" i="9" l="1"/>
  <c r="E65" i="9" l="1"/>
  <c r="E66" i="9" l="1"/>
  <c r="E67" i="9" l="1"/>
  <c r="E68" i="9" l="1"/>
  <c r="E69" i="9" l="1"/>
  <c r="E70" i="9" l="1"/>
  <c r="E71" i="9" l="1"/>
  <c r="E72" i="9" l="1"/>
  <c r="E73" i="9" l="1"/>
  <c r="E74" i="9" l="1"/>
  <c r="E75" i="9" l="1"/>
  <c r="E76" i="9" l="1"/>
  <c r="E77" i="9" l="1"/>
  <c r="E78" i="9" l="1"/>
  <c r="E79" i="9" l="1"/>
  <c r="E80" i="9" l="1"/>
  <c r="E81" i="9" l="1"/>
  <c r="E82" i="9" l="1"/>
  <c r="E83" i="9" l="1"/>
  <c r="E84" i="9" l="1"/>
  <c r="E85" i="9" l="1"/>
  <c r="E86" i="9" l="1"/>
  <c r="E87" i="9" l="1"/>
  <c r="E88" i="9" l="1"/>
  <c r="E89" i="9" l="1"/>
  <c r="E90" i="9" l="1"/>
  <c r="E91" i="9" l="1"/>
  <c r="E92" i="9" l="1"/>
  <c r="E93" i="9" l="1"/>
  <c r="E94" i="9" l="1"/>
  <c r="E95" i="9" l="1"/>
  <c r="E96" i="9" l="1"/>
  <c r="E97" i="9" l="1"/>
  <c r="E98" i="9" l="1"/>
  <c r="E99" i="9" l="1"/>
  <c r="E100" i="9" l="1"/>
  <c r="E101" i="9" l="1"/>
  <c r="E102" i="9" l="1"/>
  <c r="E103" i="9" l="1"/>
  <c r="E104" i="9" l="1"/>
  <c r="E105" i="9" l="1"/>
  <c r="E106" i="9" l="1"/>
  <c r="E107" i="9" l="1"/>
  <c r="E108" i="9" l="1"/>
  <c r="E109" i="9" l="1"/>
  <c r="E110" i="9" l="1"/>
  <c r="E111" i="9" l="1"/>
  <c r="E112" i="9" l="1"/>
  <c r="E113" i="9" l="1"/>
  <c r="E114" i="9" l="1"/>
  <c r="E115" i="9" l="1"/>
  <c r="E116" i="9" l="1"/>
  <c r="E117" i="9" l="1"/>
  <c r="E118" i="9" l="1"/>
  <c r="E119" i="9" l="1"/>
  <c r="E120" i="9" l="1"/>
  <c r="E121" i="9" l="1"/>
  <c r="E122" i="9" l="1"/>
  <c r="E123" i="9" l="1"/>
  <c r="E124" i="9" l="1"/>
  <c r="E125" i="9" l="1"/>
  <c r="E126" i="9" l="1"/>
  <c r="E127" i="9" l="1"/>
  <c r="E128" i="9" l="1"/>
  <c r="E129" i="9" l="1"/>
  <c r="E130" i="9" l="1"/>
  <c r="E131" i="9" l="1"/>
  <c r="E132" i="9" l="1"/>
  <c r="E133" i="9" l="1"/>
  <c r="E134" i="9" l="1"/>
  <c r="E135" i="9" l="1"/>
  <c r="E136" i="9" l="1"/>
  <c r="E137" i="9" l="1"/>
  <c r="E138" i="9" l="1"/>
  <c r="E139" i="9" l="1"/>
  <c r="E140" i="9" l="1"/>
  <c r="E141" i="9" l="1"/>
  <c r="E142" i="9" l="1"/>
  <c r="E143" i="9" l="1"/>
  <c r="E144" i="9" l="1"/>
  <c r="E145" i="9" l="1"/>
  <c r="E146" i="9" l="1"/>
  <c r="E147" i="9" l="1"/>
  <c r="E148" i="9" l="1"/>
  <c r="E149" i="9" l="1"/>
  <c r="E150" i="9" l="1"/>
  <c r="E151" i="9" l="1"/>
  <c r="E152" i="9" l="1"/>
  <c r="E153" i="9" l="1"/>
  <c r="F160" i="9" s="1"/>
  <c r="F171" i="9" s="1"/>
  <c r="F176" i="9" s="1"/>
</calcChain>
</file>

<file path=xl/sharedStrings.xml><?xml version="1.0" encoding="utf-8"?>
<sst xmlns="http://schemas.openxmlformats.org/spreadsheetml/2006/main" count="747" uniqueCount="38">
  <si>
    <t>Date</t>
  </si>
  <si>
    <t>Product_Name</t>
  </si>
  <si>
    <t>Category_Name</t>
  </si>
  <si>
    <t>ActualShipmentInCases</t>
  </si>
  <si>
    <t>PricePerCase</t>
  </si>
  <si>
    <t>Retail_POS_Sales_Units</t>
  </si>
  <si>
    <t>Retail_POS_Sales_Cases</t>
  </si>
  <si>
    <t>Retail_Inventory</t>
  </si>
  <si>
    <t>AveragePrice</t>
  </si>
  <si>
    <t>Week_Number</t>
  </si>
  <si>
    <t>Week_Index</t>
  </si>
  <si>
    <t>PROD_5</t>
  </si>
  <si>
    <t>CAT_2</t>
  </si>
  <si>
    <t>S_num</t>
    <phoneticPr fontId="5" type="noConversion"/>
  </si>
  <si>
    <t>MA</t>
    <phoneticPr fontId="5" type="noConversion"/>
  </si>
  <si>
    <t>re-centered MA</t>
  </si>
  <si>
    <t>Factor</t>
    <phoneticPr fontId="5" type="noConversion"/>
  </si>
  <si>
    <t>SF</t>
    <phoneticPr fontId="5" type="noConversion"/>
  </si>
  <si>
    <t>sum</t>
    <phoneticPr fontId="5" type="noConversion"/>
  </si>
  <si>
    <t>deseasonalize</t>
    <phoneticPr fontId="5" type="noConversion"/>
  </si>
  <si>
    <t>factor</t>
    <phoneticPr fontId="5" type="noConversion"/>
  </si>
  <si>
    <t>deseasonalize</t>
  </si>
  <si>
    <t>MA (n=4)</t>
    <phoneticPr fontId="5" type="noConversion"/>
  </si>
  <si>
    <t>MA (n=8)</t>
    <phoneticPr fontId="5" type="noConversion"/>
  </si>
  <si>
    <t>MA (n=12)</t>
    <phoneticPr fontId="5" type="noConversion"/>
  </si>
  <si>
    <t>deseaonlized</t>
    <phoneticPr fontId="5" type="noConversion"/>
  </si>
  <si>
    <t>seasonlized</t>
    <phoneticPr fontId="5" type="noConversion"/>
  </si>
  <si>
    <t>real</t>
    <phoneticPr fontId="5" type="noConversion"/>
  </si>
  <si>
    <t>error</t>
    <phoneticPr fontId="5" type="noConversion"/>
  </si>
  <si>
    <t>MAD</t>
    <phoneticPr fontId="5" type="noConversion"/>
  </si>
  <si>
    <t>ES (alpha = 0.1)</t>
    <phoneticPr fontId="5" type="noConversion"/>
  </si>
  <si>
    <t>ES (alpha = 0.2)</t>
    <phoneticPr fontId="5" type="noConversion"/>
  </si>
  <si>
    <t>ES (alpha = 0.3)</t>
    <phoneticPr fontId="5" type="noConversion"/>
  </si>
  <si>
    <t>ES (alpha = 0.4)</t>
    <phoneticPr fontId="5" type="noConversion"/>
  </si>
  <si>
    <t>D-bar</t>
    <phoneticPr fontId="5" type="noConversion"/>
  </si>
  <si>
    <t>normalize</t>
    <phoneticPr fontId="5" type="noConversion"/>
  </si>
  <si>
    <t>deseasonlized</t>
    <phoneticPr fontId="5" type="noConversion"/>
  </si>
  <si>
    <t>final prediction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</si>
</sst>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7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name val="宋体"/>
      <family val="3"/>
      <charset val="134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76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0" fillId="0" borderId="0" xfId="0"/>
    <xf numFmtId="0" fontId="4" fillId="2" borderId="0" xfId="0" applyFont="1" applyFill="1"/>
    <xf numFmtId="0" fontId="4" fillId="2" borderId="0" xfId="0" applyFont="1" applyFill="1" applyAlignment="1"/>
    <xf numFmtId="0" fontId="0" fillId="3" borderId="0" xfId="0" applyFill="1"/>
    <xf numFmtId="0" fontId="6" fillId="0" borderId="0" xfId="0" applyFont="1"/>
    <xf numFmtId="0" fontId="2" fillId="0" borderId="0" xfId="0" applyFont="1"/>
    <xf numFmtId="0" fontId="0" fillId="0" borderId="0" xfId="0" applyFill="1"/>
    <xf numFmtId="0" fontId="0" fillId="4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/>
  </sheetViews>
  <sheetFormatPr baseColWidth="10" defaultColWidth="12.6640625" defaultRowHeight="15" customHeight="1"/>
  <cols>
    <col min="1" max="1" width="7.6640625" customWidth="1"/>
    <col min="2" max="2" width="44" customWidth="1"/>
    <col min="3" max="26" width="7.6640625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624</v>
      </c>
      <c r="B2" s="3">
        <v>42770</v>
      </c>
      <c r="C2" s="4" t="s">
        <v>11</v>
      </c>
      <c r="D2" s="4" t="s">
        <v>12</v>
      </c>
      <c r="E2" s="4">
        <v>249</v>
      </c>
      <c r="F2" s="4">
        <v>81</v>
      </c>
      <c r="G2" s="4">
        <v>634.29</v>
      </c>
      <c r="H2" s="4">
        <v>158.57249999999999</v>
      </c>
      <c r="I2" s="4">
        <v>235.5</v>
      </c>
      <c r="J2" s="4">
        <v>11.71667774086378</v>
      </c>
      <c r="K2" s="4">
        <v>5</v>
      </c>
    </row>
    <row r="3" spans="1:11">
      <c r="A3" s="1">
        <v>625</v>
      </c>
      <c r="B3" s="3">
        <v>42777</v>
      </c>
      <c r="C3" s="4" t="s">
        <v>11</v>
      </c>
      <c r="D3" s="4" t="s">
        <v>12</v>
      </c>
      <c r="E3" s="4">
        <v>243</v>
      </c>
      <c r="F3" s="4">
        <v>81</v>
      </c>
      <c r="G3" s="4">
        <v>709.5</v>
      </c>
      <c r="H3" s="4">
        <v>177.375</v>
      </c>
      <c r="I3" s="4">
        <v>239.75</v>
      </c>
      <c r="J3" s="4">
        <v>12.044060150375939</v>
      </c>
      <c r="K3" s="4">
        <v>6</v>
      </c>
    </row>
    <row r="4" spans="1:11">
      <c r="A4" s="1">
        <v>626</v>
      </c>
      <c r="B4" s="3">
        <v>42784</v>
      </c>
      <c r="C4" s="4" t="s">
        <v>11</v>
      </c>
      <c r="D4" s="4" t="s">
        <v>12</v>
      </c>
      <c r="E4" s="4">
        <v>300</v>
      </c>
      <c r="F4" s="4">
        <v>81</v>
      </c>
      <c r="G4" s="4">
        <v>1020.3</v>
      </c>
      <c r="H4" s="4">
        <v>255.07499999999999</v>
      </c>
      <c r="I4" s="4">
        <v>312.25</v>
      </c>
      <c r="J4" s="4">
        <v>11.74168582375478</v>
      </c>
      <c r="K4" s="4">
        <v>7</v>
      </c>
    </row>
    <row r="5" spans="1:11">
      <c r="A5" s="1">
        <v>627</v>
      </c>
      <c r="B5" s="3">
        <v>42791</v>
      </c>
      <c r="C5" s="4" t="s">
        <v>11</v>
      </c>
      <c r="D5" s="4" t="s">
        <v>12</v>
      </c>
      <c r="E5" s="4">
        <v>432</v>
      </c>
      <c r="F5" s="4">
        <v>81</v>
      </c>
      <c r="G5" s="4">
        <v>1071.3599999999999</v>
      </c>
      <c r="H5" s="4">
        <v>267.83999999999997</v>
      </c>
      <c r="I5" s="4">
        <v>350.25</v>
      </c>
      <c r="J5" s="4">
        <v>11.611058823529421</v>
      </c>
      <c r="K5" s="4">
        <v>8</v>
      </c>
    </row>
    <row r="6" spans="1:11">
      <c r="A6" s="1">
        <v>628</v>
      </c>
      <c r="B6" s="3">
        <v>42798</v>
      </c>
      <c r="C6" s="4" t="s">
        <v>11</v>
      </c>
      <c r="D6" s="4" t="s">
        <v>12</v>
      </c>
      <c r="E6" s="4">
        <v>408</v>
      </c>
      <c r="F6" s="4">
        <v>81</v>
      </c>
      <c r="G6" s="4">
        <v>1079.76</v>
      </c>
      <c r="H6" s="4">
        <v>269.94</v>
      </c>
      <c r="I6" s="4">
        <v>375.25</v>
      </c>
      <c r="J6" s="4">
        <v>12.49557333333334</v>
      </c>
      <c r="K6" s="4">
        <v>9</v>
      </c>
    </row>
    <row r="7" spans="1:11">
      <c r="A7" s="1">
        <v>629</v>
      </c>
      <c r="B7" s="3">
        <v>42805</v>
      </c>
      <c r="C7" s="4" t="s">
        <v>11</v>
      </c>
      <c r="D7" s="4" t="s">
        <v>12</v>
      </c>
      <c r="E7" s="4">
        <v>291</v>
      </c>
      <c r="F7" s="4">
        <v>81</v>
      </c>
      <c r="G7" s="4">
        <v>1082.94</v>
      </c>
      <c r="H7" s="4">
        <v>270.73500000000001</v>
      </c>
      <c r="I7" s="4">
        <v>373.75</v>
      </c>
      <c r="J7" s="4">
        <v>12.26901098901098</v>
      </c>
      <c r="K7" s="4">
        <v>10</v>
      </c>
    </row>
    <row r="8" spans="1:11">
      <c r="A8" s="1">
        <v>630</v>
      </c>
      <c r="B8" s="3">
        <v>42812</v>
      </c>
      <c r="C8" s="4" t="s">
        <v>11</v>
      </c>
      <c r="D8" s="4" t="s">
        <v>12</v>
      </c>
      <c r="E8" s="4">
        <v>321</v>
      </c>
      <c r="F8" s="4">
        <v>81</v>
      </c>
      <c r="G8" s="4">
        <v>1248.48</v>
      </c>
      <c r="H8" s="4">
        <v>312.12</v>
      </c>
      <c r="I8" s="4">
        <v>388.5</v>
      </c>
      <c r="J8" s="4">
        <v>11.34173184357542</v>
      </c>
      <c r="K8" s="4">
        <v>11</v>
      </c>
    </row>
    <row r="9" spans="1:11">
      <c r="A9" s="1">
        <v>631</v>
      </c>
      <c r="B9" s="3">
        <v>42819</v>
      </c>
      <c r="C9" s="4" t="s">
        <v>11</v>
      </c>
      <c r="D9" s="4" t="s">
        <v>12</v>
      </c>
      <c r="E9" s="4">
        <v>597</v>
      </c>
      <c r="F9" s="4">
        <v>81</v>
      </c>
      <c r="G9" s="4">
        <v>1590.63</v>
      </c>
      <c r="H9" s="4">
        <v>397.65750000000003</v>
      </c>
      <c r="I9" s="4">
        <v>436</v>
      </c>
      <c r="J9" s="4">
        <v>10.17307692307692</v>
      </c>
      <c r="K9" s="4">
        <v>12</v>
      </c>
    </row>
    <row r="10" spans="1:11">
      <c r="A10" s="1">
        <v>632</v>
      </c>
      <c r="B10" s="3">
        <v>42826</v>
      </c>
      <c r="C10" s="4" t="s">
        <v>11</v>
      </c>
      <c r="D10" s="4" t="s">
        <v>12</v>
      </c>
      <c r="E10" s="4">
        <v>288</v>
      </c>
      <c r="F10" s="4">
        <v>81</v>
      </c>
      <c r="G10" s="4">
        <v>1639.38</v>
      </c>
      <c r="H10" s="4">
        <v>409.84500000000003</v>
      </c>
      <c r="I10" s="4">
        <v>482.25</v>
      </c>
      <c r="J10" s="4">
        <v>12.47069620253164</v>
      </c>
      <c r="K10" s="4">
        <v>13</v>
      </c>
    </row>
    <row r="11" spans="1:11">
      <c r="A11" s="1">
        <v>633</v>
      </c>
      <c r="B11" s="3">
        <v>42833</v>
      </c>
      <c r="C11" s="4" t="s">
        <v>11</v>
      </c>
      <c r="D11" s="4" t="s">
        <v>12</v>
      </c>
      <c r="E11" s="4">
        <v>258</v>
      </c>
      <c r="F11" s="4">
        <v>81</v>
      </c>
      <c r="G11" s="4">
        <v>1718.01</v>
      </c>
      <c r="H11" s="4">
        <v>429.50249999999988</v>
      </c>
      <c r="I11" s="4">
        <v>465.25</v>
      </c>
      <c r="J11" s="4">
        <v>12.06478371501272</v>
      </c>
      <c r="K11" s="4">
        <v>14</v>
      </c>
    </row>
    <row r="12" spans="1:11">
      <c r="A12" s="1">
        <v>634</v>
      </c>
      <c r="B12" s="3">
        <v>42840</v>
      </c>
      <c r="C12" s="4" t="s">
        <v>11</v>
      </c>
      <c r="D12" s="4" t="s">
        <v>12</v>
      </c>
      <c r="E12" s="4">
        <v>180</v>
      </c>
      <c r="F12" s="4">
        <v>81</v>
      </c>
      <c r="G12" s="4">
        <v>1604.28</v>
      </c>
      <c r="H12" s="4">
        <v>401.07</v>
      </c>
      <c r="I12" s="4">
        <v>413.5</v>
      </c>
      <c r="J12" s="4">
        <v>11.57426605504588</v>
      </c>
      <c r="K12" s="4">
        <v>15</v>
      </c>
    </row>
    <row r="13" spans="1:11">
      <c r="A13" s="1">
        <v>635</v>
      </c>
      <c r="B13" s="3">
        <v>42847</v>
      </c>
      <c r="C13" s="4" t="s">
        <v>11</v>
      </c>
      <c r="D13" s="4" t="s">
        <v>12</v>
      </c>
      <c r="E13" s="4">
        <v>147</v>
      </c>
      <c r="F13" s="4">
        <v>81</v>
      </c>
      <c r="G13" s="4">
        <v>1139.01</v>
      </c>
      <c r="H13" s="4">
        <v>284.7525</v>
      </c>
      <c r="I13" s="4">
        <v>385.75</v>
      </c>
      <c r="J13" s="4">
        <v>11.44091891891892</v>
      </c>
      <c r="K13" s="4">
        <v>16</v>
      </c>
    </row>
    <row r="14" spans="1:11">
      <c r="A14" s="1">
        <v>636</v>
      </c>
      <c r="B14" s="3">
        <v>42854</v>
      </c>
      <c r="C14" s="4" t="s">
        <v>11</v>
      </c>
      <c r="D14" s="4" t="s">
        <v>12</v>
      </c>
      <c r="E14" s="4">
        <v>192</v>
      </c>
      <c r="F14" s="4">
        <v>81</v>
      </c>
      <c r="G14" s="4">
        <v>681.33</v>
      </c>
      <c r="H14" s="4">
        <v>170.33250000000001</v>
      </c>
      <c r="I14" s="4">
        <v>349.5</v>
      </c>
      <c r="J14" s="4">
        <v>12.222114803625381</v>
      </c>
      <c r="K14" s="4">
        <v>17</v>
      </c>
    </row>
    <row r="15" spans="1:11">
      <c r="A15" s="1">
        <v>637</v>
      </c>
      <c r="B15" s="3">
        <v>42861</v>
      </c>
      <c r="C15" s="4" t="s">
        <v>11</v>
      </c>
      <c r="D15" s="4" t="s">
        <v>12</v>
      </c>
      <c r="E15" s="4">
        <v>153</v>
      </c>
      <c r="F15" s="4">
        <v>81</v>
      </c>
      <c r="G15" s="4">
        <v>740.84999999999991</v>
      </c>
      <c r="H15" s="4">
        <v>185.21250000000001</v>
      </c>
      <c r="I15" s="4">
        <v>315.25</v>
      </c>
      <c r="J15" s="4">
        <v>11.27481081081082</v>
      </c>
      <c r="K15" s="4">
        <v>18</v>
      </c>
    </row>
    <row r="16" spans="1:11">
      <c r="A16" s="1">
        <v>638</v>
      </c>
      <c r="B16" s="3">
        <v>42868</v>
      </c>
      <c r="C16" s="4" t="s">
        <v>11</v>
      </c>
      <c r="D16" s="4" t="s">
        <v>12</v>
      </c>
      <c r="E16" s="4">
        <v>183</v>
      </c>
      <c r="F16" s="4">
        <v>81</v>
      </c>
      <c r="G16" s="4">
        <v>659.31000000000006</v>
      </c>
      <c r="H16" s="4">
        <v>164.82749999999999</v>
      </c>
      <c r="I16" s="4">
        <v>271</v>
      </c>
      <c r="J16" s="4">
        <v>10.53631067961166</v>
      </c>
      <c r="K16" s="4">
        <v>19</v>
      </c>
    </row>
    <row r="17" spans="1:11">
      <c r="A17" s="1">
        <v>639</v>
      </c>
      <c r="B17" s="3">
        <v>42875</v>
      </c>
      <c r="C17" s="4" t="s">
        <v>11</v>
      </c>
      <c r="D17" s="4" t="s">
        <v>12</v>
      </c>
      <c r="E17" s="4">
        <v>261</v>
      </c>
      <c r="F17" s="4">
        <v>81</v>
      </c>
      <c r="G17" s="4">
        <v>702.3</v>
      </c>
      <c r="H17" s="4">
        <v>175.57499999999999</v>
      </c>
      <c r="I17" s="4">
        <v>261.5</v>
      </c>
      <c r="J17" s="4">
        <v>10.643786407766999</v>
      </c>
      <c r="K17" s="4">
        <v>20</v>
      </c>
    </row>
    <row r="18" spans="1:11">
      <c r="A18" s="1">
        <v>640</v>
      </c>
      <c r="B18" s="3">
        <v>42882</v>
      </c>
      <c r="C18" s="4" t="s">
        <v>11</v>
      </c>
      <c r="D18" s="4" t="s">
        <v>12</v>
      </c>
      <c r="E18" s="4">
        <v>375</v>
      </c>
      <c r="F18" s="4">
        <v>81</v>
      </c>
      <c r="G18" s="4">
        <v>784.98</v>
      </c>
      <c r="H18" s="4">
        <v>196.245</v>
      </c>
      <c r="I18" s="4">
        <v>284.25</v>
      </c>
      <c r="J18" s="4">
        <v>10.4635294117647</v>
      </c>
      <c r="K18" s="4">
        <v>21</v>
      </c>
    </row>
    <row r="19" spans="1:11">
      <c r="A19" s="1">
        <v>641</v>
      </c>
      <c r="B19" s="3">
        <v>42889</v>
      </c>
      <c r="C19" s="4" t="s">
        <v>11</v>
      </c>
      <c r="D19" s="4" t="s">
        <v>12</v>
      </c>
      <c r="E19" s="4">
        <v>492</v>
      </c>
      <c r="F19" s="4">
        <v>81</v>
      </c>
      <c r="G19" s="4">
        <v>1053.78</v>
      </c>
      <c r="H19" s="4">
        <v>263.44499999999999</v>
      </c>
      <c r="I19" s="4">
        <v>344</v>
      </c>
      <c r="J19" s="4">
        <v>10.319583333333339</v>
      </c>
      <c r="K19" s="4">
        <v>22</v>
      </c>
    </row>
    <row r="20" spans="1:11">
      <c r="A20" s="1">
        <v>642</v>
      </c>
      <c r="B20" s="3">
        <v>42896</v>
      </c>
      <c r="C20" s="4" t="s">
        <v>11</v>
      </c>
      <c r="D20" s="4" t="s">
        <v>12</v>
      </c>
      <c r="E20" s="4">
        <v>531</v>
      </c>
      <c r="F20" s="4">
        <v>81</v>
      </c>
      <c r="G20" s="4">
        <v>1236.3</v>
      </c>
      <c r="H20" s="4">
        <v>309.07499999999999</v>
      </c>
      <c r="I20" s="4">
        <v>386.75</v>
      </c>
      <c r="J20" s="4">
        <v>10.63552361396304</v>
      </c>
      <c r="K20" s="4">
        <v>23</v>
      </c>
    </row>
    <row r="21" spans="1:11" ht="15.75" customHeight="1">
      <c r="A21" s="1">
        <v>643</v>
      </c>
      <c r="B21" s="3">
        <v>42903</v>
      </c>
      <c r="C21" s="4" t="s">
        <v>11</v>
      </c>
      <c r="D21" s="4" t="s">
        <v>12</v>
      </c>
      <c r="E21" s="4">
        <v>717</v>
      </c>
      <c r="F21" s="4">
        <v>81</v>
      </c>
      <c r="G21" s="4">
        <v>1235.31</v>
      </c>
      <c r="H21" s="4">
        <v>308.82749999999999</v>
      </c>
      <c r="I21" s="4">
        <v>518</v>
      </c>
      <c r="J21" s="4">
        <v>10.05966604823748</v>
      </c>
      <c r="K21" s="4">
        <v>24</v>
      </c>
    </row>
    <row r="22" spans="1:11" ht="15.75" customHeight="1">
      <c r="A22" s="1">
        <v>644</v>
      </c>
      <c r="B22" s="3">
        <v>42910</v>
      </c>
      <c r="C22" s="4" t="s">
        <v>11</v>
      </c>
      <c r="D22" s="4" t="s">
        <v>12</v>
      </c>
      <c r="E22" s="4">
        <v>834</v>
      </c>
      <c r="F22" s="4">
        <v>81</v>
      </c>
      <c r="G22" s="4">
        <v>3905.73</v>
      </c>
      <c r="H22" s="4">
        <v>976.43250000000012</v>
      </c>
      <c r="I22" s="4">
        <v>582.25</v>
      </c>
      <c r="J22" s="4">
        <v>9.2810758620689597</v>
      </c>
      <c r="K22" s="4">
        <v>25</v>
      </c>
    </row>
    <row r="23" spans="1:11" ht="15.75" customHeight="1">
      <c r="A23" s="1">
        <v>645</v>
      </c>
      <c r="B23" s="3">
        <v>42917</v>
      </c>
      <c r="C23" s="4" t="s">
        <v>11</v>
      </c>
      <c r="D23" s="4" t="s">
        <v>12</v>
      </c>
      <c r="E23" s="4">
        <v>378</v>
      </c>
      <c r="F23" s="4">
        <v>81</v>
      </c>
      <c r="G23" s="4">
        <v>3248.61</v>
      </c>
      <c r="H23" s="4">
        <v>812.15249999999992</v>
      </c>
      <c r="I23" s="4">
        <v>404.75</v>
      </c>
      <c r="J23" s="4">
        <v>7.79662162162162</v>
      </c>
      <c r="K23" s="4">
        <v>26</v>
      </c>
    </row>
    <row r="24" spans="1:11" ht="15.75" customHeight="1">
      <c r="A24" s="1">
        <v>646</v>
      </c>
      <c r="B24" s="3">
        <v>42924</v>
      </c>
      <c r="C24" s="4" t="s">
        <v>11</v>
      </c>
      <c r="D24" s="4" t="s">
        <v>12</v>
      </c>
      <c r="E24" s="4">
        <v>456</v>
      </c>
      <c r="F24" s="4">
        <v>81</v>
      </c>
      <c r="G24" s="4">
        <v>1677.03</v>
      </c>
      <c r="H24" s="4">
        <v>419.25749999999999</v>
      </c>
      <c r="I24" s="4">
        <v>281.75</v>
      </c>
      <c r="J24" s="4">
        <v>7.8438042474607599</v>
      </c>
      <c r="K24" s="4">
        <v>27</v>
      </c>
    </row>
    <row r="25" spans="1:11" ht="15.75" customHeight="1">
      <c r="A25" s="1">
        <v>647</v>
      </c>
      <c r="B25" s="3">
        <v>42931</v>
      </c>
      <c r="C25" s="4" t="s">
        <v>11</v>
      </c>
      <c r="D25" s="4" t="s">
        <v>12</v>
      </c>
      <c r="E25" s="4">
        <v>1878</v>
      </c>
      <c r="F25" s="4">
        <v>81</v>
      </c>
      <c r="G25" s="4">
        <v>1644.66</v>
      </c>
      <c r="H25" s="4">
        <v>411.16500000000002</v>
      </c>
      <c r="I25" s="4">
        <v>573</v>
      </c>
      <c r="J25" s="4">
        <v>7.8244204018547201</v>
      </c>
      <c r="K25" s="4">
        <v>28</v>
      </c>
    </row>
    <row r="26" spans="1:11" ht="15.75" customHeight="1">
      <c r="A26" s="1">
        <v>648</v>
      </c>
      <c r="B26" s="3">
        <v>42938</v>
      </c>
      <c r="C26" s="4" t="s">
        <v>11</v>
      </c>
      <c r="D26" s="4" t="s">
        <v>12</v>
      </c>
      <c r="E26" s="4">
        <v>381</v>
      </c>
      <c r="F26" s="4">
        <v>81</v>
      </c>
      <c r="G26" s="4">
        <v>1707.3</v>
      </c>
      <c r="H26" s="4">
        <v>426.82499999999999</v>
      </c>
      <c r="I26" s="4">
        <v>320</v>
      </c>
      <c r="J26" s="4">
        <v>7.9011243386243404</v>
      </c>
      <c r="K26" s="4">
        <v>29</v>
      </c>
    </row>
    <row r="27" spans="1:11" ht="15.75" customHeight="1">
      <c r="A27" s="1">
        <v>649</v>
      </c>
      <c r="B27" s="3">
        <v>42945</v>
      </c>
      <c r="C27" s="4" t="s">
        <v>11</v>
      </c>
      <c r="D27" s="4" t="s">
        <v>12</v>
      </c>
      <c r="E27" s="4">
        <v>1440</v>
      </c>
      <c r="F27" s="4">
        <v>81</v>
      </c>
      <c r="G27" s="4">
        <v>1929.9</v>
      </c>
      <c r="H27" s="4">
        <v>482.47500000000002</v>
      </c>
      <c r="I27" s="4">
        <v>839.75</v>
      </c>
      <c r="J27" s="4">
        <v>7.82938697318008</v>
      </c>
      <c r="K27" s="4">
        <v>30</v>
      </c>
    </row>
    <row r="28" spans="1:11" ht="15.75" customHeight="1">
      <c r="A28" s="1">
        <v>650</v>
      </c>
      <c r="B28" s="3">
        <v>42952</v>
      </c>
      <c r="C28" s="4" t="s">
        <v>11</v>
      </c>
      <c r="D28" s="4" t="s">
        <v>12</v>
      </c>
      <c r="E28" s="4">
        <v>6000</v>
      </c>
      <c r="F28" s="4">
        <v>81</v>
      </c>
      <c r="G28" s="4">
        <v>2243.94</v>
      </c>
      <c r="H28" s="4">
        <v>560.98500000000001</v>
      </c>
      <c r="I28" s="4">
        <v>2528</v>
      </c>
      <c r="J28" s="4">
        <v>6.5351688490696</v>
      </c>
      <c r="K28" s="4">
        <v>31</v>
      </c>
    </row>
    <row r="29" spans="1:11" ht="15.75" customHeight="1">
      <c r="A29" s="1">
        <v>651</v>
      </c>
      <c r="B29" s="3">
        <v>42959</v>
      </c>
      <c r="C29" s="4" t="s">
        <v>11</v>
      </c>
      <c r="D29" s="4" t="s">
        <v>12</v>
      </c>
      <c r="E29" s="4">
        <v>8427</v>
      </c>
      <c r="F29" s="4">
        <v>81</v>
      </c>
      <c r="G29" s="4">
        <v>21838.92</v>
      </c>
      <c r="H29" s="4">
        <v>5459.73</v>
      </c>
      <c r="I29" s="4">
        <v>2897.5</v>
      </c>
      <c r="J29" s="4">
        <v>5.8764853932584202</v>
      </c>
      <c r="K29" s="4">
        <v>32</v>
      </c>
    </row>
    <row r="30" spans="1:11" ht="15.75" customHeight="1">
      <c r="A30" s="1">
        <v>652</v>
      </c>
      <c r="B30" s="3">
        <v>42966</v>
      </c>
      <c r="C30" s="4" t="s">
        <v>11</v>
      </c>
      <c r="D30" s="4" t="s">
        <v>12</v>
      </c>
      <c r="E30" s="4">
        <v>561</v>
      </c>
      <c r="F30" s="4">
        <v>81</v>
      </c>
      <c r="G30" s="4">
        <v>9902.82</v>
      </c>
      <c r="H30" s="4">
        <v>2475.7049999999999</v>
      </c>
      <c r="I30" s="4">
        <v>2321.75</v>
      </c>
      <c r="J30" s="4">
        <v>6.2267780276260796</v>
      </c>
      <c r="K30" s="4">
        <v>33</v>
      </c>
    </row>
    <row r="31" spans="1:11" ht="15.75" customHeight="1">
      <c r="A31" s="1">
        <v>653</v>
      </c>
      <c r="B31" s="3">
        <v>42973</v>
      </c>
      <c r="C31" s="4" t="s">
        <v>11</v>
      </c>
      <c r="D31" s="4" t="s">
        <v>12</v>
      </c>
      <c r="E31" s="4">
        <v>819</v>
      </c>
      <c r="F31" s="4">
        <v>81</v>
      </c>
      <c r="G31" s="4">
        <v>3228.33</v>
      </c>
      <c r="H31" s="4">
        <v>807.08249999999998</v>
      </c>
      <c r="I31" s="4">
        <v>2261.25</v>
      </c>
      <c r="J31" s="4">
        <v>8.4748420153714807</v>
      </c>
      <c r="K31" s="4">
        <v>34</v>
      </c>
    </row>
    <row r="32" spans="1:11" ht="15.75" customHeight="1">
      <c r="A32" s="1">
        <v>654</v>
      </c>
      <c r="B32" s="3">
        <v>42980</v>
      </c>
      <c r="C32" s="4" t="s">
        <v>11</v>
      </c>
      <c r="D32" s="4" t="s">
        <v>12</v>
      </c>
      <c r="E32" s="4">
        <v>660</v>
      </c>
      <c r="F32" s="4">
        <v>81</v>
      </c>
      <c r="G32" s="4">
        <v>9451.44</v>
      </c>
      <c r="H32" s="4">
        <v>2362.86</v>
      </c>
      <c r="I32" s="4">
        <v>2081.75</v>
      </c>
      <c r="J32" s="4">
        <v>7.63446779661016</v>
      </c>
      <c r="K32" s="4">
        <v>35</v>
      </c>
    </row>
    <row r="33" spans="1:11" ht="15.75" customHeight="1">
      <c r="A33" s="1">
        <v>655</v>
      </c>
      <c r="B33" s="3">
        <v>42987</v>
      </c>
      <c r="C33" s="4" t="s">
        <v>11</v>
      </c>
      <c r="D33" s="4" t="s">
        <v>12</v>
      </c>
      <c r="E33" s="4">
        <v>198</v>
      </c>
      <c r="F33" s="4">
        <v>81</v>
      </c>
      <c r="G33" s="4">
        <v>6497.9400000000014</v>
      </c>
      <c r="H33" s="4">
        <v>1624.4849999999999</v>
      </c>
      <c r="I33" s="4">
        <v>1778.25</v>
      </c>
      <c r="J33" s="4">
        <v>7.6963546798029601</v>
      </c>
      <c r="K33" s="4">
        <v>36</v>
      </c>
    </row>
    <row r="34" spans="1:11" ht="15.75" customHeight="1">
      <c r="A34" s="1">
        <v>656</v>
      </c>
      <c r="B34" s="3">
        <v>42994</v>
      </c>
      <c r="C34" s="4" t="s">
        <v>11</v>
      </c>
      <c r="D34" s="4" t="s">
        <v>12</v>
      </c>
      <c r="E34" s="4">
        <v>84</v>
      </c>
      <c r="F34" s="4">
        <v>81</v>
      </c>
      <c r="G34" s="4">
        <v>2349</v>
      </c>
      <c r="H34" s="4">
        <v>587.25</v>
      </c>
      <c r="I34" s="4">
        <v>1366.25</v>
      </c>
      <c r="J34" s="4">
        <v>7.4070704717530598</v>
      </c>
      <c r="K34" s="4">
        <v>37</v>
      </c>
    </row>
    <row r="35" spans="1:11" ht="15.75" customHeight="1">
      <c r="A35" s="1">
        <v>657</v>
      </c>
      <c r="B35" s="3">
        <v>43001</v>
      </c>
      <c r="C35" s="4" t="s">
        <v>11</v>
      </c>
      <c r="D35" s="4" t="s">
        <v>12</v>
      </c>
      <c r="E35" s="4">
        <v>318</v>
      </c>
      <c r="F35" s="4">
        <v>81</v>
      </c>
      <c r="G35" s="4">
        <v>2105.46</v>
      </c>
      <c r="H35" s="4">
        <v>526.36500000000001</v>
      </c>
      <c r="I35" s="4">
        <v>1179.5</v>
      </c>
      <c r="J35" s="4">
        <v>7.7818234027279196</v>
      </c>
      <c r="K35" s="4">
        <v>38</v>
      </c>
    </row>
    <row r="36" spans="1:11" ht="15.75" customHeight="1">
      <c r="A36" s="1">
        <v>658</v>
      </c>
      <c r="B36" s="3">
        <v>43008</v>
      </c>
      <c r="C36" s="4" t="s">
        <v>11</v>
      </c>
      <c r="D36" s="4" t="s">
        <v>12</v>
      </c>
      <c r="E36" s="4">
        <v>525</v>
      </c>
      <c r="F36" s="4">
        <v>81</v>
      </c>
      <c r="G36" s="4">
        <v>3068.46</v>
      </c>
      <c r="H36" s="4">
        <v>767.11500000000001</v>
      </c>
      <c r="I36" s="4">
        <v>1164.5</v>
      </c>
      <c r="J36" s="4">
        <v>10.21364985163204</v>
      </c>
      <c r="K36" s="4">
        <v>39</v>
      </c>
    </row>
    <row r="37" spans="1:11" ht="15.75" customHeight="1">
      <c r="A37" s="1">
        <v>659</v>
      </c>
      <c r="B37" s="3">
        <v>43015</v>
      </c>
      <c r="C37" s="4" t="s">
        <v>11</v>
      </c>
      <c r="D37" s="4" t="s">
        <v>12</v>
      </c>
      <c r="E37" s="4">
        <v>243</v>
      </c>
      <c r="F37" s="4">
        <v>81</v>
      </c>
      <c r="G37" s="4">
        <v>3874.2</v>
      </c>
      <c r="H37" s="4">
        <v>968.55000000000007</v>
      </c>
      <c r="I37" s="4">
        <v>1111.5</v>
      </c>
      <c r="J37" s="4">
        <v>10.664913627639161</v>
      </c>
      <c r="K37" s="4">
        <v>40</v>
      </c>
    </row>
    <row r="38" spans="1:11" ht="15.75" customHeight="1">
      <c r="A38" s="1">
        <v>660</v>
      </c>
      <c r="B38" s="3">
        <v>43022</v>
      </c>
      <c r="C38" s="4" t="s">
        <v>11</v>
      </c>
      <c r="D38" s="4" t="s">
        <v>12</v>
      </c>
      <c r="E38" s="4">
        <v>132</v>
      </c>
      <c r="F38" s="4">
        <v>81</v>
      </c>
      <c r="G38" s="4">
        <v>2777.52</v>
      </c>
      <c r="H38" s="4">
        <v>694.38</v>
      </c>
      <c r="I38" s="4">
        <v>1044</v>
      </c>
      <c r="J38" s="4">
        <v>11.83050925925926</v>
      </c>
      <c r="K38" s="4">
        <v>41</v>
      </c>
    </row>
    <row r="39" spans="1:11" ht="15.75" customHeight="1">
      <c r="A39" s="1">
        <v>661</v>
      </c>
      <c r="B39" s="3">
        <v>43029</v>
      </c>
      <c r="C39" s="4" t="s">
        <v>11</v>
      </c>
      <c r="D39" s="4" t="s">
        <v>12</v>
      </c>
      <c r="E39" s="4">
        <v>138</v>
      </c>
      <c r="F39" s="4">
        <v>81</v>
      </c>
      <c r="G39" s="4">
        <v>2262</v>
      </c>
      <c r="H39" s="4">
        <v>565.5</v>
      </c>
      <c r="I39" s="4">
        <v>993.75</v>
      </c>
      <c r="J39" s="4">
        <v>12.68290237467018</v>
      </c>
      <c r="K39" s="4">
        <v>42</v>
      </c>
    </row>
    <row r="40" spans="1:11" ht="15.75" customHeight="1">
      <c r="A40" s="1">
        <v>662</v>
      </c>
      <c r="B40" s="3">
        <v>43036</v>
      </c>
      <c r="C40" s="4" t="s">
        <v>11</v>
      </c>
      <c r="D40" s="4" t="s">
        <v>12</v>
      </c>
      <c r="E40" s="4">
        <v>201</v>
      </c>
      <c r="F40" s="4">
        <v>81</v>
      </c>
      <c r="G40" s="4">
        <v>1926.84</v>
      </c>
      <c r="H40" s="4">
        <v>481.71</v>
      </c>
      <c r="I40" s="4">
        <v>909.75</v>
      </c>
      <c r="J40" s="4">
        <v>10.6029387755102</v>
      </c>
      <c r="K40" s="4">
        <v>43</v>
      </c>
    </row>
    <row r="41" spans="1:11" ht="15.75" customHeight="1">
      <c r="A41" s="1">
        <v>663</v>
      </c>
      <c r="B41" s="3">
        <v>43043</v>
      </c>
      <c r="C41" s="4" t="s">
        <v>11</v>
      </c>
      <c r="D41" s="4" t="s">
        <v>12</v>
      </c>
      <c r="E41" s="4">
        <v>246</v>
      </c>
      <c r="F41" s="4">
        <v>81</v>
      </c>
      <c r="G41" s="4">
        <v>1239.5999999999999</v>
      </c>
      <c r="H41" s="4">
        <v>309.89999999999998</v>
      </c>
      <c r="I41" s="4">
        <v>769.75</v>
      </c>
      <c r="J41" s="4">
        <v>7.9551214361140401</v>
      </c>
      <c r="K41" s="4">
        <v>44</v>
      </c>
    </row>
    <row r="42" spans="1:11" ht="15.75" customHeight="1">
      <c r="A42" s="1">
        <v>664</v>
      </c>
      <c r="B42" s="3">
        <v>43050</v>
      </c>
      <c r="C42" s="4" t="s">
        <v>11</v>
      </c>
      <c r="D42" s="4" t="s">
        <v>12</v>
      </c>
      <c r="E42" s="4">
        <v>309</v>
      </c>
      <c r="F42" s="4">
        <v>81</v>
      </c>
      <c r="G42" s="4">
        <v>1380</v>
      </c>
      <c r="H42" s="4">
        <v>345</v>
      </c>
      <c r="I42" s="4">
        <v>738.25</v>
      </c>
      <c r="J42" s="4">
        <v>8.4694490358126799</v>
      </c>
      <c r="K42" s="4">
        <v>45</v>
      </c>
    </row>
    <row r="43" spans="1:11" ht="15.75" customHeight="1">
      <c r="A43" s="1">
        <v>665</v>
      </c>
      <c r="B43" s="3">
        <v>43057</v>
      </c>
      <c r="C43" s="4" t="s">
        <v>11</v>
      </c>
      <c r="D43" s="4" t="s">
        <v>12</v>
      </c>
      <c r="E43" s="4">
        <v>417</v>
      </c>
      <c r="F43" s="4">
        <v>81</v>
      </c>
      <c r="G43" s="4">
        <v>1582.5</v>
      </c>
      <c r="H43" s="4">
        <v>395.625</v>
      </c>
      <c r="I43" s="4">
        <v>778.25</v>
      </c>
      <c r="J43" s="4">
        <v>13.14350318471338</v>
      </c>
      <c r="K43" s="4">
        <v>46</v>
      </c>
    </row>
    <row r="44" spans="1:11" ht="15.75" customHeight="1">
      <c r="A44" s="1">
        <v>666</v>
      </c>
      <c r="B44" s="3">
        <v>43064</v>
      </c>
      <c r="C44" s="4" t="s">
        <v>11</v>
      </c>
      <c r="D44" s="4" t="s">
        <v>12</v>
      </c>
      <c r="E44" s="4">
        <v>204</v>
      </c>
      <c r="F44" s="4">
        <v>81</v>
      </c>
      <c r="G44" s="4">
        <v>1613.91</v>
      </c>
      <c r="H44" s="4">
        <v>403.47750000000002</v>
      </c>
      <c r="I44" s="4">
        <v>779.75</v>
      </c>
      <c r="J44" s="4">
        <v>13.30552447552448</v>
      </c>
      <c r="K44" s="4">
        <v>47</v>
      </c>
    </row>
    <row r="45" spans="1:11" ht="15.75" customHeight="1">
      <c r="A45" s="1">
        <v>667</v>
      </c>
      <c r="B45" s="3">
        <v>43071</v>
      </c>
      <c r="C45" s="4" t="s">
        <v>11</v>
      </c>
      <c r="D45" s="4" t="s">
        <v>12</v>
      </c>
      <c r="E45" s="4">
        <v>318</v>
      </c>
      <c r="F45" s="4">
        <v>81</v>
      </c>
      <c r="G45" s="4">
        <v>1776</v>
      </c>
      <c r="H45" s="4">
        <v>444</v>
      </c>
      <c r="I45" s="4">
        <v>774.5</v>
      </c>
      <c r="J45" s="4">
        <v>12.11605970149254</v>
      </c>
      <c r="K45" s="4">
        <v>48</v>
      </c>
    </row>
    <row r="46" spans="1:11" ht="15.75" customHeight="1">
      <c r="A46" s="1">
        <v>668</v>
      </c>
      <c r="B46" s="3">
        <v>43078</v>
      </c>
      <c r="C46" s="4" t="s">
        <v>11</v>
      </c>
      <c r="D46" s="4" t="s">
        <v>12</v>
      </c>
      <c r="E46" s="4">
        <v>57</v>
      </c>
      <c r="F46" s="4">
        <v>81</v>
      </c>
      <c r="G46" s="4">
        <v>1833</v>
      </c>
      <c r="H46" s="4">
        <v>458.25</v>
      </c>
      <c r="I46" s="4">
        <v>731.5</v>
      </c>
      <c r="J46" s="4">
        <v>13.171015625000001</v>
      </c>
      <c r="K46" s="4">
        <v>49</v>
      </c>
    </row>
    <row r="47" spans="1:11" ht="15.75" customHeight="1">
      <c r="A47" s="1">
        <v>669</v>
      </c>
      <c r="B47" s="3">
        <v>43085</v>
      </c>
      <c r="C47" s="4" t="s">
        <v>11</v>
      </c>
      <c r="D47" s="4" t="s">
        <v>12</v>
      </c>
      <c r="E47" s="4">
        <v>222</v>
      </c>
      <c r="F47" s="4">
        <v>81</v>
      </c>
      <c r="G47" s="4">
        <v>1548.81</v>
      </c>
      <c r="H47" s="4">
        <v>387.20249999999999</v>
      </c>
      <c r="I47" s="4">
        <v>736.75</v>
      </c>
      <c r="J47" s="4">
        <v>13.15855513307984</v>
      </c>
      <c r="K47" s="4">
        <v>50</v>
      </c>
    </row>
    <row r="48" spans="1:11" ht="15.75" customHeight="1">
      <c r="A48" s="1">
        <v>670</v>
      </c>
      <c r="B48" s="3">
        <v>43092</v>
      </c>
      <c r="C48" s="4" t="s">
        <v>11</v>
      </c>
      <c r="D48" s="4" t="s">
        <v>12</v>
      </c>
      <c r="E48" s="4">
        <v>90</v>
      </c>
      <c r="F48" s="4">
        <v>81</v>
      </c>
      <c r="G48" s="4">
        <v>1609.11</v>
      </c>
      <c r="H48" s="4">
        <v>402.27749999999997</v>
      </c>
      <c r="I48" s="4">
        <v>674.5</v>
      </c>
      <c r="J48" s="4">
        <v>12.387256637168139</v>
      </c>
      <c r="K48" s="4">
        <v>51</v>
      </c>
    </row>
    <row r="49" spans="1:11" ht="15.75" customHeight="1">
      <c r="A49" s="1">
        <v>671</v>
      </c>
      <c r="B49" s="3">
        <v>43099</v>
      </c>
      <c r="C49" s="4" t="s">
        <v>11</v>
      </c>
      <c r="D49" s="4" t="s">
        <v>12</v>
      </c>
      <c r="E49" s="4">
        <v>75</v>
      </c>
      <c r="F49" s="4">
        <v>81</v>
      </c>
      <c r="G49" s="4">
        <v>921.83999999999992</v>
      </c>
      <c r="H49" s="4">
        <v>230.46</v>
      </c>
      <c r="I49" s="4">
        <v>644.75</v>
      </c>
      <c r="J49" s="4">
        <v>13.418340248962661</v>
      </c>
      <c r="K49" s="4">
        <v>52</v>
      </c>
    </row>
    <row r="50" spans="1:11" ht="15.75" customHeight="1"/>
    <row r="51" spans="1:11" ht="15.75" customHeight="1"/>
    <row r="52" spans="1:11" ht="15.75" customHeight="1"/>
    <row r="53" spans="1:11" ht="15.75" customHeight="1"/>
    <row r="54" spans="1:11" ht="15.75" customHeight="1"/>
    <row r="55" spans="1:11" ht="15.75" customHeight="1"/>
    <row r="56" spans="1:11" ht="15.75" customHeight="1"/>
    <row r="57" spans="1:11" ht="15.75" customHeight="1"/>
    <row r="58" spans="1:11" ht="15.75" customHeight="1"/>
    <row r="59" spans="1:11" ht="15.75" customHeight="1"/>
    <row r="60" spans="1:11" ht="15.75" customHeight="1"/>
    <row r="61" spans="1:11" ht="15.75" customHeight="1"/>
    <row r="62" spans="1:11" ht="15.75" customHeight="1"/>
    <row r="63" spans="1:11" ht="15.75" customHeight="1"/>
    <row r="64" spans="1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5" type="noConversion"/>
  <pageMargins left="0.75" right="0.75" top="1" bottom="1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>
      <selection activeCell="H2" sqref="H2:H5"/>
    </sheetView>
  </sheetViews>
  <sheetFormatPr baseColWidth="10" defaultColWidth="12.6640625" defaultRowHeight="15" customHeight="1"/>
  <cols>
    <col min="1" max="1" width="7.6640625" customWidth="1"/>
    <col min="2" max="2" width="24" customWidth="1"/>
    <col min="3" max="7" width="7.6640625" customWidth="1"/>
    <col min="8" max="8" width="36.83203125" customWidth="1"/>
    <col min="9" max="9" width="7.6640625" customWidth="1"/>
    <col min="10" max="10" width="28" customWidth="1"/>
    <col min="11" max="26" width="7.6640625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776</v>
      </c>
      <c r="B2" s="3">
        <v>43834</v>
      </c>
      <c r="C2" s="4" t="s">
        <v>11</v>
      </c>
      <c r="D2" s="4" t="s">
        <v>12</v>
      </c>
      <c r="E2" s="4">
        <v>0</v>
      </c>
      <c r="F2" s="4">
        <v>81</v>
      </c>
      <c r="G2" s="4">
        <v>462.78</v>
      </c>
      <c r="H2" s="4">
        <v>115.69499999999999</v>
      </c>
      <c r="I2" s="4">
        <v>0</v>
      </c>
      <c r="J2" s="4">
        <v>12.394274949779859</v>
      </c>
      <c r="K2" s="4">
        <v>1</v>
      </c>
    </row>
    <row r="3" spans="1:11">
      <c r="A3" s="1">
        <v>777</v>
      </c>
      <c r="B3" s="3">
        <v>43841</v>
      </c>
      <c r="C3" s="4" t="s">
        <v>11</v>
      </c>
      <c r="D3" s="4" t="s">
        <v>12</v>
      </c>
      <c r="E3" s="4">
        <v>0</v>
      </c>
      <c r="F3" s="4">
        <v>81</v>
      </c>
      <c r="G3" s="4">
        <v>497.88</v>
      </c>
      <c r="H3" s="4">
        <v>124.47</v>
      </c>
      <c r="I3" s="4">
        <v>0</v>
      </c>
      <c r="J3" s="4">
        <v>12.394274949779859</v>
      </c>
      <c r="K3" s="4">
        <v>2</v>
      </c>
    </row>
    <row r="4" spans="1:11">
      <c r="A4" s="1">
        <v>778</v>
      </c>
      <c r="B4" s="3">
        <v>43848</v>
      </c>
      <c r="C4" s="4" t="s">
        <v>11</v>
      </c>
      <c r="D4" s="4" t="s">
        <v>12</v>
      </c>
      <c r="E4" s="4">
        <v>0</v>
      </c>
      <c r="F4" s="4">
        <v>81</v>
      </c>
      <c r="G4" s="4">
        <v>584.73</v>
      </c>
      <c r="H4" s="4">
        <v>146.1825</v>
      </c>
      <c r="I4" s="4">
        <v>0</v>
      </c>
      <c r="J4" s="4">
        <v>12.394274949779859</v>
      </c>
      <c r="K4" s="4">
        <v>3</v>
      </c>
    </row>
    <row r="5" spans="1:11">
      <c r="A5" s="1">
        <v>779</v>
      </c>
      <c r="B5" s="3">
        <v>43855</v>
      </c>
      <c r="C5" s="4" t="s">
        <v>11</v>
      </c>
      <c r="D5" s="4" t="s">
        <v>12</v>
      </c>
      <c r="E5" s="4">
        <v>0</v>
      </c>
      <c r="F5" s="4">
        <v>81</v>
      </c>
      <c r="G5" s="4">
        <v>762.24</v>
      </c>
      <c r="H5" s="4">
        <v>190.56</v>
      </c>
      <c r="I5" s="4">
        <v>0</v>
      </c>
      <c r="J5" s="4">
        <v>12.394274949779859</v>
      </c>
      <c r="K5" s="4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5" type="noConversion"/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H1" sqref="H1:H1048576"/>
    </sheetView>
  </sheetViews>
  <sheetFormatPr baseColWidth="10" defaultColWidth="12.6640625" defaultRowHeight="15" customHeight="1"/>
  <cols>
    <col min="1" max="1" width="9.33203125" customWidth="1"/>
    <col min="2" max="2" width="20.6640625" customWidth="1"/>
    <col min="3" max="7" width="9.33203125" customWidth="1"/>
    <col min="8" max="8" width="36.83203125" customWidth="1"/>
    <col min="9" max="26" width="9.3320312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</row>
    <row r="2" spans="1:12">
      <c r="A2" s="1">
        <v>624</v>
      </c>
      <c r="B2" s="3">
        <v>42770</v>
      </c>
      <c r="C2" s="4" t="s">
        <v>11</v>
      </c>
      <c r="D2" s="4" t="s">
        <v>12</v>
      </c>
      <c r="E2" s="4">
        <v>249</v>
      </c>
      <c r="F2" s="4">
        <v>81</v>
      </c>
      <c r="G2" s="4">
        <v>634.29</v>
      </c>
      <c r="H2" s="4">
        <v>158.57249999999999</v>
      </c>
      <c r="I2" s="4">
        <v>235.5</v>
      </c>
      <c r="J2" s="4">
        <v>11.71667774086378</v>
      </c>
      <c r="K2" s="4">
        <v>5</v>
      </c>
      <c r="L2" s="5">
        <v>1</v>
      </c>
    </row>
    <row r="3" spans="1:12">
      <c r="A3" s="1">
        <v>625</v>
      </c>
      <c r="B3" s="3">
        <v>42777</v>
      </c>
      <c r="C3" s="4" t="s">
        <v>11</v>
      </c>
      <c r="D3" s="4" t="s">
        <v>12</v>
      </c>
      <c r="E3" s="4">
        <v>243</v>
      </c>
      <c r="F3" s="4">
        <v>81</v>
      </c>
      <c r="G3" s="4">
        <v>709.5</v>
      </c>
      <c r="H3" s="4">
        <v>177.375</v>
      </c>
      <c r="I3" s="4">
        <v>239.75</v>
      </c>
      <c r="J3" s="4">
        <v>12.044060150375939</v>
      </c>
      <c r="K3" s="4">
        <v>6</v>
      </c>
      <c r="L3" s="5">
        <v>2</v>
      </c>
    </row>
    <row r="4" spans="1:12">
      <c r="A4" s="1">
        <v>626</v>
      </c>
      <c r="B4" s="3">
        <v>42784</v>
      </c>
      <c r="C4" s="4" t="s">
        <v>11</v>
      </c>
      <c r="D4" s="4" t="s">
        <v>12</v>
      </c>
      <c r="E4" s="4">
        <v>300</v>
      </c>
      <c r="F4" s="4">
        <v>81</v>
      </c>
      <c r="G4" s="4">
        <v>1020.3</v>
      </c>
      <c r="H4" s="4">
        <v>255.07499999999999</v>
      </c>
      <c r="I4" s="4">
        <v>312.25</v>
      </c>
      <c r="J4" s="4">
        <v>11.74168582375478</v>
      </c>
      <c r="K4" s="4">
        <v>7</v>
      </c>
      <c r="L4" s="5">
        <v>3</v>
      </c>
    </row>
    <row r="5" spans="1:12">
      <c r="A5" s="1">
        <v>627</v>
      </c>
      <c r="B5" s="3">
        <v>42791</v>
      </c>
      <c r="C5" s="4" t="s">
        <v>11</v>
      </c>
      <c r="D5" s="4" t="s">
        <v>12</v>
      </c>
      <c r="E5" s="4">
        <v>432</v>
      </c>
      <c r="F5" s="4">
        <v>81</v>
      </c>
      <c r="G5" s="4">
        <v>1071.3599999999999</v>
      </c>
      <c r="H5" s="4">
        <v>267.83999999999997</v>
      </c>
      <c r="I5" s="4">
        <v>350.25</v>
      </c>
      <c r="J5" s="4">
        <v>11.611058823529421</v>
      </c>
      <c r="K5" s="4">
        <v>8</v>
      </c>
      <c r="L5" s="5">
        <v>4</v>
      </c>
    </row>
    <row r="6" spans="1:12">
      <c r="A6" s="1">
        <v>628</v>
      </c>
      <c r="B6" s="3">
        <v>42798</v>
      </c>
      <c r="C6" s="4" t="s">
        <v>11</v>
      </c>
      <c r="D6" s="4" t="s">
        <v>12</v>
      </c>
      <c r="E6" s="4">
        <v>408</v>
      </c>
      <c r="F6" s="4">
        <v>81</v>
      </c>
      <c r="G6" s="4">
        <v>1079.76</v>
      </c>
      <c r="H6" s="4">
        <v>269.94</v>
      </c>
      <c r="I6" s="4">
        <v>375.25</v>
      </c>
      <c r="J6" s="4">
        <v>12.49557333333334</v>
      </c>
      <c r="K6" s="4">
        <v>9</v>
      </c>
      <c r="L6" s="5">
        <v>5</v>
      </c>
    </row>
    <row r="7" spans="1:12">
      <c r="A7" s="1">
        <v>629</v>
      </c>
      <c r="B7" s="3">
        <v>42805</v>
      </c>
      <c r="C7" s="4" t="s">
        <v>11</v>
      </c>
      <c r="D7" s="4" t="s">
        <v>12</v>
      </c>
      <c r="E7" s="4">
        <v>291</v>
      </c>
      <c r="F7" s="4">
        <v>81</v>
      </c>
      <c r="G7" s="4">
        <v>1082.94</v>
      </c>
      <c r="H7" s="4">
        <v>270.73500000000001</v>
      </c>
      <c r="I7" s="4">
        <v>373.75</v>
      </c>
      <c r="J7" s="4">
        <v>12.26901098901098</v>
      </c>
      <c r="K7" s="4">
        <v>10</v>
      </c>
      <c r="L7" s="5">
        <v>6</v>
      </c>
    </row>
    <row r="8" spans="1:12">
      <c r="A8" s="1">
        <v>630</v>
      </c>
      <c r="B8" s="3">
        <v>42812</v>
      </c>
      <c r="C8" s="4" t="s">
        <v>11</v>
      </c>
      <c r="D8" s="4" t="s">
        <v>12</v>
      </c>
      <c r="E8" s="4">
        <v>321</v>
      </c>
      <c r="F8" s="4">
        <v>81</v>
      </c>
      <c r="G8" s="4">
        <v>1248.48</v>
      </c>
      <c r="H8" s="4">
        <v>312.12</v>
      </c>
      <c r="I8" s="4">
        <v>388.5</v>
      </c>
      <c r="J8" s="4">
        <v>11.34173184357542</v>
      </c>
      <c r="K8" s="4">
        <v>11</v>
      </c>
      <c r="L8" s="5">
        <v>7</v>
      </c>
    </row>
    <row r="9" spans="1:12">
      <c r="A9" s="1">
        <v>631</v>
      </c>
      <c r="B9" s="3">
        <v>42819</v>
      </c>
      <c r="C9" s="4" t="s">
        <v>11</v>
      </c>
      <c r="D9" s="4" t="s">
        <v>12</v>
      </c>
      <c r="E9" s="4">
        <v>597</v>
      </c>
      <c r="F9" s="4">
        <v>81</v>
      </c>
      <c r="G9" s="4">
        <v>1590.63</v>
      </c>
      <c r="H9" s="4">
        <v>397.65750000000003</v>
      </c>
      <c r="I9" s="4">
        <v>436</v>
      </c>
      <c r="J9" s="4">
        <v>10.17307692307692</v>
      </c>
      <c r="K9" s="4">
        <v>12</v>
      </c>
      <c r="L9" s="5">
        <v>8</v>
      </c>
    </row>
    <row r="10" spans="1:12">
      <c r="A10" s="1">
        <v>632</v>
      </c>
      <c r="B10" s="3">
        <v>42826</v>
      </c>
      <c r="C10" s="4" t="s">
        <v>11</v>
      </c>
      <c r="D10" s="4" t="s">
        <v>12</v>
      </c>
      <c r="E10" s="4">
        <v>288</v>
      </c>
      <c r="F10" s="4">
        <v>81</v>
      </c>
      <c r="G10" s="4">
        <v>1639.38</v>
      </c>
      <c r="H10" s="4">
        <v>409.84500000000003</v>
      </c>
      <c r="I10" s="4">
        <v>482.25</v>
      </c>
      <c r="J10" s="4">
        <v>12.47069620253164</v>
      </c>
      <c r="K10" s="4">
        <v>13</v>
      </c>
      <c r="L10" s="5">
        <v>9</v>
      </c>
    </row>
    <row r="11" spans="1:12">
      <c r="A11" s="1">
        <v>633</v>
      </c>
      <c r="B11" s="3">
        <v>42833</v>
      </c>
      <c r="C11" s="4" t="s">
        <v>11</v>
      </c>
      <c r="D11" s="4" t="s">
        <v>12</v>
      </c>
      <c r="E11" s="4">
        <v>258</v>
      </c>
      <c r="F11" s="4">
        <v>81</v>
      </c>
      <c r="G11" s="4">
        <v>1718.01</v>
      </c>
      <c r="H11" s="4">
        <v>429.50249999999988</v>
      </c>
      <c r="I11" s="4">
        <v>465.25</v>
      </c>
      <c r="J11" s="4">
        <v>12.06478371501272</v>
      </c>
      <c r="K11" s="4">
        <v>14</v>
      </c>
      <c r="L11" s="5">
        <v>10</v>
      </c>
    </row>
    <row r="12" spans="1:12">
      <c r="A12" s="1">
        <v>634</v>
      </c>
      <c r="B12" s="3">
        <v>42840</v>
      </c>
      <c r="C12" s="4" t="s">
        <v>11</v>
      </c>
      <c r="D12" s="4" t="s">
        <v>12</v>
      </c>
      <c r="E12" s="4">
        <v>180</v>
      </c>
      <c r="F12" s="4">
        <v>81</v>
      </c>
      <c r="G12" s="4">
        <v>1604.28</v>
      </c>
      <c r="H12" s="4">
        <v>401.07</v>
      </c>
      <c r="I12" s="4">
        <v>413.5</v>
      </c>
      <c r="J12" s="4">
        <v>11.57426605504588</v>
      </c>
      <c r="K12" s="4">
        <v>15</v>
      </c>
      <c r="L12" s="5">
        <v>11</v>
      </c>
    </row>
    <row r="13" spans="1:12">
      <c r="A13" s="1">
        <v>635</v>
      </c>
      <c r="B13" s="3">
        <v>42847</v>
      </c>
      <c r="C13" s="4" t="s">
        <v>11</v>
      </c>
      <c r="D13" s="4" t="s">
        <v>12</v>
      </c>
      <c r="E13" s="4">
        <v>147</v>
      </c>
      <c r="F13" s="4">
        <v>81</v>
      </c>
      <c r="G13" s="4">
        <v>1139.01</v>
      </c>
      <c r="H13" s="4">
        <v>284.7525</v>
      </c>
      <c r="I13" s="4">
        <v>385.75</v>
      </c>
      <c r="J13" s="4">
        <v>11.44091891891892</v>
      </c>
      <c r="K13" s="4">
        <v>16</v>
      </c>
      <c r="L13" s="5">
        <v>12</v>
      </c>
    </row>
    <row r="14" spans="1:12">
      <c r="A14" s="1">
        <v>636</v>
      </c>
      <c r="B14" s="3">
        <v>42854</v>
      </c>
      <c r="C14" s="4" t="s">
        <v>11</v>
      </c>
      <c r="D14" s="4" t="s">
        <v>12</v>
      </c>
      <c r="E14" s="4">
        <v>192</v>
      </c>
      <c r="F14" s="4">
        <v>81</v>
      </c>
      <c r="G14" s="4">
        <v>681.33</v>
      </c>
      <c r="H14" s="4">
        <v>170.33250000000001</v>
      </c>
      <c r="I14" s="4">
        <v>349.5</v>
      </c>
      <c r="J14" s="4">
        <v>12.222114803625381</v>
      </c>
      <c r="K14" s="4">
        <v>17</v>
      </c>
      <c r="L14" s="5">
        <v>13</v>
      </c>
    </row>
    <row r="15" spans="1:12">
      <c r="A15" s="1">
        <v>637</v>
      </c>
      <c r="B15" s="3">
        <v>42861</v>
      </c>
      <c r="C15" s="4" t="s">
        <v>11</v>
      </c>
      <c r="D15" s="4" t="s">
        <v>12</v>
      </c>
      <c r="E15" s="4">
        <v>153</v>
      </c>
      <c r="F15" s="4">
        <v>81</v>
      </c>
      <c r="G15" s="4">
        <v>740.84999999999991</v>
      </c>
      <c r="H15" s="4">
        <v>185.21250000000001</v>
      </c>
      <c r="I15" s="4">
        <v>315.25</v>
      </c>
      <c r="J15" s="4">
        <v>11.27481081081082</v>
      </c>
      <c r="K15" s="4">
        <v>18</v>
      </c>
      <c r="L15" s="5">
        <v>14</v>
      </c>
    </row>
    <row r="16" spans="1:12">
      <c r="A16" s="1">
        <v>638</v>
      </c>
      <c r="B16" s="3">
        <v>42868</v>
      </c>
      <c r="C16" s="4" t="s">
        <v>11</v>
      </c>
      <c r="D16" s="4" t="s">
        <v>12</v>
      </c>
      <c r="E16" s="4">
        <v>183</v>
      </c>
      <c r="F16" s="4">
        <v>81</v>
      </c>
      <c r="G16" s="4">
        <v>659.31000000000006</v>
      </c>
      <c r="H16" s="4">
        <v>164.82749999999999</v>
      </c>
      <c r="I16" s="4">
        <v>271</v>
      </c>
      <c r="J16" s="4">
        <v>10.53631067961166</v>
      </c>
      <c r="K16" s="4">
        <v>19</v>
      </c>
      <c r="L16" s="5">
        <v>15</v>
      </c>
    </row>
    <row r="17" spans="1:12">
      <c r="A17" s="1">
        <v>639</v>
      </c>
      <c r="B17" s="3">
        <v>42875</v>
      </c>
      <c r="C17" s="4" t="s">
        <v>11</v>
      </c>
      <c r="D17" s="4" t="s">
        <v>12</v>
      </c>
      <c r="E17" s="4">
        <v>261</v>
      </c>
      <c r="F17" s="4">
        <v>81</v>
      </c>
      <c r="G17" s="4">
        <v>702.3</v>
      </c>
      <c r="H17" s="4">
        <v>175.57499999999999</v>
      </c>
      <c r="I17" s="4">
        <v>261.5</v>
      </c>
      <c r="J17" s="4">
        <v>10.643786407766999</v>
      </c>
      <c r="K17" s="4">
        <v>20</v>
      </c>
      <c r="L17" s="5">
        <v>16</v>
      </c>
    </row>
    <row r="18" spans="1:12">
      <c r="A18" s="1">
        <v>640</v>
      </c>
      <c r="B18" s="3">
        <v>42882</v>
      </c>
      <c r="C18" s="4" t="s">
        <v>11</v>
      </c>
      <c r="D18" s="4" t="s">
        <v>12</v>
      </c>
      <c r="E18" s="4">
        <v>375</v>
      </c>
      <c r="F18" s="4">
        <v>81</v>
      </c>
      <c r="G18" s="4">
        <v>784.98</v>
      </c>
      <c r="H18" s="4">
        <v>196.245</v>
      </c>
      <c r="I18" s="4">
        <v>284.25</v>
      </c>
      <c r="J18" s="4">
        <v>10.4635294117647</v>
      </c>
      <c r="K18" s="4">
        <v>21</v>
      </c>
      <c r="L18" s="5">
        <v>17</v>
      </c>
    </row>
    <row r="19" spans="1:12">
      <c r="A19" s="1">
        <v>641</v>
      </c>
      <c r="B19" s="3">
        <v>42889</v>
      </c>
      <c r="C19" s="4" t="s">
        <v>11</v>
      </c>
      <c r="D19" s="4" t="s">
        <v>12</v>
      </c>
      <c r="E19" s="4">
        <v>492</v>
      </c>
      <c r="F19" s="4">
        <v>81</v>
      </c>
      <c r="G19" s="4">
        <v>1053.78</v>
      </c>
      <c r="H19" s="4">
        <v>263.44499999999999</v>
      </c>
      <c r="I19" s="4">
        <v>344</v>
      </c>
      <c r="J19" s="4">
        <v>10.319583333333339</v>
      </c>
      <c r="K19" s="4">
        <v>22</v>
      </c>
      <c r="L19" s="5">
        <v>18</v>
      </c>
    </row>
    <row r="20" spans="1:12">
      <c r="A20" s="1">
        <v>642</v>
      </c>
      <c r="B20" s="3">
        <v>42896</v>
      </c>
      <c r="C20" s="4" t="s">
        <v>11</v>
      </c>
      <c r="D20" s="4" t="s">
        <v>12</v>
      </c>
      <c r="E20" s="4">
        <v>531</v>
      </c>
      <c r="F20" s="4">
        <v>81</v>
      </c>
      <c r="G20" s="4">
        <v>1236.3</v>
      </c>
      <c r="H20" s="4">
        <v>309.07499999999999</v>
      </c>
      <c r="I20" s="4">
        <v>386.75</v>
      </c>
      <c r="J20" s="4">
        <v>10.63552361396304</v>
      </c>
      <c r="K20" s="4">
        <v>23</v>
      </c>
      <c r="L20" s="5">
        <v>19</v>
      </c>
    </row>
    <row r="21" spans="1:12" ht="15.75" customHeight="1">
      <c r="A21" s="1">
        <v>643</v>
      </c>
      <c r="B21" s="3">
        <v>42903</v>
      </c>
      <c r="C21" s="4" t="s">
        <v>11</v>
      </c>
      <c r="D21" s="4" t="s">
        <v>12</v>
      </c>
      <c r="E21" s="4">
        <v>717</v>
      </c>
      <c r="F21" s="4">
        <v>81</v>
      </c>
      <c r="G21" s="4">
        <v>1235.31</v>
      </c>
      <c r="H21" s="4">
        <v>308.82749999999999</v>
      </c>
      <c r="I21" s="4">
        <v>518</v>
      </c>
      <c r="J21" s="4">
        <v>10.05966604823748</v>
      </c>
      <c r="K21" s="4">
        <v>24</v>
      </c>
      <c r="L21" s="5">
        <v>20</v>
      </c>
    </row>
    <row r="22" spans="1:12" ht="15.75" customHeight="1">
      <c r="A22" s="1">
        <v>644</v>
      </c>
      <c r="B22" s="3">
        <v>42910</v>
      </c>
      <c r="C22" s="4" t="s">
        <v>11</v>
      </c>
      <c r="D22" s="4" t="s">
        <v>12</v>
      </c>
      <c r="E22" s="4">
        <v>834</v>
      </c>
      <c r="F22" s="4">
        <v>81</v>
      </c>
      <c r="G22" s="4">
        <v>3905.73</v>
      </c>
      <c r="H22" s="4">
        <v>976.43250000000012</v>
      </c>
      <c r="I22" s="4">
        <v>582.25</v>
      </c>
      <c r="J22" s="4">
        <v>9.2810758620689597</v>
      </c>
      <c r="K22" s="4">
        <v>25</v>
      </c>
      <c r="L22" s="5">
        <v>21</v>
      </c>
    </row>
    <row r="23" spans="1:12" ht="15.75" customHeight="1">
      <c r="A23" s="1">
        <v>645</v>
      </c>
      <c r="B23" s="3">
        <v>42917</v>
      </c>
      <c r="C23" s="4" t="s">
        <v>11</v>
      </c>
      <c r="D23" s="4" t="s">
        <v>12</v>
      </c>
      <c r="E23" s="4">
        <v>378</v>
      </c>
      <c r="F23" s="4">
        <v>81</v>
      </c>
      <c r="G23" s="4">
        <v>3248.61</v>
      </c>
      <c r="H23" s="4">
        <v>812.15249999999992</v>
      </c>
      <c r="I23" s="4">
        <v>404.75</v>
      </c>
      <c r="J23" s="4">
        <v>7.79662162162162</v>
      </c>
      <c r="K23" s="4">
        <v>26</v>
      </c>
      <c r="L23" s="5">
        <v>22</v>
      </c>
    </row>
    <row r="24" spans="1:12" ht="15.75" customHeight="1">
      <c r="A24" s="1">
        <v>646</v>
      </c>
      <c r="B24" s="3">
        <v>42924</v>
      </c>
      <c r="C24" s="4" t="s">
        <v>11</v>
      </c>
      <c r="D24" s="4" t="s">
        <v>12</v>
      </c>
      <c r="E24" s="4">
        <v>456</v>
      </c>
      <c r="F24" s="4">
        <v>81</v>
      </c>
      <c r="G24" s="4">
        <v>1677.03</v>
      </c>
      <c r="H24" s="4">
        <v>419.25749999999999</v>
      </c>
      <c r="I24" s="4">
        <v>281.75</v>
      </c>
      <c r="J24" s="4">
        <v>7.8438042474607599</v>
      </c>
      <c r="K24" s="4">
        <v>27</v>
      </c>
      <c r="L24" s="5">
        <v>23</v>
      </c>
    </row>
    <row r="25" spans="1:12" ht="15.75" customHeight="1">
      <c r="A25" s="1">
        <v>647</v>
      </c>
      <c r="B25" s="3">
        <v>42931</v>
      </c>
      <c r="C25" s="4" t="s">
        <v>11</v>
      </c>
      <c r="D25" s="4" t="s">
        <v>12</v>
      </c>
      <c r="E25" s="4">
        <v>1878</v>
      </c>
      <c r="F25" s="4">
        <v>81</v>
      </c>
      <c r="G25" s="4">
        <v>1644.66</v>
      </c>
      <c r="H25" s="4">
        <v>411.16500000000002</v>
      </c>
      <c r="I25" s="4">
        <v>573</v>
      </c>
      <c r="J25" s="4">
        <v>7.8244204018547201</v>
      </c>
      <c r="K25" s="4">
        <v>28</v>
      </c>
      <c r="L25" s="5">
        <v>24</v>
      </c>
    </row>
    <row r="26" spans="1:12" ht="15.75" customHeight="1">
      <c r="A26" s="1">
        <v>648</v>
      </c>
      <c r="B26" s="3">
        <v>42938</v>
      </c>
      <c r="C26" s="4" t="s">
        <v>11</v>
      </c>
      <c r="D26" s="4" t="s">
        <v>12</v>
      </c>
      <c r="E26" s="4">
        <v>381</v>
      </c>
      <c r="F26" s="4">
        <v>81</v>
      </c>
      <c r="G26" s="4">
        <v>1707.3</v>
      </c>
      <c r="H26" s="4">
        <v>426.82499999999999</v>
      </c>
      <c r="I26" s="4">
        <v>320</v>
      </c>
      <c r="J26" s="4">
        <v>7.9011243386243404</v>
      </c>
      <c r="K26" s="4">
        <v>29</v>
      </c>
      <c r="L26" s="5">
        <v>25</v>
      </c>
    </row>
    <row r="27" spans="1:12" ht="15.75" customHeight="1">
      <c r="A27" s="1">
        <v>649</v>
      </c>
      <c r="B27" s="3">
        <v>42945</v>
      </c>
      <c r="C27" s="4" t="s">
        <v>11</v>
      </c>
      <c r="D27" s="4" t="s">
        <v>12</v>
      </c>
      <c r="E27" s="4">
        <v>1440</v>
      </c>
      <c r="F27" s="4">
        <v>81</v>
      </c>
      <c r="G27" s="4">
        <v>1929.9</v>
      </c>
      <c r="H27" s="4">
        <v>482.47500000000002</v>
      </c>
      <c r="I27" s="4">
        <v>839.75</v>
      </c>
      <c r="J27" s="4">
        <v>7.82938697318008</v>
      </c>
      <c r="K27" s="4">
        <v>30</v>
      </c>
      <c r="L27" s="5">
        <v>26</v>
      </c>
    </row>
    <row r="28" spans="1:12" ht="15.75" customHeight="1">
      <c r="A28" s="1">
        <v>650</v>
      </c>
      <c r="B28" s="3">
        <v>42952</v>
      </c>
      <c r="C28" s="4" t="s">
        <v>11</v>
      </c>
      <c r="D28" s="4" t="s">
        <v>12</v>
      </c>
      <c r="E28" s="4">
        <v>6000</v>
      </c>
      <c r="F28" s="4">
        <v>81</v>
      </c>
      <c r="G28" s="4">
        <v>2243.94</v>
      </c>
      <c r="H28" s="4">
        <v>560.98500000000001</v>
      </c>
      <c r="I28" s="4">
        <v>2528</v>
      </c>
      <c r="J28" s="4">
        <v>6.5351688490696</v>
      </c>
      <c r="K28" s="4">
        <v>31</v>
      </c>
      <c r="L28" s="5">
        <v>27</v>
      </c>
    </row>
    <row r="29" spans="1:12" ht="15.75" customHeight="1">
      <c r="A29" s="1">
        <v>651</v>
      </c>
      <c r="B29" s="3">
        <v>42959</v>
      </c>
      <c r="C29" s="4" t="s">
        <v>11</v>
      </c>
      <c r="D29" s="4" t="s">
        <v>12</v>
      </c>
      <c r="E29" s="4">
        <v>8427</v>
      </c>
      <c r="F29" s="4">
        <v>81</v>
      </c>
      <c r="G29" s="4">
        <v>21838.92</v>
      </c>
      <c r="H29" s="4">
        <v>5459.73</v>
      </c>
      <c r="I29" s="4">
        <v>2897.5</v>
      </c>
      <c r="J29" s="4">
        <v>5.8764853932584202</v>
      </c>
      <c r="K29" s="4">
        <v>32</v>
      </c>
      <c r="L29" s="5">
        <v>28</v>
      </c>
    </row>
    <row r="30" spans="1:12" ht="15.75" customHeight="1">
      <c r="A30" s="1">
        <v>652</v>
      </c>
      <c r="B30" s="3">
        <v>42966</v>
      </c>
      <c r="C30" s="4" t="s">
        <v>11</v>
      </c>
      <c r="D30" s="4" t="s">
        <v>12</v>
      </c>
      <c r="E30" s="4">
        <v>561</v>
      </c>
      <c r="F30" s="4">
        <v>81</v>
      </c>
      <c r="G30" s="4">
        <v>9902.82</v>
      </c>
      <c r="H30" s="4">
        <v>2475.7049999999999</v>
      </c>
      <c r="I30" s="4">
        <v>2321.75</v>
      </c>
      <c r="J30" s="4">
        <v>6.2267780276260796</v>
      </c>
      <c r="K30" s="4">
        <v>33</v>
      </c>
      <c r="L30" s="5">
        <v>29</v>
      </c>
    </row>
    <row r="31" spans="1:12" ht="15.75" customHeight="1">
      <c r="A31" s="1">
        <v>653</v>
      </c>
      <c r="B31" s="3">
        <v>42973</v>
      </c>
      <c r="C31" s="4" t="s">
        <v>11</v>
      </c>
      <c r="D31" s="4" t="s">
        <v>12</v>
      </c>
      <c r="E31" s="4">
        <v>819</v>
      </c>
      <c r="F31" s="4">
        <v>81</v>
      </c>
      <c r="G31" s="4">
        <v>3228.33</v>
      </c>
      <c r="H31" s="4">
        <v>807.08249999999998</v>
      </c>
      <c r="I31" s="4">
        <v>2261.25</v>
      </c>
      <c r="J31" s="4">
        <v>8.4748420153714807</v>
      </c>
      <c r="K31" s="4">
        <v>34</v>
      </c>
      <c r="L31" s="5">
        <v>30</v>
      </c>
    </row>
    <row r="32" spans="1:12" ht="15.75" customHeight="1">
      <c r="A32" s="1">
        <v>654</v>
      </c>
      <c r="B32" s="3">
        <v>42980</v>
      </c>
      <c r="C32" s="4" t="s">
        <v>11</v>
      </c>
      <c r="D32" s="4" t="s">
        <v>12</v>
      </c>
      <c r="E32" s="4">
        <v>660</v>
      </c>
      <c r="F32" s="4">
        <v>81</v>
      </c>
      <c r="G32" s="4">
        <v>9451.44</v>
      </c>
      <c r="H32" s="4">
        <v>2362.86</v>
      </c>
      <c r="I32" s="4">
        <v>2081.75</v>
      </c>
      <c r="J32" s="4">
        <v>7.63446779661016</v>
      </c>
      <c r="K32" s="4">
        <v>35</v>
      </c>
      <c r="L32" s="5">
        <v>31</v>
      </c>
    </row>
    <row r="33" spans="1:12" ht="15.75" customHeight="1">
      <c r="A33" s="1">
        <v>655</v>
      </c>
      <c r="B33" s="3">
        <v>42987</v>
      </c>
      <c r="C33" s="4" t="s">
        <v>11</v>
      </c>
      <c r="D33" s="4" t="s">
        <v>12</v>
      </c>
      <c r="E33" s="4">
        <v>198</v>
      </c>
      <c r="F33" s="4">
        <v>81</v>
      </c>
      <c r="G33" s="4">
        <v>6497.9400000000014</v>
      </c>
      <c r="H33" s="4">
        <v>1624.4849999999999</v>
      </c>
      <c r="I33" s="4">
        <v>1778.25</v>
      </c>
      <c r="J33" s="4">
        <v>7.6963546798029601</v>
      </c>
      <c r="K33" s="4">
        <v>36</v>
      </c>
      <c r="L33" s="5">
        <v>32</v>
      </c>
    </row>
    <row r="34" spans="1:12" ht="15.75" customHeight="1">
      <c r="A34" s="1">
        <v>656</v>
      </c>
      <c r="B34" s="3">
        <v>42994</v>
      </c>
      <c r="C34" s="4" t="s">
        <v>11</v>
      </c>
      <c r="D34" s="4" t="s">
        <v>12</v>
      </c>
      <c r="E34" s="4">
        <v>84</v>
      </c>
      <c r="F34" s="4">
        <v>81</v>
      </c>
      <c r="G34" s="4">
        <v>2349</v>
      </c>
      <c r="H34" s="4">
        <v>587.25</v>
      </c>
      <c r="I34" s="4">
        <v>1366.25</v>
      </c>
      <c r="J34" s="4">
        <v>7.4070704717530598</v>
      </c>
      <c r="K34" s="4">
        <v>37</v>
      </c>
      <c r="L34" s="5">
        <v>33</v>
      </c>
    </row>
    <row r="35" spans="1:12" ht="15.75" customHeight="1">
      <c r="A35" s="1">
        <v>657</v>
      </c>
      <c r="B35" s="3">
        <v>43001</v>
      </c>
      <c r="C35" s="4" t="s">
        <v>11</v>
      </c>
      <c r="D35" s="4" t="s">
        <v>12</v>
      </c>
      <c r="E35" s="4">
        <v>318</v>
      </c>
      <c r="F35" s="4">
        <v>81</v>
      </c>
      <c r="G35" s="4">
        <v>2105.46</v>
      </c>
      <c r="H35" s="4">
        <v>526.36500000000001</v>
      </c>
      <c r="I35" s="4">
        <v>1179.5</v>
      </c>
      <c r="J35" s="4">
        <v>7.7818234027279196</v>
      </c>
      <c r="K35" s="4">
        <v>38</v>
      </c>
      <c r="L35" s="5">
        <v>34</v>
      </c>
    </row>
    <row r="36" spans="1:12" ht="15.75" customHeight="1">
      <c r="A36" s="1">
        <v>658</v>
      </c>
      <c r="B36" s="3">
        <v>43008</v>
      </c>
      <c r="C36" s="4" t="s">
        <v>11</v>
      </c>
      <c r="D36" s="4" t="s">
        <v>12</v>
      </c>
      <c r="E36" s="4">
        <v>525</v>
      </c>
      <c r="F36" s="4">
        <v>81</v>
      </c>
      <c r="G36" s="4">
        <v>3068.46</v>
      </c>
      <c r="H36" s="4">
        <v>767.11500000000001</v>
      </c>
      <c r="I36" s="4">
        <v>1164.5</v>
      </c>
      <c r="J36" s="4">
        <v>10.21364985163204</v>
      </c>
      <c r="K36" s="4">
        <v>39</v>
      </c>
      <c r="L36" s="5">
        <v>35</v>
      </c>
    </row>
    <row r="37" spans="1:12" ht="15.75" customHeight="1">
      <c r="A37" s="1">
        <v>659</v>
      </c>
      <c r="B37" s="3">
        <v>43015</v>
      </c>
      <c r="C37" s="4" t="s">
        <v>11</v>
      </c>
      <c r="D37" s="4" t="s">
        <v>12</v>
      </c>
      <c r="E37" s="4">
        <v>243</v>
      </c>
      <c r="F37" s="4">
        <v>81</v>
      </c>
      <c r="G37" s="4">
        <v>3874.2</v>
      </c>
      <c r="H37" s="4">
        <v>968.55000000000007</v>
      </c>
      <c r="I37" s="4">
        <v>1111.5</v>
      </c>
      <c r="J37" s="4">
        <v>10.664913627639161</v>
      </c>
      <c r="K37" s="4">
        <v>40</v>
      </c>
      <c r="L37" s="5">
        <v>36</v>
      </c>
    </row>
    <row r="38" spans="1:12" ht="15.75" customHeight="1">
      <c r="A38" s="1">
        <v>660</v>
      </c>
      <c r="B38" s="3">
        <v>43022</v>
      </c>
      <c r="C38" s="4" t="s">
        <v>11</v>
      </c>
      <c r="D38" s="4" t="s">
        <v>12</v>
      </c>
      <c r="E38" s="4">
        <v>132</v>
      </c>
      <c r="F38" s="4">
        <v>81</v>
      </c>
      <c r="G38" s="4">
        <v>2777.52</v>
      </c>
      <c r="H38" s="4">
        <v>694.38</v>
      </c>
      <c r="I38" s="4">
        <v>1044</v>
      </c>
      <c r="J38" s="4">
        <v>11.83050925925926</v>
      </c>
      <c r="K38" s="4">
        <v>41</v>
      </c>
      <c r="L38" s="5">
        <v>37</v>
      </c>
    </row>
    <row r="39" spans="1:12" ht="15.75" customHeight="1">
      <c r="A39" s="1">
        <v>661</v>
      </c>
      <c r="B39" s="3">
        <v>43029</v>
      </c>
      <c r="C39" s="4" t="s">
        <v>11</v>
      </c>
      <c r="D39" s="4" t="s">
        <v>12</v>
      </c>
      <c r="E39" s="4">
        <v>138</v>
      </c>
      <c r="F39" s="4">
        <v>81</v>
      </c>
      <c r="G39" s="4">
        <v>2262</v>
      </c>
      <c r="H39" s="4">
        <v>565.5</v>
      </c>
      <c r="I39" s="4">
        <v>993.75</v>
      </c>
      <c r="J39" s="4">
        <v>12.68290237467018</v>
      </c>
      <c r="K39" s="4">
        <v>42</v>
      </c>
      <c r="L39" s="5">
        <v>38</v>
      </c>
    </row>
    <row r="40" spans="1:12" ht="15.75" customHeight="1">
      <c r="A40" s="1">
        <v>662</v>
      </c>
      <c r="B40" s="3">
        <v>43036</v>
      </c>
      <c r="C40" s="4" t="s">
        <v>11</v>
      </c>
      <c r="D40" s="4" t="s">
        <v>12</v>
      </c>
      <c r="E40" s="4">
        <v>201</v>
      </c>
      <c r="F40" s="4">
        <v>81</v>
      </c>
      <c r="G40" s="4">
        <v>1926.84</v>
      </c>
      <c r="H40" s="4">
        <v>481.71</v>
      </c>
      <c r="I40" s="4">
        <v>909.75</v>
      </c>
      <c r="J40" s="4">
        <v>10.6029387755102</v>
      </c>
      <c r="K40" s="4">
        <v>43</v>
      </c>
      <c r="L40" s="5">
        <v>39</v>
      </c>
    </row>
    <row r="41" spans="1:12" ht="15.75" customHeight="1">
      <c r="A41" s="1">
        <v>663</v>
      </c>
      <c r="B41" s="3">
        <v>43043</v>
      </c>
      <c r="C41" s="4" t="s">
        <v>11</v>
      </c>
      <c r="D41" s="4" t="s">
        <v>12</v>
      </c>
      <c r="E41" s="4">
        <v>246</v>
      </c>
      <c r="F41" s="4">
        <v>81</v>
      </c>
      <c r="G41" s="4">
        <v>1239.5999999999999</v>
      </c>
      <c r="H41" s="4">
        <v>309.89999999999998</v>
      </c>
      <c r="I41" s="4">
        <v>769.75</v>
      </c>
      <c r="J41" s="4">
        <v>7.9551214361140401</v>
      </c>
      <c r="K41" s="4">
        <v>44</v>
      </c>
      <c r="L41" s="5">
        <v>40</v>
      </c>
    </row>
    <row r="42" spans="1:12" ht="15.75" customHeight="1">
      <c r="A42" s="1">
        <v>664</v>
      </c>
      <c r="B42" s="3">
        <v>43050</v>
      </c>
      <c r="C42" s="4" t="s">
        <v>11</v>
      </c>
      <c r="D42" s="4" t="s">
        <v>12</v>
      </c>
      <c r="E42" s="4">
        <v>309</v>
      </c>
      <c r="F42" s="4">
        <v>81</v>
      </c>
      <c r="G42" s="4">
        <v>1380</v>
      </c>
      <c r="H42" s="4">
        <v>345</v>
      </c>
      <c r="I42" s="4">
        <v>738.25</v>
      </c>
      <c r="J42" s="4">
        <v>8.4694490358126799</v>
      </c>
      <c r="K42" s="4">
        <v>45</v>
      </c>
      <c r="L42" s="5">
        <v>41</v>
      </c>
    </row>
    <row r="43" spans="1:12" ht="15.75" customHeight="1">
      <c r="A43" s="1">
        <v>665</v>
      </c>
      <c r="B43" s="3">
        <v>43057</v>
      </c>
      <c r="C43" s="4" t="s">
        <v>11</v>
      </c>
      <c r="D43" s="4" t="s">
        <v>12</v>
      </c>
      <c r="E43" s="4">
        <v>417</v>
      </c>
      <c r="F43" s="4">
        <v>81</v>
      </c>
      <c r="G43" s="4">
        <v>1582.5</v>
      </c>
      <c r="H43" s="4">
        <v>395.625</v>
      </c>
      <c r="I43" s="4">
        <v>778.25</v>
      </c>
      <c r="J43" s="4">
        <v>13.14350318471338</v>
      </c>
      <c r="K43" s="4">
        <v>46</v>
      </c>
      <c r="L43" s="5">
        <v>42</v>
      </c>
    </row>
    <row r="44" spans="1:12" ht="15.75" customHeight="1">
      <c r="A44" s="1">
        <v>666</v>
      </c>
      <c r="B44" s="3">
        <v>43064</v>
      </c>
      <c r="C44" s="4" t="s">
        <v>11</v>
      </c>
      <c r="D44" s="4" t="s">
        <v>12</v>
      </c>
      <c r="E44" s="4">
        <v>204</v>
      </c>
      <c r="F44" s="4">
        <v>81</v>
      </c>
      <c r="G44" s="4">
        <v>1613.91</v>
      </c>
      <c r="H44" s="4">
        <v>403.47750000000002</v>
      </c>
      <c r="I44" s="4">
        <v>779.75</v>
      </c>
      <c r="J44" s="4">
        <v>13.30552447552448</v>
      </c>
      <c r="K44" s="4">
        <v>47</v>
      </c>
      <c r="L44" s="5">
        <v>43</v>
      </c>
    </row>
    <row r="45" spans="1:12" ht="15.75" customHeight="1">
      <c r="A45" s="1">
        <v>667</v>
      </c>
      <c r="B45" s="3">
        <v>43071</v>
      </c>
      <c r="C45" s="4" t="s">
        <v>11</v>
      </c>
      <c r="D45" s="4" t="s">
        <v>12</v>
      </c>
      <c r="E45" s="4">
        <v>318</v>
      </c>
      <c r="F45" s="4">
        <v>81</v>
      </c>
      <c r="G45" s="4">
        <v>1776</v>
      </c>
      <c r="H45" s="4">
        <v>444</v>
      </c>
      <c r="I45" s="4">
        <v>774.5</v>
      </c>
      <c r="J45" s="4">
        <v>12.11605970149254</v>
      </c>
      <c r="K45" s="4">
        <v>48</v>
      </c>
      <c r="L45" s="5">
        <v>44</v>
      </c>
    </row>
    <row r="46" spans="1:12" ht="15.75" customHeight="1">
      <c r="A46" s="1">
        <v>668</v>
      </c>
      <c r="B46" s="3">
        <v>43078</v>
      </c>
      <c r="C46" s="4" t="s">
        <v>11</v>
      </c>
      <c r="D46" s="4" t="s">
        <v>12</v>
      </c>
      <c r="E46" s="4">
        <v>57</v>
      </c>
      <c r="F46" s="4">
        <v>81</v>
      </c>
      <c r="G46" s="4">
        <v>1833</v>
      </c>
      <c r="H46" s="4">
        <v>458.25</v>
      </c>
      <c r="I46" s="4">
        <v>731.5</v>
      </c>
      <c r="J46" s="4">
        <v>13.171015625000001</v>
      </c>
      <c r="K46" s="4">
        <v>49</v>
      </c>
      <c r="L46" s="5">
        <v>45</v>
      </c>
    </row>
    <row r="47" spans="1:12" ht="15.75" customHeight="1">
      <c r="A47" s="1">
        <v>669</v>
      </c>
      <c r="B47" s="3">
        <v>43085</v>
      </c>
      <c r="C47" s="4" t="s">
        <v>11</v>
      </c>
      <c r="D47" s="4" t="s">
        <v>12</v>
      </c>
      <c r="E47" s="4">
        <v>222</v>
      </c>
      <c r="F47" s="4">
        <v>81</v>
      </c>
      <c r="G47" s="4">
        <v>1548.81</v>
      </c>
      <c r="H47" s="4">
        <v>387.20249999999999</v>
      </c>
      <c r="I47" s="4">
        <v>736.75</v>
      </c>
      <c r="J47" s="4">
        <v>13.15855513307984</v>
      </c>
      <c r="K47" s="4">
        <v>50</v>
      </c>
      <c r="L47" s="5">
        <v>46</v>
      </c>
    </row>
    <row r="48" spans="1:12" ht="15.75" customHeight="1">
      <c r="A48" s="1">
        <v>670</v>
      </c>
      <c r="B48" s="3">
        <v>43092</v>
      </c>
      <c r="C48" s="4" t="s">
        <v>11</v>
      </c>
      <c r="D48" s="4" t="s">
        <v>12</v>
      </c>
      <c r="E48" s="4">
        <v>90</v>
      </c>
      <c r="F48" s="4">
        <v>81</v>
      </c>
      <c r="G48" s="4">
        <v>1609.11</v>
      </c>
      <c r="H48" s="4">
        <v>402.27749999999997</v>
      </c>
      <c r="I48" s="4">
        <v>674.5</v>
      </c>
      <c r="J48" s="4">
        <v>12.387256637168139</v>
      </c>
      <c r="K48" s="4">
        <v>51</v>
      </c>
      <c r="L48" s="5">
        <v>47</v>
      </c>
    </row>
    <row r="49" spans="1:12" ht="15.75" customHeight="1">
      <c r="A49" s="1">
        <v>671</v>
      </c>
      <c r="B49" s="3">
        <v>43099</v>
      </c>
      <c r="C49" s="4" t="s">
        <v>11</v>
      </c>
      <c r="D49" s="4" t="s">
        <v>12</v>
      </c>
      <c r="E49" s="4">
        <v>75</v>
      </c>
      <c r="F49" s="4">
        <v>81</v>
      </c>
      <c r="G49" s="4">
        <v>921.83999999999992</v>
      </c>
      <c r="H49" s="4">
        <v>230.46</v>
      </c>
      <c r="I49" s="4">
        <v>644.75</v>
      </c>
      <c r="J49" s="4">
        <v>13.418340248962661</v>
      </c>
      <c r="K49" s="4">
        <v>52</v>
      </c>
      <c r="L49" s="5">
        <v>48</v>
      </c>
    </row>
    <row r="50" spans="1:12" ht="15.75" customHeight="1">
      <c r="A50" s="1">
        <v>672</v>
      </c>
      <c r="B50" s="3">
        <v>43106</v>
      </c>
      <c r="C50" s="4" t="s">
        <v>11</v>
      </c>
      <c r="D50" s="4" t="s">
        <v>12</v>
      </c>
      <c r="E50" s="4">
        <v>120</v>
      </c>
      <c r="F50" s="4">
        <v>81</v>
      </c>
      <c r="G50" s="4">
        <v>807.99</v>
      </c>
      <c r="H50" s="4">
        <v>201.9975</v>
      </c>
      <c r="I50" s="4">
        <v>613.5</v>
      </c>
      <c r="J50" s="4">
        <v>13.573333333333339</v>
      </c>
      <c r="K50" s="4">
        <v>1</v>
      </c>
      <c r="L50" s="5">
        <v>49</v>
      </c>
    </row>
    <row r="51" spans="1:12" ht="15.75" customHeight="1">
      <c r="A51" s="1">
        <v>673</v>
      </c>
      <c r="B51" s="3">
        <v>43113</v>
      </c>
      <c r="C51" s="4" t="s">
        <v>11</v>
      </c>
      <c r="D51" s="4" t="s">
        <v>12</v>
      </c>
      <c r="E51" s="4">
        <v>102</v>
      </c>
      <c r="F51" s="4">
        <v>81</v>
      </c>
      <c r="G51" s="4">
        <v>843.39</v>
      </c>
      <c r="H51" s="4">
        <v>210.8475</v>
      </c>
      <c r="I51" s="4">
        <v>565.75</v>
      </c>
      <c r="J51" s="4">
        <v>13.395057034220541</v>
      </c>
      <c r="K51" s="4">
        <v>2</v>
      </c>
      <c r="L51" s="5">
        <v>50</v>
      </c>
    </row>
    <row r="52" spans="1:12" ht="15.75" customHeight="1">
      <c r="A52" s="1">
        <v>674</v>
      </c>
      <c r="B52" s="3">
        <v>43120</v>
      </c>
      <c r="C52" s="4" t="s">
        <v>11</v>
      </c>
      <c r="D52" s="4" t="s">
        <v>12</v>
      </c>
      <c r="E52" s="4">
        <v>186</v>
      </c>
      <c r="F52" s="4">
        <v>81</v>
      </c>
      <c r="G52" s="4">
        <v>953.33999999999992</v>
      </c>
      <c r="H52" s="4">
        <v>238.33500000000001</v>
      </c>
      <c r="I52" s="4">
        <v>535.25</v>
      </c>
      <c r="J52" s="4">
        <v>12.477432835820901</v>
      </c>
      <c r="K52" s="4">
        <v>3</v>
      </c>
      <c r="L52" s="5">
        <v>51</v>
      </c>
    </row>
    <row r="53" spans="1:12" ht="15.75" customHeight="1">
      <c r="A53" s="1">
        <v>675</v>
      </c>
      <c r="B53" s="3">
        <v>43127</v>
      </c>
      <c r="C53" s="4" t="s">
        <v>11</v>
      </c>
      <c r="D53" s="4" t="s">
        <v>12</v>
      </c>
      <c r="E53" s="4">
        <v>126</v>
      </c>
      <c r="F53" s="4">
        <v>81</v>
      </c>
      <c r="G53" s="4">
        <v>0</v>
      </c>
      <c r="H53" s="4">
        <v>431.19</v>
      </c>
      <c r="I53" s="4">
        <v>498</v>
      </c>
      <c r="J53" s="4">
        <v>10.13127659574468</v>
      </c>
      <c r="K53" s="4">
        <v>4</v>
      </c>
      <c r="L53" s="5">
        <v>52</v>
      </c>
    </row>
    <row r="54" spans="1:12" ht="15.75" customHeight="1">
      <c r="A54" s="1">
        <v>676</v>
      </c>
      <c r="B54" s="3">
        <v>43134</v>
      </c>
      <c r="C54" s="4" t="s">
        <v>11</v>
      </c>
      <c r="D54" s="4" t="s">
        <v>12</v>
      </c>
      <c r="E54" s="4">
        <v>438</v>
      </c>
      <c r="F54" s="4">
        <v>81</v>
      </c>
      <c r="G54" s="4">
        <v>1266.75</v>
      </c>
      <c r="H54" s="4">
        <v>316.6875</v>
      </c>
      <c r="I54" s="4">
        <v>512</v>
      </c>
      <c r="J54" s="4">
        <v>12.86492146596858</v>
      </c>
      <c r="K54" s="4">
        <v>5</v>
      </c>
      <c r="L54" s="5">
        <v>53</v>
      </c>
    </row>
    <row r="55" spans="1:12" ht="15.75" customHeight="1">
      <c r="A55" s="1">
        <v>677</v>
      </c>
      <c r="B55" s="3">
        <v>43141</v>
      </c>
      <c r="C55" s="4" t="s">
        <v>11</v>
      </c>
      <c r="D55" s="4" t="s">
        <v>12</v>
      </c>
      <c r="E55" s="4">
        <v>246</v>
      </c>
      <c r="F55" s="4">
        <v>81</v>
      </c>
      <c r="G55" s="4">
        <v>1428.87</v>
      </c>
      <c r="H55" s="4">
        <v>357.21749999999997</v>
      </c>
      <c r="I55" s="4">
        <v>519.75</v>
      </c>
      <c r="J55" s="4">
        <v>12.84164021164022</v>
      </c>
      <c r="K55" s="4">
        <v>6</v>
      </c>
      <c r="L55" s="5">
        <v>54</v>
      </c>
    </row>
    <row r="56" spans="1:12" ht="15.75" customHeight="1">
      <c r="A56" s="1">
        <v>678</v>
      </c>
      <c r="B56" s="3">
        <v>43148</v>
      </c>
      <c r="C56" s="4" t="s">
        <v>11</v>
      </c>
      <c r="D56" s="4" t="s">
        <v>12</v>
      </c>
      <c r="E56" s="4">
        <v>393</v>
      </c>
      <c r="F56" s="4">
        <v>81</v>
      </c>
      <c r="G56" s="4">
        <v>1593.09</v>
      </c>
      <c r="H56" s="4">
        <v>398.27249999999998</v>
      </c>
      <c r="I56" s="4">
        <v>550.25</v>
      </c>
      <c r="J56" s="4">
        <v>13.27023529411764</v>
      </c>
      <c r="K56" s="4">
        <v>7</v>
      </c>
      <c r="L56" s="5">
        <v>55</v>
      </c>
    </row>
    <row r="57" spans="1:12" ht="15.75" customHeight="1">
      <c r="A57" s="1">
        <v>679</v>
      </c>
      <c r="B57" s="3">
        <v>43155</v>
      </c>
      <c r="C57" s="4" t="s">
        <v>11</v>
      </c>
      <c r="D57" s="4" t="s">
        <v>12</v>
      </c>
      <c r="E57" s="4">
        <v>240</v>
      </c>
      <c r="F57" s="4">
        <v>81</v>
      </c>
      <c r="G57" s="4">
        <v>1376.52</v>
      </c>
      <c r="H57" s="4">
        <v>344.13</v>
      </c>
      <c r="I57" s="4">
        <v>519.5</v>
      </c>
      <c r="J57" s="4">
        <v>13.223626373626381</v>
      </c>
      <c r="K57" s="4">
        <v>8</v>
      </c>
      <c r="L57" s="5">
        <v>56</v>
      </c>
    </row>
    <row r="58" spans="1:12" ht="15.75" customHeight="1">
      <c r="A58" s="1">
        <v>680</v>
      </c>
      <c r="B58" s="3">
        <v>43162</v>
      </c>
      <c r="C58" s="4" t="s">
        <v>11</v>
      </c>
      <c r="D58" s="4" t="s">
        <v>12</v>
      </c>
      <c r="E58" s="4">
        <v>507</v>
      </c>
      <c r="F58" s="4">
        <v>81</v>
      </c>
      <c r="G58" s="4">
        <v>1378.68</v>
      </c>
      <c r="H58" s="4">
        <v>344.67</v>
      </c>
      <c r="I58" s="4">
        <v>503.75</v>
      </c>
      <c r="J58" s="4">
        <v>9.5983042394015001</v>
      </c>
      <c r="K58" s="4">
        <v>9</v>
      </c>
      <c r="L58" s="5">
        <v>57</v>
      </c>
    </row>
    <row r="59" spans="1:12" ht="15.75" customHeight="1">
      <c r="A59" s="1">
        <v>681</v>
      </c>
      <c r="B59" s="3">
        <v>43169</v>
      </c>
      <c r="C59" s="4" t="s">
        <v>11</v>
      </c>
      <c r="D59" s="4" t="s">
        <v>12</v>
      </c>
      <c r="E59" s="4">
        <v>1344</v>
      </c>
      <c r="F59" s="4">
        <v>81</v>
      </c>
      <c r="G59" s="4">
        <v>1650.81</v>
      </c>
      <c r="H59" s="4">
        <v>412.70249999999999</v>
      </c>
      <c r="I59" s="4">
        <v>624.25</v>
      </c>
      <c r="J59" s="4">
        <v>7.8794554118448001</v>
      </c>
      <c r="K59" s="4">
        <v>10</v>
      </c>
      <c r="L59" s="5">
        <v>58</v>
      </c>
    </row>
    <row r="60" spans="1:12" ht="15.75" customHeight="1">
      <c r="A60" s="1">
        <v>682</v>
      </c>
      <c r="B60" s="3">
        <v>43176</v>
      </c>
      <c r="C60" s="4" t="s">
        <v>11</v>
      </c>
      <c r="D60" s="4" t="s">
        <v>12</v>
      </c>
      <c r="E60" s="4">
        <v>1449</v>
      </c>
      <c r="F60" s="4">
        <v>81</v>
      </c>
      <c r="G60" s="4">
        <v>5215.7999999999993</v>
      </c>
      <c r="H60" s="4">
        <v>1303.95</v>
      </c>
      <c r="I60" s="4">
        <v>683</v>
      </c>
      <c r="J60" s="4">
        <v>7.8820062305296004</v>
      </c>
      <c r="K60" s="4">
        <v>11</v>
      </c>
      <c r="L60" s="5">
        <v>59</v>
      </c>
    </row>
    <row r="61" spans="1:12" ht="15.75" customHeight="1">
      <c r="A61" s="1">
        <v>683</v>
      </c>
      <c r="B61" s="3">
        <v>43183</v>
      </c>
      <c r="C61" s="4" t="s">
        <v>11</v>
      </c>
      <c r="D61" s="4" t="s">
        <v>12</v>
      </c>
      <c r="E61" s="4">
        <v>996</v>
      </c>
      <c r="F61" s="4">
        <v>81</v>
      </c>
      <c r="G61" s="4">
        <v>2962.5</v>
      </c>
      <c r="H61" s="4">
        <v>740.625</v>
      </c>
      <c r="I61" s="4">
        <v>547.25</v>
      </c>
      <c r="J61" s="4">
        <v>7.7892144638404002</v>
      </c>
      <c r="K61" s="4">
        <v>12</v>
      </c>
      <c r="L61" s="5">
        <v>60</v>
      </c>
    </row>
    <row r="62" spans="1:12" ht="15.75" customHeight="1">
      <c r="A62" s="1">
        <v>684</v>
      </c>
      <c r="B62" s="3">
        <v>43190</v>
      </c>
      <c r="C62" s="4" t="s">
        <v>11</v>
      </c>
      <c r="D62" s="4" t="s">
        <v>12</v>
      </c>
      <c r="E62" s="4">
        <v>792</v>
      </c>
      <c r="F62" s="4">
        <v>81</v>
      </c>
      <c r="G62" s="4">
        <v>10985.85</v>
      </c>
      <c r="H62" s="4">
        <v>2746.4625000000001</v>
      </c>
      <c r="I62" s="4">
        <v>508.75</v>
      </c>
      <c r="J62" s="4">
        <v>7.5895646437994797</v>
      </c>
      <c r="K62" s="4">
        <v>13</v>
      </c>
      <c r="L62" s="5">
        <v>61</v>
      </c>
    </row>
    <row r="63" spans="1:12" ht="15.75" customHeight="1">
      <c r="A63" s="1">
        <v>685</v>
      </c>
      <c r="B63" s="3">
        <v>43197</v>
      </c>
      <c r="C63" s="4" t="s">
        <v>11</v>
      </c>
      <c r="D63" s="4" t="s">
        <v>12</v>
      </c>
      <c r="E63" s="4">
        <v>2064</v>
      </c>
      <c r="F63" s="4">
        <v>81</v>
      </c>
      <c r="G63" s="4">
        <v>9567.630000000001</v>
      </c>
      <c r="H63" s="4">
        <v>2391.9074999999998</v>
      </c>
      <c r="I63" s="4">
        <v>844</v>
      </c>
      <c r="J63" s="4">
        <v>7.9051389932381602</v>
      </c>
      <c r="K63" s="4">
        <v>14</v>
      </c>
      <c r="L63" s="5">
        <v>62</v>
      </c>
    </row>
    <row r="64" spans="1:12" ht="15.75" customHeight="1">
      <c r="A64" s="1">
        <v>686</v>
      </c>
      <c r="B64" s="3">
        <v>43204</v>
      </c>
      <c r="C64" s="4" t="s">
        <v>11</v>
      </c>
      <c r="D64" s="4" t="s">
        <v>12</v>
      </c>
      <c r="E64" s="4">
        <v>1116</v>
      </c>
      <c r="F64" s="4">
        <v>81</v>
      </c>
      <c r="G64" s="4">
        <v>6286.74</v>
      </c>
      <c r="H64" s="4">
        <v>1571.6849999999999</v>
      </c>
      <c r="I64" s="4">
        <v>756.25</v>
      </c>
      <c r="J64" s="4">
        <v>7.91104140526976</v>
      </c>
      <c r="K64" s="4">
        <v>15</v>
      </c>
      <c r="L64" s="5">
        <v>63</v>
      </c>
    </row>
    <row r="65" spans="1:12" ht="15.75" customHeight="1">
      <c r="A65" s="1">
        <v>687</v>
      </c>
      <c r="B65" s="3">
        <v>43211</v>
      </c>
      <c r="C65" s="4" t="s">
        <v>11</v>
      </c>
      <c r="D65" s="4" t="s">
        <v>12</v>
      </c>
      <c r="E65" s="4">
        <v>441</v>
      </c>
      <c r="F65" s="4">
        <v>81</v>
      </c>
      <c r="G65" s="4">
        <v>3972.15</v>
      </c>
      <c r="H65" s="4">
        <v>993.03749999999991</v>
      </c>
      <c r="I65" s="4">
        <v>508.75</v>
      </c>
      <c r="J65" s="4">
        <v>7.8676536312849201</v>
      </c>
      <c r="K65" s="4">
        <v>16</v>
      </c>
      <c r="L65" s="5">
        <v>64</v>
      </c>
    </row>
    <row r="66" spans="1:12" ht="15.75" customHeight="1">
      <c r="A66" s="1">
        <v>688</v>
      </c>
      <c r="B66" s="3">
        <v>43218</v>
      </c>
      <c r="C66" s="4" t="s">
        <v>11</v>
      </c>
      <c r="D66" s="4" t="s">
        <v>12</v>
      </c>
      <c r="E66" s="4">
        <v>321</v>
      </c>
      <c r="F66" s="4">
        <v>81</v>
      </c>
      <c r="G66" s="4">
        <v>1448.82</v>
      </c>
      <c r="H66" s="4">
        <v>362.20499999999998</v>
      </c>
      <c r="I66" s="4">
        <v>434.25</v>
      </c>
      <c r="J66" s="4">
        <v>8.3556849315068398</v>
      </c>
      <c r="K66" s="4">
        <v>17</v>
      </c>
      <c r="L66" s="5">
        <v>65</v>
      </c>
    </row>
    <row r="67" spans="1:12" ht="15.75" customHeight="1">
      <c r="A67" s="1">
        <v>689</v>
      </c>
      <c r="B67" s="3">
        <v>43225</v>
      </c>
      <c r="C67" s="4" t="s">
        <v>11</v>
      </c>
      <c r="D67" s="4" t="s">
        <v>12</v>
      </c>
      <c r="E67" s="4">
        <v>387</v>
      </c>
      <c r="F67" s="4">
        <v>81</v>
      </c>
      <c r="G67" s="4">
        <v>666.15000000000009</v>
      </c>
      <c r="H67" s="4">
        <v>166.53749999999999</v>
      </c>
      <c r="I67" s="4">
        <v>419.75</v>
      </c>
      <c r="J67" s="4">
        <v>11.243659574468079</v>
      </c>
      <c r="K67" s="4">
        <v>18</v>
      </c>
      <c r="L67" s="5">
        <v>66</v>
      </c>
    </row>
    <row r="68" spans="1:12" ht="15.75" customHeight="1">
      <c r="A68" s="1">
        <v>690</v>
      </c>
      <c r="B68" s="3">
        <v>43232</v>
      </c>
      <c r="C68" s="4" t="s">
        <v>11</v>
      </c>
      <c r="D68" s="4" t="s">
        <v>12</v>
      </c>
      <c r="E68" s="4">
        <v>291</v>
      </c>
      <c r="F68" s="4">
        <v>81</v>
      </c>
      <c r="G68" s="4">
        <v>1955.94</v>
      </c>
      <c r="H68" s="4">
        <v>488.98500000000001</v>
      </c>
      <c r="I68" s="4">
        <v>431</v>
      </c>
      <c r="J68" s="4">
        <v>12.177931034482761</v>
      </c>
      <c r="K68" s="4">
        <v>19</v>
      </c>
      <c r="L68" s="5">
        <v>67</v>
      </c>
    </row>
    <row r="69" spans="1:12" ht="15.75" customHeight="1">
      <c r="A69" s="1">
        <v>691</v>
      </c>
      <c r="B69" s="3">
        <v>43239</v>
      </c>
      <c r="C69" s="4" t="s">
        <v>11</v>
      </c>
      <c r="D69" s="4" t="s">
        <v>12</v>
      </c>
      <c r="E69" s="4">
        <v>1074</v>
      </c>
      <c r="F69" s="4">
        <v>81</v>
      </c>
      <c r="G69" s="4">
        <v>3719.55</v>
      </c>
      <c r="H69" s="4">
        <v>929.88749999999993</v>
      </c>
      <c r="I69" s="4">
        <v>754</v>
      </c>
      <c r="J69" s="4">
        <v>12.199229024943319</v>
      </c>
      <c r="K69" s="4">
        <v>20</v>
      </c>
      <c r="L69" s="5">
        <v>68</v>
      </c>
    </row>
    <row r="70" spans="1:12" ht="15.75" customHeight="1">
      <c r="A70" s="1">
        <v>692</v>
      </c>
      <c r="B70" s="3">
        <v>43246</v>
      </c>
      <c r="C70" s="4" t="s">
        <v>11</v>
      </c>
      <c r="D70" s="4" t="s">
        <v>12</v>
      </c>
      <c r="E70" s="4">
        <v>672</v>
      </c>
      <c r="F70" s="4">
        <v>81</v>
      </c>
      <c r="G70" s="4">
        <v>3123.21</v>
      </c>
      <c r="H70" s="4">
        <v>780.80250000000001</v>
      </c>
      <c r="I70" s="4">
        <v>757.75</v>
      </c>
      <c r="J70" s="4">
        <v>11.5883448275862</v>
      </c>
      <c r="K70" s="4">
        <v>21</v>
      </c>
      <c r="L70" s="5">
        <v>69</v>
      </c>
    </row>
    <row r="71" spans="1:12" ht="15.75" customHeight="1">
      <c r="A71" s="1">
        <v>693</v>
      </c>
      <c r="B71" s="3">
        <v>43253</v>
      </c>
      <c r="C71" s="4" t="s">
        <v>11</v>
      </c>
      <c r="D71" s="4" t="s">
        <v>12</v>
      </c>
      <c r="E71" s="4">
        <v>381</v>
      </c>
      <c r="F71" s="4">
        <v>81</v>
      </c>
      <c r="G71" s="4">
        <v>2380.6799999999998</v>
      </c>
      <c r="H71" s="4">
        <v>595.16999999999996</v>
      </c>
      <c r="I71" s="4">
        <v>666.25</v>
      </c>
      <c r="J71" s="4">
        <v>9.9509266943291799</v>
      </c>
      <c r="K71" s="4">
        <v>22</v>
      </c>
      <c r="L71" s="5">
        <v>70</v>
      </c>
    </row>
    <row r="72" spans="1:12" ht="15.75" customHeight="1">
      <c r="A72" s="1">
        <v>694</v>
      </c>
      <c r="B72" s="3">
        <v>43260</v>
      </c>
      <c r="C72" s="4" t="s">
        <v>11</v>
      </c>
      <c r="D72" s="4" t="s">
        <v>12</v>
      </c>
      <c r="E72" s="4">
        <v>366</v>
      </c>
      <c r="F72" s="4">
        <v>81</v>
      </c>
      <c r="G72" s="4">
        <v>2775.9</v>
      </c>
      <c r="H72" s="4">
        <v>693.97499999999991</v>
      </c>
      <c r="I72" s="4">
        <v>629</v>
      </c>
      <c r="J72" s="4">
        <v>9.4415128593040798</v>
      </c>
      <c r="K72" s="4">
        <v>23</v>
      </c>
      <c r="L72" s="5">
        <v>71</v>
      </c>
    </row>
    <row r="73" spans="1:12" ht="15.75" customHeight="1">
      <c r="A73" s="1">
        <v>695</v>
      </c>
      <c r="B73" s="3">
        <v>43267</v>
      </c>
      <c r="C73" s="4" t="s">
        <v>11</v>
      </c>
      <c r="D73" s="4" t="s">
        <v>12</v>
      </c>
      <c r="E73" s="4">
        <v>1125</v>
      </c>
      <c r="F73" s="4">
        <v>81</v>
      </c>
      <c r="G73" s="4">
        <v>2453.16</v>
      </c>
      <c r="H73" s="4">
        <v>613.29</v>
      </c>
      <c r="I73" s="4">
        <v>833.5</v>
      </c>
      <c r="J73" s="4">
        <v>9.2719491525423798</v>
      </c>
      <c r="K73" s="4">
        <v>24</v>
      </c>
      <c r="L73" s="5">
        <v>72</v>
      </c>
    </row>
    <row r="74" spans="1:12" ht="15.75" customHeight="1">
      <c r="A74" s="1">
        <v>696</v>
      </c>
      <c r="B74" s="3">
        <v>43274</v>
      </c>
      <c r="C74" s="4" t="s">
        <v>11</v>
      </c>
      <c r="D74" s="4" t="s">
        <v>12</v>
      </c>
      <c r="E74" s="4">
        <v>450</v>
      </c>
      <c r="F74" s="4">
        <v>81</v>
      </c>
      <c r="G74" s="4">
        <v>3028.38</v>
      </c>
      <c r="H74" s="4">
        <v>757.09500000000003</v>
      </c>
      <c r="I74" s="4">
        <v>825.75</v>
      </c>
      <c r="J74" s="4">
        <v>10.310998363338779</v>
      </c>
      <c r="K74" s="4">
        <v>25</v>
      </c>
      <c r="L74" s="5">
        <v>73</v>
      </c>
    </row>
    <row r="75" spans="1:12" ht="15.75" customHeight="1">
      <c r="A75" s="1">
        <v>697</v>
      </c>
      <c r="B75" s="3">
        <v>43281</v>
      </c>
      <c r="C75" s="4" t="s">
        <v>11</v>
      </c>
      <c r="D75" s="4" t="s">
        <v>12</v>
      </c>
      <c r="E75" s="4">
        <v>315</v>
      </c>
      <c r="F75" s="4">
        <v>81</v>
      </c>
      <c r="G75" s="4">
        <v>2637.96</v>
      </c>
      <c r="H75" s="4">
        <v>659.49</v>
      </c>
      <c r="I75" s="4">
        <v>762</v>
      </c>
      <c r="J75" s="4">
        <v>9.8655203619909599</v>
      </c>
      <c r="K75" s="4">
        <v>26</v>
      </c>
      <c r="L75" s="5">
        <v>74</v>
      </c>
    </row>
    <row r="76" spans="1:12" ht="15.75" customHeight="1">
      <c r="A76" s="1">
        <v>698</v>
      </c>
      <c r="B76" s="3">
        <v>43288</v>
      </c>
      <c r="C76" s="4" t="s">
        <v>11</v>
      </c>
      <c r="D76" s="4" t="s">
        <v>12</v>
      </c>
      <c r="E76" s="4">
        <v>219</v>
      </c>
      <c r="F76" s="4">
        <v>81</v>
      </c>
      <c r="G76" s="4">
        <v>2567.67</v>
      </c>
      <c r="H76" s="4">
        <v>641.91750000000002</v>
      </c>
      <c r="I76" s="4">
        <v>905.75</v>
      </c>
      <c r="J76" s="4">
        <v>9.7758456973293804</v>
      </c>
      <c r="K76" s="4">
        <v>27</v>
      </c>
      <c r="L76" s="5">
        <v>75</v>
      </c>
    </row>
    <row r="77" spans="1:12" ht="15.75" customHeight="1">
      <c r="A77" s="1">
        <v>699</v>
      </c>
      <c r="B77" s="3">
        <v>43295</v>
      </c>
      <c r="C77" s="4" t="s">
        <v>11</v>
      </c>
      <c r="D77" s="4" t="s">
        <v>12</v>
      </c>
      <c r="E77" s="4">
        <v>1689</v>
      </c>
      <c r="F77" s="4">
        <v>81</v>
      </c>
      <c r="G77" s="4">
        <v>10413.629999999999</v>
      </c>
      <c r="H77" s="4">
        <v>2603.4074999999998</v>
      </c>
      <c r="I77" s="4">
        <v>1241.5</v>
      </c>
      <c r="J77" s="4">
        <v>6.9425704225352201</v>
      </c>
      <c r="K77" s="4">
        <v>28</v>
      </c>
      <c r="L77" s="5">
        <v>76</v>
      </c>
    </row>
    <row r="78" spans="1:12" ht="15.75" customHeight="1">
      <c r="A78" s="1">
        <v>700</v>
      </c>
      <c r="B78" s="3">
        <v>43302</v>
      </c>
      <c r="C78" s="4" t="s">
        <v>11</v>
      </c>
      <c r="D78" s="4" t="s">
        <v>12</v>
      </c>
      <c r="E78" s="4">
        <v>3390</v>
      </c>
      <c r="F78" s="4">
        <v>81</v>
      </c>
      <c r="G78" s="4">
        <v>19640.009999999998</v>
      </c>
      <c r="H78" s="4">
        <v>4910.0025000000014</v>
      </c>
      <c r="I78" s="4">
        <v>940</v>
      </c>
      <c r="J78" s="4">
        <v>6.1856025421657197</v>
      </c>
      <c r="K78" s="4">
        <v>29</v>
      </c>
      <c r="L78" s="5">
        <v>77</v>
      </c>
    </row>
    <row r="79" spans="1:12" ht="15.75" customHeight="1">
      <c r="A79" s="1">
        <v>701</v>
      </c>
      <c r="B79" s="3">
        <v>43309</v>
      </c>
      <c r="C79" s="4" t="s">
        <v>11</v>
      </c>
      <c r="D79" s="4" t="s">
        <v>12</v>
      </c>
      <c r="E79" s="4">
        <v>1170</v>
      </c>
      <c r="F79" s="4">
        <v>81</v>
      </c>
      <c r="G79" s="4">
        <v>2863.2</v>
      </c>
      <c r="H79" s="4">
        <v>715.8</v>
      </c>
      <c r="I79" s="4">
        <v>891.25</v>
      </c>
      <c r="J79" s="4">
        <v>8.7823204419889596</v>
      </c>
      <c r="K79" s="4">
        <v>30</v>
      </c>
      <c r="L79" s="5">
        <v>78</v>
      </c>
    </row>
    <row r="80" spans="1:12" ht="15.75" customHeight="1">
      <c r="A80" s="1">
        <v>702</v>
      </c>
      <c r="B80" s="3">
        <v>43316</v>
      </c>
      <c r="C80" s="4" t="s">
        <v>11</v>
      </c>
      <c r="D80" s="4" t="s">
        <v>12</v>
      </c>
      <c r="E80" s="4">
        <v>678</v>
      </c>
      <c r="F80" s="4">
        <v>81</v>
      </c>
      <c r="G80" s="4">
        <v>2943.12</v>
      </c>
      <c r="H80" s="4">
        <v>735.78</v>
      </c>
      <c r="I80" s="4">
        <v>910.25</v>
      </c>
      <c r="J80" s="4">
        <v>9.2090594059406001</v>
      </c>
      <c r="K80" s="4">
        <v>31</v>
      </c>
      <c r="L80" s="5">
        <v>79</v>
      </c>
    </row>
    <row r="81" spans="1:12" ht="15.75" customHeight="1">
      <c r="A81" s="1">
        <v>703</v>
      </c>
      <c r="B81" s="3">
        <v>43323</v>
      </c>
      <c r="C81" s="4" t="s">
        <v>11</v>
      </c>
      <c r="D81" s="4" t="s">
        <v>12</v>
      </c>
      <c r="E81" s="4">
        <v>402</v>
      </c>
      <c r="F81" s="4">
        <v>81</v>
      </c>
      <c r="G81" s="4">
        <v>4044.9</v>
      </c>
      <c r="H81" s="4">
        <v>1011.225</v>
      </c>
      <c r="I81" s="4">
        <v>834.5</v>
      </c>
      <c r="J81" s="4">
        <v>9.11172638436482</v>
      </c>
      <c r="K81" s="4">
        <v>32</v>
      </c>
      <c r="L81" s="5">
        <v>80</v>
      </c>
    </row>
    <row r="82" spans="1:12" ht="15.75" customHeight="1">
      <c r="A82" s="1">
        <v>704</v>
      </c>
      <c r="B82" s="3">
        <v>43330</v>
      </c>
      <c r="C82" s="4" t="s">
        <v>11</v>
      </c>
      <c r="D82" s="4" t="s">
        <v>12</v>
      </c>
      <c r="E82" s="4">
        <v>498</v>
      </c>
      <c r="F82" s="4">
        <v>81</v>
      </c>
      <c r="G82" s="4">
        <v>3218.46</v>
      </c>
      <c r="H82" s="4">
        <v>804.61500000000001</v>
      </c>
      <c r="I82" s="4">
        <v>840.5</v>
      </c>
      <c r="J82" s="4">
        <v>10.04570093457944</v>
      </c>
      <c r="K82" s="4">
        <v>33</v>
      </c>
      <c r="L82" s="5">
        <v>81</v>
      </c>
    </row>
    <row r="83" spans="1:12" ht="15.75" customHeight="1">
      <c r="A83" s="1">
        <v>705</v>
      </c>
      <c r="B83" s="3">
        <v>43337</v>
      </c>
      <c r="C83" s="4" t="s">
        <v>11</v>
      </c>
      <c r="D83" s="4" t="s">
        <v>12</v>
      </c>
      <c r="E83" s="4">
        <v>327</v>
      </c>
      <c r="F83" s="4">
        <v>81</v>
      </c>
      <c r="G83" s="4">
        <v>2734.71</v>
      </c>
      <c r="H83" s="4">
        <v>683.67750000000001</v>
      </c>
      <c r="I83" s="4">
        <v>759</v>
      </c>
      <c r="J83" s="4">
        <v>9.6099505766062592</v>
      </c>
      <c r="K83" s="4">
        <v>34</v>
      </c>
      <c r="L83" s="5">
        <v>82</v>
      </c>
    </row>
    <row r="84" spans="1:12" ht="15.75" customHeight="1">
      <c r="A84" s="1">
        <v>706</v>
      </c>
      <c r="B84" s="3">
        <v>43344</v>
      </c>
      <c r="C84" s="4" t="s">
        <v>11</v>
      </c>
      <c r="D84" s="4" t="s">
        <v>12</v>
      </c>
      <c r="E84" s="4">
        <v>249</v>
      </c>
      <c r="F84" s="4">
        <v>81</v>
      </c>
      <c r="G84" s="4">
        <v>2408.04</v>
      </c>
      <c r="H84" s="4">
        <v>602.01</v>
      </c>
      <c r="I84" s="4">
        <v>695.25</v>
      </c>
      <c r="J84" s="4">
        <v>9.3722422258592406</v>
      </c>
      <c r="K84" s="4">
        <v>35</v>
      </c>
      <c r="L84" s="5">
        <v>83</v>
      </c>
    </row>
    <row r="85" spans="1:12" ht="15.75" customHeight="1">
      <c r="A85" s="1">
        <v>707</v>
      </c>
      <c r="B85" s="3">
        <v>43351</v>
      </c>
      <c r="C85" s="4" t="s">
        <v>11</v>
      </c>
      <c r="D85" s="4" t="s">
        <v>12</v>
      </c>
      <c r="E85" s="4">
        <v>252</v>
      </c>
      <c r="F85" s="4">
        <v>81</v>
      </c>
      <c r="G85" s="4">
        <v>2308.35</v>
      </c>
      <c r="H85" s="4">
        <v>577.08750000000009</v>
      </c>
      <c r="I85" s="4">
        <v>695.75</v>
      </c>
      <c r="J85" s="4">
        <v>11.61347280334728</v>
      </c>
      <c r="K85" s="4">
        <v>36</v>
      </c>
      <c r="L85" s="5">
        <v>84</v>
      </c>
    </row>
    <row r="86" spans="1:12" ht="15.75" customHeight="1">
      <c r="A86" s="1">
        <v>708</v>
      </c>
      <c r="B86" s="3">
        <v>43358</v>
      </c>
      <c r="C86" s="4" t="s">
        <v>11</v>
      </c>
      <c r="D86" s="4" t="s">
        <v>12</v>
      </c>
      <c r="E86" s="4">
        <v>351</v>
      </c>
      <c r="F86" s="4">
        <v>81</v>
      </c>
      <c r="G86" s="4">
        <v>1696.59</v>
      </c>
      <c r="H86" s="4">
        <v>424.14749999999998</v>
      </c>
      <c r="I86" s="4">
        <v>674.5</v>
      </c>
      <c r="J86" s="4">
        <v>13.269732620320861</v>
      </c>
      <c r="K86" s="4">
        <v>37</v>
      </c>
      <c r="L86" s="5">
        <v>85</v>
      </c>
    </row>
    <row r="87" spans="1:12" ht="15.75" customHeight="1">
      <c r="A87" s="1">
        <v>709</v>
      </c>
      <c r="B87" s="3">
        <v>43365</v>
      </c>
      <c r="C87" s="4" t="s">
        <v>11</v>
      </c>
      <c r="D87" s="4" t="s">
        <v>12</v>
      </c>
      <c r="E87" s="4">
        <v>84</v>
      </c>
      <c r="F87" s="4">
        <v>81</v>
      </c>
      <c r="G87" s="4">
        <v>2118.12</v>
      </c>
      <c r="H87" s="4">
        <v>529.53</v>
      </c>
      <c r="I87" s="4">
        <v>604.25</v>
      </c>
      <c r="J87" s="4">
        <v>13.149204545454539</v>
      </c>
      <c r="K87" s="4">
        <v>38</v>
      </c>
      <c r="L87" s="5">
        <v>86</v>
      </c>
    </row>
    <row r="88" spans="1:12" ht="15.75" customHeight="1">
      <c r="A88" s="1">
        <v>710</v>
      </c>
      <c r="B88" s="3">
        <v>43372</v>
      </c>
      <c r="C88" s="4" t="s">
        <v>11</v>
      </c>
      <c r="D88" s="4" t="s">
        <v>12</v>
      </c>
      <c r="E88" s="4">
        <v>147</v>
      </c>
      <c r="F88" s="4">
        <v>81</v>
      </c>
      <c r="G88" s="4">
        <v>1705.74</v>
      </c>
      <c r="H88" s="4">
        <v>426.43500000000012</v>
      </c>
      <c r="I88" s="4">
        <v>565.25</v>
      </c>
      <c r="J88" s="4">
        <v>12.37</v>
      </c>
      <c r="K88" s="4">
        <v>39</v>
      </c>
      <c r="L88" s="5">
        <v>87</v>
      </c>
    </row>
    <row r="89" spans="1:12" ht="15.75" customHeight="1">
      <c r="A89" s="1">
        <v>711</v>
      </c>
      <c r="B89" s="3">
        <v>43379</v>
      </c>
      <c r="C89" s="4" t="s">
        <v>11</v>
      </c>
      <c r="D89" s="4" t="s">
        <v>12</v>
      </c>
      <c r="E89" s="4">
        <v>276</v>
      </c>
      <c r="F89" s="4">
        <v>81</v>
      </c>
      <c r="G89" s="4">
        <v>1525.56</v>
      </c>
      <c r="H89" s="4">
        <v>381.39</v>
      </c>
      <c r="I89" s="4">
        <v>517.75</v>
      </c>
      <c r="J89" s="4">
        <v>12.416223776223781</v>
      </c>
      <c r="K89" s="4">
        <v>40</v>
      </c>
      <c r="L89" s="5">
        <v>88</v>
      </c>
    </row>
    <row r="90" spans="1:12" ht="15.75" customHeight="1">
      <c r="A90" s="1">
        <v>712</v>
      </c>
      <c r="B90" s="3">
        <v>43386</v>
      </c>
      <c r="C90" s="4" t="s">
        <v>11</v>
      </c>
      <c r="D90" s="4" t="s">
        <v>12</v>
      </c>
      <c r="E90" s="4">
        <v>114</v>
      </c>
      <c r="F90" s="4">
        <v>81</v>
      </c>
      <c r="G90" s="4">
        <v>1015.44</v>
      </c>
      <c r="H90" s="4">
        <v>253.86</v>
      </c>
      <c r="I90" s="4">
        <v>480.5</v>
      </c>
      <c r="J90" s="4">
        <v>12.16890995260664</v>
      </c>
      <c r="K90" s="4">
        <v>41</v>
      </c>
      <c r="L90" s="5">
        <v>89</v>
      </c>
    </row>
    <row r="91" spans="1:12" ht="15.75" customHeight="1">
      <c r="A91" s="1">
        <v>713</v>
      </c>
      <c r="B91" s="3">
        <v>43393</v>
      </c>
      <c r="C91" s="4" t="s">
        <v>11</v>
      </c>
      <c r="D91" s="4" t="s">
        <v>12</v>
      </c>
      <c r="E91" s="4">
        <v>333</v>
      </c>
      <c r="F91" s="4">
        <v>81</v>
      </c>
      <c r="G91" s="4">
        <v>923.64</v>
      </c>
      <c r="H91" s="4">
        <v>230.91</v>
      </c>
      <c r="I91" s="4">
        <v>507.5</v>
      </c>
      <c r="J91" s="4">
        <v>12.639434628975261</v>
      </c>
      <c r="K91" s="4">
        <v>42</v>
      </c>
      <c r="L91" s="5">
        <v>90</v>
      </c>
    </row>
    <row r="92" spans="1:12" ht="15.75" customHeight="1">
      <c r="A92" s="1">
        <v>714</v>
      </c>
      <c r="B92" s="3">
        <v>43400</v>
      </c>
      <c r="C92" s="4" t="s">
        <v>11</v>
      </c>
      <c r="D92" s="4" t="s">
        <v>12</v>
      </c>
      <c r="E92" s="4">
        <v>234</v>
      </c>
      <c r="F92" s="4">
        <v>81</v>
      </c>
      <c r="G92" s="4">
        <v>985.23</v>
      </c>
      <c r="H92" s="4">
        <v>246.3075</v>
      </c>
      <c r="I92" s="4">
        <v>499.25</v>
      </c>
      <c r="J92" s="4">
        <v>13.10261437908496</v>
      </c>
      <c r="K92" s="4">
        <v>43</v>
      </c>
      <c r="L92" s="5">
        <v>91</v>
      </c>
    </row>
    <row r="93" spans="1:12" ht="15.75" customHeight="1">
      <c r="A93" s="1">
        <v>715</v>
      </c>
      <c r="B93" s="3">
        <v>43407</v>
      </c>
      <c r="C93" s="4" t="s">
        <v>11</v>
      </c>
      <c r="D93" s="4" t="s">
        <v>12</v>
      </c>
      <c r="E93" s="4">
        <v>150</v>
      </c>
      <c r="F93" s="4">
        <v>81</v>
      </c>
      <c r="G93" s="4">
        <v>1048.47</v>
      </c>
      <c r="H93" s="4">
        <v>262.11750000000001</v>
      </c>
      <c r="I93" s="4">
        <v>485</v>
      </c>
      <c r="J93" s="4">
        <v>13.347555555555561</v>
      </c>
      <c r="K93" s="4">
        <v>44</v>
      </c>
      <c r="L93" s="5">
        <v>92</v>
      </c>
    </row>
    <row r="94" spans="1:12" ht="15.75" customHeight="1">
      <c r="A94" s="1">
        <v>716</v>
      </c>
      <c r="B94" s="3">
        <v>43414</v>
      </c>
      <c r="C94" s="4" t="s">
        <v>11</v>
      </c>
      <c r="D94" s="4" t="s">
        <v>12</v>
      </c>
      <c r="E94" s="4">
        <v>171</v>
      </c>
      <c r="F94" s="4">
        <v>81</v>
      </c>
      <c r="G94" s="4">
        <v>837.87000000000012</v>
      </c>
      <c r="H94" s="4">
        <v>209.4675</v>
      </c>
      <c r="I94" s="4">
        <v>467.5</v>
      </c>
      <c r="J94" s="4">
        <v>12.49903780068728</v>
      </c>
      <c r="K94" s="4">
        <v>45</v>
      </c>
      <c r="L94" s="5">
        <v>93</v>
      </c>
    </row>
    <row r="95" spans="1:12" ht="15.75" customHeight="1">
      <c r="A95" s="1">
        <v>717</v>
      </c>
      <c r="B95" s="3">
        <v>43421</v>
      </c>
      <c r="C95" s="4" t="s">
        <v>11</v>
      </c>
      <c r="D95" s="4" t="s">
        <v>12</v>
      </c>
      <c r="E95" s="4">
        <v>294</v>
      </c>
      <c r="F95" s="4">
        <v>81</v>
      </c>
      <c r="G95" s="4">
        <v>726.45</v>
      </c>
      <c r="H95" s="4">
        <v>181.61250000000001</v>
      </c>
      <c r="I95" s="4">
        <v>493</v>
      </c>
      <c r="J95" s="4">
        <v>12.80337837837838</v>
      </c>
      <c r="K95" s="4">
        <v>46</v>
      </c>
      <c r="L95" s="5">
        <v>94</v>
      </c>
    </row>
    <row r="96" spans="1:12" ht="15.75" customHeight="1">
      <c r="A96" s="1">
        <v>718</v>
      </c>
      <c r="B96" s="3">
        <v>43428</v>
      </c>
      <c r="C96" s="4" t="s">
        <v>11</v>
      </c>
      <c r="D96" s="4" t="s">
        <v>12</v>
      </c>
      <c r="E96" s="4">
        <v>240</v>
      </c>
      <c r="F96" s="4">
        <v>81</v>
      </c>
      <c r="G96" s="4">
        <v>755.52</v>
      </c>
      <c r="H96" s="4">
        <v>188.88</v>
      </c>
      <c r="I96" s="4">
        <v>488</v>
      </c>
      <c r="J96" s="4">
        <v>13.209815498154979</v>
      </c>
      <c r="K96" s="4">
        <v>47</v>
      </c>
      <c r="L96" s="5">
        <v>95</v>
      </c>
    </row>
    <row r="97" spans="1:12" ht="15.75" customHeight="1">
      <c r="A97" s="1">
        <v>719</v>
      </c>
      <c r="B97" s="3">
        <v>43435</v>
      </c>
      <c r="C97" s="4" t="s">
        <v>11</v>
      </c>
      <c r="D97" s="4" t="s">
        <v>12</v>
      </c>
      <c r="E97" s="4">
        <v>240</v>
      </c>
      <c r="F97" s="4">
        <v>81</v>
      </c>
      <c r="G97" s="4">
        <v>848.25</v>
      </c>
      <c r="H97" s="4">
        <v>212.0625</v>
      </c>
      <c r="I97" s="4">
        <v>491.75</v>
      </c>
      <c r="J97" s="4">
        <v>13.443161764705881</v>
      </c>
      <c r="K97" s="4">
        <v>48</v>
      </c>
      <c r="L97" s="5">
        <v>96</v>
      </c>
    </row>
    <row r="98" spans="1:12" ht="15.75" customHeight="1">
      <c r="A98" s="1">
        <v>720</v>
      </c>
      <c r="B98" s="3">
        <v>43442</v>
      </c>
      <c r="C98" s="4" t="s">
        <v>11</v>
      </c>
      <c r="D98" s="4" t="s">
        <v>12</v>
      </c>
      <c r="E98" s="4">
        <v>231</v>
      </c>
      <c r="F98" s="4">
        <v>81</v>
      </c>
      <c r="G98" s="4">
        <v>892.71</v>
      </c>
      <c r="H98" s="4">
        <v>223.17750000000001</v>
      </c>
      <c r="I98" s="4">
        <v>488.75</v>
      </c>
      <c r="J98" s="4">
        <v>12.917682119205301</v>
      </c>
      <c r="K98" s="4">
        <v>49</v>
      </c>
      <c r="L98" s="5">
        <v>97</v>
      </c>
    </row>
    <row r="99" spans="1:12" ht="15.75" customHeight="1">
      <c r="A99" s="1">
        <v>721</v>
      </c>
      <c r="B99" s="3">
        <v>43449</v>
      </c>
      <c r="C99" s="4" t="s">
        <v>11</v>
      </c>
      <c r="D99" s="4" t="s">
        <v>12</v>
      </c>
      <c r="E99" s="4">
        <v>204</v>
      </c>
      <c r="F99" s="4">
        <v>81</v>
      </c>
      <c r="G99" s="4">
        <v>963.59999999999991</v>
      </c>
      <c r="H99" s="4">
        <v>240.9</v>
      </c>
      <c r="I99" s="4">
        <v>489.5</v>
      </c>
      <c r="J99" s="4">
        <v>12.16693333333334</v>
      </c>
      <c r="K99" s="4">
        <v>50</v>
      </c>
      <c r="L99" s="5">
        <v>98</v>
      </c>
    </row>
    <row r="100" spans="1:12" ht="15.75" customHeight="1">
      <c r="A100" s="1">
        <v>722</v>
      </c>
      <c r="B100" s="3">
        <v>43456</v>
      </c>
      <c r="C100" s="4" t="s">
        <v>11</v>
      </c>
      <c r="D100" s="4" t="s">
        <v>12</v>
      </c>
      <c r="E100" s="4">
        <v>172.5</v>
      </c>
      <c r="F100" s="4">
        <v>81</v>
      </c>
      <c r="G100" s="4">
        <v>1203.0899999999999</v>
      </c>
      <c r="H100" s="4">
        <v>300.77249999999998</v>
      </c>
      <c r="I100" s="4">
        <v>454</v>
      </c>
      <c r="J100" s="4">
        <v>11.450936708860761</v>
      </c>
      <c r="K100" s="4">
        <v>51</v>
      </c>
      <c r="L100" s="5">
        <v>99</v>
      </c>
    </row>
    <row r="101" spans="1:12" ht="15.75" customHeight="1">
      <c r="A101" s="1">
        <v>723</v>
      </c>
      <c r="B101" s="3">
        <v>43463</v>
      </c>
      <c r="C101" s="4" t="s">
        <v>11</v>
      </c>
      <c r="D101" s="4" t="s">
        <v>12</v>
      </c>
      <c r="E101" s="4">
        <v>198</v>
      </c>
      <c r="F101" s="4">
        <v>81</v>
      </c>
      <c r="G101" s="4">
        <v>850.80000000000007</v>
      </c>
      <c r="H101" s="4">
        <v>212.7</v>
      </c>
      <c r="I101" s="4">
        <v>1413</v>
      </c>
      <c r="J101" s="4">
        <v>4.7511179487179396</v>
      </c>
      <c r="K101" s="4">
        <v>52</v>
      </c>
      <c r="L101" s="5">
        <v>100</v>
      </c>
    </row>
    <row r="102" spans="1:12" ht="15.75" customHeight="1">
      <c r="A102" s="1">
        <v>724</v>
      </c>
      <c r="B102" s="3">
        <v>43470</v>
      </c>
      <c r="C102" s="4" t="s">
        <v>11</v>
      </c>
      <c r="D102" s="4" t="s">
        <v>12</v>
      </c>
      <c r="E102" s="4">
        <v>243</v>
      </c>
      <c r="F102" s="4">
        <v>81</v>
      </c>
      <c r="G102" s="4">
        <v>784.92</v>
      </c>
      <c r="H102" s="4">
        <v>196.23</v>
      </c>
      <c r="I102" s="4">
        <v>467.75</v>
      </c>
      <c r="J102" s="4">
        <v>13.2606309148265</v>
      </c>
      <c r="K102" s="4">
        <v>1</v>
      </c>
      <c r="L102" s="5">
        <v>101</v>
      </c>
    </row>
    <row r="103" spans="1:12" ht="15.75" customHeight="1">
      <c r="A103" s="1">
        <v>725</v>
      </c>
      <c r="B103" s="3">
        <v>43477</v>
      </c>
      <c r="C103" s="4" t="s">
        <v>11</v>
      </c>
      <c r="D103" s="4" t="s">
        <v>12</v>
      </c>
      <c r="E103" s="4">
        <v>267</v>
      </c>
      <c r="F103" s="4">
        <v>81</v>
      </c>
      <c r="G103" s="4">
        <v>827.37000000000012</v>
      </c>
      <c r="H103" s="4">
        <v>206.8425</v>
      </c>
      <c r="I103" s="4">
        <v>469.25</v>
      </c>
      <c r="J103" s="4">
        <v>13.17237113402062</v>
      </c>
      <c r="K103" s="4">
        <v>2</v>
      </c>
      <c r="L103" s="5">
        <v>102</v>
      </c>
    </row>
    <row r="104" spans="1:12" ht="15.75" customHeight="1">
      <c r="A104" s="1">
        <v>726</v>
      </c>
      <c r="B104" s="3">
        <v>43484</v>
      </c>
      <c r="C104" s="4" t="s">
        <v>11</v>
      </c>
      <c r="D104" s="4" t="s">
        <v>12</v>
      </c>
      <c r="E104" s="4">
        <v>342</v>
      </c>
      <c r="F104" s="4">
        <v>81</v>
      </c>
      <c r="G104" s="4">
        <v>1326.99</v>
      </c>
      <c r="H104" s="4">
        <v>331.7475</v>
      </c>
      <c r="I104" s="4">
        <v>485.75</v>
      </c>
      <c r="J104" s="4">
        <v>13.652254335260119</v>
      </c>
      <c r="K104" s="4">
        <v>3</v>
      </c>
      <c r="L104" s="5">
        <v>103</v>
      </c>
    </row>
    <row r="105" spans="1:12" ht="15.75" customHeight="1">
      <c r="A105" s="1">
        <v>727</v>
      </c>
      <c r="B105" s="3">
        <v>43491</v>
      </c>
      <c r="C105" s="4" t="s">
        <v>11</v>
      </c>
      <c r="D105" s="4" t="s">
        <v>12</v>
      </c>
      <c r="E105" s="4">
        <v>315</v>
      </c>
      <c r="F105" s="4">
        <v>81</v>
      </c>
      <c r="G105" s="4">
        <v>1724.76</v>
      </c>
      <c r="H105" s="4">
        <v>431.18999999999988</v>
      </c>
      <c r="I105" s="4">
        <v>491.25</v>
      </c>
      <c r="J105" s="4">
        <v>13.35338383838384</v>
      </c>
      <c r="K105" s="4">
        <v>4</v>
      </c>
      <c r="L105" s="5">
        <v>104</v>
      </c>
    </row>
    <row r="106" spans="1:12" ht="15.75" customHeight="1">
      <c r="A106" s="1">
        <v>728</v>
      </c>
      <c r="B106" s="3">
        <v>43498</v>
      </c>
      <c r="C106" s="4" t="s">
        <v>11</v>
      </c>
      <c r="D106" s="4" t="s">
        <v>12</v>
      </c>
      <c r="E106" s="4">
        <v>294</v>
      </c>
      <c r="F106" s="4">
        <v>81</v>
      </c>
      <c r="G106" s="4">
        <v>1160.55</v>
      </c>
      <c r="H106" s="4">
        <v>290.13749999999999</v>
      </c>
      <c r="I106" s="4">
        <v>471.75</v>
      </c>
      <c r="J106" s="4">
        <v>6.7733333333333396</v>
      </c>
      <c r="K106" s="4">
        <v>5</v>
      </c>
      <c r="L106" s="5">
        <v>105</v>
      </c>
    </row>
    <row r="107" spans="1:12" ht="15.75" customHeight="1">
      <c r="A107" s="1">
        <v>729</v>
      </c>
      <c r="B107" s="3">
        <v>43505</v>
      </c>
      <c r="C107" s="4" t="s">
        <v>11</v>
      </c>
      <c r="D107" s="4" t="s">
        <v>12</v>
      </c>
      <c r="E107" s="4">
        <v>285</v>
      </c>
      <c r="F107" s="4">
        <v>81</v>
      </c>
      <c r="G107" s="4">
        <v>1125.1199999999999</v>
      </c>
      <c r="H107" s="4">
        <v>281.27999999999997</v>
      </c>
      <c r="I107" s="4">
        <v>471.25</v>
      </c>
      <c r="J107" s="4">
        <v>12.88159544159544</v>
      </c>
      <c r="K107" s="4">
        <v>6</v>
      </c>
      <c r="L107" s="5">
        <v>106</v>
      </c>
    </row>
    <row r="108" spans="1:12" ht="15.75" customHeight="1">
      <c r="A108" s="1">
        <v>730</v>
      </c>
      <c r="B108" s="3">
        <v>43512</v>
      </c>
      <c r="C108" s="4" t="s">
        <v>11</v>
      </c>
      <c r="D108" s="4" t="s">
        <v>12</v>
      </c>
      <c r="E108" s="4">
        <v>288</v>
      </c>
      <c r="F108" s="4">
        <v>81</v>
      </c>
      <c r="G108" s="4">
        <v>1189.5</v>
      </c>
      <c r="H108" s="4">
        <v>297.375</v>
      </c>
      <c r="I108" s="4">
        <v>483.25</v>
      </c>
      <c r="J108" s="4">
        <v>13.470886850152899</v>
      </c>
      <c r="K108" s="4">
        <v>7</v>
      </c>
      <c r="L108" s="5">
        <v>107</v>
      </c>
    </row>
    <row r="109" spans="1:12" ht="15.75" customHeight="1">
      <c r="A109" s="1">
        <v>731</v>
      </c>
      <c r="B109" s="3">
        <v>43519</v>
      </c>
      <c r="C109" s="4" t="s">
        <v>11</v>
      </c>
      <c r="D109" s="4" t="s">
        <v>12</v>
      </c>
      <c r="E109" s="4">
        <v>246</v>
      </c>
      <c r="F109" s="4">
        <v>81</v>
      </c>
      <c r="G109" s="4">
        <v>1220.6400000000001</v>
      </c>
      <c r="H109" s="4">
        <v>305.16000000000003</v>
      </c>
      <c r="I109" s="4">
        <v>451.5</v>
      </c>
      <c r="J109" s="4">
        <v>12.516803874092</v>
      </c>
      <c r="K109" s="4">
        <v>8</v>
      </c>
      <c r="L109" s="5">
        <v>108</v>
      </c>
    </row>
    <row r="110" spans="1:12" ht="15.75" customHeight="1">
      <c r="A110" s="1">
        <v>732</v>
      </c>
      <c r="B110" s="3">
        <v>43526</v>
      </c>
      <c r="C110" s="4" t="s">
        <v>11</v>
      </c>
      <c r="D110" s="4" t="s">
        <v>12</v>
      </c>
      <c r="E110" s="4">
        <v>279</v>
      </c>
      <c r="F110" s="4">
        <v>81</v>
      </c>
      <c r="G110" s="4">
        <v>1336.29</v>
      </c>
      <c r="H110" s="4">
        <v>334.07249999999999</v>
      </c>
      <c r="I110" s="4">
        <v>450.25</v>
      </c>
      <c r="J110" s="4">
        <v>12.71372921615202</v>
      </c>
      <c r="K110" s="4">
        <v>9</v>
      </c>
      <c r="L110" s="5">
        <v>109</v>
      </c>
    </row>
    <row r="111" spans="1:12" ht="15.75" customHeight="1">
      <c r="A111" s="1">
        <v>733</v>
      </c>
      <c r="B111" s="3">
        <v>43533</v>
      </c>
      <c r="C111" s="4" t="s">
        <v>11</v>
      </c>
      <c r="D111" s="4" t="s">
        <v>12</v>
      </c>
      <c r="E111" s="4">
        <v>144</v>
      </c>
      <c r="F111" s="4">
        <v>81</v>
      </c>
      <c r="G111" s="4">
        <v>1455.87</v>
      </c>
      <c r="H111" s="4">
        <v>363.96749999999997</v>
      </c>
      <c r="I111" s="4">
        <v>487.5</v>
      </c>
      <c r="J111" s="4">
        <v>12.928058823529421</v>
      </c>
      <c r="K111" s="4">
        <v>10</v>
      </c>
      <c r="L111" s="5">
        <v>110</v>
      </c>
    </row>
    <row r="112" spans="1:12" ht="15.75" customHeight="1">
      <c r="A112" s="1">
        <v>734</v>
      </c>
      <c r="B112" s="3">
        <v>43540</v>
      </c>
      <c r="C112" s="4" t="s">
        <v>11</v>
      </c>
      <c r="D112" s="4" t="s">
        <v>12</v>
      </c>
      <c r="E112" s="4">
        <v>345</v>
      </c>
      <c r="F112" s="4">
        <v>81</v>
      </c>
      <c r="G112" s="4">
        <v>1483.56</v>
      </c>
      <c r="H112" s="4">
        <v>370.89</v>
      </c>
      <c r="I112" s="4">
        <v>554.75</v>
      </c>
      <c r="J112" s="4">
        <v>12.64408839779006</v>
      </c>
      <c r="K112" s="4">
        <v>11</v>
      </c>
      <c r="L112" s="5">
        <v>111</v>
      </c>
    </row>
    <row r="113" spans="1:12" ht="15.75" customHeight="1">
      <c r="A113" s="1">
        <v>735</v>
      </c>
      <c r="B113" s="3">
        <v>43547</v>
      </c>
      <c r="C113" s="4" t="s">
        <v>11</v>
      </c>
      <c r="D113" s="4" t="s">
        <v>12</v>
      </c>
      <c r="E113" s="4">
        <v>606</v>
      </c>
      <c r="F113" s="4">
        <v>81</v>
      </c>
      <c r="G113" s="4">
        <v>1497.21</v>
      </c>
      <c r="H113" s="4">
        <v>374.30250000000001</v>
      </c>
      <c r="I113" s="4">
        <v>536</v>
      </c>
      <c r="J113" s="4">
        <v>10.622601941747581</v>
      </c>
      <c r="K113" s="4">
        <v>12</v>
      </c>
      <c r="L113" s="5">
        <v>112</v>
      </c>
    </row>
    <row r="114" spans="1:12" ht="15.75" customHeight="1">
      <c r="A114" s="1">
        <v>736</v>
      </c>
      <c r="B114" s="3">
        <v>43554</v>
      </c>
      <c r="C114" s="4" t="s">
        <v>11</v>
      </c>
      <c r="D114" s="4" t="s">
        <v>12</v>
      </c>
      <c r="E114" s="4">
        <v>279</v>
      </c>
      <c r="F114" s="4">
        <v>81</v>
      </c>
      <c r="G114" s="4">
        <v>1390.41</v>
      </c>
      <c r="H114" s="4">
        <v>347.60250000000002</v>
      </c>
      <c r="I114" s="4">
        <v>508</v>
      </c>
      <c r="J114" s="4">
        <v>13.158296703296701</v>
      </c>
      <c r="K114" s="4">
        <v>13</v>
      </c>
      <c r="L114" s="5">
        <v>113</v>
      </c>
    </row>
    <row r="115" spans="1:12" ht="15.75" customHeight="1">
      <c r="A115" s="1">
        <v>737</v>
      </c>
      <c r="B115" s="3">
        <v>43561</v>
      </c>
      <c r="C115" s="4" t="s">
        <v>11</v>
      </c>
      <c r="D115" s="4" t="s">
        <v>12</v>
      </c>
      <c r="E115" s="4">
        <v>204</v>
      </c>
      <c r="F115" s="4">
        <v>81</v>
      </c>
      <c r="G115" s="4">
        <v>1373.28</v>
      </c>
      <c r="H115" s="4">
        <v>343.32</v>
      </c>
      <c r="I115" s="4">
        <v>478.75</v>
      </c>
      <c r="J115" s="4">
        <v>12.87570438799076</v>
      </c>
      <c r="K115" s="4">
        <v>14</v>
      </c>
      <c r="L115" s="5">
        <v>114</v>
      </c>
    </row>
    <row r="116" spans="1:12" ht="15.75" customHeight="1">
      <c r="A116" s="1">
        <v>738</v>
      </c>
      <c r="B116" s="3">
        <v>43568</v>
      </c>
      <c r="C116" s="4" t="s">
        <v>11</v>
      </c>
      <c r="D116" s="4" t="s">
        <v>12</v>
      </c>
      <c r="E116" s="4">
        <v>852</v>
      </c>
      <c r="F116" s="4">
        <v>81</v>
      </c>
      <c r="G116" s="4">
        <v>1481.28</v>
      </c>
      <c r="H116" s="4">
        <v>370.32</v>
      </c>
      <c r="I116" s="4">
        <v>1002.5</v>
      </c>
      <c r="J116" s="4">
        <v>13.331250000000001</v>
      </c>
      <c r="K116" s="4">
        <v>15</v>
      </c>
      <c r="L116" s="5">
        <v>115</v>
      </c>
    </row>
    <row r="117" spans="1:12" ht="15.75" customHeight="1">
      <c r="A117" s="1">
        <v>739</v>
      </c>
      <c r="B117" s="3">
        <v>43575</v>
      </c>
      <c r="C117" s="4" t="s">
        <v>11</v>
      </c>
      <c r="D117" s="4" t="s">
        <v>12</v>
      </c>
      <c r="E117" s="4">
        <v>4368</v>
      </c>
      <c r="F117" s="4">
        <v>81</v>
      </c>
      <c r="G117" s="4">
        <v>1521.84</v>
      </c>
      <c r="H117" s="4">
        <v>380.46</v>
      </c>
      <c r="I117" s="4">
        <v>2297</v>
      </c>
      <c r="J117" s="4">
        <v>8.2406249999999996</v>
      </c>
      <c r="K117" s="4">
        <v>16</v>
      </c>
      <c r="L117" s="5">
        <v>116</v>
      </c>
    </row>
    <row r="118" spans="1:12" ht="15.75" customHeight="1">
      <c r="A118" s="1">
        <v>740</v>
      </c>
      <c r="B118" s="3">
        <v>43582</v>
      </c>
      <c r="C118" s="4" t="s">
        <v>11</v>
      </c>
      <c r="D118" s="4" t="s">
        <v>12</v>
      </c>
      <c r="E118" s="4">
        <v>2328</v>
      </c>
      <c r="F118" s="4">
        <v>81</v>
      </c>
      <c r="G118" s="4">
        <v>1497.96</v>
      </c>
      <c r="H118" s="4">
        <v>374.49</v>
      </c>
      <c r="I118" s="4">
        <v>2135.25</v>
      </c>
      <c r="J118" s="4">
        <v>6.8873105892778002</v>
      </c>
      <c r="K118" s="4">
        <v>17</v>
      </c>
      <c r="L118" s="5">
        <v>117</v>
      </c>
    </row>
    <row r="119" spans="1:12" ht="15.75" customHeight="1">
      <c r="A119" s="1">
        <v>741</v>
      </c>
      <c r="B119" s="3">
        <v>43589</v>
      </c>
      <c r="C119" s="4" t="s">
        <v>11</v>
      </c>
      <c r="D119" s="4" t="s">
        <v>12</v>
      </c>
      <c r="E119" s="4">
        <v>375</v>
      </c>
      <c r="F119" s="4">
        <v>81</v>
      </c>
      <c r="G119" s="4">
        <v>1223.3399999999999</v>
      </c>
      <c r="H119" s="4">
        <v>305.83499999999998</v>
      </c>
      <c r="I119" s="4">
        <v>1954.5</v>
      </c>
      <c r="J119" s="4">
        <v>8.7058995815899607</v>
      </c>
      <c r="K119" s="4">
        <v>18</v>
      </c>
      <c r="L119" s="5">
        <v>118</v>
      </c>
    </row>
    <row r="120" spans="1:12" ht="15.75" customHeight="1">
      <c r="A120" s="1">
        <v>742</v>
      </c>
      <c r="B120" s="3">
        <v>43596</v>
      </c>
      <c r="C120" s="4" t="s">
        <v>11</v>
      </c>
      <c r="D120" s="4" t="s">
        <v>12</v>
      </c>
      <c r="E120" s="4">
        <v>255</v>
      </c>
      <c r="F120" s="4">
        <v>81</v>
      </c>
      <c r="G120" s="4">
        <v>1198.17</v>
      </c>
      <c r="H120" s="4">
        <v>299.54250000000002</v>
      </c>
      <c r="I120" s="4">
        <v>1748.25</v>
      </c>
      <c r="J120" s="4">
        <v>0</v>
      </c>
      <c r="K120" s="4">
        <v>19</v>
      </c>
      <c r="L120" s="5">
        <v>119</v>
      </c>
    </row>
    <row r="121" spans="1:12" ht="15.75" customHeight="1">
      <c r="A121" s="1">
        <v>743</v>
      </c>
      <c r="B121" s="3">
        <v>43603</v>
      </c>
      <c r="C121" s="4" t="s">
        <v>11</v>
      </c>
      <c r="D121" s="4" t="s">
        <v>12</v>
      </c>
      <c r="E121" s="4">
        <v>294</v>
      </c>
      <c r="F121" s="4">
        <v>81</v>
      </c>
      <c r="G121" s="4">
        <v>1282.1099999999999</v>
      </c>
      <c r="H121" s="4">
        <v>320.52749999999997</v>
      </c>
      <c r="I121" s="4">
        <v>1607</v>
      </c>
      <c r="J121" s="4">
        <v>0</v>
      </c>
      <c r="K121" s="4">
        <v>20</v>
      </c>
      <c r="L121" s="5">
        <v>120</v>
      </c>
    </row>
    <row r="122" spans="1:12" ht="15.75" customHeight="1">
      <c r="A122" s="1">
        <v>744</v>
      </c>
      <c r="B122" s="3">
        <v>43610</v>
      </c>
      <c r="C122" s="4" t="s">
        <v>11</v>
      </c>
      <c r="D122" s="4" t="s">
        <v>12</v>
      </c>
      <c r="E122" s="4">
        <v>177</v>
      </c>
      <c r="F122" s="4">
        <v>81</v>
      </c>
      <c r="G122" s="4">
        <v>1382.22</v>
      </c>
      <c r="H122" s="4">
        <v>345.55500000000001</v>
      </c>
      <c r="I122" s="4">
        <v>1468.5</v>
      </c>
      <c r="J122" s="4">
        <v>0</v>
      </c>
      <c r="K122" s="4">
        <v>21</v>
      </c>
      <c r="L122" s="5">
        <v>121</v>
      </c>
    </row>
    <row r="123" spans="1:12" ht="15.75" customHeight="1">
      <c r="A123" s="1">
        <v>745</v>
      </c>
      <c r="B123" s="3">
        <v>43617</v>
      </c>
      <c r="C123" s="4" t="s">
        <v>11</v>
      </c>
      <c r="D123" s="4" t="s">
        <v>12</v>
      </c>
      <c r="E123" s="4">
        <v>147</v>
      </c>
      <c r="F123" s="4">
        <v>81</v>
      </c>
      <c r="G123" s="4">
        <v>1261.44</v>
      </c>
      <c r="H123" s="4">
        <v>315.36</v>
      </c>
      <c r="I123" s="4">
        <v>1294.25</v>
      </c>
      <c r="J123" s="4">
        <v>9.7681814863010796</v>
      </c>
      <c r="K123" s="4">
        <v>22</v>
      </c>
      <c r="L123" s="5">
        <v>122</v>
      </c>
    </row>
    <row r="124" spans="1:12" ht="15.75" customHeight="1">
      <c r="A124" s="1">
        <v>746</v>
      </c>
      <c r="B124" s="3">
        <v>43624</v>
      </c>
      <c r="C124" s="4" t="s">
        <v>11</v>
      </c>
      <c r="D124" s="4" t="s">
        <v>12</v>
      </c>
      <c r="E124" s="4">
        <v>249</v>
      </c>
      <c r="F124" s="4">
        <v>81</v>
      </c>
      <c r="G124" s="4">
        <v>1342.53</v>
      </c>
      <c r="H124" s="4">
        <v>335.63249999999999</v>
      </c>
      <c r="I124" s="4">
        <v>1166</v>
      </c>
      <c r="J124" s="4">
        <v>9.7681814863010796</v>
      </c>
      <c r="K124" s="4">
        <v>23</v>
      </c>
      <c r="L124" s="5">
        <v>123</v>
      </c>
    </row>
    <row r="125" spans="1:12" ht="15.75" customHeight="1">
      <c r="A125" s="1">
        <v>747</v>
      </c>
      <c r="B125" s="3">
        <v>43631</v>
      </c>
      <c r="C125" s="4" t="s">
        <v>11</v>
      </c>
      <c r="D125" s="4" t="s">
        <v>12</v>
      </c>
      <c r="E125" s="4">
        <v>165</v>
      </c>
      <c r="F125" s="4">
        <v>81</v>
      </c>
      <c r="G125" s="4">
        <v>1324.35</v>
      </c>
      <c r="H125" s="4">
        <v>331.08749999999998</v>
      </c>
      <c r="I125" s="4">
        <v>1123.25</v>
      </c>
      <c r="J125" s="4">
        <v>9.7681814863010796</v>
      </c>
      <c r="K125" s="4">
        <v>24</v>
      </c>
      <c r="L125" s="5">
        <v>124</v>
      </c>
    </row>
    <row r="126" spans="1:12" ht="15.75" customHeight="1">
      <c r="A126" s="1">
        <v>748</v>
      </c>
      <c r="B126" s="3">
        <v>43638</v>
      </c>
      <c r="C126" s="4" t="s">
        <v>11</v>
      </c>
      <c r="D126" s="4" t="s">
        <v>12</v>
      </c>
      <c r="E126" s="4">
        <v>492</v>
      </c>
      <c r="F126" s="4">
        <v>81</v>
      </c>
      <c r="G126" s="4">
        <v>1340.85</v>
      </c>
      <c r="H126" s="4">
        <v>335.21249999999998</v>
      </c>
      <c r="I126" s="4">
        <v>1138.5</v>
      </c>
      <c r="J126" s="4">
        <v>9.7681814863010796</v>
      </c>
      <c r="K126" s="4">
        <v>25</v>
      </c>
      <c r="L126" s="5">
        <v>125</v>
      </c>
    </row>
    <row r="127" spans="1:12" ht="15.75" customHeight="1">
      <c r="A127" s="1">
        <v>749</v>
      </c>
      <c r="B127" s="3">
        <v>43645</v>
      </c>
      <c r="C127" s="4" t="s">
        <v>11</v>
      </c>
      <c r="D127" s="4" t="s">
        <v>12</v>
      </c>
      <c r="E127" s="4">
        <v>792</v>
      </c>
      <c r="F127" s="4">
        <v>81</v>
      </c>
      <c r="G127" s="4">
        <v>1447.41</v>
      </c>
      <c r="H127" s="4">
        <v>361.85250000000002</v>
      </c>
      <c r="I127" s="4">
        <v>1179.25</v>
      </c>
      <c r="J127" s="4">
        <v>9.7681814863010796</v>
      </c>
      <c r="K127" s="4">
        <v>26</v>
      </c>
      <c r="L127" s="5">
        <v>126</v>
      </c>
    </row>
    <row r="128" spans="1:12" ht="15.75" customHeight="1">
      <c r="A128" s="1">
        <v>750</v>
      </c>
      <c r="B128" s="3">
        <v>43652</v>
      </c>
      <c r="C128" s="4" t="s">
        <v>11</v>
      </c>
      <c r="D128" s="4" t="s">
        <v>12</v>
      </c>
      <c r="E128" s="4">
        <v>96</v>
      </c>
      <c r="F128" s="4">
        <v>81</v>
      </c>
      <c r="G128" s="4">
        <v>1490.61</v>
      </c>
      <c r="H128" s="4">
        <v>372.65249999999997</v>
      </c>
      <c r="I128" s="4">
        <v>1045.5</v>
      </c>
      <c r="J128" s="4">
        <v>7.9215847760048197</v>
      </c>
      <c r="K128" s="4">
        <v>27</v>
      </c>
      <c r="L128" s="5">
        <v>127</v>
      </c>
    </row>
    <row r="129" spans="1:12" ht="15.75" customHeight="1">
      <c r="A129" s="1">
        <v>751</v>
      </c>
      <c r="B129" s="3">
        <v>43659</v>
      </c>
      <c r="C129" s="4" t="s">
        <v>11</v>
      </c>
      <c r="D129" s="4" t="s">
        <v>12</v>
      </c>
      <c r="E129" s="4">
        <v>126</v>
      </c>
      <c r="F129" s="4">
        <v>81</v>
      </c>
      <c r="G129" s="4">
        <v>2172.12</v>
      </c>
      <c r="H129" s="4">
        <v>543.03</v>
      </c>
      <c r="I129" s="4">
        <v>924.25</v>
      </c>
      <c r="J129" s="4">
        <v>7.9215847760048197</v>
      </c>
      <c r="K129" s="4">
        <v>28</v>
      </c>
      <c r="L129" s="5">
        <v>128</v>
      </c>
    </row>
    <row r="130" spans="1:12" ht="15.75" customHeight="1">
      <c r="A130" s="1">
        <v>752</v>
      </c>
      <c r="B130" s="3">
        <v>43666</v>
      </c>
      <c r="C130" s="4" t="s">
        <v>11</v>
      </c>
      <c r="D130" s="4" t="s">
        <v>12</v>
      </c>
      <c r="E130" s="4">
        <v>417</v>
      </c>
      <c r="F130" s="4">
        <v>81</v>
      </c>
      <c r="G130" s="4">
        <v>2503.23</v>
      </c>
      <c r="H130" s="4">
        <v>625.8075</v>
      </c>
      <c r="I130" s="4">
        <v>864.75</v>
      </c>
      <c r="J130" s="4">
        <v>7.9215847760048197</v>
      </c>
      <c r="K130" s="4">
        <v>29</v>
      </c>
      <c r="L130" s="5">
        <v>129</v>
      </c>
    </row>
    <row r="131" spans="1:12" ht="15.75" customHeight="1">
      <c r="A131" s="1">
        <v>753</v>
      </c>
      <c r="B131" s="3">
        <v>43673</v>
      </c>
      <c r="C131" s="4" t="s">
        <v>11</v>
      </c>
      <c r="D131" s="4" t="s">
        <v>12</v>
      </c>
      <c r="E131" s="4">
        <v>489</v>
      </c>
      <c r="F131" s="4">
        <v>81</v>
      </c>
      <c r="G131" s="4">
        <v>1549.38</v>
      </c>
      <c r="H131" s="4">
        <v>387.34500000000003</v>
      </c>
      <c r="I131" s="4">
        <v>929.5</v>
      </c>
      <c r="J131" s="4">
        <v>7.9215847760048197</v>
      </c>
      <c r="K131" s="4">
        <v>30</v>
      </c>
      <c r="L131" s="5">
        <v>130</v>
      </c>
    </row>
    <row r="132" spans="1:12" ht="15.75" customHeight="1">
      <c r="A132" s="1">
        <v>754</v>
      </c>
      <c r="B132" s="3">
        <v>43680</v>
      </c>
      <c r="C132" s="4" t="s">
        <v>11</v>
      </c>
      <c r="D132" s="4" t="s">
        <v>12</v>
      </c>
      <c r="E132" s="4">
        <v>804</v>
      </c>
      <c r="F132" s="4">
        <v>81</v>
      </c>
      <c r="G132" s="4">
        <v>2374.65</v>
      </c>
      <c r="H132" s="4">
        <v>593.66249999999991</v>
      </c>
      <c r="I132" s="4">
        <v>1035.25</v>
      </c>
      <c r="J132" s="4">
        <v>9.4941093253727793</v>
      </c>
      <c r="K132" s="4">
        <v>31</v>
      </c>
      <c r="L132" s="5">
        <v>131</v>
      </c>
    </row>
    <row r="133" spans="1:12" ht="15.75" customHeight="1">
      <c r="A133" s="1">
        <v>755</v>
      </c>
      <c r="B133" s="3">
        <v>43687</v>
      </c>
      <c r="C133" s="4" t="s">
        <v>11</v>
      </c>
      <c r="D133" s="4" t="s">
        <v>12</v>
      </c>
      <c r="E133" s="4">
        <v>471</v>
      </c>
      <c r="F133" s="4">
        <v>81</v>
      </c>
      <c r="G133" s="4">
        <v>1926.06</v>
      </c>
      <c r="H133" s="4">
        <v>481.51499999999999</v>
      </c>
      <c r="I133" s="4">
        <v>1031.5</v>
      </c>
      <c r="J133" s="4">
        <v>9.4941093253727793</v>
      </c>
      <c r="K133" s="4">
        <v>32</v>
      </c>
      <c r="L133" s="5">
        <v>132</v>
      </c>
    </row>
    <row r="134" spans="1:12" ht="15.75" customHeight="1">
      <c r="A134" s="1">
        <v>756</v>
      </c>
      <c r="B134" s="3">
        <v>43694</v>
      </c>
      <c r="C134" s="4" t="s">
        <v>11</v>
      </c>
      <c r="D134" s="4" t="s">
        <v>12</v>
      </c>
      <c r="E134" s="4">
        <v>390</v>
      </c>
      <c r="F134" s="4">
        <v>81</v>
      </c>
      <c r="G134" s="4">
        <v>1584.96</v>
      </c>
      <c r="H134" s="4">
        <v>396.24</v>
      </c>
      <c r="I134" s="4">
        <v>1003.75</v>
      </c>
      <c r="J134" s="4">
        <v>9.4941093253727793</v>
      </c>
      <c r="K134" s="4">
        <v>33</v>
      </c>
      <c r="L134" s="5">
        <v>133</v>
      </c>
    </row>
    <row r="135" spans="1:12" ht="15.75" customHeight="1">
      <c r="A135" s="1">
        <v>757</v>
      </c>
      <c r="B135" s="3">
        <v>43701</v>
      </c>
      <c r="C135" s="4" t="s">
        <v>11</v>
      </c>
      <c r="D135" s="4" t="s">
        <v>12</v>
      </c>
      <c r="E135" s="4">
        <v>138</v>
      </c>
      <c r="F135" s="4">
        <v>81</v>
      </c>
      <c r="G135" s="4">
        <v>1401.72</v>
      </c>
      <c r="H135" s="4">
        <v>350.43</v>
      </c>
      <c r="I135" s="4">
        <v>931.25</v>
      </c>
      <c r="J135" s="4">
        <v>9.4941093253727793</v>
      </c>
      <c r="K135" s="4">
        <v>34</v>
      </c>
      <c r="L135" s="5">
        <v>134</v>
      </c>
    </row>
    <row r="136" spans="1:12" ht="15.75" customHeight="1">
      <c r="A136" s="1">
        <v>758</v>
      </c>
      <c r="B136" s="3">
        <v>43708</v>
      </c>
      <c r="C136" s="4" t="s">
        <v>11</v>
      </c>
      <c r="D136" s="4" t="s">
        <v>12</v>
      </c>
      <c r="E136" s="4">
        <v>153</v>
      </c>
      <c r="F136" s="4">
        <v>81</v>
      </c>
      <c r="G136" s="4">
        <v>1485</v>
      </c>
      <c r="H136" s="4">
        <v>371.25</v>
      </c>
      <c r="I136" s="4">
        <v>852</v>
      </c>
      <c r="J136" s="4">
        <v>9.4941093253727793</v>
      </c>
      <c r="K136" s="4">
        <v>35</v>
      </c>
      <c r="L136" s="5">
        <v>135</v>
      </c>
    </row>
    <row r="137" spans="1:12" ht="15.75" customHeight="1">
      <c r="A137" s="1">
        <v>759</v>
      </c>
      <c r="B137" s="3">
        <v>43715</v>
      </c>
      <c r="C137" s="4" t="s">
        <v>11</v>
      </c>
      <c r="D137" s="4" t="s">
        <v>12</v>
      </c>
      <c r="E137" s="4">
        <v>153</v>
      </c>
      <c r="F137" s="4">
        <v>81</v>
      </c>
      <c r="G137" s="4">
        <v>1423.08</v>
      </c>
      <c r="H137" s="4">
        <v>355.77</v>
      </c>
      <c r="I137" s="4">
        <v>797.75</v>
      </c>
      <c r="J137" s="4">
        <v>11.95493043899638</v>
      </c>
      <c r="K137" s="4">
        <v>36</v>
      </c>
      <c r="L137" s="5">
        <v>136</v>
      </c>
    </row>
    <row r="138" spans="1:12" ht="15.75" customHeight="1">
      <c r="A138" s="1">
        <v>760</v>
      </c>
      <c r="B138" s="3">
        <v>43722</v>
      </c>
      <c r="C138" s="4" t="s">
        <v>11</v>
      </c>
      <c r="D138" s="4" t="s">
        <v>12</v>
      </c>
      <c r="E138" s="4">
        <v>0</v>
      </c>
      <c r="F138" s="4">
        <v>81</v>
      </c>
      <c r="G138" s="4">
        <v>1385.31</v>
      </c>
      <c r="H138" s="4">
        <v>346.32749999999999</v>
      </c>
      <c r="I138" s="4">
        <v>790.25</v>
      </c>
      <c r="J138" s="4">
        <v>11.95493043899638</v>
      </c>
      <c r="K138" s="4">
        <v>37</v>
      </c>
      <c r="L138" s="5">
        <v>137</v>
      </c>
    </row>
    <row r="139" spans="1:12" ht="15.75" customHeight="1">
      <c r="A139" s="1">
        <v>761</v>
      </c>
      <c r="B139" s="3">
        <v>43729</v>
      </c>
      <c r="C139" s="4" t="s">
        <v>11</v>
      </c>
      <c r="D139" s="4" t="s">
        <v>12</v>
      </c>
      <c r="E139" s="4">
        <v>0</v>
      </c>
      <c r="F139" s="4">
        <v>81</v>
      </c>
      <c r="G139" s="4">
        <v>1313.13</v>
      </c>
      <c r="H139" s="4">
        <v>328.28250000000003</v>
      </c>
      <c r="I139" s="4">
        <v>746.25</v>
      </c>
      <c r="J139" s="4">
        <v>11.95493043899638</v>
      </c>
      <c r="K139" s="4">
        <v>38</v>
      </c>
      <c r="L139" s="5">
        <v>138</v>
      </c>
    </row>
    <row r="140" spans="1:12" ht="15.75" customHeight="1">
      <c r="A140" s="1">
        <v>762</v>
      </c>
      <c r="B140" s="3">
        <v>43736</v>
      </c>
      <c r="C140" s="4" t="s">
        <v>11</v>
      </c>
      <c r="D140" s="4" t="s">
        <v>12</v>
      </c>
      <c r="E140" s="4">
        <v>0</v>
      </c>
      <c r="F140" s="4">
        <v>81</v>
      </c>
      <c r="G140" s="4">
        <v>1226.82</v>
      </c>
      <c r="H140" s="4">
        <v>306.70499999999998</v>
      </c>
      <c r="I140" s="4">
        <v>691.25</v>
      </c>
      <c r="J140" s="4">
        <v>11.95493043899638</v>
      </c>
      <c r="K140" s="4">
        <v>39</v>
      </c>
      <c r="L140" s="5">
        <v>139</v>
      </c>
    </row>
    <row r="141" spans="1:12" ht="15.75" customHeight="1">
      <c r="A141" s="1">
        <v>763</v>
      </c>
      <c r="B141" s="3">
        <v>43743</v>
      </c>
      <c r="C141" s="4" t="s">
        <v>11</v>
      </c>
      <c r="D141" s="4" t="s">
        <v>12</v>
      </c>
      <c r="E141" s="4">
        <v>0</v>
      </c>
      <c r="F141" s="4">
        <v>81</v>
      </c>
      <c r="G141" s="4">
        <v>828.33</v>
      </c>
      <c r="H141" s="4">
        <v>207.08250000000001</v>
      </c>
      <c r="I141" s="4">
        <v>830.75</v>
      </c>
      <c r="J141" s="4">
        <v>12.58179568422266</v>
      </c>
      <c r="K141" s="4">
        <v>40</v>
      </c>
      <c r="L141" s="5">
        <v>140</v>
      </c>
    </row>
    <row r="142" spans="1:12" ht="15.75" customHeight="1">
      <c r="A142" s="1">
        <v>764</v>
      </c>
      <c r="B142" s="3">
        <v>43750</v>
      </c>
      <c r="C142" s="4" t="s">
        <v>11</v>
      </c>
      <c r="D142" s="4" t="s">
        <v>12</v>
      </c>
      <c r="E142" s="4">
        <v>0</v>
      </c>
      <c r="F142" s="4">
        <v>81</v>
      </c>
      <c r="G142" s="4">
        <v>8674.3499999999985</v>
      </c>
      <c r="H142" s="4">
        <v>2168.5875000000001</v>
      </c>
      <c r="I142" s="4">
        <v>2217.25</v>
      </c>
      <c r="J142" s="4">
        <v>12.58179568422266</v>
      </c>
      <c r="K142" s="4">
        <v>41</v>
      </c>
      <c r="L142" s="5">
        <v>141</v>
      </c>
    </row>
    <row r="143" spans="1:12" ht="15.75" customHeight="1">
      <c r="A143" s="1">
        <v>765</v>
      </c>
      <c r="B143" s="3">
        <v>43757</v>
      </c>
      <c r="C143" s="4" t="s">
        <v>11</v>
      </c>
      <c r="D143" s="4" t="s">
        <v>12</v>
      </c>
      <c r="E143" s="4">
        <v>0</v>
      </c>
      <c r="F143" s="4">
        <v>81</v>
      </c>
      <c r="G143" s="4">
        <v>14673.9</v>
      </c>
      <c r="H143" s="4">
        <v>3668.4749999999999</v>
      </c>
      <c r="I143" s="4">
        <v>1646.25</v>
      </c>
      <c r="J143" s="4">
        <v>12.58179568422266</v>
      </c>
      <c r="K143" s="4">
        <v>42</v>
      </c>
      <c r="L143" s="5">
        <v>142</v>
      </c>
    </row>
    <row r="144" spans="1:12" ht="15.75" customHeight="1">
      <c r="A144" s="1">
        <v>766</v>
      </c>
      <c r="B144" s="3">
        <v>43764</v>
      </c>
      <c r="C144" s="4" t="s">
        <v>11</v>
      </c>
      <c r="D144" s="4" t="s">
        <v>12</v>
      </c>
      <c r="E144" s="4">
        <v>0</v>
      </c>
      <c r="F144" s="4">
        <v>81</v>
      </c>
      <c r="G144" s="4">
        <v>7032</v>
      </c>
      <c r="H144" s="4">
        <v>1758</v>
      </c>
      <c r="I144" s="4">
        <v>1261.25</v>
      </c>
      <c r="J144" s="4">
        <v>12.58179568422266</v>
      </c>
      <c r="K144" s="4">
        <v>43</v>
      </c>
      <c r="L144" s="5">
        <v>143</v>
      </c>
    </row>
    <row r="145" spans="1:12" ht="15.75" customHeight="1">
      <c r="A145" s="1">
        <v>767</v>
      </c>
      <c r="B145" s="3">
        <v>43771</v>
      </c>
      <c r="C145" s="4" t="s">
        <v>11</v>
      </c>
      <c r="D145" s="4" t="s">
        <v>12</v>
      </c>
      <c r="E145" s="4">
        <v>0</v>
      </c>
      <c r="F145" s="4">
        <v>81</v>
      </c>
      <c r="G145" s="4">
        <v>508.41</v>
      </c>
      <c r="H145" s="4">
        <v>127.10250000000001</v>
      </c>
      <c r="I145" s="4">
        <v>1117.25</v>
      </c>
      <c r="J145" s="4">
        <v>12.964946808194041</v>
      </c>
      <c r="K145" s="4">
        <v>44</v>
      </c>
      <c r="L145" s="5">
        <v>144</v>
      </c>
    </row>
    <row r="146" spans="1:12" ht="15.75" customHeight="1">
      <c r="A146" s="1">
        <v>768</v>
      </c>
      <c r="B146" s="3">
        <v>43778</v>
      </c>
      <c r="C146" s="4" t="s">
        <v>11</v>
      </c>
      <c r="D146" s="4" t="s">
        <v>12</v>
      </c>
      <c r="E146" s="4">
        <v>0</v>
      </c>
      <c r="F146" s="4">
        <v>81</v>
      </c>
      <c r="G146" s="4">
        <v>488.93999999999988</v>
      </c>
      <c r="H146" s="4">
        <v>122.235</v>
      </c>
      <c r="I146" s="4">
        <v>1003.75</v>
      </c>
      <c r="J146" s="4">
        <v>12.964946808194041</v>
      </c>
      <c r="K146" s="4">
        <v>45</v>
      </c>
      <c r="L146" s="5">
        <v>145</v>
      </c>
    </row>
    <row r="147" spans="1:12" ht="15.75" customHeight="1">
      <c r="A147" s="1">
        <v>769</v>
      </c>
      <c r="B147" s="3">
        <v>43785</v>
      </c>
      <c r="C147" s="4" t="s">
        <v>11</v>
      </c>
      <c r="D147" s="4" t="s">
        <v>12</v>
      </c>
      <c r="E147" s="4">
        <v>0</v>
      </c>
      <c r="F147" s="4">
        <v>81</v>
      </c>
      <c r="G147" s="4">
        <v>501.39</v>
      </c>
      <c r="H147" s="4">
        <v>125.3475</v>
      </c>
      <c r="I147" s="4">
        <v>946.75</v>
      </c>
      <c r="J147" s="4">
        <v>12.964946808194041</v>
      </c>
      <c r="K147" s="4">
        <v>46</v>
      </c>
      <c r="L147" s="5">
        <v>146</v>
      </c>
    </row>
    <row r="148" spans="1:12" ht="15.75" customHeight="1">
      <c r="A148" s="1">
        <v>770</v>
      </c>
      <c r="B148" s="3">
        <v>43792</v>
      </c>
      <c r="C148" s="4" t="s">
        <v>11</v>
      </c>
      <c r="D148" s="4" t="s">
        <v>12</v>
      </c>
      <c r="E148" s="4">
        <v>0</v>
      </c>
      <c r="F148" s="4">
        <v>81</v>
      </c>
      <c r="G148" s="4">
        <v>509.79</v>
      </c>
      <c r="H148" s="4">
        <v>127.44750000000001</v>
      </c>
      <c r="I148" s="4">
        <v>886.5</v>
      </c>
      <c r="J148" s="4">
        <v>12.964946808194041</v>
      </c>
      <c r="K148" s="4">
        <v>47</v>
      </c>
      <c r="L148" s="5">
        <v>147</v>
      </c>
    </row>
    <row r="149" spans="1:12" ht="15.75" customHeight="1">
      <c r="A149" s="1">
        <v>771</v>
      </c>
      <c r="B149" s="3">
        <v>43799</v>
      </c>
      <c r="C149" s="4" t="s">
        <v>11</v>
      </c>
      <c r="D149" s="4" t="s">
        <v>12</v>
      </c>
      <c r="E149" s="4">
        <v>0</v>
      </c>
      <c r="F149" s="4">
        <v>81</v>
      </c>
      <c r="G149" s="4">
        <v>515.04</v>
      </c>
      <c r="H149" s="4">
        <v>128.76</v>
      </c>
      <c r="I149" s="4">
        <v>0</v>
      </c>
      <c r="J149" s="4">
        <v>12.964946808194041</v>
      </c>
      <c r="K149" s="4">
        <v>48</v>
      </c>
      <c r="L149" s="5">
        <v>148</v>
      </c>
    </row>
    <row r="150" spans="1:12" ht="15.75" customHeight="1">
      <c r="A150" s="1">
        <v>772</v>
      </c>
      <c r="B150" s="3">
        <v>43806</v>
      </c>
      <c r="C150" s="4" t="s">
        <v>11</v>
      </c>
      <c r="D150" s="4" t="s">
        <v>12</v>
      </c>
      <c r="E150" s="4">
        <v>0</v>
      </c>
      <c r="F150" s="4">
        <v>81</v>
      </c>
      <c r="G150" s="4">
        <v>511.38</v>
      </c>
      <c r="H150" s="4">
        <v>127.845</v>
      </c>
      <c r="I150" s="4">
        <v>0</v>
      </c>
      <c r="J150" s="4">
        <v>10.945966374964639</v>
      </c>
      <c r="K150" s="4">
        <v>49</v>
      </c>
      <c r="L150" s="5">
        <v>149</v>
      </c>
    </row>
    <row r="151" spans="1:12" ht="15.75" customHeight="1">
      <c r="A151" s="1">
        <v>773</v>
      </c>
      <c r="B151" s="3">
        <v>43813</v>
      </c>
      <c r="C151" s="4" t="s">
        <v>11</v>
      </c>
      <c r="D151" s="4" t="s">
        <v>12</v>
      </c>
      <c r="E151" s="4">
        <v>0</v>
      </c>
      <c r="F151" s="4">
        <v>81</v>
      </c>
      <c r="G151" s="4">
        <v>505.02</v>
      </c>
      <c r="H151" s="4">
        <v>126.255</v>
      </c>
      <c r="I151" s="4">
        <v>0</v>
      </c>
      <c r="J151" s="4">
        <v>10.945966374964639</v>
      </c>
      <c r="K151" s="4">
        <v>50</v>
      </c>
      <c r="L151" s="5">
        <v>150</v>
      </c>
    </row>
    <row r="152" spans="1:12" ht="15.75" customHeight="1">
      <c r="A152" s="1">
        <v>774</v>
      </c>
      <c r="B152" s="3">
        <v>43820</v>
      </c>
      <c r="C152" s="4" t="s">
        <v>11</v>
      </c>
      <c r="D152" s="4" t="s">
        <v>12</v>
      </c>
      <c r="E152" s="4">
        <v>0</v>
      </c>
      <c r="F152" s="4">
        <v>81</v>
      </c>
      <c r="G152" s="4">
        <v>512.70000000000005</v>
      </c>
      <c r="H152" s="4">
        <v>128.17500000000001</v>
      </c>
      <c r="I152" s="4">
        <v>0</v>
      </c>
      <c r="J152" s="4">
        <v>10.945966374964639</v>
      </c>
      <c r="K152" s="4">
        <v>51</v>
      </c>
      <c r="L152" s="5">
        <v>151</v>
      </c>
    </row>
    <row r="153" spans="1:12" ht="15.75" customHeight="1">
      <c r="A153" s="1">
        <v>775</v>
      </c>
      <c r="B153" s="3">
        <v>43827</v>
      </c>
      <c r="C153" s="4" t="s">
        <v>11</v>
      </c>
      <c r="D153" s="4" t="s">
        <v>12</v>
      </c>
      <c r="E153" s="4">
        <v>0</v>
      </c>
      <c r="F153" s="4">
        <v>81</v>
      </c>
      <c r="G153" s="4">
        <v>471.81000000000012</v>
      </c>
      <c r="H153" s="4">
        <v>117.9525</v>
      </c>
      <c r="I153" s="4">
        <v>0</v>
      </c>
      <c r="J153" s="4">
        <v>10.945966374964639</v>
      </c>
      <c r="K153" s="4">
        <v>52</v>
      </c>
      <c r="L153" s="5">
        <v>152</v>
      </c>
    </row>
    <row r="154" spans="1:12" ht="15.75" customHeight="1">
      <c r="L154" s="6"/>
    </row>
    <row r="155" spans="1:12" ht="15.75" customHeight="1">
      <c r="L155" s="6"/>
    </row>
    <row r="156" spans="1:12" ht="15.75" customHeight="1">
      <c r="L156" s="6"/>
    </row>
    <row r="157" spans="1:12" ht="15.75" customHeight="1">
      <c r="L157" s="6"/>
    </row>
    <row r="158" spans="1:12" ht="15.75" customHeight="1">
      <c r="L158" s="6"/>
    </row>
    <row r="159" spans="1:12" ht="15.75" customHeight="1">
      <c r="L159" s="6"/>
    </row>
    <row r="160" spans="1:12" ht="15.75" customHeight="1">
      <c r="L160" s="6"/>
    </row>
    <row r="161" spans="12:12" ht="15.75" customHeight="1">
      <c r="L161" s="6"/>
    </row>
    <row r="162" spans="12:12" ht="15.75" customHeight="1">
      <c r="L162" s="6"/>
    </row>
    <row r="163" spans="12:12" ht="15.75" customHeight="1">
      <c r="L163" s="6"/>
    </row>
    <row r="164" spans="12:12" ht="15.75" customHeight="1">
      <c r="L164" s="6"/>
    </row>
    <row r="165" spans="12:12" ht="15.75" customHeight="1">
      <c r="L165" s="6"/>
    </row>
    <row r="166" spans="12:12" ht="15.75" customHeight="1">
      <c r="L166" s="6"/>
    </row>
    <row r="167" spans="12:12" ht="15.75" customHeight="1">
      <c r="L167" s="6"/>
    </row>
    <row r="168" spans="12:12" ht="15.75" customHeight="1">
      <c r="L168" s="6"/>
    </row>
    <row r="169" spans="12:12" ht="15.75" customHeight="1">
      <c r="L169" s="6"/>
    </row>
    <row r="170" spans="12:12" ht="15.75" customHeight="1">
      <c r="L170" s="6"/>
    </row>
    <row r="171" spans="12:12" ht="15.75" customHeight="1">
      <c r="L171" s="6"/>
    </row>
    <row r="172" spans="12:12" ht="15.75" customHeight="1">
      <c r="L172" s="6"/>
    </row>
    <row r="173" spans="12:12" ht="15.75" customHeight="1">
      <c r="L173" s="6"/>
    </row>
    <row r="174" spans="12:12" ht="15.75" customHeight="1">
      <c r="L174" s="6"/>
    </row>
    <row r="175" spans="12:12" ht="15.75" customHeight="1">
      <c r="L175" s="6"/>
    </row>
    <row r="176" spans="12:12" ht="15.75" customHeight="1">
      <c r="L176" s="6"/>
    </row>
    <row r="177" spans="12:12" ht="15.75" customHeight="1">
      <c r="L177" s="6"/>
    </row>
    <row r="178" spans="12:12" ht="15.75" customHeight="1">
      <c r="L178" s="6"/>
    </row>
    <row r="179" spans="12:12" ht="15.75" customHeight="1">
      <c r="L179" s="6"/>
    </row>
    <row r="180" spans="12:12" ht="15.75" customHeight="1">
      <c r="L180" s="6"/>
    </row>
    <row r="181" spans="12:12" ht="15.75" customHeight="1">
      <c r="L181" s="6"/>
    </row>
    <row r="182" spans="12:12" ht="15.75" customHeight="1">
      <c r="L182" s="6"/>
    </row>
    <row r="183" spans="12:12" ht="15.75" customHeight="1">
      <c r="L183" s="6"/>
    </row>
    <row r="184" spans="12:12" ht="15.75" customHeight="1">
      <c r="L184" s="6"/>
    </row>
    <row r="185" spans="12:12" ht="15.75" customHeight="1">
      <c r="L185" s="6"/>
    </row>
    <row r="186" spans="12:12" ht="15.75" customHeight="1">
      <c r="L186" s="6"/>
    </row>
    <row r="187" spans="12:12" ht="15.75" customHeight="1">
      <c r="L187" s="6"/>
    </row>
    <row r="188" spans="12:12" ht="15.75" customHeight="1">
      <c r="L188" s="6"/>
    </row>
    <row r="189" spans="12:12" ht="15.75" customHeight="1">
      <c r="L189" s="6"/>
    </row>
    <row r="190" spans="12:12" ht="15.75" customHeight="1">
      <c r="L190" s="6"/>
    </row>
    <row r="191" spans="12:12" ht="15.75" customHeight="1">
      <c r="L191" s="6"/>
    </row>
    <row r="192" spans="12:12" ht="15.75" customHeight="1">
      <c r="L192" s="6"/>
    </row>
    <row r="193" spans="12:12" ht="15.75" customHeight="1">
      <c r="L193" s="6"/>
    </row>
    <row r="194" spans="12:12" ht="15.75" customHeight="1">
      <c r="L194" s="6"/>
    </row>
    <row r="195" spans="12:12" ht="15.75" customHeight="1">
      <c r="L195" s="6"/>
    </row>
    <row r="196" spans="12:12" ht="15.75" customHeight="1">
      <c r="L196" s="6"/>
    </row>
    <row r="197" spans="12:12" ht="15.75" customHeight="1">
      <c r="L197" s="6"/>
    </row>
    <row r="198" spans="12:12" ht="15.75" customHeight="1">
      <c r="L198" s="6"/>
    </row>
    <row r="199" spans="12:12" ht="15.75" customHeight="1">
      <c r="L199" s="6"/>
    </row>
    <row r="200" spans="12:12" ht="15.75" customHeight="1">
      <c r="L200" s="6"/>
    </row>
    <row r="201" spans="12:12" ht="15.75" customHeight="1">
      <c r="L201" s="6"/>
    </row>
    <row r="202" spans="12:12" ht="15.75" customHeight="1">
      <c r="L202" s="6"/>
    </row>
    <row r="203" spans="12:12" ht="15.75" customHeight="1">
      <c r="L203" s="6"/>
    </row>
    <row r="204" spans="12:12" ht="15.75" customHeight="1">
      <c r="L204" s="6"/>
    </row>
    <row r="205" spans="12:12" ht="15.75" customHeight="1">
      <c r="L205" s="6"/>
    </row>
    <row r="206" spans="12:12" ht="15.75" customHeight="1">
      <c r="L206" s="6"/>
    </row>
    <row r="207" spans="12:12" ht="15.75" customHeight="1">
      <c r="L207" s="6"/>
    </row>
    <row r="208" spans="12:12" ht="15.75" customHeight="1">
      <c r="L208" s="6"/>
    </row>
    <row r="209" spans="12:12" ht="15.75" customHeight="1">
      <c r="L209" s="6"/>
    </row>
    <row r="210" spans="12:12" ht="15.75" customHeight="1">
      <c r="L210" s="6"/>
    </row>
    <row r="211" spans="12:12" ht="15.75" customHeight="1">
      <c r="L211" s="6"/>
    </row>
    <row r="212" spans="12:12" ht="15.75" customHeight="1">
      <c r="L212" s="6"/>
    </row>
    <row r="213" spans="12:12" ht="15.75" customHeight="1">
      <c r="L213" s="6"/>
    </row>
    <row r="214" spans="12:12" ht="15.75" customHeight="1">
      <c r="L214" s="6"/>
    </row>
    <row r="215" spans="12:12" ht="15.75" customHeight="1">
      <c r="L215" s="6"/>
    </row>
    <row r="216" spans="12:12" ht="15.75" customHeight="1">
      <c r="L216" s="6"/>
    </row>
    <row r="217" spans="12:12" ht="15.75" customHeight="1">
      <c r="L217" s="6"/>
    </row>
    <row r="218" spans="12:12" ht="15.75" customHeight="1">
      <c r="L218" s="6"/>
    </row>
    <row r="219" spans="12:12" ht="15.75" customHeight="1">
      <c r="L219" s="6"/>
    </row>
    <row r="220" spans="12:12" ht="15.75" customHeight="1">
      <c r="L220" s="6"/>
    </row>
    <row r="221" spans="12:12" ht="15.75" customHeight="1">
      <c r="L221" s="6"/>
    </row>
    <row r="222" spans="12:12" ht="15.75" customHeight="1">
      <c r="L222" s="6"/>
    </row>
    <row r="223" spans="12:12" ht="15.75" customHeight="1">
      <c r="L223" s="6"/>
    </row>
    <row r="224" spans="12:12" ht="15.75" customHeight="1">
      <c r="L224" s="6"/>
    </row>
    <row r="225" spans="12:12" ht="15.75" customHeight="1">
      <c r="L225" s="6"/>
    </row>
    <row r="226" spans="12:12" ht="15.75" customHeight="1">
      <c r="L226" s="6"/>
    </row>
    <row r="227" spans="12:12" ht="15.75" customHeight="1">
      <c r="L227" s="6"/>
    </row>
    <row r="228" spans="12:12" ht="15.75" customHeight="1">
      <c r="L228" s="6"/>
    </row>
    <row r="229" spans="12:12" ht="15.75" customHeight="1">
      <c r="L229" s="6"/>
    </row>
    <row r="230" spans="12:12" ht="15.75" customHeight="1">
      <c r="L230" s="6"/>
    </row>
    <row r="231" spans="12:12" ht="15.75" customHeight="1">
      <c r="L231" s="6"/>
    </row>
    <row r="232" spans="12:12" ht="15.75" customHeight="1">
      <c r="L232" s="6"/>
    </row>
    <row r="233" spans="12:12" ht="15.75" customHeight="1">
      <c r="L233" s="6"/>
    </row>
    <row r="234" spans="12:12" ht="15.75" customHeight="1">
      <c r="L234" s="6"/>
    </row>
    <row r="235" spans="12:12" ht="15.75" customHeight="1">
      <c r="L235" s="6"/>
    </row>
    <row r="236" spans="12:12" ht="15.75" customHeight="1">
      <c r="L236" s="6"/>
    </row>
    <row r="237" spans="12:12" ht="15.75" customHeight="1">
      <c r="L237" s="6"/>
    </row>
    <row r="238" spans="12:12" ht="15.75" customHeight="1">
      <c r="L238" s="6"/>
    </row>
    <row r="239" spans="12:12" ht="15.75" customHeight="1">
      <c r="L239" s="6"/>
    </row>
    <row r="240" spans="12:12" ht="15.75" customHeight="1">
      <c r="L240" s="6"/>
    </row>
    <row r="241" spans="12:12" ht="15.75" customHeight="1">
      <c r="L241" s="6"/>
    </row>
    <row r="242" spans="12:12" ht="15.75" customHeight="1">
      <c r="L242" s="6"/>
    </row>
    <row r="243" spans="12:12" ht="15.75" customHeight="1">
      <c r="L243" s="6"/>
    </row>
    <row r="244" spans="12:12" ht="15.75" customHeight="1">
      <c r="L244" s="6"/>
    </row>
    <row r="245" spans="12:12" ht="15.75" customHeight="1">
      <c r="L245" s="6"/>
    </row>
    <row r="246" spans="12:12" ht="15.75" customHeight="1">
      <c r="L246" s="6"/>
    </row>
    <row r="247" spans="12:12" ht="15.75" customHeight="1">
      <c r="L247" s="6"/>
    </row>
    <row r="248" spans="12:12" ht="15.75" customHeight="1">
      <c r="L248" s="6"/>
    </row>
    <row r="249" spans="12:12" ht="15.75" customHeight="1">
      <c r="L249" s="6"/>
    </row>
    <row r="250" spans="12:12" ht="15.75" customHeight="1">
      <c r="L250" s="6"/>
    </row>
    <row r="251" spans="12:12" ht="15.75" customHeight="1">
      <c r="L251" s="6"/>
    </row>
    <row r="252" spans="12:12" ht="15.75" customHeight="1">
      <c r="L252" s="6"/>
    </row>
    <row r="253" spans="12:12" ht="15.75" customHeight="1">
      <c r="L253" s="6"/>
    </row>
    <row r="254" spans="12:12" ht="15.75" customHeight="1">
      <c r="L254" s="6"/>
    </row>
    <row r="255" spans="12:12" ht="15.75" customHeight="1">
      <c r="L255" s="6"/>
    </row>
    <row r="256" spans="12:12" ht="15.75" customHeight="1">
      <c r="L256" s="6"/>
    </row>
    <row r="257" spans="12:12" ht="15.75" customHeight="1">
      <c r="L257" s="6"/>
    </row>
    <row r="258" spans="12:12" ht="15.75" customHeight="1">
      <c r="L258" s="6"/>
    </row>
    <row r="259" spans="12:12" ht="15.75" customHeight="1">
      <c r="L259" s="6"/>
    </row>
    <row r="260" spans="12:12" ht="15.75" customHeight="1">
      <c r="L260" s="6"/>
    </row>
    <row r="261" spans="12:12" ht="15.75" customHeight="1">
      <c r="L261" s="6"/>
    </row>
    <row r="262" spans="12:12" ht="15.75" customHeight="1">
      <c r="L262" s="6"/>
    </row>
    <row r="263" spans="12:12" ht="15.75" customHeight="1">
      <c r="L263" s="6"/>
    </row>
    <row r="264" spans="12:12" ht="15.75" customHeight="1">
      <c r="L264" s="6"/>
    </row>
    <row r="265" spans="12:12" ht="15.75" customHeight="1">
      <c r="L265" s="6"/>
    </row>
    <row r="266" spans="12:12" ht="15.75" customHeight="1">
      <c r="L266" s="6"/>
    </row>
    <row r="267" spans="12:12" ht="15.75" customHeight="1">
      <c r="L267" s="6"/>
    </row>
    <row r="268" spans="12:12" ht="15.75" customHeight="1">
      <c r="L268" s="6"/>
    </row>
    <row r="269" spans="12:12" ht="15.75" customHeight="1">
      <c r="L269" s="6"/>
    </row>
    <row r="270" spans="12:12" ht="15.75" customHeight="1">
      <c r="L270" s="6"/>
    </row>
    <row r="271" spans="12:12" ht="15.75" customHeight="1">
      <c r="L271" s="6"/>
    </row>
    <row r="272" spans="12:12" ht="15.75" customHeight="1">
      <c r="L272" s="6"/>
    </row>
    <row r="273" spans="12:12" ht="15.75" customHeight="1">
      <c r="L273" s="6"/>
    </row>
    <row r="274" spans="12:12" ht="15.75" customHeight="1">
      <c r="L274" s="6"/>
    </row>
    <row r="275" spans="12:12" ht="15.75" customHeight="1">
      <c r="L275" s="6"/>
    </row>
    <row r="276" spans="12:12" ht="15.75" customHeight="1">
      <c r="L276" s="6"/>
    </row>
    <row r="277" spans="12:12" ht="15.75" customHeight="1">
      <c r="L277" s="6"/>
    </row>
    <row r="278" spans="12:12" ht="15.75" customHeight="1">
      <c r="L278" s="6"/>
    </row>
    <row r="279" spans="12:12" ht="15.75" customHeight="1">
      <c r="L279" s="6"/>
    </row>
    <row r="280" spans="12:12" ht="15.75" customHeight="1">
      <c r="L280" s="6"/>
    </row>
    <row r="281" spans="12:12" ht="15.75" customHeight="1">
      <c r="L281" s="6"/>
    </row>
    <row r="282" spans="12:12" ht="15.75" customHeight="1">
      <c r="L282" s="6"/>
    </row>
    <row r="283" spans="12:12" ht="15.75" customHeight="1">
      <c r="L283" s="6"/>
    </row>
    <row r="284" spans="12:12" ht="15.75" customHeight="1">
      <c r="L284" s="6"/>
    </row>
    <row r="285" spans="12:12" ht="15.75" customHeight="1">
      <c r="L285" s="6"/>
    </row>
    <row r="286" spans="12:12" ht="15.75" customHeight="1">
      <c r="L286" s="6"/>
    </row>
    <row r="287" spans="12:12" ht="15.75" customHeight="1">
      <c r="L287" s="6"/>
    </row>
    <row r="288" spans="12:12" ht="15.75" customHeight="1">
      <c r="L288" s="6"/>
    </row>
    <row r="289" spans="12:12" ht="15.75" customHeight="1">
      <c r="L289" s="6"/>
    </row>
    <row r="290" spans="12:12" ht="15.75" customHeight="1">
      <c r="L290" s="6"/>
    </row>
    <row r="291" spans="12:12" ht="15.75" customHeight="1">
      <c r="L291" s="6"/>
    </row>
    <row r="292" spans="12:12" ht="15.75" customHeight="1">
      <c r="L292" s="6"/>
    </row>
    <row r="293" spans="12:12" ht="15.75" customHeight="1">
      <c r="L293" s="6"/>
    </row>
    <row r="294" spans="12:12" ht="15.75" customHeight="1">
      <c r="L294" s="6"/>
    </row>
    <row r="295" spans="12:12" ht="15.75" customHeight="1">
      <c r="L295" s="6"/>
    </row>
    <row r="296" spans="12:12" ht="15.75" customHeight="1">
      <c r="L296" s="6"/>
    </row>
    <row r="297" spans="12:12" ht="15.75" customHeight="1">
      <c r="L297" s="6"/>
    </row>
    <row r="298" spans="12:12" ht="15.75" customHeight="1">
      <c r="L298" s="6"/>
    </row>
    <row r="299" spans="12:12" ht="15.75" customHeight="1">
      <c r="L299" s="6"/>
    </row>
    <row r="300" spans="12:12" ht="15.75" customHeight="1">
      <c r="L300" s="6"/>
    </row>
    <row r="301" spans="12:12" ht="15.75" customHeight="1">
      <c r="L301" s="6"/>
    </row>
    <row r="302" spans="12:12" ht="15.75" customHeight="1">
      <c r="L302" s="6"/>
    </row>
    <row r="303" spans="12:12" ht="15.75" customHeight="1">
      <c r="L303" s="6"/>
    </row>
    <row r="304" spans="12:12" ht="15.75" customHeight="1">
      <c r="L304" s="6"/>
    </row>
    <row r="305" spans="12:12" ht="15.75" customHeight="1">
      <c r="L305" s="6"/>
    </row>
    <row r="306" spans="12:12" ht="15.75" customHeight="1">
      <c r="L306" s="6"/>
    </row>
    <row r="307" spans="12:12" ht="15.75" customHeight="1">
      <c r="L307" s="6"/>
    </row>
    <row r="308" spans="12:12" ht="15.75" customHeight="1">
      <c r="L308" s="6"/>
    </row>
    <row r="309" spans="12:12" ht="15.75" customHeight="1">
      <c r="L309" s="6"/>
    </row>
    <row r="310" spans="12:12" ht="15.75" customHeight="1">
      <c r="L310" s="6"/>
    </row>
    <row r="311" spans="12:12" ht="15.75" customHeight="1">
      <c r="L311" s="6"/>
    </row>
    <row r="312" spans="12:12" ht="15.75" customHeight="1">
      <c r="L312" s="6"/>
    </row>
    <row r="313" spans="12:12" ht="15.75" customHeight="1">
      <c r="L313" s="6"/>
    </row>
    <row r="314" spans="12:12" ht="15.75" customHeight="1">
      <c r="L314" s="6"/>
    </row>
    <row r="315" spans="12:12" ht="15.75" customHeight="1">
      <c r="L315" s="6"/>
    </row>
    <row r="316" spans="12:12" ht="15.75" customHeight="1">
      <c r="L316" s="6"/>
    </row>
    <row r="317" spans="12:12" ht="15.75" customHeight="1">
      <c r="L317" s="6"/>
    </row>
    <row r="318" spans="12:12" ht="15.75" customHeight="1">
      <c r="L318" s="6"/>
    </row>
    <row r="319" spans="12:12" ht="15.75" customHeight="1">
      <c r="L319" s="6"/>
    </row>
    <row r="320" spans="12:12" ht="15.75" customHeight="1">
      <c r="L320" s="6"/>
    </row>
    <row r="321" spans="12:12" ht="15.75" customHeight="1">
      <c r="L321" s="6"/>
    </row>
    <row r="322" spans="12:12" ht="15.75" customHeight="1">
      <c r="L322" s="6"/>
    </row>
    <row r="323" spans="12:12" ht="15.75" customHeight="1">
      <c r="L323" s="6"/>
    </row>
    <row r="324" spans="12:12" ht="15.75" customHeight="1">
      <c r="L324" s="6"/>
    </row>
    <row r="325" spans="12:12" ht="15.75" customHeight="1">
      <c r="L325" s="6"/>
    </row>
    <row r="326" spans="12:12" ht="15.75" customHeight="1">
      <c r="L326" s="6"/>
    </row>
    <row r="327" spans="12:12" ht="15.75" customHeight="1">
      <c r="L327" s="6"/>
    </row>
    <row r="328" spans="12:12" ht="15.75" customHeight="1">
      <c r="L328" s="6"/>
    </row>
    <row r="329" spans="12:12" ht="15.75" customHeight="1">
      <c r="L329" s="6"/>
    </row>
    <row r="330" spans="12:12" ht="15.75" customHeight="1">
      <c r="L330" s="6"/>
    </row>
    <row r="331" spans="12:12" ht="15.75" customHeight="1">
      <c r="L331" s="6"/>
    </row>
    <row r="332" spans="12:12" ht="15.75" customHeight="1">
      <c r="L332" s="6"/>
    </row>
    <row r="333" spans="12:12" ht="15.75" customHeight="1">
      <c r="L333" s="6"/>
    </row>
    <row r="334" spans="12:12" ht="15.75" customHeight="1">
      <c r="L334" s="6"/>
    </row>
    <row r="335" spans="12:12" ht="15.75" customHeight="1">
      <c r="L335" s="6"/>
    </row>
    <row r="336" spans="12:12" ht="15.75" customHeight="1">
      <c r="L336" s="6"/>
    </row>
    <row r="337" spans="12:12" ht="15.75" customHeight="1">
      <c r="L337" s="6"/>
    </row>
    <row r="338" spans="12:12" ht="15.75" customHeight="1">
      <c r="L338" s="6"/>
    </row>
    <row r="339" spans="12:12" ht="15.75" customHeight="1">
      <c r="L339" s="6"/>
    </row>
    <row r="340" spans="12:12" ht="15.75" customHeight="1">
      <c r="L340" s="6"/>
    </row>
    <row r="341" spans="12:12" ht="15.75" customHeight="1">
      <c r="L341" s="6"/>
    </row>
    <row r="342" spans="12:12" ht="15.75" customHeight="1">
      <c r="L342" s="6"/>
    </row>
    <row r="343" spans="12:12" ht="15.75" customHeight="1">
      <c r="L343" s="6"/>
    </row>
    <row r="344" spans="12:12" ht="15.75" customHeight="1">
      <c r="L344" s="6"/>
    </row>
    <row r="345" spans="12:12" ht="15.75" customHeight="1">
      <c r="L345" s="6"/>
    </row>
    <row r="346" spans="12:12" ht="15.75" customHeight="1">
      <c r="L346" s="6"/>
    </row>
    <row r="347" spans="12:12" ht="15.75" customHeight="1">
      <c r="L347" s="6"/>
    </row>
    <row r="348" spans="12:12" ht="15.75" customHeight="1">
      <c r="L348" s="6"/>
    </row>
    <row r="349" spans="12:12" ht="15.75" customHeight="1">
      <c r="L349" s="6"/>
    </row>
    <row r="350" spans="12:12" ht="15.75" customHeight="1">
      <c r="L350" s="6"/>
    </row>
    <row r="351" spans="12:12" ht="15.75" customHeight="1">
      <c r="L351" s="6"/>
    </row>
    <row r="352" spans="12:12" ht="15.75" customHeight="1">
      <c r="L352" s="6"/>
    </row>
    <row r="353" spans="12:12" ht="15.75" customHeight="1">
      <c r="L353" s="6"/>
    </row>
    <row r="354" spans="12:12" ht="15.75" customHeight="1">
      <c r="L354" s="6"/>
    </row>
    <row r="355" spans="12:12" ht="15.75" customHeight="1">
      <c r="L355" s="6"/>
    </row>
    <row r="356" spans="12:12" ht="15.75" customHeight="1">
      <c r="L356" s="6"/>
    </row>
    <row r="357" spans="12:12" ht="15.75" customHeight="1">
      <c r="L357" s="6"/>
    </row>
    <row r="358" spans="12:12" ht="15.75" customHeight="1">
      <c r="L358" s="6"/>
    </row>
    <row r="359" spans="12:12" ht="15.75" customHeight="1">
      <c r="L359" s="6"/>
    </row>
    <row r="360" spans="12:12" ht="15.75" customHeight="1">
      <c r="L360" s="6"/>
    </row>
    <row r="361" spans="12:12" ht="15.75" customHeight="1">
      <c r="L361" s="6"/>
    </row>
    <row r="362" spans="12:12" ht="15.75" customHeight="1">
      <c r="L362" s="6"/>
    </row>
    <row r="363" spans="12:12" ht="15.75" customHeight="1">
      <c r="L363" s="6"/>
    </row>
    <row r="364" spans="12:12" ht="15.75" customHeight="1">
      <c r="L364" s="6"/>
    </row>
    <row r="365" spans="12:12" ht="15.75" customHeight="1">
      <c r="L365" s="6"/>
    </row>
    <row r="366" spans="12:12" ht="15.75" customHeight="1">
      <c r="L366" s="6"/>
    </row>
    <row r="367" spans="12:12" ht="15.75" customHeight="1">
      <c r="L367" s="6"/>
    </row>
    <row r="368" spans="12:12" ht="15.75" customHeight="1">
      <c r="L368" s="6"/>
    </row>
    <row r="369" spans="12:12" ht="15.75" customHeight="1">
      <c r="L369" s="6"/>
    </row>
    <row r="370" spans="12:12" ht="15.75" customHeight="1">
      <c r="L370" s="6"/>
    </row>
    <row r="371" spans="12:12" ht="15.75" customHeight="1">
      <c r="L371" s="6"/>
    </row>
    <row r="372" spans="12:12" ht="15.75" customHeight="1">
      <c r="L372" s="6"/>
    </row>
    <row r="373" spans="12:12" ht="15.75" customHeight="1">
      <c r="L373" s="6"/>
    </row>
    <row r="374" spans="12:12" ht="15.75" customHeight="1">
      <c r="L374" s="6"/>
    </row>
    <row r="375" spans="12:12" ht="15.75" customHeight="1">
      <c r="L375" s="6"/>
    </row>
    <row r="376" spans="12:12" ht="15.75" customHeight="1">
      <c r="L376" s="6"/>
    </row>
    <row r="377" spans="12:12" ht="15.75" customHeight="1">
      <c r="L377" s="6"/>
    </row>
    <row r="378" spans="12:12" ht="15.75" customHeight="1">
      <c r="L378" s="6"/>
    </row>
    <row r="379" spans="12:12" ht="15.75" customHeight="1">
      <c r="L379" s="6"/>
    </row>
    <row r="380" spans="12:12" ht="15.75" customHeight="1">
      <c r="L380" s="6"/>
    </row>
    <row r="381" spans="12:12" ht="15.75" customHeight="1">
      <c r="L381" s="6"/>
    </row>
    <row r="382" spans="12:12" ht="15.75" customHeight="1">
      <c r="L382" s="6"/>
    </row>
    <row r="383" spans="12:12" ht="15.75" customHeight="1">
      <c r="L383" s="6"/>
    </row>
    <row r="384" spans="12:12" ht="15.75" customHeight="1">
      <c r="L384" s="6"/>
    </row>
    <row r="385" spans="12:12" ht="15.75" customHeight="1">
      <c r="L385" s="6"/>
    </row>
    <row r="386" spans="12:12" ht="15.75" customHeight="1">
      <c r="L386" s="6"/>
    </row>
    <row r="387" spans="12:12" ht="15.75" customHeight="1">
      <c r="L387" s="6"/>
    </row>
    <row r="388" spans="12:12" ht="15.75" customHeight="1">
      <c r="L388" s="6"/>
    </row>
    <row r="389" spans="12:12" ht="15.75" customHeight="1">
      <c r="L389" s="6"/>
    </row>
    <row r="390" spans="12:12" ht="15.75" customHeight="1">
      <c r="L390" s="6"/>
    </row>
    <row r="391" spans="12:12" ht="15.75" customHeight="1">
      <c r="L391" s="6"/>
    </row>
    <row r="392" spans="12:12" ht="15.75" customHeight="1">
      <c r="L392" s="6"/>
    </row>
    <row r="393" spans="12:12" ht="15.75" customHeight="1">
      <c r="L393" s="6"/>
    </row>
    <row r="394" spans="12:12" ht="15.75" customHeight="1">
      <c r="L394" s="6"/>
    </row>
    <row r="395" spans="12:12" ht="15.75" customHeight="1">
      <c r="L395" s="6"/>
    </row>
    <row r="396" spans="12:12" ht="15.75" customHeight="1">
      <c r="L396" s="6"/>
    </row>
    <row r="397" spans="12:12" ht="15.75" customHeight="1">
      <c r="L397" s="6"/>
    </row>
    <row r="398" spans="12:12" ht="15.75" customHeight="1">
      <c r="L398" s="6"/>
    </row>
    <row r="399" spans="12:12" ht="15.75" customHeight="1">
      <c r="L399" s="6"/>
    </row>
    <row r="400" spans="12:12" ht="15.75" customHeight="1">
      <c r="L400" s="6"/>
    </row>
    <row r="401" spans="12:12" ht="15.75" customHeight="1">
      <c r="L401" s="6"/>
    </row>
    <row r="402" spans="12:12" ht="15.75" customHeight="1">
      <c r="L402" s="6"/>
    </row>
    <row r="403" spans="12:12" ht="15.75" customHeight="1">
      <c r="L403" s="6"/>
    </row>
    <row r="404" spans="12:12" ht="15.75" customHeight="1">
      <c r="L404" s="6"/>
    </row>
    <row r="405" spans="12:12" ht="15.75" customHeight="1">
      <c r="L405" s="6"/>
    </row>
    <row r="406" spans="12:12" ht="15.75" customHeight="1">
      <c r="L406" s="6"/>
    </row>
    <row r="407" spans="12:12" ht="15.75" customHeight="1">
      <c r="L407" s="6"/>
    </row>
    <row r="408" spans="12:12" ht="15.75" customHeight="1">
      <c r="L408" s="6"/>
    </row>
    <row r="409" spans="12:12" ht="15.75" customHeight="1">
      <c r="L409" s="6"/>
    </row>
    <row r="410" spans="12:12" ht="15.75" customHeight="1">
      <c r="L410" s="6"/>
    </row>
    <row r="411" spans="12:12" ht="15.75" customHeight="1">
      <c r="L411" s="6"/>
    </row>
    <row r="412" spans="12:12" ht="15.75" customHeight="1">
      <c r="L412" s="6"/>
    </row>
    <row r="413" spans="12:12" ht="15.75" customHeight="1">
      <c r="L413" s="6"/>
    </row>
    <row r="414" spans="12:12" ht="15.75" customHeight="1">
      <c r="L414" s="6"/>
    </row>
    <row r="415" spans="12:12" ht="15.75" customHeight="1">
      <c r="L415" s="6"/>
    </row>
    <row r="416" spans="12:12" ht="15.75" customHeight="1">
      <c r="L416" s="6"/>
    </row>
    <row r="417" spans="12:12" ht="15.75" customHeight="1">
      <c r="L417" s="6"/>
    </row>
    <row r="418" spans="12:12" ht="15.75" customHeight="1">
      <c r="L418" s="6"/>
    </row>
    <row r="419" spans="12:12" ht="15.75" customHeight="1">
      <c r="L419" s="6"/>
    </row>
    <row r="420" spans="12:12" ht="15.75" customHeight="1">
      <c r="L420" s="6"/>
    </row>
    <row r="421" spans="12:12" ht="15.75" customHeight="1">
      <c r="L421" s="6"/>
    </row>
    <row r="422" spans="12:12" ht="15.75" customHeight="1">
      <c r="L422" s="6"/>
    </row>
    <row r="423" spans="12:12" ht="15.75" customHeight="1">
      <c r="L423" s="6"/>
    </row>
    <row r="424" spans="12:12" ht="15.75" customHeight="1">
      <c r="L424" s="6"/>
    </row>
    <row r="425" spans="12:12" ht="15.75" customHeight="1">
      <c r="L425" s="6"/>
    </row>
    <row r="426" spans="12:12" ht="15.75" customHeight="1">
      <c r="L426" s="6"/>
    </row>
    <row r="427" spans="12:12" ht="15.75" customHeight="1">
      <c r="L427" s="6"/>
    </row>
    <row r="428" spans="12:12" ht="15.75" customHeight="1">
      <c r="L428" s="6"/>
    </row>
    <row r="429" spans="12:12" ht="15.75" customHeight="1">
      <c r="L429" s="6"/>
    </row>
    <row r="430" spans="12:12" ht="15.75" customHeight="1">
      <c r="L430" s="6"/>
    </row>
    <row r="431" spans="12:12" ht="15.75" customHeight="1">
      <c r="L431" s="6"/>
    </row>
    <row r="432" spans="12:12" ht="15.75" customHeight="1">
      <c r="L432" s="6"/>
    </row>
    <row r="433" spans="12:12" ht="15.75" customHeight="1">
      <c r="L433" s="6"/>
    </row>
    <row r="434" spans="12:12" ht="15.75" customHeight="1">
      <c r="L434" s="6"/>
    </row>
    <row r="435" spans="12:12" ht="15.75" customHeight="1">
      <c r="L435" s="6"/>
    </row>
    <row r="436" spans="12:12" ht="15.75" customHeight="1">
      <c r="L436" s="6"/>
    </row>
    <row r="437" spans="12:12" ht="15.75" customHeight="1">
      <c r="L437" s="6"/>
    </row>
    <row r="438" spans="12:12" ht="15.75" customHeight="1">
      <c r="L438" s="6"/>
    </row>
    <row r="439" spans="12:12" ht="15.75" customHeight="1">
      <c r="L439" s="6"/>
    </row>
    <row r="440" spans="12:12" ht="15.75" customHeight="1">
      <c r="L440" s="6"/>
    </row>
    <row r="441" spans="12:12" ht="15.75" customHeight="1">
      <c r="L441" s="6"/>
    </row>
    <row r="442" spans="12:12" ht="15.75" customHeight="1">
      <c r="L442" s="6"/>
    </row>
    <row r="443" spans="12:12" ht="15.75" customHeight="1">
      <c r="L443" s="6"/>
    </row>
    <row r="444" spans="12:12" ht="15.75" customHeight="1">
      <c r="L444" s="6"/>
    </row>
    <row r="445" spans="12:12" ht="15.75" customHeight="1">
      <c r="L445" s="6"/>
    </row>
    <row r="446" spans="12:12" ht="15.75" customHeight="1">
      <c r="L446" s="6"/>
    </row>
    <row r="447" spans="12:12" ht="15.75" customHeight="1">
      <c r="L447" s="6"/>
    </row>
    <row r="448" spans="12:12" ht="15.75" customHeight="1">
      <c r="L448" s="6"/>
    </row>
    <row r="449" spans="12:12" ht="15.75" customHeight="1">
      <c r="L449" s="6"/>
    </row>
    <row r="450" spans="12:12" ht="15.75" customHeight="1">
      <c r="L450" s="6"/>
    </row>
    <row r="451" spans="12:12" ht="15.75" customHeight="1">
      <c r="L451" s="6"/>
    </row>
    <row r="452" spans="12:12" ht="15.75" customHeight="1">
      <c r="L452" s="6"/>
    </row>
    <row r="453" spans="12:12" ht="15.75" customHeight="1">
      <c r="L453" s="6"/>
    </row>
    <row r="454" spans="12:12" ht="15.75" customHeight="1">
      <c r="L454" s="6"/>
    </row>
    <row r="455" spans="12:12" ht="15.75" customHeight="1">
      <c r="L455" s="6"/>
    </row>
    <row r="456" spans="12:12" ht="15.75" customHeight="1">
      <c r="L456" s="6"/>
    </row>
    <row r="457" spans="12:12" ht="15.75" customHeight="1">
      <c r="L457" s="6"/>
    </row>
    <row r="458" spans="12:12" ht="15.75" customHeight="1">
      <c r="L458" s="6"/>
    </row>
    <row r="459" spans="12:12" ht="15.75" customHeight="1">
      <c r="L459" s="6"/>
    </row>
    <row r="460" spans="12:12" ht="15.75" customHeight="1">
      <c r="L460" s="6"/>
    </row>
    <row r="461" spans="12:12" ht="15.75" customHeight="1">
      <c r="L461" s="6"/>
    </row>
    <row r="462" spans="12:12" ht="15.75" customHeight="1">
      <c r="L462" s="6"/>
    </row>
    <row r="463" spans="12:12" ht="15.75" customHeight="1">
      <c r="L463" s="6"/>
    </row>
    <row r="464" spans="12:12" ht="15.75" customHeight="1">
      <c r="L464" s="6"/>
    </row>
    <row r="465" spans="12:12" ht="15.75" customHeight="1">
      <c r="L465" s="6"/>
    </row>
    <row r="466" spans="12:12" ht="15.75" customHeight="1">
      <c r="L466" s="6"/>
    </row>
    <row r="467" spans="12:12" ht="15.75" customHeight="1">
      <c r="L467" s="6"/>
    </row>
    <row r="468" spans="12:12" ht="15.75" customHeight="1">
      <c r="L468" s="6"/>
    </row>
    <row r="469" spans="12:12" ht="15.75" customHeight="1">
      <c r="L469" s="6"/>
    </row>
    <row r="470" spans="12:12" ht="15.75" customHeight="1">
      <c r="L470" s="6"/>
    </row>
    <row r="471" spans="12:12" ht="15.75" customHeight="1">
      <c r="L471" s="6"/>
    </row>
    <row r="472" spans="12:12" ht="15.75" customHeight="1">
      <c r="L472" s="6"/>
    </row>
    <row r="473" spans="12:12" ht="15.75" customHeight="1">
      <c r="L473" s="6"/>
    </row>
    <row r="474" spans="12:12" ht="15.75" customHeight="1">
      <c r="L474" s="6"/>
    </row>
    <row r="475" spans="12:12" ht="15.75" customHeight="1">
      <c r="L475" s="6"/>
    </row>
    <row r="476" spans="12:12" ht="15.75" customHeight="1">
      <c r="L476" s="6"/>
    </row>
    <row r="477" spans="12:12" ht="15.75" customHeight="1">
      <c r="L477" s="6"/>
    </row>
    <row r="478" spans="12:12" ht="15.75" customHeight="1">
      <c r="L478" s="6"/>
    </row>
    <row r="479" spans="12:12" ht="15.75" customHeight="1">
      <c r="L479" s="6"/>
    </row>
    <row r="480" spans="12:12" ht="15.75" customHeight="1">
      <c r="L480" s="6"/>
    </row>
    <row r="481" spans="12:12" ht="15.75" customHeight="1">
      <c r="L481" s="6"/>
    </row>
    <row r="482" spans="12:12" ht="15.75" customHeight="1">
      <c r="L482" s="6"/>
    </row>
    <row r="483" spans="12:12" ht="15.75" customHeight="1">
      <c r="L483" s="6"/>
    </row>
    <row r="484" spans="12:12" ht="15.75" customHeight="1">
      <c r="L484" s="6"/>
    </row>
    <row r="485" spans="12:12" ht="15.75" customHeight="1">
      <c r="L485" s="6"/>
    </row>
    <row r="486" spans="12:12" ht="15.75" customHeight="1">
      <c r="L486" s="6"/>
    </row>
    <row r="487" spans="12:12" ht="15.75" customHeight="1">
      <c r="L487" s="6"/>
    </row>
    <row r="488" spans="12:12" ht="15.75" customHeight="1">
      <c r="L488" s="6"/>
    </row>
    <row r="489" spans="12:12" ht="15.75" customHeight="1">
      <c r="L489" s="6"/>
    </row>
    <row r="490" spans="12:12" ht="15.75" customHeight="1">
      <c r="L490" s="6"/>
    </row>
    <row r="491" spans="12:12" ht="15.75" customHeight="1">
      <c r="L491" s="6"/>
    </row>
    <row r="492" spans="12:12" ht="15.75" customHeight="1">
      <c r="L492" s="6"/>
    </row>
    <row r="493" spans="12:12" ht="15.75" customHeight="1">
      <c r="L493" s="6"/>
    </row>
    <row r="494" spans="12:12" ht="15.75" customHeight="1">
      <c r="L494" s="6"/>
    </row>
    <row r="495" spans="12:12" ht="15.75" customHeight="1">
      <c r="L495" s="6"/>
    </row>
    <row r="496" spans="12:12" ht="15.75" customHeight="1">
      <c r="L496" s="6"/>
    </row>
    <row r="497" spans="12:12" ht="15.75" customHeight="1">
      <c r="L497" s="6"/>
    </row>
    <row r="498" spans="12:12" ht="15.75" customHeight="1">
      <c r="L498" s="6"/>
    </row>
    <row r="499" spans="12:12" ht="15.75" customHeight="1">
      <c r="L499" s="6"/>
    </row>
    <row r="500" spans="12:12" ht="15.75" customHeight="1">
      <c r="L500" s="6"/>
    </row>
    <row r="501" spans="12:12" ht="15.75" customHeight="1">
      <c r="L501" s="6"/>
    </row>
    <row r="502" spans="12:12" ht="15.75" customHeight="1">
      <c r="L502" s="6"/>
    </row>
    <row r="503" spans="12:12" ht="15.75" customHeight="1">
      <c r="L503" s="6"/>
    </row>
    <row r="504" spans="12:12" ht="15.75" customHeight="1">
      <c r="L504" s="6"/>
    </row>
    <row r="505" spans="12:12" ht="15.75" customHeight="1">
      <c r="L505" s="6"/>
    </row>
    <row r="506" spans="12:12" ht="15.75" customHeight="1">
      <c r="L506" s="6"/>
    </row>
    <row r="507" spans="12:12" ht="15.75" customHeight="1">
      <c r="L507" s="6"/>
    </row>
    <row r="508" spans="12:12" ht="15.75" customHeight="1">
      <c r="L508" s="6"/>
    </row>
    <row r="509" spans="12:12" ht="15.75" customHeight="1">
      <c r="L509" s="6"/>
    </row>
    <row r="510" spans="12:12" ht="15.75" customHeight="1">
      <c r="L510" s="6"/>
    </row>
    <row r="511" spans="12:12" ht="15.75" customHeight="1">
      <c r="L511" s="6"/>
    </row>
    <row r="512" spans="12:12" ht="15.75" customHeight="1">
      <c r="L512" s="6"/>
    </row>
    <row r="513" spans="12:12" ht="15.75" customHeight="1">
      <c r="L513" s="6"/>
    </row>
    <row r="514" spans="12:12" ht="15.75" customHeight="1">
      <c r="L514" s="6"/>
    </row>
    <row r="515" spans="12:12" ht="15.75" customHeight="1">
      <c r="L515" s="6"/>
    </row>
    <row r="516" spans="12:12" ht="15.75" customHeight="1">
      <c r="L516" s="6"/>
    </row>
    <row r="517" spans="12:12" ht="15.75" customHeight="1">
      <c r="L517" s="6"/>
    </row>
    <row r="518" spans="12:12" ht="15.75" customHeight="1">
      <c r="L518" s="6"/>
    </row>
    <row r="519" spans="12:12" ht="15.75" customHeight="1">
      <c r="L519" s="6"/>
    </row>
    <row r="520" spans="12:12" ht="15.75" customHeight="1">
      <c r="L520" s="6"/>
    </row>
    <row r="521" spans="12:12" ht="15.75" customHeight="1">
      <c r="L521" s="6"/>
    </row>
    <row r="522" spans="12:12" ht="15.75" customHeight="1">
      <c r="L522" s="6"/>
    </row>
    <row r="523" spans="12:12" ht="15.75" customHeight="1">
      <c r="L523" s="6"/>
    </row>
    <row r="524" spans="12:12" ht="15.75" customHeight="1">
      <c r="L524" s="6"/>
    </row>
    <row r="525" spans="12:12" ht="15.75" customHeight="1">
      <c r="L525" s="6"/>
    </row>
    <row r="526" spans="12:12" ht="15.75" customHeight="1">
      <c r="L526" s="6"/>
    </row>
    <row r="527" spans="12:12" ht="15.75" customHeight="1">
      <c r="L527" s="6"/>
    </row>
    <row r="528" spans="12:12" ht="15.75" customHeight="1">
      <c r="L528" s="6"/>
    </row>
    <row r="529" spans="12:12" ht="15.75" customHeight="1">
      <c r="L529" s="6"/>
    </row>
    <row r="530" spans="12:12" ht="15.75" customHeight="1">
      <c r="L530" s="6"/>
    </row>
    <row r="531" spans="12:12" ht="15.75" customHeight="1">
      <c r="L531" s="6"/>
    </row>
    <row r="532" spans="12:12" ht="15.75" customHeight="1">
      <c r="L532" s="6"/>
    </row>
    <row r="533" spans="12:12" ht="15.75" customHeight="1">
      <c r="L533" s="6"/>
    </row>
    <row r="534" spans="12:12" ht="15.75" customHeight="1">
      <c r="L534" s="6"/>
    </row>
    <row r="535" spans="12:12" ht="15.75" customHeight="1">
      <c r="L535" s="6"/>
    </row>
    <row r="536" spans="12:12" ht="15.75" customHeight="1">
      <c r="L536" s="6"/>
    </row>
    <row r="537" spans="12:12" ht="15.75" customHeight="1">
      <c r="L537" s="6"/>
    </row>
    <row r="538" spans="12:12" ht="15.75" customHeight="1">
      <c r="L538" s="6"/>
    </row>
    <row r="539" spans="12:12" ht="15.75" customHeight="1">
      <c r="L539" s="6"/>
    </row>
    <row r="540" spans="12:12" ht="15.75" customHeight="1">
      <c r="L540" s="6"/>
    </row>
    <row r="541" spans="12:12" ht="15.75" customHeight="1">
      <c r="L541" s="6"/>
    </row>
    <row r="542" spans="12:12" ht="15.75" customHeight="1">
      <c r="L542" s="6"/>
    </row>
    <row r="543" spans="12:12" ht="15.75" customHeight="1">
      <c r="L543" s="6"/>
    </row>
    <row r="544" spans="12:12" ht="15.75" customHeight="1">
      <c r="L544" s="6"/>
    </row>
    <row r="545" spans="12:12" ht="15.75" customHeight="1">
      <c r="L545" s="6"/>
    </row>
    <row r="546" spans="12:12" ht="15.75" customHeight="1">
      <c r="L546" s="6"/>
    </row>
    <row r="547" spans="12:12" ht="15.75" customHeight="1">
      <c r="L547" s="6"/>
    </row>
    <row r="548" spans="12:12" ht="15.75" customHeight="1">
      <c r="L548" s="6"/>
    </row>
    <row r="549" spans="12:12" ht="15.75" customHeight="1">
      <c r="L549" s="6"/>
    </row>
    <row r="550" spans="12:12" ht="15.75" customHeight="1">
      <c r="L550" s="6"/>
    </row>
    <row r="551" spans="12:12" ht="15.75" customHeight="1">
      <c r="L551" s="6"/>
    </row>
    <row r="552" spans="12:12" ht="15.75" customHeight="1">
      <c r="L552" s="6"/>
    </row>
    <row r="553" spans="12:12" ht="15.75" customHeight="1">
      <c r="L553" s="6"/>
    </row>
    <row r="554" spans="12:12" ht="15.75" customHeight="1">
      <c r="L554" s="6"/>
    </row>
    <row r="555" spans="12:12" ht="15.75" customHeight="1">
      <c r="L555" s="6"/>
    </row>
    <row r="556" spans="12:12" ht="15.75" customHeight="1">
      <c r="L556" s="6"/>
    </row>
    <row r="557" spans="12:12" ht="15.75" customHeight="1">
      <c r="L557" s="6"/>
    </row>
    <row r="558" spans="12:12" ht="15.75" customHeight="1">
      <c r="L558" s="6"/>
    </row>
    <row r="559" spans="12:12" ht="15.75" customHeight="1">
      <c r="L559" s="6"/>
    </row>
    <row r="560" spans="12:12" ht="15.75" customHeight="1">
      <c r="L560" s="6"/>
    </row>
    <row r="561" spans="12:12" ht="15.75" customHeight="1">
      <c r="L561" s="6"/>
    </row>
    <row r="562" spans="12:12" ht="15.75" customHeight="1">
      <c r="L562" s="6"/>
    </row>
    <row r="563" spans="12:12" ht="15.75" customHeight="1">
      <c r="L563" s="6"/>
    </row>
    <row r="564" spans="12:12" ht="15.75" customHeight="1">
      <c r="L564" s="6"/>
    </row>
    <row r="565" spans="12:12" ht="15.75" customHeight="1">
      <c r="L565" s="6"/>
    </row>
    <row r="566" spans="12:12" ht="15.75" customHeight="1">
      <c r="L566" s="6"/>
    </row>
    <row r="567" spans="12:12" ht="15.75" customHeight="1">
      <c r="L567" s="6"/>
    </row>
    <row r="568" spans="12:12" ht="15.75" customHeight="1">
      <c r="L568" s="6"/>
    </row>
    <row r="569" spans="12:12" ht="15.75" customHeight="1">
      <c r="L569" s="6"/>
    </row>
    <row r="570" spans="12:12" ht="15.75" customHeight="1">
      <c r="L570" s="6"/>
    </row>
    <row r="571" spans="12:12" ht="15.75" customHeight="1">
      <c r="L571" s="6"/>
    </row>
    <row r="572" spans="12:12" ht="15.75" customHeight="1">
      <c r="L572" s="6"/>
    </row>
    <row r="573" spans="12:12" ht="15.75" customHeight="1">
      <c r="L573" s="6"/>
    </row>
    <row r="574" spans="12:12" ht="15.75" customHeight="1">
      <c r="L574" s="6"/>
    </row>
    <row r="575" spans="12:12" ht="15.75" customHeight="1">
      <c r="L575" s="6"/>
    </row>
    <row r="576" spans="12:12" ht="15.75" customHeight="1">
      <c r="L576" s="6"/>
    </row>
    <row r="577" spans="12:12" ht="15.75" customHeight="1">
      <c r="L577" s="6"/>
    </row>
    <row r="578" spans="12:12" ht="15.75" customHeight="1">
      <c r="L578" s="6"/>
    </row>
    <row r="579" spans="12:12" ht="15.75" customHeight="1">
      <c r="L579" s="6"/>
    </row>
    <row r="580" spans="12:12" ht="15.75" customHeight="1">
      <c r="L580" s="6"/>
    </row>
    <row r="581" spans="12:12" ht="15.75" customHeight="1">
      <c r="L581" s="6"/>
    </row>
    <row r="582" spans="12:12" ht="15.75" customHeight="1">
      <c r="L582" s="6"/>
    </row>
    <row r="583" spans="12:12" ht="15.75" customHeight="1">
      <c r="L583" s="6"/>
    </row>
    <row r="584" spans="12:12" ht="15.75" customHeight="1">
      <c r="L584" s="6"/>
    </row>
    <row r="585" spans="12:12" ht="15.75" customHeight="1">
      <c r="L585" s="6"/>
    </row>
    <row r="586" spans="12:12" ht="15.75" customHeight="1">
      <c r="L586" s="6"/>
    </row>
    <row r="587" spans="12:12" ht="15.75" customHeight="1">
      <c r="L587" s="6"/>
    </row>
    <row r="588" spans="12:12" ht="15.75" customHeight="1">
      <c r="L588" s="6"/>
    </row>
    <row r="589" spans="12:12" ht="15.75" customHeight="1">
      <c r="L589" s="6"/>
    </row>
    <row r="590" spans="12:12" ht="15.75" customHeight="1">
      <c r="L590" s="6"/>
    </row>
    <row r="591" spans="12:12" ht="15.75" customHeight="1">
      <c r="L591" s="6"/>
    </row>
    <row r="592" spans="12:12" ht="15.75" customHeight="1">
      <c r="L592" s="6"/>
    </row>
    <row r="593" spans="12:12" ht="15.75" customHeight="1">
      <c r="L593" s="6"/>
    </row>
    <row r="594" spans="12:12" ht="15.75" customHeight="1">
      <c r="L594" s="6"/>
    </row>
    <row r="595" spans="12:12" ht="15.75" customHeight="1">
      <c r="L595" s="6"/>
    </row>
    <row r="596" spans="12:12" ht="15.75" customHeight="1">
      <c r="L596" s="6"/>
    </row>
    <row r="597" spans="12:12" ht="15.75" customHeight="1">
      <c r="L597" s="6"/>
    </row>
    <row r="598" spans="12:12" ht="15.75" customHeight="1">
      <c r="L598" s="6"/>
    </row>
    <row r="599" spans="12:12" ht="15.75" customHeight="1">
      <c r="L599" s="6"/>
    </row>
    <row r="600" spans="12:12" ht="15.75" customHeight="1">
      <c r="L600" s="6"/>
    </row>
    <row r="601" spans="12:12" ht="15.75" customHeight="1">
      <c r="L601" s="6"/>
    </row>
    <row r="602" spans="12:12" ht="15.75" customHeight="1">
      <c r="L602" s="6"/>
    </row>
    <row r="603" spans="12:12" ht="15.75" customHeight="1">
      <c r="L603" s="6"/>
    </row>
    <row r="604" spans="12:12" ht="15.75" customHeight="1">
      <c r="L604" s="6"/>
    </row>
    <row r="605" spans="12:12" ht="15.75" customHeight="1">
      <c r="L605" s="6"/>
    </row>
    <row r="606" spans="12:12" ht="15.75" customHeight="1">
      <c r="L606" s="6"/>
    </row>
    <row r="607" spans="12:12" ht="15.75" customHeight="1">
      <c r="L607" s="6"/>
    </row>
    <row r="608" spans="12:12" ht="15.75" customHeight="1">
      <c r="L608" s="6"/>
    </row>
    <row r="609" spans="12:12" ht="15.75" customHeight="1">
      <c r="L609" s="6"/>
    </row>
    <row r="610" spans="12:12" ht="15.75" customHeight="1">
      <c r="L610" s="6"/>
    </row>
    <row r="611" spans="12:12" ht="15.75" customHeight="1">
      <c r="L611" s="6"/>
    </row>
    <row r="612" spans="12:12" ht="15.75" customHeight="1">
      <c r="L612" s="6"/>
    </row>
    <row r="613" spans="12:12" ht="15.75" customHeight="1">
      <c r="L613" s="6"/>
    </row>
    <row r="614" spans="12:12" ht="15.75" customHeight="1">
      <c r="L614" s="6"/>
    </row>
    <row r="615" spans="12:12" ht="15.75" customHeight="1">
      <c r="L615" s="6"/>
    </row>
    <row r="616" spans="12:12" ht="15.75" customHeight="1">
      <c r="L616" s="6"/>
    </row>
    <row r="617" spans="12:12" ht="15.75" customHeight="1">
      <c r="L617" s="6"/>
    </row>
    <row r="618" spans="12:12" ht="15.75" customHeight="1">
      <c r="L618" s="6"/>
    </row>
    <row r="619" spans="12:12" ht="15.75" customHeight="1">
      <c r="L619" s="6"/>
    </row>
    <row r="620" spans="12:12" ht="15.75" customHeight="1">
      <c r="L620" s="6"/>
    </row>
    <row r="621" spans="12:12" ht="15.75" customHeight="1">
      <c r="L621" s="6"/>
    </row>
    <row r="622" spans="12:12" ht="15.75" customHeight="1">
      <c r="L622" s="6"/>
    </row>
    <row r="623" spans="12:12" ht="15.75" customHeight="1">
      <c r="L623" s="6"/>
    </row>
    <row r="624" spans="12:12" ht="15.75" customHeight="1">
      <c r="L624" s="6"/>
    </row>
    <row r="625" spans="12:12" ht="15.75" customHeight="1">
      <c r="L625" s="6"/>
    </row>
    <row r="626" spans="12:12" ht="15.75" customHeight="1">
      <c r="L626" s="6"/>
    </row>
    <row r="627" spans="12:12" ht="15.75" customHeight="1">
      <c r="L627" s="6"/>
    </row>
    <row r="628" spans="12:12" ht="15.75" customHeight="1">
      <c r="L628" s="6"/>
    </row>
    <row r="629" spans="12:12" ht="15.75" customHeight="1">
      <c r="L629" s="6"/>
    </row>
    <row r="630" spans="12:12" ht="15.75" customHeight="1">
      <c r="L630" s="6"/>
    </row>
    <row r="631" spans="12:12" ht="15.75" customHeight="1">
      <c r="L631" s="6"/>
    </row>
    <row r="632" spans="12:12" ht="15.75" customHeight="1">
      <c r="L632" s="6"/>
    </row>
    <row r="633" spans="12:12" ht="15.75" customHeight="1">
      <c r="L633" s="6"/>
    </row>
    <row r="634" spans="12:12" ht="15.75" customHeight="1">
      <c r="L634" s="6"/>
    </row>
    <row r="635" spans="12:12" ht="15.75" customHeight="1">
      <c r="L635" s="6"/>
    </row>
    <row r="636" spans="12:12" ht="15.75" customHeight="1">
      <c r="L636" s="6"/>
    </row>
    <row r="637" spans="12:12" ht="15.75" customHeight="1">
      <c r="L637" s="6"/>
    </row>
    <row r="638" spans="12:12" ht="15.75" customHeight="1">
      <c r="L638" s="6"/>
    </row>
    <row r="639" spans="12:12" ht="15.75" customHeight="1">
      <c r="L639" s="6"/>
    </row>
    <row r="640" spans="12:12" ht="15.75" customHeight="1">
      <c r="L640" s="6"/>
    </row>
    <row r="641" spans="12:12" ht="15.75" customHeight="1">
      <c r="L641" s="6"/>
    </row>
    <row r="642" spans="12:12" ht="15.75" customHeight="1">
      <c r="L642" s="6"/>
    </row>
    <row r="643" spans="12:12" ht="15.75" customHeight="1">
      <c r="L643" s="6"/>
    </row>
    <row r="644" spans="12:12" ht="15.75" customHeight="1">
      <c r="L644" s="6"/>
    </row>
    <row r="645" spans="12:12" ht="15.75" customHeight="1">
      <c r="L645" s="6"/>
    </row>
    <row r="646" spans="12:12" ht="15.75" customHeight="1">
      <c r="L646" s="6"/>
    </row>
    <row r="647" spans="12:12" ht="15.75" customHeight="1">
      <c r="L647" s="6"/>
    </row>
    <row r="648" spans="12:12" ht="15.75" customHeight="1">
      <c r="L648" s="6"/>
    </row>
    <row r="649" spans="12:12" ht="15.75" customHeight="1">
      <c r="L649" s="6"/>
    </row>
    <row r="650" spans="12:12" ht="15.75" customHeight="1">
      <c r="L650" s="6"/>
    </row>
    <row r="651" spans="12:12" ht="15.75" customHeight="1">
      <c r="L651" s="6"/>
    </row>
    <row r="652" spans="12:12" ht="15.75" customHeight="1">
      <c r="L652" s="6"/>
    </row>
    <row r="653" spans="12:12" ht="15.75" customHeight="1">
      <c r="L653" s="6"/>
    </row>
    <row r="654" spans="12:12" ht="15.75" customHeight="1">
      <c r="L654" s="6"/>
    </row>
    <row r="655" spans="12:12" ht="15.75" customHeight="1">
      <c r="L655" s="6"/>
    </row>
    <row r="656" spans="12:12" ht="15.75" customHeight="1">
      <c r="L656" s="6"/>
    </row>
    <row r="657" spans="12:12" ht="15.75" customHeight="1">
      <c r="L657" s="6"/>
    </row>
    <row r="658" spans="12:12" ht="15.75" customHeight="1">
      <c r="L658" s="6"/>
    </row>
    <row r="659" spans="12:12" ht="15.75" customHeight="1">
      <c r="L659" s="6"/>
    </row>
    <row r="660" spans="12:12" ht="15.75" customHeight="1">
      <c r="L660" s="6"/>
    </row>
    <row r="661" spans="12:12" ht="15.75" customHeight="1">
      <c r="L661" s="6"/>
    </row>
    <row r="662" spans="12:12" ht="15.75" customHeight="1">
      <c r="L662" s="6"/>
    </row>
    <row r="663" spans="12:12" ht="15.75" customHeight="1">
      <c r="L663" s="6"/>
    </row>
    <row r="664" spans="12:12" ht="15.75" customHeight="1">
      <c r="L664" s="6"/>
    </row>
    <row r="665" spans="12:12" ht="15.75" customHeight="1">
      <c r="L665" s="6"/>
    </row>
    <row r="666" spans="12:12" ht="15.75" customHeight="1">
      <c r="L666" s="6"/>
    </row>
    <row r="667" spans="12:12" ht="15.75" customHeight="1">
      <c r="L667" s="6"/>
    </row>
    <row r="668" spans="12:12" ht="15.75" customHeight="1">
      <c r="L668" s="6"/>
    </row>
    <row r="669" spans="12:12" ht="15.75" customHeight="1">
      <c r="L669" s="6"/>
    </row>
    <row r="670" spans="12:12" ht="15.75" customHeight="1">
      <c r="L670" s="6"/>
    </row>
    <row r="671" spans="12:12" ht="15.75" customHeight="1">
      <c r="L671" s="6"/>
    </row>
    <row r="672" spans="12:12" ht="15.75" customHeight="1">
      <c r="L672" s="6"/>
    </row>
    <row r="673" spans="12:12" ht="15.75" customHeight="1">
      <c r="L673" s="6"/>
    </row>
    <row r="674" spans="12:12" ht="15.75" customHeight="1">
      <c r="L674" s="6"/>
    </row>
    <row r="675" spans="12:12" ht="15.75" customHeight="1">
      <c r="L675" s="6"/>
    </row>
    <row r="676" spans="12:12" ht="15.75" customHeight="1">
      <c r="L676" s="6"/>
    </row>
    <row r="677" spans="12:12" ht="15.75" customHeight="1">
      <c r="L677" s="6"/>
    </row>
    <row r="678" spans="12:12" ht="15.75" customHeight="1">
      <c r="L678" s="6"/>
    </row>
    <row r="679" spans="12:12" ht="15.75" customHeight="1">
      <c r="L679" s="6"/>
    </row>
    <row r="680" spans="12:12" ht="15.75" customHeight="1">
      <c r="L680" s="6"/>
    </row>
    <row r="681" spans="12:12" ht="15.75" customHeight="1">
      <c r="L681" s="6"/>
    </row>
    <row r="682" spans="12:12" ht="15.75" customHeight="1">
      <c r="L682" s="6"/>
    </row>
    <row r="683" spans="12:12" ht="15.75" customHeight="1">
      <c r="L683" s="6"/>
    </row>
    <row r="684" spans="12:12" ht="15.75" customHeight="1">
      <c r="L684" s="6"/>
    </row>
    <row r="685" spans="12:12" ht="15.75" customHeight="1">
      <c r="L685" s="6"/>
    </row>
    <row r="686" spans="12:12" ht="15.75" customHeight="1">
      <c r="L686" s="6"/>
    </row>
    <row r="687" spans="12:12" ht="15.75" customHeight="1">
      <c r="L687" s="6"/>
    </row>
    <row r="688" spans="12:12" ht="15.75" customHeight="1">
      <c r="L688" s="6"/>
    </row>
    <row r="689" spans="12:12" ht="15.75" customHeight="1">
      <c r="L689" s="6"/>
    </row>
    <row r="690" spans="12:12" ht="15.75" customHeight="1">
      <c r="L690" s="6"/>
    </row>
    <row r="691" spans="12:12" ht="15.75" customHeight="1">
      <c r="L691" s="6"/>
    </row>
    <row r="692" spans="12:12" ht="15.75" customHeight="1">
      <c r="L692" s="6"/>
    </row>
    <row r="693" spans="12:12" ht="15.75" customHeight="1">
      <c r="L693" s="6"/>
    </row>
    <row r="694" spans="12:12" ht="15.75" customHeight="1">
      <c r="L694" s="6"/>
    </row>
    <row r="695" spans="12:12" ht="15.75" customHeight="1">
      <c r="L695" s="6"/>
    </row>
    <row r="696" spans="12:12" ht="15.75" customHeight="1">
      <c r="L696" s="6"/>
    </row>
    <row r="697" spans="12:12" ht="15.75" customHeight="1">
      <c r="L697" s="6"/>
    </row>
    <row r="698" spans="12:12" ht="15.75" customHeight="1">
      <c r="L698" s="6"/>
    </row>
    <row r="699" spans="12:12" ht="15.75" customHeight="1">
      <c r="L699" s="6"/>
    </row>
    <row r="700" spans="12:12" ht="15.75" customHeight="1">
      <c r="L700" s="6"/>
    </row>
    <row r="701" spans="12:12" ht="15.75" customHeight="1">
      <c r="L701" s="6"/>
    </row>
    <row r="702" spans="12:12" ht="15.75" customHeight="1">
      <c r="L702" s="6"/>
    </row>
    <row r="703" spans="12:12" ht="15.75" customHeight="1">
      <c r="L703" s="6"/>
    </row>
    <row r="704" spans="12:12" ht="15.75" customHeight="1">
      <c r="L704" s="6"/>
    </row>
    <row r="705" spans="12:12" ht="15.75" customHeight="1">
      <c r="L705" s="6"/>
    </row>
    <row r="706" spans="12:12" ht="15.75" customHeight="1">
      <c r="L706" s="6"/>
    </row>
    <row r="707" spans="12:12" ht="15.75" customHeight="1">
      <c r="L707" s="6"/>
    </row>
    <row r="708" spans="12:12" ht="15.75" customHeight="1">
      <c r="L708" s="6"/>
    </row>
    <row r="709" spans="12:12" ht="15.75" customHeight="1">
      <c r="L709" s="6"/>
    </row>
    <row r="710" spans="12:12" ht="15.75" customHeight="1">
      <c r="L710" s="6"/>
    </row>
    <row r="711" spans="12:12" ht="15.75" customHeight="1">
      <c r="L711" s="6"/>
    </row>
    <row r="712" spans="12:12" ht="15.75" customHeight="1">
      <c r="L712" s="6"/>
    </row>
    <row r="713" spans="12:12" ht="15.75" customHeight="1">
      <c r="L713" s="6"/>
    </row>
    <row r="714" spans="12:12" ht="15.75" customHeight="1">
      <c r="L714" s="6"/>
    </row>
    <row r="715" spans="12:12" ht="15.75" customHeight="1">
      <c r="L715" s="6"/>
    </row>
    <row r="716" spans="12:12" ht="15.75" customHeight="1">
      <c r="L716" s="6"/>
    </row>
    <row r="717" spans="12:12" ht="15.75" customHeight="1">
      <c r="L717" s="6"/>
    </row>
    <row r="718" spans="12:12" ht="15.75" customHeight="1">
      <c r="L718" s="6"/>
    </row>
    <row r="719" spans="12:12" ht="15.75" customHeight="1">
      <c r="L719" s="6"/>
    </row>
    <row r="720" spans="12:12" ht="15.75" customHeight="1">
      <c r="L720" s="6"/>
    </row>
    <row r="721" spans="12:12" ht="15.75" customHeight="1">
      <c r="L721" s="6"/>
    </row>
    <row r="722" spans="12:12" ht="15.75" customHeight="1">
      <c r="L722" s="6"/>
    </row>
    <row r="723" spans="12:12" ht="15.75" customHeight="1">
      <c r="L723" s="6"/>
    </row>
    <row r="724" spans="12:12" ht="15.75" customHeight="1">
      <c r="L724" s="6"/>
    </row>
    <row r="725" spans="12:12" ht="15.75" customHeight="1">
      <c r="L725" s="6"/>
    </row>
    <row r="726" spans="12:12" ht="15.75" customHeight="1">
      <c r="L726" s="6"/>
    </row>
    <row r="727" spans="12:12" ht="15.75" customHeight="1">
      <c r="L727" s="6"/>
    </row>
    <row r="728" spans="12:12" ht="15.75" customHeight="1">
      <c r="L728" s="6"/>
    </row>
    <row r="729" spans="12:12" ht="15.75" customHeight="1">
      <c r="L729" s="6"/>
    </row>
    <row r="730" spans="12:12" ht="15.75" customHeight="1">
      <c r="L730" s="6"/>
    </row>
    <row r="731" spans="12:12" ht="15.75" customHeight="1">
      <c r="L731" s="6"/>
    </row>
    <row r="732" spans="12:12" ht="15.75" customHeight="1">
      <c r="L732" s="6"/>
    </row>
    <row r="733" spans="12:12" ht="15.75" customHeight="1">
      <c r="L733" s="6"/>
    </row>
    <row r="734" spans="12:12" ht="15.75" customHeight="1">
      <c r="L734" s="6"/>
    </row>
    <row r="735" spans="12:12" ht="15.75" customHeight="1">
      <c r="L735" s="6"/>
    </row>
    <row r="736" spans="12:12" ht="15.75" customHeight="1">
      <c r="L736" s="6"/>
    </row>
    <row r="737" spans="12:12" ht="15.75" customHeight="1">
      <c r="L737" s="6"/>
    </row>
    <row r="738" spans="12:12" ht="15.75" customHeight="1">
      <c r="L738" s="6"/>
    </row>
    <row r="739" spans="12:12" ht="15.75" customHeight="1">
      <c r="L739" s="6"/>
    </row>
    <row r="740" spans="12:12" ht="15.75" customHeight="1">
      <c r="L740" s="6"/>
    </row>
    <row r="741" spans="12:12" ht="15.75" customHeight="1">
      <c r="L741" s="6"/>
    </row>
    <row r="742" spans="12:12" ht="15.75" customHeight="1">
      <c r="L742" s="6"/>
    </row>
    <row r="743" spans="12:12" ht="15.75" customHeight="1">
      <c r="L743" s="6"/>
    </row>
    <row r="744" spans="12:12" ht="15.75" customHeight="1">
      <c r="L744" s="6"/>
    </row>
    <row r="745" spans="12:12" ht="15.75" customHeight="1">
      <c r="L745" s="6"/>
    </row>
    <row r="746" spans="12:12" ht="15.75" customHeight="1">
      <c r="L746" s="6"/>
    </row>
    <row r="747" spans="12:12" ht="15.75" customHeight="1">
      <c r="L747" s="6"/>
    </row>
    <row r="748" spans="12:12" ht="15.75" customHeight="1">
      <c r="L748" s="6"/>
    </row>
    <row r="749" spans="12:12" ht="15.75" customHeight="1">
      <c r="L749" s="6"/>
    </row>
    <row r="750" spans="12:12" ht="15.75" customHeight="1">
      <c r="L750" s="6"/>
    </row>
    <row r="751" spans="12:12" ht="15.75" customHeight="1">
      <c r="L751" s="6"/>
    </row>
    <row r="752" spans="12:12" ht="15.75" customHeight="1">
      <c r="L752" s="6"/>
    </row>
    <row r="753" spans="12:12" ht="15.75" customHeight="1">
      <c r="L753" s="6"/>
    </row>
    <row r="754" spans="12:12" ht="15.75" customHeight="1">
      <c r="L754" s="6"/>
    </row>
    <row r="755" spans="12:12" ht="15.75" customHeight="1">
      <c r="L755" s="6"/>
    </row>
    <row r="756" spans="12:12" ht="15.75" customHeight="1">
      <c r="L756" s="6"/>
    </row>
    <row r="757" spans="12:12" ht="15.75" customHeight="1">
      <c r="L757" s="6"/>
    </row>
    <row r="758" spans="12:12" ht="15.75" customHeight="1">
      <c r="L758" s="6"/>
    </row>
    <row r="759" spans="12:12" ht="15.75" customHeight="1">
      <c r="L759" s="6"/>
    </row>
    <row r="760" spans="12:12" ht="15.75" customHeight="1">
      <c r="L760" s="6"/>
    </row>
    <row r="761" spans="12:12" ht="15.75" customHeight="1">
      <c r="L761" s="6"/>
    </row>
    <row r="762" spans="12:12" ht="15.75" customHeight="1">
      <c r="L762" s="6"/>
    </row>
    <row r="763" spans="12:12" ht="15.75" customHeight="1">
      <c r="L763" s="6"/>
    </row>
    <row r="764" spans="12:12" ht="15.75" customHeight="1">
      <c r="L764" s="6"/>
    </row>
    <row r="765" spans="12:12" ht="15.75" customHeight="1">
      <c r="L765" s="6"/>
    </row>
    <row r="766" spans="12:12" ht="15.75" customHeight="1">
      <c r="L766" s="6"/>
    </row>
    <row r="767" spans="12:12" ht="15.75" customHeight="1">
      <c r="L767" s="6"/>
    </row>
    <row r="768" spans="12:12" ht="15.75" customHeight="1">
      <c r="L768" s="6"/>
    </row>
    <row r="769" spans="12:12" ht="15.75" customHeight="1">
      <c r="L769" s="6"/>
    </row>
    <row r="770" spans="12:12" ht="15.75" customHeight="1">
      <c r="L770" s="6"/>
    </row>
    <row r="771" spans="12:12" ht="15.75" customHeight="1">
      <c r="L771" s="6"/>
    </row>
    <row r="772" spans="12:12" ht="15.75" customHeight="1">
      <c r="L772" s="6"/>
    </row>
    <row r="773" spans="12:12" ht="15.75" customHeight="1">
      <c r="L773" s="6"/>
    </row>
    <row r="774" spans="12:12" ht="15.75" customHeight="1">
      <c r="L774" s="6"/>
    </row>
    <row r="775" spans="12:12" ht="15.75" customHeight="1">
      <c r="L775" s="6"/>
    </row>
    <row r="776" spans="12:12" ht="15.75" customHeight="1">
      <c r="L776" s="6"/>
    </row>
    <row r="777" spans="12:12" ht="15.75" customHeight="1">
      <c r="L777" s="6"/>
    </row>
    <row r="778" spans="12:12" ht="15.75" customHeight="1">
      <c r="L778" s="6"/>
    </row>
    <row r="779" spans="12:12" ht="15.75" customHeight="1">
      <c r="L779" s="6"/>
    </row>
    <row r="780" spans="12:12" ht="15.75" customHeight="1">
      <c r="L780" s="6"/>
    </row>
    <row r="781" spans="12:12" ht="15.75" customHeight="1">
      <c r="L781" s="6"/>
    </row>
    <row r="782" spans="12:12" ht="15.75" customHeight="1">
      <c r="L782" s="6"/>
    </row>
    <row r="783" spans="12:12" ht="15.75" customHeight="1">
      <c r="L783" s="6"/>
    </row>
    <row r="784" spans="12:12" ht="15.75" customHeight="1">
      <c r="L784" s="6"/>
    </row>
    <row r="785" spans="12:12" ht="15.75" customHeight="1">
      <c r="L785" s="6"/>
    </row>
    <row r="786" spans="12:12" ht="15.75" customHeight="1">
      <c r="L786" s="6"/>
    </row>
    <row r="787" spans="12:12" ht="15.75" customHeight="1">
      <c r="L787" s="6"/>
    </row>
    <row r="788" spans="12:12" ht="15.75" customHeight="1">
      <c r="L788" s="6"/>
    </row>
    <row r="789" spans="12:12" ht="15.75" customHeight="1">
      <c r="L789" s="6"/>
    </row>
    <row r="790" spans="12:12" ht="15.75" customHeight="1">
      <c r="L790" s="6"/>
    </row>
    <row r="791" spans="12:12" ht="15.75" customHeight="1">
      <c r="L791" s="6"/>
    </row>
    <row r="792" spans="12:12" ht="15.75" customHeight="1">
      <c r="L792" s="6"/>
    </row>
    <row r="793" spans="12:12" ht="15.75" customHeight="1">
      <c r="L793" s="6"/>
    </row>
    <row r="794" spans="12:12" ht="15.75" customHeight="1">
      <c r="L794" s="6"/>
    </row>
    <row r="795" spans="12:12" ht="15.75" customHeight="1">
      <c r="L795" s="6"/>
    </row>
    <row r="796" spans="12:12" ht="15.75" customHeight="1">
      <c r="L796" s="6"/>
    </row>
    <row r="797" spans="12:12" ht="15.75" customHeight="1">
      <c r="L797" s="6"/>
    </row>
    <row r="798" spans="12:12" ht="15.75" customHeight="1">
      <c r="L798" s="6"/>
    </row>
    <row r="799" spans="12:12" ht="15.75" customHeight="1">
      <c r="L799" s="6"/>
    </row>
    <row r="800" spans="12:12" ht="15.75" customHeight="1">
      <c r="L800" s="6"/>
    </row>
    <row r="801" spans="12:12" ht="15.75" customHeight="1">
      <c r="L801" s="6"/>
    </row>
    <row r="802" spans="12:12" ht="15.75" customHeight="1">
      <c r="L802" s="6"/>
    </row>
    <row r="803" spans="12:12" ht="15.75" customHeight="1">
      <c r="L803" s="6"/>
    </row>
    <row r="804" spans="12:12" ht="15.75" customHeight="1">
      <c r="L804" s="6"/>
    </row>
    <row r="805" spans="12:12" ht="15.75" customHeight="1">
      <c r="L805" s="6"/>
    </row>
    <row r="806" spans="12:12" ht="15.75" customHeight="1">
      <c r="L806" s="6"/>
    </row>
    <row r="807" spans="12:12" ht="15.75" customHeight="1">
      <c r="L807" s="6"/>
    </row>
    <row r="808" spans="12:12" ht="15.75" customHeight="1">
      <c r="L808" s="6"/>
    </row>
    <row r="809" spans="12:12" ht="15.75" customHeight="1">
      <c r="L809" s="6"/>
    </row>
    <row r="810" spans="12:12" ht="15.75" customHeight="1">
      <c r="L810" s="6"/>
    </row>
    <row r="811" spans="12:12" ht="15.75" customHeight="1">
      <c r="L811" s="6"/>
    </row>
    <row r="812" spans="12:12" ht="15.75" customHeight="1">
      <c r="L812" s="6"/>
    </row>
    <row r="813" spans="12:12" ht="15.75" customHeight="1">
      <c r="L813" s="6"/>
    </row>
    <row r="814" spans="12:12" ht="15.75" customHeight="1">
      <c r="L814" s="6"/>
    </row>
    <row r="815" spans="12:12" ht="15.75" customHeight="1">
      <c r="L815" s="6"/>
    </row>
    <row r="816" spans="12:12" ht="15.75" customHeight="1">
      <c r="L816" s="6"/>
    </row>
    <row r="817" spans="12:12" ht="15.75" customHeight="1">
      <c r="L817" s="6"/>
    </row>
    <row r="818" spans="12:12" ht="15.75" customHeight="1">
      <c r="L818" s="6"/>
    </row>
    <row r="819" spans="12:12" ht="15.75" customHeight="1">
      <c r="L819" s="6"/>
    </row>
    <row r="820" spans="12:12" ht="15.75" customHeight="1">
      <c r="L820" s="6"/>
    </row>
    <row r="821" spans="12:12" ht="15.75" customHeight="1">
      <c r="L821" s="6"/>
    </row>
    <row r="822" spans="12:12" ht="15.75" customHeight="1">
      <c r="L822" s="6"/>
    </row>
    <row r="823" spans="12:12" ht="15.75" customHeight="1">
      <c r="L823" s="6"/>
    </row>
    <row r="824" spans="12:12" ht="15.75" customHeight="1">
      <c r="L824" s="6"/>
    </row>
    <row r="825" spans="12:12" ht="15.75" customHeight="1">
      <c r="L825" s="6"/>
    </row>
    <row r="826" spans="12:12" ht="15.75" customHeight="1">
      <c r="L826" s="6"/>
    </row>
    <row r="827" spans="12:12" ht="15.75" customHeight="1">
      <c r="L827" s="6"/>
    </row>
    <row r="828" spans="12:12" ht="15.75" customHeight="1">
      <c r="L828" s="6"/>
    </row>
    <row r="829" spans="12:12" ht="15.75" customHeight="1">
      <c r="L829" s="6"/>
    </row>
    <row r="830" spans="12:12" ht="15.75" customHeight="1">
      <c r="L830" s="6"/>
    </row>
    <row r="831" spans="12:12" ht="15.75" customHeight="1">
      <c r="L831" s="6"/>
    </row>
    <row r="832" spans="12:12" ht="15.75" customHeight="1">
      <c r="L832" s="6"/>
    </row>
    <row r="833" spans="12:12" ht="15.75" customHeight="1">
      <c r="L833" s="6"/>
    </row>
    <row r="834" spans="12:12" ht="15.75" customHeight="1">
      <c r="L834" s="6"/>
    </row>
    <row r="835" spans="12:12" ht="15.75" customHeight="1">
      <c r="L835" s="6"/>
    </row>
    <row r="836" spans="12:12" ht="15.75" customHeight="1">
      <c r="L836" s="6"/>
    </row>
    <row r="837" spans="12:12" ht="15.75" customHeight="1">
      <c r="L837" s="6"/>
    </row>
    <row r="838" spans="12:12" ht="15.75" customHeight="1">
      <c r="L838" s="6"/>
    </row>
    <row r="839" spans="12:12" ht="15.75" customHeight="1">
      <c r="L839" s="6"/>
    </row>
    <row r="840" spans="12:12" ht="15.75" customHeight="1">
      <c r="L840" s="6"/>
    </row>
    <row r="841" spans="12:12" ht="15.75" customHeight="1">
      <c r="L841" s="6"/>
    </row>
    <row r="842" spans="12:12" ht="15.75" customHeight="1">
      <c r="L842" s="6"/>
    </row>
    <row r="843" spans="12:12" ht="15.75" customHeight="1">
      <c r="L843" s="6"/>
    </row>
    <row r="844" spans="12:12" ht="15.75" customHeight="1">
      <c r="L844" s="6"/>
    </row>
    <row r="845" spans="12:12" ht="15.75" customHeight="1">
      <c r="L845" s="6"/>
    </row>
    <row r="846" spans="12:12" ht="15.75" customHeight="1">
      <c r="L846" s="6"/>
    </row>
    <row r="847" spans="12:12" ht="15.75" customHeight="1">
      <c r="L847" s="6"/>
    </row>
    <row r="848" spans="12:12" ht="15.75" customHeight="1">
      <c r="L848" s="6"/>
    </row>
    <row r="849" spans="12:12" ht="15.75" customHeight="1">
      <c r="L849" s="6"/>
    </row>
    <row r="850" spans="12:12" ht="15.75" customHeight="1">
      <c r="L850" s="6"/>
    </row>
    <row r="851" spans="12:12" ht="15.75" customHeight="1">
      <c r="L851" s="6"/>
    </row>
    <row r="852" spans="12:12" ht="15.75" customHeight="1">
      <c r="L852" s="6"/>
    </row>
    <row r="853" spans="12:12" ht="15.75" customHeight="1">
      <c r="L853" s="6"/>
    </row>
    <row r="854" spans="12:12" ht="15.75" customHeight="1">
      <c r="L854" s="6"/>
    </row>
    <row r="855" spans="12:12" ht="15.75" customHeight="1">
      <c r="L855" s="6"/>
    </row>
    <row r="856" spans="12:12" ht="15.75" customHeight="1">
      <c r="L856" s="6"/>
    </row>
    <row r="857" spans="12:12" ht="15.75" customHeight="1">
      <c r="L857" s="6"/>
    </row>
    <row r="858" spans="12:12" ht="15.75" customHeight="1">
      <c r="L858" s="6"/>
    </row>
    <row r="859" spans="12:12" ht="15.75" customHeight="1">
      <c r="L859" s="6"/>
    </row>
    <row r="860" spans="12:12" ht="15.75" customHeight="1">
      <c r="L860" s="6"/>
    </row>
    <row r="861" spans="12:12" ht="15.75" customHeight="1">
      <c r="L861" s="6"/>
    </row>
    <row r="862" spans="12:12" ht="15.75" customHeight="1">
      <c r="L862" s="6"/>
    </row>
    <row r="863" spans="12:12" ht="15.75" customHeight="1">
      <c r="L863" s="6"/>
    </row>
    <row r="864" spans="12:12" ht="15.75" customHeight="1">
      <c r="L864" s="6"/>
    </row>
    <row r="865" spans="12:12" ht="15.75" customHeight="1">
      <c r="L865" s="6"/>
    </row>
    <row r="866" spans="12:12" ht="15.75" customHeight="1">
      <c r="L866" s="6"/>
    </row>
    <row r="867" spans="12:12" ht="15.75" customHeight="1">
      <c r="L867" s="6"/>
    </row>
    <row r="868" spans="12:12" ht="15.75" customHeight="1">
      <c r="L868" s="6"/>
    </row>
    <row r="869" spans="12:12" ht="15.75" customHeight="1">
      <c r="L869" s="6"/>
    </row>
    <row r="870" spans="12:12" ht="15.75" customHeight="1">
      <c r="L870" s="6"/>
    </row>
    <row r="871" spans="12:12" ht="15.75" customHeight="1">
      <c r="L871" s="6"/>
    </row>
    <row r="872" spans="12:12" ht="15.75" customHeight="1">
      <c r="L872" s="6"/>
    </row>
    <row r="873" spans="12:12" ht="15.75" customHeight="1">
      <c r="L873" s="6"/>
    </row>
    <row r="874" spans="12:12" ht="15.75" customHeight="1">
      <c r="L874" s="6"/>
    </row>
    <row r="875" spans="12:12" ht="15.75" customHeight="1">
      <c r="L875" s="6"/>
    </row>
    <row r="876" spans="12:12" ht="15.75" customHeight="1">
      <c r="L876" s="6"/>
    </row>
    <row r="877" spans="12:12" ht="15.75" customHeight="1">
      <c r="L877" s="6"/>
    </row>
    <row r="878" spans="12:12" ht="15.75" customHeight="1">
      <c r="L878" s="6"/>
    </row>
    <row r="879" spans="12:12" ht="15.75" customHeight="1">
      <c r="L879" s="6"/>
    </row>
    <row r="880" spans="12:12" ht="15.75" customHeight="1">
      <c r="L880" s="6"/>
    </row>
    <row r="881" spans="12:12" ht="15.75" customHeight="1">
      <c r="L881" s="6"/>
    </row>
    <row r="882" spans="12:12" ht="15.75" customHeight="1">
      <c r="L882" s="6"/>
    </row>
    <row r="883" spans="12:12" ht="15.75" customHeight="1">
      <c r="L883" s="6"/>
    </row>
    <row r="884" spans="12:12" ht="15.75" customHeight="1">
      <c r="L884" s="6"/>
    </row>
    <row r="885" spans="12:12" ht="15.75" customHeight="1">
      <c r="L885" s="6"/>
    </row>
    <row r="886" spans="12:12" ht="15.75" customHeight="1">
      <c r="L886" s="6"/>
    </row>
    <row r="887" spans="12:12" ht="15.75" customHeight="1">
      <c r="L887" s="6"/>
    </row>
    <row r="888" spans="12:12" ht="15.75" customHeight="1">
      <c r="L888" s="6"/>
    </row>
    <row r="889" spans="12:12" ht="15.75" customHeight="1">
      <c r="L889" s="6"/>
    </row>
    <row r="890" spans="12:12" ht="15.75" customHeight="1">
      <c r="L890" s="6"/>
    </row>
    <row r="891" spans="12:12" ht="15.75" customHeight="1">
      <c r="L891" s="6"/>
    </row>
    <row r="892" spans="12:12" ht="15.75" customHeight="1">
      <c r="L892" s="6"/>
    </row>
    <row r="893" spans="12:12" ht="15.75" customHeight="1">
      <c r="L893" s="6"/>
    </row>
    <row r="894" spans="12:12" ht="15.75" customHeight="1">
      <c r="L894" s="6"/>
    </row>
    <row r="895" spans="12:12" ht="15.75" customHeight="1">
      <c r="L895" s="6"/>
    </row>
    <row r="896" spans="12:12" ht="15.75" customHeight="1">
      <c r="L896" s="6"/>
    </row>
    <row r="897" spans="12:12" ht="15.75" customHeight="1">
      <c r="L897" s="6"/>
    </row>
    <row r="898" spans="12:12" ht="15.75" customHeight="1">
      <c r="L898" s="6"/>
    </row>
    <row r="899" spans="12:12" ht="15.75" customHeight="1">
      <c r="L899" s="6"/>
    </row>
    <row r="900" spans="12:12" ht="15.75" customHeight="1">
      <c r="L900" s="6"/>
    </row>
    <row r="901" spans="12:12" ht="15.75" customHeight="1">
      <c r="L901" s="6"/>
    </row>
    <row r="902" spans="12:12" ht="15.75" customHeight="1">
      <c r="L902" s="6"/>
    </row>
    <row r="903" spans="12:12" ht="15.75" customHeight="1">
      <c r="L903" s="6"/>
    </row>
    <row r="904" spans="12:12" ht="15.75" customHeight="1">
      <c r="L904" s="6"/>
    </row>
    <row r="905" spans="12:12" ht="15.75" customHeight="1">
      <c r="L905" s="6"/>
    </row>
    <row r="906" spans="12:12" ht="15.75" customHeight="1">
      <c r="L906" s="6"/>
    </row>
    <row r="907" spans="12:12" ht="15.75" customHeight="1">
      <c r="L907" s="6"/>
    </row>
    <row r="908" spans="12:12" ht="15.75" customHeight="1">
      <c r="L908" s="6"/>
    </row>
    <row r="909" spans="12:12" ht="15.75" customHeight="1">
      <c r="L909" s="6"/>
    </row>
    <row r="910" spans="12:12" ht="15.75" customHeight="1">
      <c r="L910" s="6"/>
    </row>
    <row r="911" spans="12:12" ht="15.75" customHeight="1">
      <c r="L911" s="6"/>
    </row>
    <row r="912" spans="12:12" ht="15.75" customHeight="1">
      <c r="L912" s="6"/>
    </row>
    <row r="913" spans="12:12" ht="15.75" customHeight="1">
      <c r="L913" s="6"/>
    </row>
    <row r="914" spans="12:12" ht="15.75" customHeight="1">
      <c r="L914" s="6"/>
    </row>
    <row r="915" spans="12:12" ht="15.75" customHeight="1">
      <c r="L915" s="6"/>
    </row>
    <row r="916" spans="12:12" ht="15.75" customHeight="1">
      <c r="L916" s="6"/>
    </row>
    <row r="917" spans="12:12" ht="15.75" customHeight="1">
      <c r="L917" s="6"/>
    </row>
    <row r="918" spans="12:12" ht="15.75" customHeight="1">
      <c r="L918" s="6"/>
    </row>
    <row r="919" spans="12:12" ht="15.75" customHeight="1">
      <c r="L919" s="6"/>
    </row>
    <row r="920" spans="12:12" ht="15.75" customHeight="1">
      <c r="L920" s="6"/>
    </row>
    <row r="921" spans="12:12" ht="15.75" customHeight="1">
      <c r="L921" s="6"/>
    </row>
    <row r="922" spans="12:12" ht="15.75" customHeight="1">
      <c r="L922" s="6"/>
    </row>
    <row r="923" spans="12:12" ht="15.75" customHeight="1">
      <c r="L923" s="6"/>
    </row>
    <row r="924" spans="12:12" ht="15.75" customHeight="1">
      <c r="L924" s="6"/>
    </row>
    <row r="925" spans="12:12" ht="15.75" customHeight="1">
      <c r="L925" s="6"/>
    </row>
    <row r="926" spans="12:12" ht="15.75" customHeight="1">
      <c r="L926" s="6"/>
    </row>
    <row r="927" spans="12:12" ht="15.75" customHeight="1">
      <c r="L927" s="6"/>
    </row>
    <row r="928" spans="12:12" ht="15.75" customHeight="1">
      <c r="L928" s="6"/>
    </row>
    <row r="929" spans="12:12" ht="15.75" customHeight="1">
      <c r="L929" s="6"/>
    </row>
    <row r="930" spans="12:12" ht="15.75" customHeight="1">
      <c r="L930" s="6"/>
    </row>
    <row r="931" spans="12:12" ht="15.75" customHeight="1">
      <c r="L931" s="6"/>
    </row>
    <row r="932" spans="12:12" ht="15.75" customHeight="1">
      <c r="L932" s="6"/>
    </row>
    <row r="933" spans="12:12" ht="15.75" customHeight="1">
      <c r="L933" s="6"/>
    </row>
    <row r="934" spans="12:12" ht="15.75" customHeight="1">
      <c r="L934" s="6"/>
    </row>
    <row r="935" spans="12:12" ht="15.75" customHeight="1">
      <c r="L935" s="6"/>
    </row>
    <row r="936" spans="12:12" ht="15.75" customHeight="1">
      <c r="L936" s="6"/>
    </row>
    <row r="937" spans="12:12" ht="15.75" customHeight="1">
      <c r="L937" s="6"/>
    </row>
    <row r="938" spans="12:12" ht="15.75" customHeight="1">
      <c r="L938" s="6"/>
    </row>
    <row r="939" spans="12:12" ht="15.75" customHeight="1">
      <c r="L939" s="6"/>
    </row>
    <row r="940" spans="12:12" ht="15.75" customHeight="1">
      <c r="L940" s="6"/>
    </row>
    <row r="941" spans="12:12" ht="15.75" customHeight="1">
      <c r="L941" s="6"/>
    </row>
    <row r="942" spans="12:12" ht="15.75" customHeight="1">
      <c r="L942" s="6"/>
    </row>
    <row r="943" spans="12:12" ht="15.75" customHeight="1">
      <c r="L943" s="6"/>
    </row>
    <row r="944" spans="12:12" ht="15.75" customHeight="1">
      <c r="L944" s="6"/>
    </row>
    <row r="945" spans="12:12" ht="15.75" customHeight="1">
      <c r="L945" s="6"/>
    </row>
    <row r="946" spans="12:12" ht="15.75" customHeight="1">
      <c r="L946" s="6"/>
    </row>
    <row r="947" spans="12:12" ht="15.75" customHeight="1">
      <c r="L947" s="6"/>
    </row>
    <row r="948" spans="12:12" ht="15.75" customHeight="1">
      <c r="L948" s="6"/>
    </row>
    <row r="949" spans="12:12" ht="15.75" customHeight="1">
      <c r="L949" s="6"/>
    </row>
    <row r="950" spans="12:12" ht="15.75" customHeight="1">
      <c r="L950" s="6"/>
    </row>
    <row r="951" spans="12:12" ht="15.75" customHeight="1">
      <c r="L951" s="6"/>
    </row>
    <row r="952" spans="12:12" ht="15.75" customHeight="1">
      <c r="L952" s="6"/>
    </row>
    <row r="953" spans="12:12" ht="15.75" customHeight="1">
      <c r="L953" s="6"/>
    </row>
    <row r="954" spans="12:12" ht="15.75" customHeight="1">
      <c r="L954" s="6"/>
    </row>
    <row r="955" spans="12:12" ht="15.75" customHeight="1">
      <c r="L955" s="6"/>
    </row>
    <row r="956" spans="12:12" ht="15.75" customHeight="1">
      <c r="L956" s="6"/>
    </row>
    <row r="957" spans="12:12" ht="15.75" customHeight="1">
      <c r="L957" s="6"/>
    </row>
    <row r="958" spans="12:12" ht="15.75" customHeight="1">
      <c r="L958" s="6"/>
    </row>
    <row r="959" spans="12:12" ht="15.75" customHeight="1">
      <c r="L959" s="6"/>
    </row>
    <row r="960" spans="12:12" ht="15.75" customHeight="1">
      <c r="L960" s="6"/>
    </row>
    <row r="961" spans="12:12" ht="15.75" customHeight="1">
      <c r="L961" s="6"/>
    </row>
    <row r="962" spans="12:12" ht="15.75" customHeight="1">
      <c r="L962" s="6"/>
    </row>
    <row r="963" spans="12:12" ht="15.75" customHeight="1">
      <c r="L963" s="6"/>
    </row>
    <row r="964" spans="12:12" ht="15.75" customHeight="1">
      <c r="L964" s="6"/>
    </row>
    <row r="965" spans="12:12" ht="15.75" customHeight="1">
      <c r="L965" s="6"/>
    </row>
    <row r="966" spans="12:12" ht="15.75" customHeight="1">
      <c r="L966" s="6"/>
    </row>
    <row r="967" spans="12:12" ht="15.75" customHeight="1">
      <c r="L967" s="6"/>
    </row>
    <row r="968" spans="12:12" ht="15.75" customHeight="1">
      <c r="L968" s="6"/>
    </row>
    <row r="969" spans="12:12" ht="15.75" customHeight="1">
      <c r="L969" s="6"/>
    </row>
    <row r="970" spans="12:12" ht="15.75" customHeight="1">
      <c r="L970" s="6"/>
    </row>
    <row r="971" spans="12:12" ht="15.75" customHeight="1">
      <c r="L971" s="6"/>
    </row>
    <row r="972" spans="12:12" ht="15.75" customHeight="1">
      <c r="L972" s="6"/>
    </row>
    <row r="973" spans="12:12" ht="15.75" customHeight="1">
      <c r="L973" s="6"/>
    </row>
    <row r="974" spans="12:12" ht="15.75" customHeight="1">
      <c r="L974" s="6"/>
    </row>
    <row r="975" spans="12:12" ht="15.75" customHeight="1">
      <c r="L975" s="6"/>
    </row>
    <row r="976" spans="12:12" ht="15.75" customHeight="1">
      <c r="L976" s="6"/>
    </row>
    <row r="977" spans="12:12" ht="15.75" customHeight="1">
      <c r="L977" s="6"/>
    </row>
    <row r="978" spans="12:12" ht="15.75" customHeight="1">
      <c r="L978" s="6"/>
    </row>
    <row r="979" spans="12:12" ht="15.75" customHeight="1">
      <c r="L979" s="6"/>
    </row>
    <row r="980" spans="12:12" ht="15.75" customHeight="1">
      <c r="L980" s="6"/>
    </row>
    <row r="981" spans="12:12" ht="15.75" customHeight="1">
      <c r="L981" s="6"/>
    </row>
    <row r="982" spans="12:12" ht="15.75" customHeight="1">
      <c r="L982" s="6"/>
    </row>
    <row r="983" spans="12:12" ht="15.75" customHeight="1">
      <c r="L983" s="6"/>
    </row>
    <row r="984" spans="12:12" ht="15.75" customHeight="1">
      <c r="L984" s="6"/>
    </row>
    <row r="985" spans="12:12" ht="15.75" customHeight="1">
      <c r="L985" s="6"/>
    </row>
    <row r="986" spans="12:12" ht="15.75" customHeight="1">
      <c r="L986" s="6"/>
    </row>
    <row r="987" spans="12:12" ht="15.75" customHeight="1">
      <c r="L987" s="6"/>
    </row>
    <row r="988" spans="12:12" ht="15.75" customHeight="1">
      <c r="L988" s="6"/>
    </row>
    <row r="989" spans="12:12" ht="15.75" customHeight="1">
      <c r="L989" s="6"/>
    </row>
    <row r="990" spans="12:12" ht="15.75" customHeight="1">
      <c r="L990" s="6"/>
    </row>
    <row r="991" spans="12:12" ht="15.75" customHeight="1">
      <c r="L991" s="6"/>
    </row>
    <row r="992" spans="12:12" ht="15.75" customHeight="1">
      <c r="L992" s="6"/>
    </row>
    <row r="993" spans="12:12" ht="15.75" customHeight="1">
      <c r="L993" s="6"/>
    </row>
    <row r="994" spans="12:12" ht="15.75" customHeight="1">
      <c r="L994" s="6"/>
    </row>
    <row r="995" spans="12:12" ht="15.75" customHeight="1">
      <c r="L995" s="6"/>
    </row>
    <row r="996" spans="12:12" ht="15.75" customHeight="1">
      <c r="L996" s="6"/>
    </row>
    <row r="997" spans="12:12" ht="15.75" customHeight="1">
      <c r="L997" s="6"/>
    </row>
    <row r="998" spans="12:12" ht="15.75" customHeight="1">
      <c r="L998" s="6"/>
    </row>
    <row r="999" spans="12:12" ht="15.75" customHeight="1">
      <c r="L999" s="6"/>
    </row>
    <row r="1000" spans="12:12" ht="15.75" customHeight="1">
      <c r="L1000" s="6"/>
    </row>
  </sheetData>
  <phoneticPr fontId="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2E77-44A6-E34C-99B1-40899A56267B}">
  <dimension ref="A1:K153"/>
  <sheetViews>
    <sheetView topLeftCell="C1" zoomScale="125" workbookViewId="0">
      <selection activeCell="K2" sqref="K2:K5"/>
    </sheetView>
  </sheetViews>
  <sheetFormatPr baseColWidth="10" defaultRowHeight="14"/>
  <cols>
    <col min="1" max="1" width="20.6640625" customWidth="1"/>
    <col min="2" max="2" width="36.83203125" customWidth="1"/>
    <col min="6" max="6" width="13.5" customWidth="1"/>
  </cols>
  <sheetData>
    <row r="1" spans="1:11" ht="15">
      <c r="A1" s="2" t="s">
        <v>0</v>
      </c>
      <c r="B1" s="2" t="s">
        <v>6</v>
      </c>
      <c r="C1" s="7" t="s">
        <v>13</v>
      </c>
      <c r="E1" s="7" t="s">
        <v>14</v>
      </c>
      <c r="F1" t="s">
        <v>15</v>
      </c>
      <c r="G1" s="8" t="s">
        <v>16</v>
      </c>
      <c r="J1" s="7" t="s">
        <v>17</v>
      </c>
    </row>
    <row r="2" spans="1:11" ht="15">
      <c r="A2" s="3">
        <v>42770</v>
      </c>
      <c r="B2" s="4">
        <v>158.57249999999999</v>
      </c>
      <c r="C2">
        <v>1</v>
      </c>
      <c r="D2">
        <v>1</v>
      </c>
      <c r="F2">
        <f>AVERAGE(F3:F4)</f>
        <v>315.73800000000006</v>
      </c>
      <c r="G2">
        <f>B2/F2</f>
        <v>0.50222811318244864</v>
      </c>
      <c r="I2">
        <v>1</v>
      </c>
      <c r="J2">
        <f>AVERAGEIF(D:D,1,G:G)</f>
        <v>1.1675919713119325</v>
      </c>
      <c r="K2">
        <f>J2*(10/$J$13)</f>
        <v>1.2331083277980779</v>
      </c>
    </row>
    <row r="3" spans="1:11" ht="15">
      <c r="A3" s="3">
        <v>42777</v>
      </c>
      <c r="B3" s="4">
        <v>177.375</v>
      </c>
      <c r="C3">
        <v>1</v>
      </c>
      <c r="D3">
        <v>2</v>
      </c>
      <c r="F3">
        <f>AVERAGE(F4:F5)</f>
        <v>315.73800000000006</v>
      </c>
      <c r="G3">
        <f t="shared" ref="G3:G66" si="0">B3/F3</f>
        <v>0.56177906998840799</v>
      </c>
      <c r="I3">
        <v>2</v>
      </c>
      <c r="J3">
        <f>AVERAGEIF(D:D,2,G:G)</f>
        <v>1.2662159582778478</v>
      </c>
      <c r="K3">
        <f t="shared" ref="K3:K11" si="1">J3*(10/$J$13)</f>
        <v>1.3372663407310299</v>
      </c>
    </row>
    <row r="4" spans="1:11" ht="15">
      <c r="A4" s="3">
        <v>42784</v>
      </c>
      <c r="B4" s="4">
        <v>255.07499999999999</v>
      </c>
      <c r="C4">
        <v>1</v>
      </c>
      <c r="D4">
        <v>3</v>
      </c>
      <c r="F4">
        <f>AVERAGE(F5:F6)</f>
        <v>315.73800000000006</v>
      </c>
      <c r="G4">
        <f t="shared" si="0"/>
        <v>0.8078691826767761</v>
      </c>
      <c r="I4">
        <v>3</v>
      </c>
      <c r="J4">
        <f>AVERAGEIF(D:D,3,G:G)</f>
        <v>0.94944342924324687</v>
      </c>
      <c r="K4">
        <f t="shared" si="1"/>
        <v>1.002718953315098</v>
      </c>
    </row>
    <row r="5" spans="1:11" ht="15">
      <c r="A5" s="3">
        <v>42791</v>
      </c>
      <c r="B5" s="4">
        <v>267.83999999999997</v>
      </c>
      <c r="C5">
        <v>1</v>
      </c>
      <c r="D5">
        <v>4</v>
      </c>
      <c r="F5">
        <v>315.73800000000006</v>
      </c>
      <c r="G5">
        <f t="shared" si="0"/>
        <v>0.8482982726184366</v>
      </c>
      <c r="I5">
        <v>4</v>
      </c>
      <c r="J5">
        <f>AVERAGEIF(D:D,4,G:G)</f>
        <v>0.80481682850558067</v>
      </c>
      <c r="K5">
        <f t="shared" si="1"/>
        <v>0.84997701077642429</v>
      </c>
    </row>
    <row r="6" spans="1:11" ht="15">
      <c r="A6" s="3">
        <v>42798</v>
      </c>
      <c r="B6" s="4">
        <v>269.94</v>
      </c>
      <c r="C6">
        <v>1</v>
      </c>
      <c r="D6">
        <v>5</v>
      </c>
      <c r="E6">
        <f>AVERAGE(B2:B11)</f>
        <v>294.86624999999998</v>
      </c>
      <c r="F6">
        <f>AVERAGE(F7:F8)</f>
        <v>315.73800000000006</v>
      </c>
      <c r="G6">
        <f t="shared" si="0"/>
        <v>0.85494935674514927</v>
      </c>
      <c r="I6">
        <v>5</v>
      </c>
      <c r="J6">
        <f>AVERAGEIF(D:D,5,G:G)</f>
        <v>0.75280092219929662</v>
      </c>
      <c r="K6">
        <f t="shared" si="1"/>
        <v>0.79504236852107124</v>
      </c>
    </row>
    <row r="7" spans="1:11" ht="15">
      <c r="A7" s="3">
        <v>42805</v>
      </c>
      <c r="B7" s="4">
        <v>270.73500000000001</v>
      </c>
      <c r="C7">
        <v>1</v>
      </c>
      <c r="D7">
        <v>6</v>
      </c>
      <c r="E7">
        <f t="shared" ref="E7:E70" si="2">AVERAGE(B3:B12)</f>
        <v>319.11600000000004</v>
      </c>
      <c r="F7">
        <f>AVERAGE(E6:E7)</f>
        <v>306.99112500000001</v>
      </c>
      <c r="G7">
        <f t="shared" si="0"/>
        <v>0.88189845879095041</v>
      </c>
      <c r="I7">
        <v>6</v>
      </c>
      <c r="J7">
        <f>AVERAGEIF(D:D,6,G:G)</f>
        <v>0.85519176749143588</v>
      </c>
      <c r="K7">
        <f t="shared" si="1"/>
        <v>0.90317860714059017</v>
      </c>
    </row>
    <row r="8" spans="1:11" ht="15">
      <c r="A8" s="3">
        <v>42812</v>
      </c>
      <c r="B8" s="4">
        <v>312.12</v>
      </c>
      <c r="C8">
        <v>1</v>
      </c>
      <c r="D8">
        <v>7</v>
      </c>
      <c r="E8">
        <f t="shared" si="2"/>
        <v>329.85375000000005</v>
      </c>
      <c r="F8">
        <f t="shared" ref="F8:F71" si="3">AVERAGE(E7:E8)</f>
        <v>324.48487500000005</v>
      </c>
      <c r="G8">
        <f t="shared" si="0"/>
        <v>0.96189383249373317</v>
      </c>
      <c r="I8">
        <v>7</v>
      </c>
      <c r="J8">
        <f>AVERAGEIF(D:D,7,G:G)</f>
        <v>0.97162962896621596</v>
      </c>
      <c r="K8">
        <f t="shared" si="1"/>
        <v>1.0261500733576969</v>
      </c>
    </row>
    <row r="9" spans="1:11" ht="15">
      <c r="A9" s="3">
        <v>42819</v>
      </c>
      <c r="B9" s="4">
        <v>397.65750000000003</v>
      </c>
      <c r="C9">
        <v>1</v>
      </c>
      <c r="D9">
        <v>8</v>
      </c>
      <c r="E9">
        <f t="shared" si="2"/>
        <v>321.37950000000001</v>
      </c>
      <c r="F9">
        <f t="shared" si="3"/>
        <v>325.616625</v>
      </c>
      <c r="G9">
        <f t="shared" si="0"/>
        <v>1.2212444619496932</v>
      </c>
      <c r="I9">
        <v>8</v>
      </c>
      <c r="J9">
        <f>AVERAGEIF(D:D,8,G:G)</f>
        <v>1.0181451531013148</v>
      </c>
      <c r="K9">
        <f t="shared" si="1"/>
        <v>1.0752756939445132</v>
      </c>
    </row>
    <row r="10" spans="1:11" ht="15">
      <c r="A10" s="3">
        <v>42826</v>
      </c>
      <c r="B10" s="4">
        <v>409.84500000000003</v>
      </c>
      <c r="C10">
        <v>1</v>
      </c>
      <c r="D10">
        <v>9</v>
      </c>
      <c r="E10">
        <f t="shared" si="2"/>
        <v>313.11675000000002</v>
      </c>
      <c r="F10">
        <f t="shared" si="3"/>
        <v>317.24812500000002</v>
      </c>
      <c r="G10">
        <f t="shared" si="0"/>
        <v>1.2918752474896424</v>
      </c>
      <c r="I10">
        <v>9</v>
      </c>
      <c r="J10">
        <f>AVERAGEIF(D:D,9,G:G)</f>
        <v>0.93526086106119244</v>
      </c>
      <c r="K10">
        <f t="shared" si="1"/>
        <v>0.98774056757371198</v>
      </c>
    </row>
    <row r="11" spans="1:11" ht="15">
      <c r="A11" s="3">
        <v>42833</v>
      </c>
      <c r="B11" s="4">
        <v>429.50249999999988</v>
      </c>
      <c r="C11">
        <v>1</v>
      </c>
      <c r="D11">
        <v>10</v>
      </c>
      <c r="E11">
        <f t="shared" si="2"/>
        <v>302.60550000000001</v>
      </c>
      <c r="F11">
        <f t="shared" si="3"/>
        <v>307.86112500000002</v>
      </c>
      <c r="G11">
        <f t="shared" si="0"/>
        <v>1.3951176849626592</v>
      </c>
      <c r="I11">
        <v>10</v>
      </c>
      <c r="J11">
        <f>AVERAGEIF(D:D,10,G:G)</f>
        <v>0.74759284792741765</v>
      </c>
      <c r="K11">
        <f t="shared" si="1"/>
        <v>0.78954205684178758</v>
      </c>
    </row>
    <row r="12" spans="1:11" ht="15">
      <c r="A12" s="3">
        <v>42840</v>
      </c>
      <c r="B12" s="4">
        <v>401.07</v>
      </c>
      <c r="C12">
        <v>2</v>
      </c>
      <c r="D12">
        <v>1</v>
      </c>
      <c r="E12">
        <f t="shared" si="2"/>
        <v>293.08949999999993</v>
      </c>
      <c r="F12">
        <f t="shared" si="3"/>
        <v>297.84749999999997</v>
      </c>
      <c r="G12">
        <f t="shared" si="0"/>
        <v>1.3465615793317052</v>
      </c>
    </row>
    <row r="13" spans="1:11" ht="15">
      <c r="A13" s="3">
        <v>42847</v>
      </c>
      <c r="B13" s="4">
        <v>284.7525</v>
      </c>
      <c r="C13">
        <v>2</v>
      </c>
      <c r="D13">
        <v>2</v>
      </c>
      <c r="E13">
        <f t="shared" si="2"/>
        <v>281.50199999999995</v>
      </c>
      <c r="F13">
        <f t="shared" si="3"/>
        <v>287.29574999999994</v>
      </c>
      <c r="G13">
        <f t="shared" si="0"/>
        <v>0.99114762400766476</v>
      </c>
      <c r="I13" s="7" t="s">
        <v>18</v>
      </c>
      <c r="J13">
        <f>SUM(J2:J11)</f>
        <v>9.4686893680854798</v>
      </c>
      <c r="K13">
        <f>SUM(K2:K11)</f>
        <v>10</v>
      </c>
    </row>
    <row r="14" spans="1:11" ht="15">
      <c r="A14" s="3">
        <v>42854</v>
      </c>
      <c r="B14" s="4">
        <v>170.33250000000001</v>
      </c>
      <c r="C14">
        <v>2</v>
      </c>
      <c r="D14">
        <v>3</v>
      </c>
      <c r="E14">
        <f t="shared" si="2"/>
        <v>268.08074999999997</v>
      </c>
      <c r="F14">
        <f t="shared" si="3"/>
        <v>274.79137499999996</v>
      </c>
      <c r="G14">
        <f t="shared" si="0"/>
        <v>0.61986115830600597</v>
      </c>
    </row>
    <row r="15" spans="1:11" ht="15">
      <c r="A15" s="3">
        <v>42861</v>
      </c>
      <c r="B15" s="4">
        <v>185.21250000000001</v>
      </c>
      <c r="C15">
        <v>2</v>
      </c>
      <c r="D15">
        <v>4</v>
      </c>
      <c r="E15">
        <f t="shared" si="2"/>
        <v>258.00374999999997</v>
      </c>
      <c r="F15">
        <f t="shared" si="3"/>
        <v>263.04224999999997</v>
      </c>
      <c r="G15">
        <f t="shared" si="0"/>
        <v>0.70411692418233207</v>
      </c>
    </row>
    <row r="16" spans="1:11" ht="15">
      <c r="A16" s="3">
        <v>42868</v>
      </c>
      <c r="B16" s="4">
        <v>164.82749999999999</v>
      </c>
      <c r="C16">
        <v>2</v>
      </c>
      <c r="D16">
        <v>5</v>
      </c>
      <c r="E16">
        <f t="shared" si="2"/>
        <v>245.93625000000003</v>
      </c>
      <c r="F16">
        <f t="shared" si="3"/>
        <v>251.97</v>
      </c>
      <c r="G16">
        <f t="shared" si="0"/>
        <v>0.65415525657816398</v>
      </c>
    </row>
    <row r="17" spans="1:7" ht="15">
      <c r="A17" s="3">
        <v>42875</v>
      </c>
      <c r="B17" s="4">
        <v>175.57499999999999</v>
      </c>
      <c r="C17">
        <v>2</v>
      </c>
      <c r="D17">
        <v>6</v>
      </c>
      <c r="E17">
        <f t="shared" si="2"/>
        <v>303.47250000000003</v>
      </c>
      <c r="F17">
        <f>AVERAGE(E16:E17)</f>
        <v>274.70437500000003</v>
      </c>
      <c r="G17">
        <f t="shared" si="0"/>
        <v>0.6391416226989467</v>
      </c>
    </row>
    <row r="18" spans="1:7" ht="15">
      <c r="A18" s="3">
        <v>42882</v>
      </c>
      <c r="B18" s="4">
        <v>196.245</v>
      </c>
      <c r="C18">
        <v>2</v>
      </c>
      <c r="D18">
        <v>7</v>
      </c>
      <c r="E18">
        <f t="shared" si="2"/>
        <v>356.21249999999998</v>
      </c>
      <c r="F18">
        <f t="shared" si="3"/>
        <v>329.84249999999997</v>
      </c>
      <c r="G18">
        <f t="shared" si="0"/>
        <v>0.59496577912185367</v>
      </c>
    </row>
    <row r="19" spans="1:7" ht="15">
      <c r="A19" s="3">
        <v>42889</v>
      </c>
      <c r="B19" s="4">
        <v>263.44499999999999</v>
      </c>
      <c r="C19">
        <v>2</v>
      </c>
      <c r="D19">
        <v>8</v>
      </c>
      <c r="E19">
        <f t="shared" si="2"/>
        <v>381.10500000000008</v>
      </c>
      <c r="F19">
        <f t="shared" si="3"/>
        <v>368.65875000000005</v>
      </c>
      <c r="G19">
        <f t="shared" si="0"/>
        <v>0.71460395284256772</v>
      </c>
    </row>
    <row r="20" spans="1:7" ht="15">
      <c r="A20" s="3">
        <v>42896</v>
      </c>
      <c r="B20" s="4">
        <v>309.07499999999999</v>
      </c>
      <c r="C20">
        <v>2</v>
      </c>
      <c r="D20">
        <v>9</v>
      </c>
      <c r="E20">
        <f t="shared" si="2"/>
        <v>403.70024999999998</v>
      </c>
      <c r="F20">
        <f t="shared" si="3"/>
        <v>392.40262500000006</v>
      </c>
      <c r="G20">
        <f t="shared" si="0"/>
        <v>0.78764763614922284</v>
      </c>
    </row>
    <row r="21" spans="1:7" ht="15">
      <c r="A21" s="3">
        <v>42903</v>
      </c>
      <c r="B21" s="4">
        <v>308.82749999999999</v>
      </c>
      <c r="C21">
        <v>2</v>
      </c>
      <c r="D21">
        <v>10</v>
      </c>
      <c r="E21">
        <f t="shared" si="2"/>
        <v>429.90000000000009</v>
      </c>
      <c r="F21">
        <f t="shared" si="3"/>
        <v>416.80012500000004</v>
      </c>
      <c r="G21">
        <f t="shared" si="0"/>
        <v>0.74094867413967291</v>
      </c>
    </row>
    <row r="22" spans="1:7" ht="15">
      <c r="A22" s="3">
        <v>42910</v>
      </c>
      <c r="B22" s="4">
        <v>976.43250000000012</v>
      </c>
      <c r="C22">
        <v>3</v>
      </c>
      <c r="D22">
        <v>1</v>
      </c>
      <c r="E22">
        <f t="shared" si="2"/>
        <v>460.59000000000003</v>
      </c>
      <c r="F22">
        <f t="shared" si="3"/>
        <v>445.24500000000006</v>
      </c>
      <c r="G22">
        <f t="shared" si="0"/>
        <v>2.1930229424249572</v>
      </c>
    </row>
    <row r="23" spans="1:7" ht="15">
      <c r="A23" s="3">
        <v>42917</v>
      </c>
      <c r="B23" s="4">
        <v>812.15249999999992</v>
      </c>
      <c r="C23">
        <v>3</v>
      </c>
      <c r="D23">
        <v>2</v>
      </c>
      <c r="E23">
        <f t="shared" si="2"/>
        <v>497.06399999999996</v>
      </c>
      <c r="F23">
        <f t="shared" si="3"/>
        <v>478.827</v>
      </c>
      <c r="G23">
        <f t="shared" si="0"/>
        <v>1.6961292909547705</v>
      </c>
    </row>
    <row r="24" spans="1:7" ht="15">
      <c r="A24" s="3">
        <v>42924</v>
      </c>
      <c r="B24" s="4">
        <v>419.25749999999999</v>
      </c>
      <c r="C24">
        <v>3</v>
      </c>
      <c r="D24">
        <v>3</v>
      </c>
      <c r="E24">
        <f t="shared" si="2"/>
        <v>1016.6924999999999</v>
      </c>
      <c r="F24">
        <f t="shared" si="3"/>
        <v>756.87824999999998</v>
      </c>
      <c r="G24">
        <f t="shared" si="0"/>
        <v>0.55392990880633708</v>
      </c>
    </row>
    <row r="25" spans="1:7" ht="15">
      <c r="A25" s="3">
        <v>42931</v>
      </c>
      <c r="B25" s="4">
        <v>411.16500000000002</v>
      </c>
      <c r="C25">
        <v>3</v>
      </c>
      <c r="D25">
        <v>4</v>
      </c>
      <c r="E25">
        <f t="shared" si="2"/>
        <v>1233.3554999999999</v>
      </c>
      <c r="F25">
        <f t="shared" si="3"/>
        <v>1125.0239999999999</v>
      </c>
      <c r="G25">
        <f t="shared" si="0"/>
        <v>0.36547220325966384</v>
      </c>
    </row>
    <row r="26" spans="1:7" ht="15">
      <c r="A26" s="3">
        <v>42938</v>
      </c>
      <c r="B26" s="4">
        <v>426.82499999999999</v>
      </c>
      <c r="C26">
        <v>3</v>
      </c>
      <c r="D26">
        <v>5</v>
      </c>
      <c r="E26">
        <f t="shared" si="2"/>
        <v>1283.181</v>
      </c>
      <c r="F26">
        <f t="shared" si="3"/>
        <v>1258.2682500000001</v>
      </c>
      <c r="G26">
        <f t="shared" si="0"/>
        <v>0.33921622038861743</v>
      </c>
    </row>
    <row r="27" spans="1:7" ht="15">
      <c r="A27" s="3">
        <v>42945</v>
      </c>
      <c r="B27" s="4">
        <v>482.47500000000002</v>
      </c>
      <c r="C27">
        <v>3</v>
      </c>
      <c r="D27">
        <v>6</v>
      </c>
      <c r="E27">
        <f t="shared" si="2"/>
        <v>1421.82375</v>
      </c>
      <c r="F27">
        <f t="shared" si="3"/>
        <v>1352.502375</v>
      </c>
      <c r="G27">
        <f t="shared" si="0"/>
        <v>0.35672765454478406</v>
      </c>
    </row>
    <row r="28" spans="1:7" ht="15">
      <c r="A28" s="3">
        <v>42952</v>
      </c>
      <c r="B28" s="4">
        <v>560.98500000000001</v>
      </c>
      <c r="C28">
        <v>3</v>
      </c>
      <c r="D28">
        <v>7</v>
      </c>
      <c r="E28">
        <f t="shared" si="2"/>
        <v>1503.0570000000002</v>
      </c>
      <c r="F28">
        <f t="shared" si="3"/>
        <v>1462.4403750000001</v>
      </c>
      <c r="G28">
        <f t="shared" si="0"/>
        <v>0.38359512605770335</v>
      </c>
    </row>
    <row r="29" spans="1:7" ht="15">
      <c r="A29" s="3">
        <v>42959</v>
      </c>
      <c r="B29" s="4">
        <v>5459.73</v>
      </c>
      <c r="C29">
        <v>3</v>
      </c>
      <c r="D29">
        <v>8</v>
      </c>
      <c r="E29">
        <f t="shared" si="2"/>
        <v>1519.8562500000003</v>
      </c>
      <c r="F29">
        <f t="shared" si="3"/>
        <v>1511.4566250000003</v>
      </c>
      <c r="G29">
        <f t="shared" si="0"/>
        <v>3.6122306850849912</v>
      </c>
    </row>
    <row r="30" spans="1:7" ht="15">
      <c r="A30" s="3">
        <v>42966</v>
      </c>
      <c r="B30" s="4">
        <v>2475.7049999999999</v>
      </c>
      <c r="C30">
        <v>3</v>
      </c>
      <c r="D30">
        <v>9</v>
      </c>
      <c r="E30">
        <f t="shared" si="2"/>
        <v>1531.37625</v>
      </c>
      <c r="F30">
        <f t="shared" si="3"/>
        <v>1525.61625</v>
      </c>
      <c r="G30">
        <f t="shared" si="0"/>
        <v>1.6227573611647095</v>
      </c>
    </row>
    <row r="31" spans="1:7" ht="15">
      <c r="A31" s="3">
        <v>42973</v>
      </c>
      <c r="B31" s="4">
        <v>807.08249999999998</v>
      </c>
      <c r="C31">
        <v>3</v>
      </c>
      <c r="D31">
        <v>10</v>
      </c>
      <c r="E31">
        <f t="shared" si="2"/>
        <v>1565.4052500000003</v>
      </c>
      <c r="F31">
        <f t="shared" si="3"/>
        <v>1548.39075</v>
      </c>
      <c r="G31">
        <f t="shared" si="0"/>
        <v>0.52123955145043332</v>
      </c>
    </row>
    <row r="32" spans="1:7" ht="15">
      <c r="A32" s="3">
        <v>42980</v>
      </c>
      <c r="B32" s="4">
        <v>2362.86</v>
      </c>
      <c r="C32">
        <v>4</v>
      </c>
      <c r="D32">
        <v>1</v>
      </c>
      <c r="E32">
        <f t="shared" si="2"/>
        <v>1614.0127499999999</v>
      </c>
      <c r="F32">
        <f t="shared" si="3"/>
        <v>1589.7090000000001</v>
      </c>
      <c r="G32">
        <f t="shared" si="0"/>
        <v>1.4863475013351501</v>
      </c>
    </row>
    <row r="33" spans="1:7" ht="15">
      <c r="A33" s="3">
        <v>42987</v>
      </c>
      <c r="B33" s="4">
        <v>1624.4849999999999</v>
      </c>
      <c r="C33">
        <v>4</v>
      </c>
      <c r="D33">
        <v>2</v>
      </c>
      <c r="E33">
        <f t="shared" si="2"/>
        <v>1627.3522499999999</v>
      </c>
      <c r="F33">
        <f t="shared" si="3"/>
        <v>1620.6824999999999</v>
      </c>
      <c r="G33">
        <f t="shared" si="0"/>
        <v>1.0023462337626279</v>
      </c>
    </row>
    <row r="34" spans="1:7" ht="15">
      <c r="A34" s="3">
        <v>42994</v>
      </c>
      <c r="B34" s="4">
        <v>587.25</v>
      </c>
      <c r="C34">
        <v>4</v>
      </c>
      <c r="D34">
        <v>3</v>
      </c>
      <c r="E34">
        <f t="shared" si="2"/>
        <v>1137.9292499999997</v>
      </c>
      <c r="F34">
        <f t="shared" si="3"/>
        <v>1382.6407499999998</v>
      </c>
      <c r="G34">
        <f t="shared" si="0"/>
        <v>0.42473071909677196</v>
      </c>
    </row>
    <row r="35" spans="1:7" ht="15">
      <c r="A35" s="3">
        <v>43001</v>
      </c>
      <c r="B35" s="4">
        <v>526.36500000000001</v>
      </c>
      <c r="C35">
        <v>4</v>
      </c>
      <c r="D35">
        <v>4</v>
      </c>
      <c r="E35">
        <f t="shared" si="2"/>
        <v>938.52974999999992</v>
      </c>
      <c r="F35">
        <f t="shared" si="3"/>
        <v>1038.2294999999999</v>
      </c>
      <c r="G35">
        <f t="shared" si="0"/>
        <v>0.5069832825979228</v>
      </c>
    </row>
    <row r="36" spans="1:7" ht="15">
      <c r="A36" s="3">
        <v>43008</v>
      </c>
      <c r="B36" s="4">
        <v>767.11500000000001</v>
      </c>
      <c r="C36">
        <v>4</v>
      </c>
      <c r="D36">
        <v>5</v>
      </c>
      <c r="E36">
        <f t="shared" si="2"/>
        <v>888.81150000000002</v>
      </c>
      <c r="F36">
        <f t="shared" si="3"/>
        <v>913.67062499999997</v>
      </c>
      <c r="G36">
        <f t="shared" si="0"/>
        <v>0.83959687332620547</v>
      </c>
    </row>
    <row r="37" spans="1:7" ht="15">
      <c r="A37" s="3">
        <v>43015</v>
      </c>
      <c r="B37" s="4">
        <v>968.55000000000007</v>
      </c>
      <c r="C37">
        <v>4</v>
      </c>
      <c r="D37">
        <v>6</v>
      </c>
      <c r="E37">
        <f t="shared" si="2"/>
        <v>687.02549999999997</v>
      </c>
      <c r="F37">
        <f t="shared" si="3"/>
        <v>787.91849999999999</v>
      </c>
      <c r="G37">
        <f t="shared" si="0"/>
        <v>1.2292515025348434</v>
      </c>
    </row>
    <row r="38" spans="1:7" ht="15">
      <c r="A38" s="3">
        <v>43022</v>
      </c>
      <c r="B38" s="4">
        <v>694.38</v>
      </c>
      <c r="C38">
        <v>4</v>
      </c>
      <c r="D38">
        <v>7</v>
      </c>
      <c r="E38">
        <f t="shared" si="2"/>
        <v>564.1395</v>
      </c>
      <c r="F38">
        <f t="shared" si="3"/>
        <v>625.58249999999998</v>
      </c>
      <c r="G38">
        <f t="shared" si="0"/>
        <v>1.1099735046936257</v>
      </c>
    </row>
    <row r="39" spans="1:7" ht="15">
      <c r="A39" s="3">
        <v>43029</v>
      </c>
      <c r="B39" s="4">
        <v>565.5</v>
      </c>
      <c r="C39">
        <v>4</v>
      </c>
      <c r="D39">
        <v>8</v>
      </c>
      <c r="E39">
        <f t="shared" si="2"/>
        <v>545.76224999999999</v>
      </c>
      <c r="F39">
        <f t="shared" si="3"/>
        <v>554.950875</v>
      </c>
      <c r="G39">
        <f t="shared" si="0"/>
        <v>1.0190091149959895</v>
      </c>
    </row>
    <row r="40" spans="1:7" ht="15">
      <c r="A40" s="3">
        <v>43036</v>
      </c>
      <c r="B40" s="4">
        <v>481.71</v>
      </c>
      <c r="C40">
        <v>4</v>
      </c>
      <c r="D40">
        <v>9</v>
      </c>
      <c r="E40">
        <f t="shared" si="2"/>
        <v>537.52575000000002</v>
      </c>
      <c r="F40">
        <f t="shared" si="3"/>
        <v>541.64400000000001</v>
      </c>
      <c r="G40">
        <f t="shared" si="0"/>
        <v>0.8893479850233732</v>
      </c>
    </row>
    <row r="41" spans="1:7" ht="15">
      <c r="A41" s="3">
        <v>43043</v>
      </c>
      <c r="B41" s="4">
        <v>309.89999999999998</v>
      </c>
      <c r="C41">
        <v>4</v>
      </c>
      <c r="D41">
        <v>10</v>
      </c>
      <c r="E41">
        <f t="shared" si="2"/>
        <v>506.63925000000006</v>
      </c>
      <c r="F41">
        <f t="shared" si="3"/>
        <v>522.08249999999998</v>
      </c>
      <c r="G41">
        <f t="shared" si="0"/>
        <v>0.59358434730143217</v>
      </c>
    </row>
    <row r="42" spans="1:7" ht="15">
      <c r="A42" s="3">
        <v>43050</v>
      </c>
      <c r="B42" s="4">
        <v>345</v>
      </c>
      <c r="C42">
        <v>5</v>
      </c>
      <c r="D42">
        <v>1</v>
      </c>
      <c r="E42">
        <f t="shared" si="2"/>
        <v>448.50450000000012</v>
      </c>
      <c r="F42">
        <f t="shared" si="3"/>
        <v>477.57187500000009</v>
      </c>
      <c r="G42">
        <f t="shared" si="0"/>
        <v>0.72240435013054305</v>
      </c>
    </row>
    <row r="43" spans="1:7" ht="15">
      <c r="A43" s="3">
        <v>43057</v>
      </c>
      <c r="B43" s="4">
        <v>395.625</v>
      </c>
      <c r="C43">
        <v>5</v>
      </c>
      <c r="D43">
        <v>2</v>
      </c>
      <c r="E43">
        <f t="shared" si="2"/>
        <v>419.29425000000003</v>
      </c>
      <c r="F43">
        <f t="shared" si="3"/>
        <v>433.89937500000008</v>
      </c>
      <c r="G43">
        <f t="shared" si="0"/>
        <v>0.91178974387782863</v>
      </c>
    </row>
    <row r="44" spans="1:7" ht="15">
      <c r="A44" s="3">
        <v>43064</v>
      </c>
      <c r="B44" s="4">
        <v>403.47750000000002</v>
      </c>
      <c r="C44">
        <v>5</v>
      </c>
      <c r="D44">
        <v>3</v>
      </c>
      <c r="E44">
        <f t="shared" si="2"/>
        <v>385.79024999999996</v>
      </c>
      <c r="F44">
        <f t="shared" si="3"/>
        <v>402.54224999999997</v>
      </c>
      <c r="G44">
        <f t="shared" si="0"/>
        <v>1.0023233586039728</v>
      </c>
    </row>
    <row r="45" spans="1:7" ht="15">
      <c r="A45" s="3">
        <v>43071</v>
      </c>
      <c r="B45" s="4">
        <v>444</v>
      </c>
      <c r="C45">
        <v>5</v>
      </c>
      <c r="D45">
        <v>4</v>
      </c>
      <c r="E45">
        <f t="shared" si="2"/>
        <v>357.81900000000002</v>
      </c>
      <c r="F45">
        <f t="shared" si="3"/>
        <v>371.80462499999999</v>
      </c>
      <c r="G45">
        <f t="shared" si="0"/>
        <v>1.1941755700322447</v>
      </c>
    </row>
    <row r="46" spans="1:7" ht="15">
      <c r="A46" s="3">
        <v>43078</v>
      </c>
      <c r="B46" s="4">
        <v>458.25</v>
      </c>
      <c r="C46">
        <v>5</v>
      </c>
      <c r="D46">
        <v>5</v>
      </c>
      <c r="E46">
        <f t="shared" si="2"/>
        <v>347.91374999999999</v>
      </c>
      <c r="F46">
        <f t="shared" si="3"/>
        <v>352.86637500000001</v>
      </c>
      <c r="G46">
        <f t="shared" si="0"/>
        <v>1.2986502326836893</v>
      </c>
    </row>
    <row r="47" spans="1:7" ht="15">
      <c r="A47" s="3">
        <v>43085</v>
      </c>
      <c r="B47" s="4">
        <v>387.20249999999999</v>
      </c>
      <c r="C47">
        <v>5</v>
      </c>
      <c r="D47">
        <v>6</v>
      </c>
      <c r="E47">
        <f t="shared" si="2"/>
        <v>337.24725000000001</v>
      </c>
      <c r="F47">
        <f t="shared" si="3"/>
        <v>342.58050000000003</v>
      </c>
      <c r="G47">
        <f t="shared" si="0"/>
        <v>1.1302525975646598</v>
      </c>
    </row>
    <row r="48" spans="1:7" ht="15">
      <c r="A48" s="3">
        <v>43092</v>
      </c>
      <c r="B48" s="4">
        <v>402.27749999999997</v>
      </c>
      <c r="C48">
        <v>5</v>
      </c>
      <c r="D48">
        <v>7</v>
      </c>
      <c r="E48">
        <f t="shared" si="2"/>
        <v>340.80374999999998</v>
      </c>
      <c r="F48">
        <f t="shared" si="3"/>
        <v>339.02549999999997</v>
      </c>
      <c r="G48">
        <f t="shared" si="0"/>
        <v>1.1865700367671459</v>
      </c>
    </row>
    <row r="49" spans="1:7" ht="15">
      <c r="A49" s="3">
        <v>43099</v>
      </c>
      <c r="B49" s="4">
        <v>230.46</v>
      </c>
      <c r="C49">
        <v>5</v>
      </c>
      <c r="D49">
        <v>8</v>
      </c>
      <c r="E49">
        <f t="shared" si="2"/>
        <v>332.12475000000001</v>
      </c>
      <c r="F49">
        <f t="shared" si="3"/>
        <v>336.46424999999999</v>
      </c>
      <c r="G49">
        <f t="shared" si="0"/>
        <v>0.68494646905280432</v>
      </c>
    </row>
    <row r="50" spans="1:7" ht="15">
      <c r="A50" s="3">
        <v>43106</v>
      </c>
      <c r="B50" s="4">
        <v>201.9975</v>
      </c>
      <c r="C50">
        <v>5</v>
      </c>
      <c r="D50">
        <v>9</v>
      </c>
      <c r="E50">
        <f t="shared" si="2"/>
        <v>323.44650000000001</v>
      </c>
      <c r="F50">
        <f t="shared" si="3"/>
        <v>327.78562499999998</v>
      </c>
      <c r="G50">
        <f t="shared" si="0"/>
        <v>0.61624880590782471</v>
      </c>
    </row>
    <row r="51" spans="1:7" ht="15">
      <c r="A51" s="3">
        <v>43113</v>
      </c>
      <c r="B51" s="4">
        <v>210.8475</v>
      </c>
      <c r="C51">
        <v>5</v>
      </c>
      <c r="D51">
        <v>10</v>
      </c>
      <c r="E51">
        <f t="shared" si="2"/>
        <v>317.44875000000002</v>
      </c>
      <c r="F51">
        <f t="shared" si="3"/>
        <v>320.44762500000002</v>
      </c>
      <c r="G51">
        <f t="shared" si="0"/>
        <v>0.6579780393129766</v>
      </c>
    </row>
    <row r="52" spans="1:7" ht="15">
      <c r="A52" s="3">
        <v>43120</v>
      </c>
      <c r="B52" s="4">
        <v>238.33500000000001</v>
      </c>
      <c r="C52">
        <v>6</v>
      </c>
      <c r="D52">
        <v>1</v>
      </c>
      <c r="E52">
        <f t="shared" si="2"/>
        <v>313.14150000000001</v>
      </c>
      <c r="F52">
        <f t="shared" si="3"/>
        <v>315.29512499999998</v>
      </c>
      <c r="G52">
        <f t="shared" si="0"/>
        <v>0.75591083116175684</v>
      </c>
    </row>
    <row r="53" spans="1:7" ht="15">
      <c r="A53" s="3">
        <v>43127</v>
      </c>
      <c r="B53" s="4">
        <v>431.19</v>
      </c>
      <c r="C53">
        <v>6</v>
      </c>
      <c r="D53">
        <v>2</v>
      </c>
      <c r="E53">
        <f t="shared" si="2"/>
        <v>307.38074999999998</v>
      </c>
      <c r="F53">
        <f t="shared" si="3"/>
        <v>310.26112499999999</v>
      </c>
      <c r="G53">
        <f t="shared" si="0"/>
        <v>1.3897648311563364</v>
      </c>
    </row>
    <row r="54" spans="1:7" ht="15">
      <c r="A54" s="3">
        <v>43134</v>
      </c>
      <c r="B54" s="4">
        <v>316.6875</v>
      </c>
      <c r="C54">
        <v>6</v>
      </c>
      <c r="D54">
        <v>3</v>
      </c>
      <c r="E54">
        <f t="shared" si="2"/>
        <v>325.60500000000002</v>
      </c>
      <c r="F54">
        <f t="shared" si="3"/>
        <v>316.49287500000003</v>
      </c>
      <c r="G54">
        <f t="shared" si="0"/>
        <v>1.0006149427534505</v>
      </c>
    </row>
    <row r="55" spans="1:7" ht="15">
      <c r="A55" s="3">
        <v>43141</v>
      </c>
      <c r="B55" s="4">
        <v>357.21749999999997</v>
      </c>
      <c r="C55">
        <v>6</v>
      </c>
      <c r="D55">
        <v>4</v>
      </c>
      <c r="E55">
        <f t="shared" si="2"/>
        <v>435.80024999999995</v>
      </c>
      <c r="F55">
        <f t="shared" si="3"/>
        <v>380.70262500000001</v>
      </c>
      <c r="G55">
        <f t="shared" si="0"/>
        <v>0.93831110305582988</v>
      </c>
    </row>
    <row r="56" spans="1:7" ht="15">
      <c r="A56" s="3">
        <v>43148</v>
      </c>
      <c r="B56" s="4">
        <v>398.27249999999998</v>
      </c>
      <c r="C56">
        <v>6</v>
      </c>
      <c r="D56">
        <v>5</v>
      </c>
      <c r="E56">
        <f t="shared" si="2"/>
        <v>488.77799999999996</v>
      </c>
      <c r="F56">
        <f t="shared" si="3"/>
        <v>462.28912499999996</v>
      </c>
      <c r="G56">
        <f t="shared" si="0"/>
        <v>0.86152253743801566</v>
      </c>
    </row>
    <row r="57" spans="1:7" ht="15">
      <c r="A57" s="3">
        <v>43155</v>
      </c>
      <c r="B57" s="4">
        <v>344.13</v>
      </c>
      <c r="C57">
        <v>6</v>
      </c>
      <c r="D57">
        <v>6</v>
      </c>
      <c r="E57">
        <f t="shared" si="2"/>
        <v>739.59074999999996</v>
      </c>
      <c r="F57">
        <f t="shared" si="3"/>
        <v>614.18437499999993</v>
      </c>
      <c r="G57">
        <f t="shared" si="0"/>
        <v>0.56030406178926329</v>
      </c>
    </row>
    <row r="58" spans="1:7" ht="15">
      <c r="A58" s="3">
        <v>43162</v>
      </c>
      <c r="B58" s="4">
        <v>344.67</v>
      </c>
      <c r="C58">
        <v>6</v>
      </c>
      <c r="D58">
        <v>7</v>
      </c>
      <c r="E58">
        <f t="shared" si="2"/>
        <v>935.66250000000002</v>
      </c>
      <c r="F58">
        <f t="shared" si="3"/>
        <v>837.62662499999999</v>
      </c>
      <c r="G58">
        <f t="shared" si="0"/>
        <v>0.41148405472426336</v>
      </c>
    </row>
    <row r="59" spans="1:7" ht="15">
      <c r="A59" s="3">
        <v>43169</v>
      </c>
      <c r="B59" s="4">
        <v>412.70249999999999</v>
      </c>
      <c r="C59">
        <v>6</v>
      </c>
      <c r="D59">
        <v>8</v>
      </c>
      <c r="E59">
        <f t="shared" si="2"/>
        <v>1061.1622499999999</v>
      </c>
      <c r="F59">
        <f t="shared" si="3"/>
        <v>998.41237499999988</v>
      </c>
      <c r="G59">
        <f t="shared" si="0"/>
        <v>0.41335875869927996</v>
      </c>
    </row>
    <row r="60" spans="1:7" ht="15">
      <c r="A60" s="3">
        <v>43176</v>
      </c>
      <c r="B60" s="4">
        <v>1303.95</v>
      </c>
      <c r="C60">
        <v>6</v>
      </c>
      <c r="D60">
        <v>9</v>
      </c>
      <c r="E60">
        <f t="shared" si="2"/>
        <v>1124.74425</v>
      </c>
      <c r="F60">
        <f t="shared" si="3"/>
        <v>1092.95325</v>
      </c>
      <c r="G60">
        <f t="shared" si="0"/>
        <v>1.193051944353521</v>
      </c>
    </row>
    <row r="61" spans="1:7" ht="15">
      <c r="A61" s="3">
        <v>43183</v>
      </c>
      <c r="B61" s="4">
        <v>740.625</v>
      </c>
      <c r="C61">
        <v>6</v>
      </c>
      <c r="D61">
        <v>10</v>
      </c>
      <c r="E61">
        <f t="shared" si="2"/>
        <v>1121.1375</v>
      </c>
      <c r="F61">
        <f t="shared" si="3"/>
        <v>1122.940875</v>
      </c>
      <c r="G61">
        <f t="shared" si="0"/>
        <v>0.65954051231771216</v>
      </c>
    </row>
    <row r="62" spans="1:7" ht="15">
      <c r="A62" s="3">
        <v>43190</v>
      </c>
      <c r="B62" s="4">
        <v>2746.4625000000001</v>
      </c>
      <c r="C62">
        <v>7</v>
      </c>
      <c r="D62">
        <v>1</v>
      </c>
      <c r="E62">
        <f t="shared" si="2"/>
        <v>1103.37825</v>
      </c>
      <c r="F62">
        <f t="shared" si="3"/>
        <v>1112.257875</v>
      </c>
      <c r="G62">
        <f t="shared" si="0"/>
        <v>2.4692677496214626</v>
      </c>
    </row>
    <row r="63" spans="1:7" ht="15">
      <c r="A63" s="3">
        <v>43197</v>
      </c>
      <c r="B63" s="4">
        <v>2391.9074999999998</v>
      </c>
      <c r="C63">
        <v>7</v>
      </c>
      <c r="D63">
        <v>2</v>
      </c>
      <c r="E63">
        <f t="shared" si="2"/>
        <v>1117.8097499999999</v>
      </c>
      <c r="F63">
        <f t="shared" si="3"/>
        <v>1110.5940000000001</v>
      </c>
      <c r="G63">
        <f t="shared" si="0"/>
        <v>2.1537190908648882</v>
      </c>
    </row>
    <row r="64" spans="1:7" ht="15">
      <c r="A64" s="3">
        <v>43204</v>
      </c>
      <c r="B64" s="4">
        <v>1571.6849999999999</v>
      </c>
      <c r="C64">
        <v>7</v>
      </c>
      <c r="D64">
        <v>3</v>
      </c>
      <c r="E64">
        <f t="shared" si="2"/>
        <v>1169.5282500000001</v>
      </c>
      <c r="F64">
        <f t="shared" si="3"/>
        <v>1143.6689999999999</v>
      </c>
      <c r="G64">
        <f t="shared" si="0"/>
        <v>1.3742481434750791</v>
      </c>
    </row>
    <row r="65" spans="1:7" ht="15">
      <c r="A65" s="3">
        <v>43211</v>
      </c>
      <c r="B65" s="4">
        <v>993.03749999999991</v>
      </c>
      <c r="C65">
        <v>7</v>
      </c>
      <c r="D65">
        <v>4</v>
      </c>
      <c r="E65">
        <f t="shared" si="2"/>
        <v>1117.2135000000003</v>
      </c>
      <c r="F65">
        <f t="shared" si="3"/>
        <v>1143.3708750000001</v>
      </c>
      <c r="G65">
        <f t="shared" si="0"/>
        <v>0.86851740035795455</v>
      </c>
    </row>
    <row r="66" spans="1:7" ht="15">
      <c r="A66" s="3">
        <v>43218</v>
      </c>
      <c r="B66" s="4">
        <v>362.20499999999998</v>
      </c>
      <c r="C66">
        <v>7</v>
      </c>
      <c r="D66">
        <v>5</v>
      </c>
      <c r="E66">
        <f t="shared" si="2"/>
        <v>1102.6680000000001</v>
      </c>
      <c r="F66">
        <f t="shared" si="3"/>
        <v>1109.9407500000002</v>
      </c>
      <c r="G66">
        <f t="shared" si="0"/>
        <v>0.32632822968253028</v>
      </c>
    </row>
    <row r="67" spans="1:7" ht="15">
      <c r="A67" s="3">
        <v>43225</v>
      </c>
      <c r="B67" s="4">
        <v>166.53749999999999</v>
      </c>
      <c r="C67">
        <v>7</v>
      </c>
      <c r="D67">
        <v>6</v>
      </c>
      <c r="E67">
        <f t="shared" si="2"/>
        <v>897.41924999999992</v>
      </c>
      <c r="F67">
        <f t="shared" si="3"/>
        <v>1000.043625</v>
      </c>
      <c r="G67">
        <f t="shared" ref="G67:G130" si="4">B67/F67</f>
        <v>0.16653023511849294</v>
      </c>
    </row>
    <row r="68" spans="1:7" ht="15">
      <c r="A68" s="3">
        <v>43232</v>
      </c>
      <c r="B68" s="4">
        <v>488.98500000000001</v>
      </c>
      <c r="C68">
        <v>7</v>
      </c>
      <c r="D68">
        <v>7</v>
      </c>
      <c r="E68">
        <f t="shared" si="2"/>
        <v>719.5575</v>
      </c>
      <c r="F68">
        <f t="shared" si="3"/>
        <v>808.48837499999991</v>
      </c>
      <c r="G68">
        <f t="shared" si="4"/>
        <v>0.604813891108824</v>
      </c>
    </row>
    <row r="69" spans="1:7" ht="15">
      <c r="A69" s="3">
        <v>43239</v>
      </c>
      <c r="B69" s="4">
        <v>929.88749999999993</v>
      </c>
      <c r="C69">
        <v>7</v>
      </c>
      <c r="D69">
        <v>8</v>
      </c>
      <c r="E69">
        <f t="shared" si="2"/>
        <v>638.09850000000006</v>
      </c>
      <c r="F69">
        <f t="shared" si="3"/>
        <v>678.82799999999997</v>
      </c>
      <c r="G69">
        <f t="shared" si="4"/>
        <v>1.3698425816259789</v>
      </c>
    </row>
    <row r="70" spans="1:7" ht="15">
      <c r="A70" s="3">
        <v>43246</v>
      </c>
      <c r="B70" s="4">
        <v>780.80250000000001</v>
      </c>
      <c r="C70">
        <v>7</v>
      </c>
      <c r="D70">
        <v>9</v>
      </c>
      <c r="E70">
        <f t="shared" si="2"/>
        <v>604.74374999999986</v>
      </c>
      <c r="F70">
        <f t="shared" si="3"/>
        <v>621.42112499999996</v>
      </c>
      <c r="G70">
        <f t="shared" si="4"/>
        <v>1.2564788491862102</v>
      </c>
    </row>
    <row r="71" spans="1:7" ht="15">
      <c r="A71" s="3">
        <v>43253</v>
      </c>
      <c r="B71" s="4">
        <v>595.16999999999996</v>
      </c>
      <c r="C71">
        <v>7</v>
      </c>
      <c r="D71">
        <v>10</v>
      </c>
      <c r="E71">
        <f t="shared" ref="E71:E134" si="5">AVERAGE(B67:B76)</f>
        <v>632.71499999999992</v>
      </c>
      <c r="F71">
        <f t="shared" si="3"/>
        <v>618.72937499999989</v>
      </c>
      <c r="G71">
        <f t="shared" si="4"/>
        <v>0.96192297319001552</v>
      </c>
    </row>
    <row r="72" spans="1:7" ht="15">
      <c r="A72" s="3">
        <v>43260</v>
      </c>
      <c r="B72" s="4">
        <v>693.97499999999991</v>
      </c>
      <c r="C72">
        <v>8</v>
      </c>
      <c r="D72">
        <v>1</v>
      </c>
      <c r="E72">
        <f t="shared" si="5"/>
        <v>876.40200000000004</v>
      </c>
      <c r="F72">
        <f t="shared" ref="F72:F135" si="6">AVERAGE(E71:E72)</f>
        <v>754.55849999999998</v>
      </c>
      <c r="G72">
        <f t="shared" si="4"/>
        <v>0.91971000260417179</v>
      </c>
    </row>
    <row r="73" spans="1:7" ht="15">
      <c r="A73" s="3">
        <v>43267</v>
      </c>
      <c r="B73" s="4">
        <v>613.29</v>
      </c>
      <c r="C73">
        <v>8</v>
      </c>
      <c r="D73">
        <v>2</v>
      </c>
      <c r="E73">
        <f t="shared" si="5"/>
        <v>1318.5037500000003</v>
      </c>
      <c r="F73">
        <f t="shared" si="6"/>
        <v>1097.4528750000002</v>
      </c>
      <c r="G73">
        <f t="shared" si="4"/>
        <v>0.55883037346820008</v>
      </c>
    </row>
    <row r="74" spans="1:7" ht="15">
      <c r="A74" s="3">
        <v>43274</v>
      </c>
      <c r="B74" s="4">
        <v>757.09500000000003</v>
      </c>
      <c r="C74">
        <v>8</v>
      </c>
      <c r="D74">
        <v>3</v>
      </c>
      <c r="E74">
        <f t="shared" si="5"/>
        <v>1297.095</v>
      </c>
      <c r="F74">
        <f t="shared" si="6"/>
        <v>1307.7993750000001</v>
      </c>
      <c r="G74">
        <f t="shared" si="4"/>
        <v>0.57890760194009117</v>
      </c>
    </row>
    <row r="75" spans="1:7" ht="15">
      <c r="A75" s="3">
        <v>43281</v>
      </c>
      <c r="B75" s="4">
        <v>659.49</v>
      </c>
      <c r="C75">
        <v>8</v>
      </c>
      <c r="D75">
        <v>4</v>
      </c>
      <c r="E75">
        <f t="shared" si="5"/>
        <v>1292.59275</v>
      </c>
      <c r="F75">
        <f t="shared" si="6"/>
        <v>1294.843875</v>
      </c>
      <c r="G75">
        <f t="shared" si="4"/>
        <v>0.50932009081017582</v>
      </c>
    </row>
    <row r="76" spans="1:7" ht="15">
      <c r="A76" s="3">
        <v>43288</v>
      </c>
      <c r="B76" s="4">
        <v>641.91750000000002</v>
      </c>
      <c r="C76">
        <v>8</v>
      </c>
      <c r="D76">
        <v>5</v>
      </c>
      <c r="E76">
        <f t="shared" si="5"/>
        <v>1334.1982500000001</v>
      </c>
      <c r="F76">
        <f t="shared" si="6"/>
        <v>1313.3955000000001</v>
      </c>
      <c r="G76">
        <f t="shared" si="4"/>
        <v>0.488746535221112</v>
      </c>
    </row>
    <row r="77" spans="1:7" ht="15">
      <c r="A77" s="3">
        <v>43295</v>
      </c>
      <c r="B77" s="4">
        <v>2603.4074999999998</v>
      </c>
      <c r="C77">
        <v>8</v>
      </c>
      <c r="D77">
        <v>6</v>
      </c>
      <c r="E77">
        <f t="shared" si="5"/>
        <v>1345.2622500000002</v>
      </c>
      <c r="F77">
        <f t="shared" si="6"/>
        <v>1339.7302500000001</v>
      </c>
      <c r="G77">
        <f t="shared" si="4"/>
        <v>1.943232602234666</v>
      </c>
    </row>
    <row r="78" spans="1:7" ht="15">
      <c r="A78" s="3">
        <v>43302</v>
      </c>
      <c r="B78" s="4">
        <v>4910.0025000000014</v>
      </c>
      <c r="C78">
        <v>8</v>
      </c>
      <c r="D78">
        <v>7</v>
      </c>
      <c r="E78">
        <f t="shared" si="5"/>
        <v>1352.3010000000002</v>
      </c>
      <c r="F78">
        <f t="shared" si="6"/>
        <v>1348.7816250000001</v>
      </c>
      <c r="G78">
        <f t="shared" si="4"/>
        <v>3.6403242815529913</v>
      </c>
    </row>
    <row r="79" spans="1:7" ht="15">
      <c r="A79" s="3">
        <v>43309</v>
      </c>
      <c r="B79" s="4">
        <v>715.8</v>
      </c>
      <c r="C79">
        <v>8</v>
      </c>
      <c r="D79">
        <v>8</v>
      </c>
      <c r="E79">
        <f t="shared" si="5"/>
        <v>1336.7925</v>
      </c>
      <c r="F79">
        <f t="shared" si="6"/>
        <v>1344.54675</v>
      </c>
      <c r="G79">
        <f t="shared" si="4"/>
        <v>0.53237271221696081</v>
      </c>
    </row>
    <row r="80" spans="1:7" ht="15">
      <c r="A80" s="3">
        <v>43316</v>
      </c>
      <c r="B80" s="4">
        <v>735.78</v>
      </c>
      <c r="C80">
        <v>8</v>
      </c>
      <c r="D80">
        <v>9</v>
      </c>
      <c r="E80">
        <f t="shared" si="5"/>
        <v>1328.5522500000002</v>
      </c>
      <c r="F80">
        <f t="shared" si="6"/>
        <v>1332.6723750000001</v>
      </c>
      <c r="G80">
        <f t="shared" si="4"/>
        <v>0.55210869062998313</v>
      </c>
    </row>
    <row r="81" spans="1:7" ht="15">
      <c r="A81" s="3">
        <v>43323</v>
      </c>
      <c r="B81" s="4">
        <v>1011.225</v>
      </c>
      <c r="C81">
        <v>8</v>
      </c>
      <c r="D81">
        <v>10</v>
      </c>
      <c r="E81">
        <f t="shared" si="5"/>
        <v>1306.7752500000001</v>
      </c>
      <c r="F81">
        <f t="shared" si="6"/>
        <v>1317.6637500000002</v>
      </c>
      <c r="G81">
        <f t="shared" si="4"/>
        <v>0.767437823192753</v>
      </c>
    </row>
    <row r="82" spans="1:7" ht="15">
      <c r="A82" s="3">
        <v>43330</v>
      </c>
      <c r="B82" s="4">
        <v>804.61500000000001</v>
      </c>
      <c r="C82">
        <v>9</v>
      </c>
      <c r="D82">
        <v>1</v>
      </c>
      <c r="E82">
        <f t="shared" si="5"/>
        <v>1099.3875000000003</v>
      </c>
      <c r="F82">
        <f t="shared" si="6"/>
        <v>1203.0813750000002</v>
      </c>
      <c r="G82">
        <f t="shared" si="4"/>
        <v>0.66879515942967682</v>
      </c>
    </row>
    <row r="83" spans="1:7" ht="15">
      <c r="A83" s="3">
        <v>43337</v>
      </c>
      <c r="B83" s="4">
        <v>683.67750000000001</v>
      </c>
      <c r="C83">
        <v>9</v>
      </c>
      <c r="D83">
        <v>2</v>
      </c>
      <c r="E83">
        <f t="shared" si="5"/>
        <v>651.03075000000001</v>
      </c>
      <c r="F83">
        <f t="shared" si="6"/>
        <v>875.20912500000009</v>
      </c>
      <c r="G83">
        <f t="shared" si="4"/>
        <v>0.78115901728058412</v>
      </c>
    </row>
    <row r="84" spans="1:7" ht="15">
      <c r="A84" s="3">
        <v>43344</v>
      </c>
      <c r="B84" s="4">
        <v>602.01</v>
      </c>
      <c r="C84">
        <v>9</v>
      </c>
      <c r="D84">
        <v>3</v>
      </c>
      <c r="E84">
        <f t="shared" si="5"/>
        <v>617.58975000000009</v>
      </c>
      <c r="F84">
        <f t="shared" si="6"/>
        <v>634.31025</v>
      </c>
      <c r="G84">
        <f t="shared" si="4"/>
        <v>0.94907815221336878</v>
      </c>
    </row>
    <row r="85" spans="1:7" ht="15">
      <c r="A85" s="3">
        <v>43351</v>
      </c>
      <c r="B85" s="4">
        <v>577.08750000000009</v>
      </c>
      <c r="C85">
        <v>9</v>
      </c>
      <c r="D85">
        <v>4</v>
      </c>
      <c r="E85">
        <f t="shared" si="5"/>
        <v>569.39774999999997</v>
      </c>
      <c r="F85">
        <f t="shared" si="6"/>
        <v>593.49375000000009</v>
      </c>
      <c r="G85">
        <f t="shared" si="4"/>
        <v>0.97235649069598462</v>
      </c>
    </row>
    <row r="86" spans="1:7" ht="15">
      <c r="A86" s="3">
        <v>43358</v>
      </c>
      <c r="B86" s="4">
        <v>424.14749999999998</v>
      </c>
      <c r="C86">
        <v>9</v>
      </c>
      <c r="D86">
        <v>5</v>
      </c>
      <c r="E86">
        <f t="shared" si="5"/>
        <v>491.36624999999992</v>
      </c>
      <c r="F86">
        <f t="shared" si="6"/>
        <v>530.38199999999995</v>
      </c>
      <c r="G86">
        <f t="shared" si="4"/>
        <v>0.79970191296084714</v>
      </c>
    </row>
    <row r="87" spans="1:7" ht="15">
      <c r="A87" s="3">
        <v>43365</v>
      </c>
      <c r="B87" s="4">
        <v>529.53</v>
      </c>
      <c r="C87">
        <v>9</v>
      </c>
      <c r="D87">
        <v>6</v>
      </c>
      <c r="E87">
        <f t="shared" si="5"/>
        <v>435.53550000000007</v>
      </c>
      <c r="F87">
        <f t="shared" si="6"/>
        <v>463.450875</v>
      </c>
      <c r="G87">
        <f t="shared" si="4"/>
        <v>1.1425806456833207</v>
      </c>
    </row>
    <row r="88" spans="1:7" ht="15">
      <c r="A88" s="3">
        <v>43372</v>
      </c>
      <c r="B88" s="4">
        <v>426.43500000000012</v>
      </c>
      <c r="C88">
        <v>9</v>
      </c>
      <c r="D88">
        <v>7</v>
      </c>
      <c r="E88">
        <f t="shared" si="5"/>
        <v>393.37949999999995</v>
      </c>
      <c r="F88">
        <f t="shared" si="6"/>
        <v>414.45749999999998</v>
      </c>
      <c r="G88">
        <f t="shared" si="4"/>
        <v>1.0288992236839727</v>
      </c>
    </row>
    <row r="89" spans="1:7" ht="15">
      <c r="A89" s="3">
        <v>43379</v>
      </c>
      <c r="B89" s="4">
        <v>381.39</v>
      </c>
      <c r="C89">
        <v>9</v>
      </c>
      <c r="D89">
        <v>8</v>
      </c>
      <c r="E89">
        <f t="shared" si="5"/>
        <v>354.12524999999999</v>
      </c>
      <c r="F89">
        <f t="shared" si="6"/>
        <v>373.75237499999997</v>
      </c>
      <c r="G89">
        <f t="shared" si="4"/>
        <v>1.0204349872024225</v>
      </c>
    </row>
    <row r="90" spans="1:7" ht="15">
      <c r="A90" s="3">
        <v>43386</v>
      </c>
      <c r="B90" s="4">
        <v>253.86</v>
      </c>
      <c r="C90">
        <v>9</v>
      </c>
      <c r="D90">
        <v>9</v>
      </c>
      <c r="E90">
        <f t="shared" si="5"/>
        <v>314.57775000000004</v>
      </c>
      <c r="F90">
        <f t="shared" si="6"/>
        <v>334.35149999999999</v>
      </c>
      <c r="G90">
        <f t="shared" si="4"/>
        <v>0.75926083777102849</v>
      </c>
    </row>
    <row r="91" spans="1:7" ht="15">
      <c r="A91" s="3">
        <v>43393</v>
      </c>
      <c r="B91" s="4">
        <v>230.91</v>
      </c>
      <c r="C91">
        <v>9</v>
      </c>
      <c r="D91">
        <v>10</v>
      </c>
      <c r="E91">
        <f t="shared" si="5"/>
        <v>291.05100000000004</v>
      </c>
      <c r="F91">
        <f t="shared" si="6"/>
        <v>302.81437500000004</v>
      </c>
      <c r="G91">
        <f t="shared" si="4"/>
        <v>0.76254636194203118</v>
      </c>
    </row>
    <row r="92" spans="1:7" ht="15">
      <c r="A92" s="3">
        <v>43400</v>
      </c>
      <c r="B92" s="4">
        <v>246.3075</v>
      </c>
      <c r="C92">
        <v>10</v>
      </c>
      <c r="D92">
        <v>1</v>
      </c>
      <c r="E92">
        <f t="shared" si="5"/>
        <v>259.30425000000002</v>
      </c>
      <c r="F92">
        <f t="shared" si="6"/>
        <v>275.17762500000003</v>
      </c>
      <c r="G92">
        <f t="shared" si="4"/>
        <v>0.89508549250688518</v>
      </c>
    </row>
    <row r="93" spans="1:7" ht="15">
      <c r="A93" s="3">
        <v>43407</v>
      </c>
      <c r="B93" s="4">
        <v>262.11750000000001</v>
      </c>
      <c r="C93">
        <v>10</v>
      </c>
      <c r="D93">
        <v>2</v>
      </c>
      <c r="E93">
        <f t="shared" si="5"/>
        <v>238.9785</v>
      </c>
      <c r="F93">
        <f t="shared" si="6"/>
        <v>249.14137500000001</v>
      </c>
      <c r="G93">
        <f t="shared" si="4"/>
        <v>1.0520833803698804</v>
      </c>
    </row>
    <row r="94" spans="1:7" ht="15">
      <c r="A94" s="3">
        <v>43414</v>
      </c>
      <c r="B94" s="4">
        <v>209.4675</v>
      </c>
      <c r="C94">
        <v>10</v>
      </c>
      <c r="D94">
        <v>3</v>
      </c>
      <c r="E94">
        <f t="shared" si="5"/>
        <v>224.92949999999996</v>
      </c>
      <c r="F94">
        <f t="shared" si="6"/>
        <v>231.95399999999998</v>
      </c>
      <c r="G94">
        <f t="shared" si="4"/>
        <v>0.90305620942083353</v>
      </c>
    </row>
    <row r="95" spans="1:7" ht="15">
      <c r="A95" s="3">
        <v>43421</v>
      </c>
      <c r="B95" s="4">
        <v>181.61250000000001</v>
      </c>
      <c r="C95">
        <v>10</v>
      </c>
      <c r="D95">
        <v>4</v>
      </c>
      <c r="E95">
        <f t="shared" si="5"/>
        <v>229.62074999999999</v>
      </c>
      <c r="F95">
        <f t="shared" si="6"/>
        <v>227.27512499999997</v>
      </c>
      <c r="G95">
        <f t="shared" si="4"/>
        <v>0.79908656963669045</v>
      </c>
    </row>
    <row r="96" spans="1:7" ht="15">
      <c r="A96" s="3">
        <v>43428</v>
      </c>
      <c r="B96" s="4">
        <v>188.88</v>
      </c>
      <c r="C96">
        <v>10</v>
      </c>
      <c r="D96">
        <v>5</v>
      </c>
      <c r="E96">
        <f t="shared" si="5"/>
        <v>227.79974999999999</v>
      </c>
      <c r="F96">
        <f t="shared" si="6"/>
        <v>228.71024999999997</v>
      </c>
      <c r="G96">
        <f t="shared" si="4"/>
        <v>0.8258484261199488</v>
      </c>
    </row>
    <row r="97" spans="1:7" ht="15">
      <c r="A97" s="3">
        <v>43435</v>
      </c>
      <c r="B97" s="4">
        <v>212.0625</v>
      </c>
      <c r="C97">
        <v>10</v>
      </c>
      <c r="D97">
        <v>6</v>
      </c>
      <c r="E97">
        <f t="shared" si="5"/>
        <v>222.792</v>
      </c>
      <c r="F97">
        <f t="shared" si="6"/>
        <v>225.295875</v>
      </c>
      <c r="G97">
        <f t="shared" si="4"/>
        <v>0.94126224015419724</v>
      </c>
    </row>
    <row r="98" spans="1:7" ht="15">
      <c r="A98" s="3">
        <v>43442</v>
      </c>
      <c r="B98" s="4">
        <v>223.17750000000001</v>
      </c>
      <c r="C98">
        <v>10</v>
      </c>
      <c r="D98">
        <v>7</v>
      </c>
      <c r="E98">
        <f t="shared" si="5"/>
        <v>217.26450000000006</v>
      </c>
      <c r="F98">
        <f t="shared" si="6"/>
        <v>220.02825000000001</v>
      </c>
      <c r="G98">
        <f t="shared" si="4"/>
        <v>1.0143129348163247</v>
      </c>
    </row>
    <row r="99" spans="1:7" ht="15">
      <c r="A99" s="3">
        <v>43449</v>
      </c>
      <c r="B99" s="4">
        <v>240.9</v>
      </c>
      <c r="C99">
        <v>10</v>
      </c>
      <c r="D99">
        <v>8</v>
      </c>
      <c r="E99">
        <f t="shared" si="5"/>
        <v>229.49250000000001</v>
      </c>
      <c r="F99">
        <f t="shared" si="6"/>
        <v>223.37850000000003</v>
      </c>
      <c r="G99">
        <f t="shared" si="4"/>
        <v>1.0784386142802462</v>
      </c>
    </row>
    <row r="100" spans="1:7" ht="15">
      <c r="A100" s="3">
        <v>43456</v>
      </c>
      <c r="B100" s="4">
        <v>300.77249999999998</v>
      </c>
      <c r="C100">
        <v>10</v>
      </c>
      <c r="D100">
        <v>9</v>
      </c>
      <c r="E100">
        <f t="shared" si="5"/>
        <v>254.45025000000001</v>
      </c>
      <c r="F100">
        <f t="shared" si="6"/>
        <v>241.97137500000002</v>
      </c>
      <c r="G100">
        <f t="shared" si="4"/>
        <v>1.2430085996742382</v>
      </c>
    </row>
    <row r="101" spans="1:7" ht="15">
      <c r="A101" s="3">
        <v>43463</v>
      </c>
      <c r="B101" s="4">
        <v>212.7</v>
      </c>
      <c r="C101">
        <v>10</v>
      </c>
      <c r="D101">
        <v>10</v>
      </c>
      <c r="E101">
        <f t="shared" si="5"/>
        <v>264.57599999999996</v>
      </c>
      <c r="F101">
        <f t="shared" si="6"/>
        <v>259.513125</v>
      </c>
      <c r="G101">
        <f t="shared" si="4"/>
        <v>0.81961172484050659</v>
      </c>
    </row>
    <row r="102" spans="1:7" ht="15">
      <c r="A102" s="3">
        <v>43470</v>
      </c>
      <c r="B102" s="4">
        <v>196.23</v>
      </c>
      <c r="C102">
        <v>11</v>
      </c>
      <c r="D102">
        <v>1</v>
      </c>
      <c r="E102">
        <f t="shared" si="5"/>
        <v>271.49775</v>
      </c>
      <c r="F102">
        <f t="shared" si="6"/>
        <v>268.03687500000001</v>
      </c>
      <c r="G102">
        <f t="shared" si="4"/>
        <v>0.73210076038977845</v>
      </c>
    </row>
    <row r="103" spans="1:7" ht="15">
      <c r="A103" s="3">
        <v>43477</v>
      </c>
      <c r="B103" s="4">
        <v>206.8425</v>
      </c>
      <c r="C103">
        <v>11</v>
      </c>
      <c r="D103">
        <v>2</v>
      </c>
      <c r="E103">
        <f t="shared" si="5"/>
        <v>278.9174999999999</v>
      </c>
      <c r="F103">
        <f t="shared" si="6"/>
        <v>275.20762499999995</v>
      </c>
      <c r="G103">
        <f t="shared" si="4"/>
        <v>0.75158709719616246</v>
      </c>
    </row>
    <row r="104" spans="1:7" ht="15">
      <c r="A104" s="3">
        <v>43484</v>
      </c>
      <c r="B104" s="4">
        <v>331.7475</v>
      </c>
      <c r="C104">
        <v>11</v>
      </c>
      <c r="D104">
        <v>3</v>
      </c>
      <c r="E104">
        <f t="shared" si="5"/>
        <v>285.34349999999995</v>
      </c>
      <c r="F104">
        <f t="shared" si="6"/>
        <v>282.13049999999993</v>
      </c>
      <c r="G104">
        <f t="shared" si="4"/>
        <v>1.1758654239793291</v>
      </c>
    </row>
    <row r="105" spans="1:7" ht="15">
      <c r="A105" s="3">
        <v>43491</v>
      </c>
      <c r="B105" s="4">
        <v>431.18999999999988</v>
      </c>
      <c r="C105">
        <v>11</v>
      </c>
      <c r="D105">
        <v>4</v>
      </c>
      <c r="E105">
        <f t="shared" si="5"/>
        <v>288.67349999999999</v>
      </c>
      <c r="F105">
        <f t="shared" si="6"/>
        <v>287.00849999999997</v>
      </c>
      <c r="G105">
        <f t="shared" si="4"/>
        <v>1.5023596862113837</v>
      </c>
    </row>
    <row r="106" spans="1:7" ht="15">
      <c r="A106" s="3">
        <v>43498</v>
      </c>
      <c r="B106" s="4">
        <v>290.13749999999999</v>
      </c>
      <c r="C106">
        <v>11</v>
      </c>
      <c r="D106">
        <v>5</v>
      </c>
      <c r="E106">
        <f t="shared" si="5"/>
        <v>303.80024999999995</v>
      </c>
      <c r="F106">
        <f t="shared" si="6"/>
        <v>296.23687499999994</v>
      </c>
      <c r="G106">
        <f t="shared" si="4"/>
        <v>0.97941048021114874</v>
      </c>
    </row>
    <row r="107" spans="1:7" ht="15">
      <c r="A107" s="3">
        <v>43505</v>
      </c>
      <c r="B107" s="4">
        <v>281.27999999999997</v>
      </c>
      <c r="C107">
        <v>11</v>
      </c>
      <c r="D107">
        <v>6</v>
      </c>
      <c r="E107">
        <f t="shared" si="5"/>
        <v>321.26625000000001</v>
      </c>
      <c r="F107">
        <f t="shared" si="6"/>
        <v>312.53324999999995</v>
      </c>
      <c r="G107">
        <f t="shared" si="4"/>
        <v>0.90000023997446676</v>
      </c>
    </row>
    <row r="108" spans="1:7" ht="15">
      <c r="A108" s="3">
        <v>43512</v>
      </c>
      <c r="B108" s="4">
        <v>297.375</v>
      </c>
      <c r="C108">
        <v>11</v>
      </c>
      <c r="D108">
        <v>7</v>
      </c>
      <c r="E108">
        <f t="shared" si="5"/>
        <v>338.01224999999994</v>
      </c>
      <c r="F108">
        <f t="shared" si="6"/>
        <v>329.63924999999995</v>
      </c>
      <c r="G108">
        <f t="shared" si="4"/>
        <v>0.90212254760317545</v>
      </c>
    </row>
    <row r="109" spans="1:7" ht="15">
      <c r="A109" s="3">
        <v>43519</v>
      </c>
      <c r="B109" s="4">
        <v>305.16000000000003</v>
      </c>
      <c r="C109">
        <v>11</v>
      </c>
      <c r="D109">
        <v>8</v>
      </c>
      <c r="E109">
        <f t="shared" si="5"/>
        <v>339.59775000000002</v>
      </c>
      <c r="F109">
        <f t="shared" si="6"/>
        <v>338.80499999999995</v>
      </c>
      <c r="G109">
        <f t="shared" si="4"/>
        <v>0.90069509009607318</v>
      </c>
    </row>
    <row r="110" spans="1:7" ht="15">
      <c r="A110" s="3">
        <v>43526</v>
      </c>
      <c r="B110" s="4">
        <v>334.07249999999999</v>
      </c>
      <c r="C110">
        <v>11</v>
      </c>
      <c r="D110">
        <v>9</v>
      </c>
      <c r="E110">
        <f t="shared" si="5"/>
        <v>330.81075000000004</v>
      </c>
      <c r="F110">
        <f t="shared" si="6"/>
        <v>335.20425</v>
      </c>
      <c r="G110">
        <f t="shared" si="4"/>
        <v>0.99662370032599523</v>
      </c>
    </row>
    <row r="111" spans="1:7" ht="15">
      <c r="A111" s="3">
        <v>43533</v>
      </c>
      <c r="B111" s="4">
        <v>363.96749999999997</v>
      </c>
      <c r="C111">
        <v>11</v>
      </c>
      <c r="D111">
        <v>10</v>
      </c>
      <c r="E111">
        <f t="shared" si="5"/>
        <v>338.82900000000001</v>
      </c>
      <c r="F111">
        <f t="shared" si="6"/>
        <v>334.81987500000002</v>
      </c>
      <c r="G111">
        <f t="shared" si="4"/>
        <v>1.0870546439335478</v>
      </c>
    </row>
    <row r="112" spans="1:7" ht="15">
      <c r="A112" s="3">
        <v>43540</v>
      </c>
      <c r="B112" s="4">
        <v>370.89</v>
      </c>
      <c r="C112">
        <v>12</v>
      </c>
      <c r="D112">
        <v>1</v>
      </c>
      <c r="E112">
        <f t="shared" si="5"/>
        <v>348.74700000000007</v>
      </c>
      <c r="F112">
        <f t="shared" si="6"/>
        <v>343.78800000000001</v>
      </c>
      <c r="G112">
        <f t="shared" si="4"/>
        <v>1.0788334671367237</v>
      </c>
    </row>
    <row r="113" spans="1:7" ht="15">
      <c r="A113" s="3">
        <v>43547</v>
      </c>
      <c r="B113" s="4">
        <v>374.30250000000001</v>
      </c>
      <c r="C113">
        <v>12</v>
      </c>
      <c r="D113">
        <v>2</v>
      </c>
      <c r="E113">
        <f t="shared" si="5"/>
        <v>356.45850000000007</v>
      </c>
      <c r="F113">
        <f t="shared" si="6"/>
        <v>352.60275000000007</v>
      </c>
      <c r="G113">
        <f t="shared" si="4"/>
        <v>1.0615416357359662</v>
      </c>
    </row>
    <row r="114" spans="1:7" ht="15">
      <c r="A114" s="3">
        <v>43554</v>
      </c>
      <c r="B114" s="4">
        <v>347.60250000000002</v>
      </c>
      <c r="C114">
        <v>12</v>
      </c>
      <c r="D114">
        <v>3</v>
      </c>
      <c r="E114">
        <f t="shared" si="5"/>
        <v>356.52600000000001</v>
      </c>
      <c r="F114">
        <f t="shared" si="6"/>
        <v>356.49225000000001</v>
      </c>
      <c r="G114">
        <f t="shared" si="4"/>
        <v>0.97506327276399418</v>
      </c>
    </row>
    <row r="115" spans="1:7" ht="15">
      <c r="A115" s="3">
        <v>43561</v>
      </c>
      <c r="B115" s="4">
        <v>343.32</v>
      </c>
      <c r="C115">
        <v>12</v>
      </c>
      <c r="D115">
        <v>4</v>
      </c>
      <c r="E115">
        <f t="shared" si="5"/>
        <v>353.07299999999998</v>
      </c>
      <c r="F115">
        <f t="shared" si="6"/>
        <v>354.79949999999997</v>
      </c>
      <c r="G115">
        <f t="shared" si="4"/>
        <v>0.9676451066024615</v>
      </c>
    </row>
    <row r="116" spans="1:7" ht="15">
      <c r="A116" s="3">
        <v>43568</v>
      </c>
      <c r="B116" s="4">
        <v>370.32</v>
      </c>
      <c r="C116">
        <v>12</v>
      </c>
      <c r="D116">
        <v>5</v>
      </c>
      <c r="E116">
        <f t="shared" si="5"/>
        <v>348.72900000000004</v>
      </c>
      <c r="F116">
        <f t="shared" si="6"/>
        <v>350.90100000000001</v>
      </c>
      <c r="G116">
        <f t="shared" si="4"/>
        <v>1.0553403951541886</v>
      </c>
    </row>
    <row r="117" spans="1:7" ht="15">
      <c r="A117" s="3">
        <v>43575</v>
      </c>
      <c r="B117" s="4">
        <v>380.46</v>
      </c>
      <c r="C117">
        <v>12</v>
      </c>
      <c r="D117">
        <v>6</v>
      </c>
      <c r="E117">
        <f t="shared" si="5"/>
        <v>346.19549999999998</v>
      </c>
      <c r="F117">
        <f t="shared" si="6"/>
        <v>347.46225000000004</v>
      </c>
      <c r="G117">
        <f t="shared" si="4"/>
        <v>1.0949678706104042</v>
      </c>
    </row>
    <row r="118" spans="1:7" ht="15">
      <c r="A118" s="3">
        <v>43582</v>
      </c>
      <c r="B118" s="4">
        <v>374.49</v>
      </c>
      <c r="C118">
        <v>12</v>
      </c>
      <c r="D118">
        <v>7</v>
      </c>
      <c r="E118">
        <f t="shared" si="5"/>
        <v>340.30125000000004</v>
      </c>
      <c r="F118">
        <f t="shared" si="6"/>
        <v>343.24837500000001</v>
      </c>
      <c r="G118">
        <f t="shared" si="4"/>
        <v>1.0910175466963246</v>
      </c>
    </row>
    <row r="119" spans="1:7" ht="15">
      <c r="A119" s="3">
        <v>43589</v>
      </c>
      <c r="B119" s="4">
        <v>305.83499999999998</v>
      </c>
      <c r="C119">
        <v>12</v>
      </c>
      <c r="D119">
        <v>8</v>
      </c>
      <c r="E119">
        <f t="shared" si="5"/>
        <v>339.10424999999998</v>
      </c>
      <c r="F119">
        <f t="shared" si="6"/>
        <v>339.70275000000004</v>
      </c>
      <c r="G119">
        <f t="shared" si="4"/>
        <v>0.90030180797770976</v>
      </c>
    </row>
    <row r="120" spans="1:7" ht="15">
      <c r="A120" s="3">
        <v>43596</v>
      </c>
      <c r="B120" s="4">
        <v>299.54250000000002</v>
      </c>
      <c r="C120">
        <v>12</v>
      </c>
      <c r="D120">
        <v>9</v>
      </c>
      <c r="E120">
        <f t="shared" si="5"/>
        <v>337.88100000000003</v>
      </c>
      <c r="F120">
        <f t="shared" si="6"/>
        <v>338.49262499999998</v>
      </c>
      <c r="G120">
        <f t="shared" si="4"/>
        <v>0.88493065395442527</v>
      </c>
    </row>
    <row r="121" spans="1:7" ht="15">
      <c r="A121" s="3">
        <v>43603</v>
      </c>
      <c r="B121" s="4">
        <v>320.52749999999997</v>
      </c>
      <c r="C121">
        <v>12</v>
      </c>
      <c r="D121">
        <v>10</v>
      </c>
      <c r="E121">
        <f t="shared" si="5"/>
        <v>334.37025000000006</v>
      </c>
      <c r="F121">
        <f t="shared" si="6"/>
        <v>336.12562500000001</v>
      </c>
      <c r="G121">
        <f t="shared" si="4"/>
        <v>0.95359435925184211</v>
      </c>
    </row>
    <row r="122" spans="1:7" ht="15">
      <c r="A122" s="3">
        <v>43610</v>
      </c>
      <c r="B122" s="4">
        <v>345.55500000000001</v>
      </c>
      <c r="C122">
        <v>13</v>
      </c>
      <c r="D122">
        <v>1</v>
      </c>
      <c r="E122">
        <f t="shared" si="5"/>
        <v>332.5095</v>
      </c>
      <c r="F122">
        <f t="shared" si="6"/>
        <v>333.43987500000003</v>
      </c>
      <c r="G122">
        <f t="shared" si="4"/>
        <v>1.0363337618213777</v>
      </c>
    </row>
    <row r="123" spans="1:7" ht="15">
      <c r="A123" s="3">
        <v>43617</v>
      </c>
      <c r="B123" s="4">
        <v>315.36</v>
      </c>
      <c r="C123">
        <v>13</v>
      </c>
      <c r="D123">
        <v>2</v>
      </c>
      <c r="E123">
        <f t="shared" si="5"/>
        <v>332.32575000000003</v>
      </c>
      <c r="F123">
        <f t="shared" si="6"/>
        <v>332.41762500000004</v>
      </c>
      <c r="G123">
        <f t="shared" si="4"/>
        <v>0.94868615946582247</v>
      </c>
    </row>
    <row r="124" spans="1:7" ht="15">
      <c r="A124" s="3">
        <v>43624</v>
      </c>
      <c r="B124" s="4">
        <v>335.63249999999999</v>
      </c>
      <c r="C124">
        <v>13</v>
      </c>
      <c r="D124">
        <v>3</v>
      </c>
      <c r="E124">
        <f t="shared" si="5"/>
        <v>356.04525000000001</v>
      </c>
      <c r="F124">
        <f t="shared" si="6"/>
        <v>344.18550000000005</v>
      </c>
      <c r="G124">
        <f t="shared" si="4"/>
        <v>0.97515002810984175</v>
      </c>
    </row>
    <row r="125" spans="1:7" ht="15">
      <c r="A125" s="3">
        <v>43631</v>
      </c>
      <c r="B125" s="4">
        <v>331.08749999999998</v>
      </c>
      <c r="C125">
        <v>13</v>
      </c>
      <c r="D125">
        <v>4</v>
      </c>
      <c r="E125">
        <f t="shared" si="5"/>
        <v>388.67174999999997</v>
      </c>
      <c r="F125">
        <f t="shared" si="6"/>
        <v>372.35849999999999</v>
      </c>
      <c r="G125">
        <f t="shared" si="4"/>
        <v>0.88916326604602813</v>
      </c>
    </row>
    <row r="126" spans="1:7" ht="15">
      <c r="A126" s="3">
        <v>43638</v>
      </c>
      <c r="B126" s="4">
        <v>335.21249999999998</v>
      </c>
      <c r="C126">
        <v>13</v>
      </c>
      <c r="D126">
        <v>5</v>
      </c>
      <c r="E126">
        <f t="shared" si="5"/>
        <v>395.3535</v>
      </c>
      <c r="F126">
        <f t="shared" si="6"/>
        <v>392.01262499999996</v>
      </c>
      <c r="G126">
        <f t="shared" si="4"/>
        <v>0.8551063884740957</v>
      </c>
    </row>
    <row r="127" spans="1:7" ht="15">
      <c r="A127" s="3">
        <v>43645</v>
      </c>
      <c r="B127" s="4">
        <v>361.85250000000002</v>
      </c>
      <c r="C127">
        <v>13</v>
      </c>
      <c r="D127">
        <v>6</v>
      </c>
      <c r="E127">
        <f t="shared" si="5"/>
        <v>420.16424999999998</v>
      </c>
      <c r="F127">
        <f t="shared" si="6"/>
        <v>407.75887499999999</v>
      </c>
      <c r="G127">
        <f t="shared" si="4"/>
        <v>0.88741783977111477</v>
      </c>
    </row>
    <row r="128" spans="1:7" ht="15">
      <c r="A128" s="3">
        <v>43652</v>
      </c>
      <c r="B128" s="4">
        <v>372.65249999999997</v>
      </c>
      <c r="C128">
        <v>13</v>
      </c>
      <c r="D128">
        <v>7</v>
      </c>
      <c r="E128">
        <f t="shared" si="5"/>
        <v>436.77974999999998</v>
      </c>
      <c r="F128">
        <f t="shared" si="6"/>
        <v>428.47199999999998</v>
      </c>
      <c r="G128">
        <f t="shared" si="4"/>
        <v>0.86972427603203939</v>
      </c>
    </row>
    <row r="129" spans="1:7" ht="15">
      <c r="A129" s="3">
        <v>43659</v>
      </c>
      <c r="B129" s="4">
        <v>543.03</v>
      </c>
      <c r="C129">
        <v>13</v>
      </c>
      <c r="D129">
        <v>8</v>
      </c>
      <c r="E129">
        <f t="shared" si="5"/>
        <v>442.84049999999996</v>
      </c>
      <c r="F129">
        <f t="shared" si="6"/>
        <v>439.81012499999997</v>
      </c>
      <c r="G129">
        <f t="shared" si="4"/>
        <v>1.2346919025568135</v>
      </c>
    </row>
    <row r="130" spans="1:7" ht="15">
      <c r="A130" s="3">
        <v>43666</v>
      </c>
      <c r="B130" s="4">
        <v>625.8075</v>
      </c>
      <c r="C130">
        <v>13</v>
      </c>
      <c r="D130">
        <v>9</v>
      </c>
      <c r="E130">
        <f t="shared" si="5"/>
        <v>444.77474999999993</v>
      </c>
      <c r="F130">
        <f t="shared" si="6"/>
        <v>443.80762499999992</v>
      </c>
      <c r="G130">
        <f t="shared" si="4"/>
        <v>1.4100873097887854</v>
      </c>
    </row>
    <row r="131" spans="1:7" ht="15">
      <c r="A131" s="3">
        <v>43673</v>
      </c>
      <c r="B131" s="4">
        <v>387.34500000000003</v>
      </c>
      <c r="C131">
        <v>13</v>
      </c>
      <c r="D131">
        <v>10</v>
      </c>
      <c r="E131">
        <f t="shared" si="5"/>
        <v>448.37849999999997</v>
      </c>
      <c r="F131">
        <f t="shared" si="6"/>
        <v>446.57662499999992</v>
      </c>
      <c r="G131">
        <f t="shared" ref="G131:G152" si="7">B131/F131</f>
        <v>0.86736514702264167</v>
      </c>
    </row>
    <row r="132" spans="1:7" ht="15">
      <c r="A132" s="3">
        <v>43680</v>
      </c>
      <c r="B132" s="4">
        <v>593.66249999999991</v>
      </c>
      <c r="C132">
        <v>14</v>
      </c>
      <c r="D132">
        <v>1</v>
      </c>
      <c r="E132">
        <f t="shared" si="5"/>
        <v>447.77024999999992</v>
      </c>
      <c r="F132">
        <f t="shared" si="6"/>
        <v>448.07437499999992</v>
      </c>
      <c r="G132">
        <f t="shared" si="7"/>
        <v>1.3249195515811409</v>
      </c>
    </row>
    <row r="133" spans="1:7" ht="15">
      <c r="A133" s="3">
        <v>43687</v>
      </c>
      <c r="B133" s="4">
        <v>481.51499999999999</v>
      </c>
      <c r="C133">
        <v>14</v>
      </c>
      <c r="D133">
        <v>2</v>
      </c>
      <c r="E133">
        <f t="shared" si="5"/>
        <v>445.13775000000004</v>
      </c>
      <c r="F133">
        <f t="shared" si="6"/>
        <v>446.45399999999995</v>
      </c>
      <c r="G133">
        <f t="shared" si="7"/>
        <v>1.0785321668077787</v>
      </c>
    </row>
    <row r="134" spans="1:7" ht="15">
      <c r="A134" s="3">
        <v>43694</v>
      </c>
      <c r="B134" s="4">
        <v>396.24</v>
      </c>
      <c r="C134">
        <v>14</v>
      </c>
      <c r="D134">
        <v>3</v>
      </c>
      <c r="E134">
        <f t="shared" si="5"/>
        <v>423.6629999999999</v>
      </c>
      <c r="F134">
        <f t="shared" si="6"/>
        <v>434.40037499999994</v>
      </c>
      <c r="G134">
        <f t="shared" si="7"/>
        <v>0.91215390870691593</v>
      </c>
    </row>
    <row r="135" spans="1:7" ht="15">
      <c r="A135" s="3">
        <v>43701</v>
      </c>
      <c r="B135" s="4">
        <v>350.43</v>
      </c>
      <c r="C135">
        <v>14</v>
      </c>
      <c r="D135">
        <v>4</v>
      </c>
      <c r="E135">
        <f t="shared" ref="E135:E147" si="8">AVERAGE(B131:B140)</f>
        <v>391.75274999999999</v>
      </c>
      <c r="F135">
        <f t="shared" si="6"/>
        <v>407.70787499999994</v>
      </c>
      <c r="G135">
        <f t="shared" si="7"/>
        <v>0.85951246342739895</v>
      </c>
    </row>
    <row r="136" spans="1:7" ht="15">
      <c r="A136" s="3">
        <v>43708</v>
      </c>
      <c r="B136" s="4">
        <v>371.25</v>
      </c>
      <c r="C136">
        <v>14</v>
      </c>
      <c r="D136">
        <v>5</v>
      </c>
      <c r="E136">
        <f t="shared" si="8"/>
        <v>373.72649999999999</v>
      </c>
      <c r="F136">
        <f t="shared" ref="F136:F148" si="9">AVERAGE(E135:E136)</f>
        <v>382.73962499999999</v>
      </c>
      <c r="G136">
        <f t="shared" si="7"/>
        <v>0.9699805709952295</v>
      </c>
    </row>
    <row r="137" spans="1:7" ht="15">
      <c r="A137" s="3">
        <v>43715</v>
      </c>
      <c r="B137" s="4">
        <v>355.77</v>
      </c>
      <c r="C137">
        <v>14</v>
      </c>
      <c r="D137">
        <v>6</v>
      </c>
      <c r="E137">
        <f t="shared" si="8"/>
        <v>531.21899999999994</v>
      </c>
      <c r="F137">
        <f t="shared" si="9"/>
        <v>452.47274999999996</v>
      </c>
      <c r="G137">
        <f t="shared" si="7"/>
        <v>0.78627939472598074</v>
      </c>
    </row>
    <row r="138" spans="1:7" ht="15">
      <c r="A138" s="3">
        <v>43722</v>
      </c>
      <c r="B138" s="4">
        <v>346.32749999999999</v>
      </c>
      <c r="C138">
        <v>14</v>
      </c>
      <c r="D138">
        <v>7</v>
      </c>
      <c r="E138">
        <f t="shared" si="8"/>
        <v>849.91499999999996</v>
      </c>
      <c r="F138">
        <f t="shared" si="9"/>
        <v>690.56700000000001</v>
      </c>
      <c r="G138">
        <f t="shared" si="7"/>
        <v>0.50151180117208027</v>
      </c>
    </row>
    <row r="139" spans="1:7" ht="15">
      <c r="A139" s="3">
        <v>43729</v>
      </c>
      <c r="B139" s="4">
        <v>328.28250000000003</v>
      </c>
      <c r="C139">
        <v>14</v>
      </c>
      <c r="D139">
        <v>8</v>
      </c>
      <c r="E139">
        <f t="shared" si="8"/>
        <v>986.09100000000001</v>
      </c>
      <c r="F139">
        <f t="shared" si="9"/>
        <v>918.00299999999993</v>
      </c>
      <c r="G139">
        <f t="shared" si="7"/>
        <v>0.35760504050640363</v>
      </c>
    </row>
    <row r="140" spans="1:7" ht="15">
      <c r="A140" s="3">
        <v>43736</v>
      </c>
      <c r="B140" s="4">
        <v>306.70499999999998</v>
      </c>
      <c r="C140">
        <v>14</v>
      </c>
      <c r="D140">
        <v>9</v>
      </c>
      <c r="E140">
        <f t="shared" si="8"/>
        <v>963.75825000000009</v>
      </c>
      <c r="F140">
        <f t="shared" si="9"/>
        <v>974.92462500000011</v>
      </c>
      <c r="G140">
        <f t="shared" si="7"/>
        <v>0.31459355127069433</v>
      </c>
    </row>
    <row r="141" spans="1:7" ht="15">
      <c r="A141" s="3">
        <v>43743</v>
      </c>
      <c r="B141" s="4">
        <v>207.08250000000001</v>
      </c>
      <c r="C141">
        <v>14</v>
      </c>
      <c r="D141">
        <v>10</v>
      </c>
      <c r="E141">
        <f t="shared" si="8"/>
        <v>938.85675000000015</v>
      </c>
      <c r="F141">
        <f t="shared" si="9"/>
        <v>951.30750000000012</v>
      </c>
      <c r="G141">
        <f t="shared" si="7"/>
        <v>0.21768197980148374</v>
      </c>
    </row>
    <row r="142" spans="1:7" ht="15">
      <c r="A142" s="3">
        <v>43750</v>
      </c>
      <c r="B142" s="4">
        <v>2168.5875000000001</v>
      </c>
      <c r="C142">
        <v>15</v>
      </c>
      <c r="D142">
        <v>1</v>
      </c>
      <c r="E142">
        <f t="shared" si="8"/>
        <v>915.81450000000007</v>
      </c>
      <c r="F142">
        <f t="shared" si="9"/>
        <v>927.33562500000016</v>
      </c>
      <c r="G142">
        <f t="shared" si="7"/>
        <v>2.3385141706380574</v>
      </c>
    </row>
    <row r="143" spans="1:7" ht="15">
      <c r="A143" s="3">
        <v>43757</v>
      </c>
      <c r="B143" s="4">
        <v>3668.4749999999999</v>
      </c>
      <c r="C143">
        <v>15</v>
      </c>
      <c r="D143">
        <v>2</v>
      </c>
      <c r="E143">
        <f t="shared" si="8"/>
        <v>893.92650000000015</v>
      </c>
      <c r="F143">
        <f t="shared" si="9"/>
        <v>904.87050000000011</v>
      </c>
      <c r="G143">
        <f t="shared" si="7"/>
        <v>4.0541436592307951</v>
      </c>
    </row>
    <row r="144" spans="1:7" ht="15">
      <c r="A144" s="3">
        <v>43764</v>
      </c>
      <c r="B144" s="4">
        <v>1758</v>
      </c>
      <c r="C144">
        <v>15</v>
      </c>
      <c r="D144">
        <v>3</v>
      </c>
      <c r="E144">
        <f t="shared" si="8"/>
        <v>873.97425000000021</v>
      </c>
      <c r="F144">
        <f t="shared" si="9"/>
        <v>883.95037500000012</v>
      </c>
      <c r="G144">
        <f t="shared" si="7"/>
        <v>1.9887994277959322</v>
      </c>
    </row>
    <row r="145" spans="1:7" ht="15">
      <c r="A145" s="3">
        <v>43771</v>
      </c>
      <c r="B145" s="4">
        <v>127.10250000000001</v>
      </c>
      <c r="C145">
        <v>15</v>
      </c>
      <c r="D145">
        <v>4</v>
      </c>
      <c r="E145">
        <f t="shared" si="8"/>
        <v>856.08825000000002</v>
      </c>
      <c r="F145">
        <f t="shared" si="9"/>
        <v>865.03125000000011</v>
      </c>
      <c r="G145">
        <f t="shared" si="7"/>
        <v>0.1469339980492034</v>
      </c>
    </row>
    <row r="146" spans="1:7" ht="15">
      <c r="A146" s="3">
        <v>43778</v>
      </c>
      <c r="B146" s="4">
        <v>122.235</v>
      </c>
      <c r="C146">
        <v>15</v>
      </c>
      <c r="D146">
        <v>5</v>
      </c>
      <c r="E146">
        <f t="shared" si="8"/>
        <v>848.00549999999987</v>
      </c>
      <c r="F146">
        <f t="shared" si="9"/>
        <v>852.046875</v>
      </c>
      <c r="G146">
        <f t="shared" si="7"/>
        <v>0.1434604170105078</v>
      </c>
    </row>
    <row r="147" spans="1:7" ht="15">
      <c r="A147" s="3">
        <v>43785</v>
      </c>
      <c r="B147" s="4">
        <v>125.3475</v>
      </c>
      <c r="C147">
        <v>15</v>
      </c>
      <c r="D147">
        <v>6</v>
      </c>
      <c r="E147">
        <f t="shared" si="8"/>
        <v>643.96425000000011</v>
      </c>
      <c r="F147">
        <f t="shared" si="9"/>
        <v>745.98487499999999</v>
      </c>
      <c r="G147">
        <f t="shared" si="7"/>
        <v>0.16802954617545027</v>
      </c>
    </row>
    <row r="148" spans="1:7" ht="15">
      <c r="A148" s="3">
        <v>43792</v>
      </c>
      <c r="B148" s="4">
        <v>127.44750000000001</v>
      </c>
      <c r="C148">
        <v>15</v>
      </c>
      <c r="D148">
        <v>7</v>
      </c>
      <c r="E148">
        <f>AVERAGE(B144:B153)</f>
        <v>288.91199999999998</v>
      </c>
      <c r="F148">
        <f t="shared" si="9"/>
        <v>466.43812500000001</v>
      </c>
      <c r="G148">
        <f t="shared" si="7"/>
        <v>0.27323559796918401</v>
      </c>
    </row>
    <row r="149" spans="1:7" ht="15">
      <c r="A149" s="3">
        <v>43799</v>
      </c>
      <c r="B149" s="4">
        <v>128.76</v>
      </c>
      <c r="C149">
        <v>15</v>
      </c>
      <c r="D149">
        <v>8</v>
      </c>
      <c r="F149">
        <f>AVERAGE(F147:F148)</f>
        <v>606.2115</v>
      </c>
      <c r="G149">
        <f t="shared" si="7"/>
        <v>0.21240111743178741</v>
      </c>
    </row>
    <row r="150" spans="1:7" ht="15">
      <c r="A150" s="3">
        <v>43806</v>
      </c>
      <c r="B150" s="4">
        <v>127.845</v>
      </c>
      <c r="C150">
        <v>15</v>
      </c>
      <c r="D150">
        <v>9</v>
      </c>
      <c r="F150">
        <v>606.2115</v>
      </c>
      <c r="G150">
        <f t="shared" si="7"/>
        <v>0.21089174322822976</v>
      </c>
    </row>
    <row r="151" spans="1:7" ht="15">
      <c r="A151" s="3">
        <v>43813</v>
      </c>
      <c r="B151" s="4">
        <v>126.255</v>
      </c>
      <c r="C151">
        <v>15</v>
      </c>
      <c r="D151">
        <v>10</v>
      </c>
      <c r="F151">
        <f>AVERAGE(F149:F150)</f>
        <v>606.2115</v>
      </c>
      <c r="G151">
        <f t="shared" si="7"/>
        <v>0.20826889625155576</v>
      </c>
    </row>
    <row r="152" spans="1:7" ht="15">
      <c r="A152" s="3">
        <v>43820</v>
      </c>
      <c r="B152" s="4">
        <v>128.17500000000001</v>
      </c>
      <c r="C152">
        <v>16</v>
      </c>
      <c r="D152">
        <v>1</v>
      </c>
      <c r="F152">
        <f>AVERAGE(F150:F151)</f>
        <v>606.2115</v>
      </c>
      <c r="G152">
        <f t="shared" si="7"/>
        <v>0.21143610769508664</v>
      </c>
    </row>
    <row r="153" spans="1:7" ht="15">
      <c r="A153" s="3">
        <v>43827</v>
      </c>
      <c r="B153" s="4">
        <v>117.9525</v>
      </c>
      <c r="C153">
        <v>16</v>
      </c>
      <c r="D153">
        <v>2</v>
      </c>
      <c r="F153">
        <f>AVERAGE(F151:F152)</f>
        <v>606.2115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A9C79-048B-4548-9C74-DBB563B1A45D}">
  <dimension ref="A1:E153"/>
  <sheetViews>
    <sheetView workbookViewId="0">
      <selection activeCell="C1" sqref="C1:D1048576"/>
    </sheetView>
  </sheetViews>
  <sheetFormatPr baseColWidth="10" defaultRowHeight="14"/>
  <cols>
    <col min="1" max="1" width="20.6640625" customWidth="1"/>
    <col min="2" max="2" width="36.83203125" customWidth="1"/>
    <col min="4" max="4" width="19.6640625" customWidth="1"/>
  </cols>
  <sheetData>
    <row r="1" spans="1:5" ht="15">
      <c r="A1" s="2" t="s">
        <v>0</v>
      </c>
      <c r="B1" s="2" t="s">
        <v>6</v>
      </c>
      <c r="D1" s="7" t="s">
        <v>19</v>
      </c>
      <c r="E1" s="7" t="s">
        <v>20</v>
      </c>
    </row>
    <row r="2" spans="1:5" ht="15">
      <c r="A2" s="3">
        <v>42770</v>
      </c>
      <c r="B2" s="4">
        <v>158.57249999999999</v>
      </c>
      <c r="C2">
        <v>1</v>
      </c>
      <c r="D2">
        <f>B2/E2</f>
        <v>128.59575791135708</v>
      </c>
      <c r="E2">
        <v>1.2331083277980779</v>
      </c>
    </row>
    <row r="3" spans="1:5" ht="15">
      <c r="A3" s="3">
        <v>42777</v>
      </c>
      <c r="B3" s="4">
        <v>177.375</v>
      </c>
      <c r="C3">
        <v>2</v>
      </c>
      <c r="D3">
        <f t="shared" ref="D3:D66" si="0">B3/E3</f>
        <v>132.63999444047639</v>
      </c>
      <c r="E3">
        <v>1.3372663407310299</v>
      </c>
    </row>
    <row r="4" spans="1:5" ht="15">
      <c r="A4" s="3">
        <v>42784</v>
      </c>
      <c r="B4" s="4">
        <v>255.07499999999999</v>
      </c>
      <c r="C4">
        <v>3</v>
      </c>
      <c r="D4">
        <f t="shared" si="0"/>
        <v>254.38334356470901</v>
      </c>
      <c r="E4">
        <v>1.002718953315098</v>
      </c>
    </row>
    <row r="5" spans="1:5" ht="15">
      <c r="A5" s="3">
        <v>42791</v>
      </c>
      <c r="B5" s="4">
        <v>267.83999999999997</v>
      </c>
      <c r="C5">
        <v>4</v>
      </c>
      <c r="D5">
        <f t="shared" si="0"/>
        <v>315.11440498295065</v>
      </c>
      <c r="E5">
        <v>0.84997701077642429</v>
      </c>
    </row>
    <row r="6" spans="1:5" ht="15">
      <c r="A6" s="3">
        <v>42798</v>
      </c>
      <c r="B6" s="4">
        <v>269.94</v>
      </c>
      <c r="C6">
        <v>5</v>
      </c>
      <c r="D6">
        <f t="shared" si="0"/>
        <v>339.5290750380251</v>
      </c>
      <c r="E6">
        <v>0.79504236852107124</v>
      </c>
    </row>
    <row r="7" spans="1:5" ht="15">
      <c r="A7" s="3">
        <v>42805</v>
      </c>
      <c r="B7" s="4">
        <v>270.73500000000001</v>
      </c>
      <c r="C7">
        <v>6</v>
      </c>
      <c r="D7">
        <f t="shared" si="0"/>
        <v>299.75798569579825</v>
      </c>
      <c r="E7">
        <v>0.90317860714059017</v>
      </c>
    </row>
    <row r="8" spans="1:5" ht="15">
      <c r="A8" s="3">
        <v>42812</v>
      </c>
      <c r="B8" s="4">
        <v>312.12</v>
      </c>
      <c r="C8">
        <v>7</v>
      </c>
      <c r="D8">
        <f t="shared" si="0"/>
        <v>304.16603584961274</v>
      </c>
      <c r="E8">
        <v>1.0261500733576969</v>
      </c>
    </row>
    <row r="9" spans="1:5" ht="15">
      <c r="A9" s="3">
        <v>42819</v>
      </c>
      <c r="B9" s="4">
        <v>397.65750000000003</v>
      </c>
      <c r="C9">
        <v>8</v>
      </c>
      <c r="D9">
        <f t="shared" si="0"/>
        <v>369.81910987055204</v>
      </c>
      <c r="E9">
        <v>1.0752756939445132</v>
      </c>
    </row>
    <row r="10" spans="1:5" ht="15">
      <c r="A10" s="3">
        <v>42826</v>
      </c>
      <c r="B10" s="4">
        <v>409.84500000000003</v>
      </c>
      <c r="C10">
        <v>9</v>
      </c>
      <c r="D10">
        <f t="shared" si="0"/>
        <v>414.93182871565574</v>
      </c>
      <c r="E10">
        <v>0.98774056757371198</v>
      </c>
    </row>
    <row r="11" spans="1:5" ht="15">
      <c r="A11" s="3">
        <v>42833</v>
      </c>
      <c r="B11" s="4">
        <v>429.50249999999988</v>
      </c>
      <c r="C11">
        <v>10</v>
      </c>
      <c r="D11">
        <f t="shared" si="0"/>
        <v>543.98938761797433</v>
      </c>
      <c r="E11">
        <v>0.78954205684178758</v>
      </c>
    </row>
    <row r="12" spans="1:5" ht="15">
      <c r="A12" s="3">
        <v>42840</v>
      </c>
      <c r="B12" s="4">
        <v>401.07</v>
      </c>
      <c r="C12">
        <v>1</v>
      </c>
      <c r="D12">
        <f t="shared" si="0"/>
        <v>325.25122972462435</v>
      </c>
      <c r="E12">
        <v>1.2331083277980779</v>
      </c>
    </row>
    <row r="13" spans="1:5" ht="15">
      <c r="A13" s="3">
        <v>42847</v>
      </c>
      <c r="B13" s="4">
        <v>284.7525</v>
      </c>
      <c r="C13">
        <v>2</v>
      </c>
      <c r="D13">
        <f t="shared" si="0"/>
        <v>212.93626507067935</v>
      </c>
      <c r="E13">
        <v>1.3372663407310299</v>
      </c>
    </row>
    <row r="14" spans="1:5" ht="15">
      <c r="A14" s="3">
        <v>42854</v>
      </c>
      <c r="B14" s="4">
        <v>170.33250000000001</v>
      </c>
      <c r="C14">
        <v>3</v>
      </c>
      <c r="D14">
        <f t="shared" si="0"/>
        <v>169.87062968827129</v>
      </c>
      <c r="E14">
        <v>1.002718953315098</v>
      </c>
    </row>
    <row r="15" spans="1:5" ht="15">
      <c r="A15" s="3">
        <v>42861</v>
      </c>
      <c r="B15" s="4">
        <v>185.21250000000001</v>
      </c>
      <c r="C15">
        <v>4</v>
      </c>
      <c r="D15">
        <f t="shared" si="0"/>
        <v>217.90295225845563</v>
      </c>
      <c r="E15">
        <v>0.84997701077642429</v>
      </c>
    </row>
    <row r="16" spans="1:5" ht="15">
      <c r="A16" s="3">
        <v>42868</v>
      </c>
      <c r="B16" s="4">
        <v>164.82749999999999</v>
      </c>
      <c r="C16">
        <v>5</v>
      </c>
      <c r="D16">
        <f t="shared" si="0"/>
        <v>207.31913986748935</v>
      </c>
      <c r="E16">
        <v>0.79504236852107124</v>
      </c>
    </row>
    <row r="17" spans="1:5" ht="15">
      <c r="A17" s="3">
        <v>42875</v>
      </c>
      <c r="B17" s="4">
        <v>175.57499999999999</v>
      </c>
      <c r="C17">
        <v>6</v>
      </c>
      <c r="D17">
        <f t="shared" si="0"/>
        <v>194.39676561412367</v>
      </c>
      <c r="E17">
        <v>0.90317860714059017</v>
      </c>
    </row>
    <row r="18" spans="1:5" ht="15">
      <c r="A18" s="3">
        <v>42882</v>
      </c>
      <c r="B18" s="4">
        <v>196.245</v>
      </c>
      <c r="C18">
        <v>7</v>
      </c>
      <c r="D18">
        <f t="shared" si="0"/>
        <v>191.24395650809706</v>
      </c>
      <c r="E18">
        <v>1.0261500733576969</v>
      </c>
    </row>
    <row r="19" spans="1:5" ht="15">
      <c r="A19" s="3">
        <v>42889</v>
      </c>
      <c r="B19" s="4">
        <v>263.44499999999999</v>
      </c>
      <c r="C19">
        <v>8</v>
      </c>
      <c r="D19">
        <f t="shared" si="0"/>
        <v>245.00228312014127</v>
      </c>
      <c r="E19">
        <v>1.0752756939445132</v>
      </c>
    </row>
    <row r="20" spans="1:5" ht="15">
      <c r="A20" s="3">
        <v>42896</v>
      </c>
      <c r="B20" s="4">
        <v>309.07499999999999</v>
      </c>
      <c r="C20">
        <v>9</v>
      </c>
      <c r="D20">
        <f t="shared" si="0"/>
        <v>312.91111264085515</v>
      </c>
      <c r="E20">
        <v>0.98774056757371198</v>
      </c>
    </row>
    <row r="21" spans="1:5" ht="15">
      <c r="A21" s="3">
        <v>42903</v>
      </c>
      <c r="B21" s="4">
        <v>308.82749999999999</v>
      </c>
      <c r="C21">
        <v>10</v>
      </c>
      <c r="D21">
        <f t="shared" si="0"/>
        <v>391.14762452975242</v>
      </c>
      <c r="E21">
        <v>0.78954205684178758</v>
      </c>
    </row>
    <row r="22" spans="1:5" ht="15">
      <c r="A22" s="3">
        <v>42910</v>
      </c>
      <c r="B22" s="4">
        <v>976.43250000000012</v>
      </c>
      <c r="C22">
        <v>1</v>
      </c>
      <c r="D22">
        <f t="shared" si="0"/>
        <v>791.84648906198242</v>
      </c>
      <c r="E22">
        <v>1.2331083277980779</v>
      </c>
    </row>
    <row r="23" spans="1:5" ht="15">
      <c r="A23" s="3">
        <v>42917</v>
      </c>
      <c r="B23" s="4">
        <v>812.15249999999992</v>
      </c>
      <c r="C23">
        <v>2</v>
      </c>
      <c r="D23">
        <f t="shared" si="0"/>
        <v>607.32292084464541</v>
      </c>
      <c r="E23">
        <v>1.3372663407310299</v>
      </c>
    </row>
    <row r="24" spans="1:5" ht="15">
      <c r="A24" s="3">
        <v>42924</v>
      </c>
      <c r="B24" s="4">
        <v>419.25749999999999</v>
      </c>
      <c r="C24">
        <v>3</v>
      </c>
      <c r="D24">
        <f t="shared" si="0"/>
        <v>418.12064947400177</v>
      </c>
      <c r="E24">
        <v>1.002718953315098</v>
      </c>
    </row>
    <row r="25" spans="1:5" ht="15">
      <c r="A25" s="3">
        <v>42931</v>
      </c>
      <c r="B25" s="4">
        <v>411.16500000000002</v>
      </c>
      <c r="C25">
        <v>4</v>
      </c>
      <c r="D25">
        <f t="shared" si="0"/>
        <v>483.73661262251687</v>
      </c>
      <c r="E25">
        <v>0.84997701077642429</v>
      </c>
    </row>
    <row r="26" spans="1:5" ht="15">
      <c r="A26" s="3">
        <v>42938</v>
      </c>
      <c r="B26" s="4">
        <v>426.82499999999999</v>
      </c>
      <c r="C26">
        <v>5</v>
      </c>
      <c r="D26">
        <f t="shared" si="0"/>
        <v>536.85818127400557</v>
      </c>
      <c r="E26">
        <v>0.79504236852107124</v>
      </c>
    </row>
    <row r="27" spans="1:5" ht="15">
      <c r="A27" s="3">
        <v>42945</v>
      </c>
      <c r="B27" s="4">
        <v>482.47500000000002</v>
      </c>
      <c r="C27">
        <v>6</v>
      </c>
      <c r="D27">
        <f t="shared" si="0"/>
        <v>534.19666518396309</v>
      </c>
      <c r="E27">
        <v>0.90317860714059017</v>
      </c>
    </row>
    <row r="28" spans="1:5" ht="15">
      <c r="A28" s="3">
        <v>42952</v>
      </c>
      <c r="B28" s="4">
        <v>560.98500000000001</v>
      </c>
      <c r="C28">
        <v>7</v>
      </c>
      <c r="D28">
        <f t="shared" si="0"/>
        <v>546.68904146192176</v>
      </c>
      <c r="E28">
        <v>1.0261500733576969</v>
      </c>
    </row>
    <row r="29" spans="1:5" ht="15">
      <c r="A29" s="3">
        <v>42959</v>
      </c>
      <c r="B29" s="4">
        <v>5459.73</v>
      </c>
      <c r="C29">
        <v>8</v>
      </c>
      <c r="D29">
        <f t="shared" si="0"/>
        <v>5077.5164274119034</v>
      </c>
      <c r="E29">
        <v>1.0752756939445132</v>
      </c>
    </row>
    <row r="30" spans="1:5" ht="15">
      <c r="A30" s="3">
        <v>42966</v>
      </c>
      <c r="B30" s="4">
        <v>2475.7049999999999</v>
      </c>
      <c r="C30">
        <v>9</v>
      </c>
      <c r="D30">
        <f t="shared" si="0"/>
        <v>2506.4324391184286</v>
      </c>
      <c r="E30">
        <v>0.98774056757371198</v>
      </c>
    </row>
    <row r="31" spans="1:5" ht="15">
      <c r="A31" s="3">
        <v>42973</v>
      </c>
      <c r="B31" s="4">
        <v>807.08249999999998</v>
      </c>
      <c r="C31">
        <v>10</v>
      </c>
      <c r="D31">
        <f t="shared" si="0"/>
        <v>1022.2159706455349</v>
      </c>
      <c r="E31">
        <v>0.78954205684178758</v>
      </c>
    </row>
    <row r="32" spans="1:5" ht="15">
      <c r="A32" s="3">
        <v>42980</v>
      </c>
      <c r="B32" s="4">
        <v>2362.86</v>
      </c>
      <c r="C32">
        <v>1</v>
      </c>
      <c r="D32">
        <f t="shared" si="0"/>
        <v>1916.1820147782828</v>
      </c>
      <c r="E32">
        <v>1.2331083277980779</v>
      </c>
    </row>
    <row r="33" spans="1:5" ht="15">
      <c r="A33" s="3">
        <v>42987</v>
      </c>
      <c r="B33" s="4">
        <v>1624.4849999999999</v>
      </c>
      <c r="C33">
        <v>2</v>
      </c>
      <c r="D33">
        <f t="shared" si="0"/>
        <v>1214.78044464348</v>
      </c>
      <c r="E33">
        <v>1.3372663407310299</v>
      </c>
    </row>
    <row r="34" spans="1:5" ht="15">
      <c r="A34" s="3">
        <v>42994</v>
      </c>
      <c r="B34" s="4">
        <v>587.25</v>
      </c>
      <c r="C34">
        <v>3</v>
      </c>
      <c r="D34">
        <f t="shared" si="0"/>
        <v>585.65762426100309</v>
      </c>
      <c r="E34">
        <v>1.002718953315098</v>
      </c>
    </row>
    <row r="35" spans="1:5" ht="15">
      <c r="A35" s="3">
        <v>43001</v>
      </c>
      <c r="B35" s="4">
        <v>526.36500000000001</v>
      </c>
      <c r="C35">
        <v>4</v>
      </c>
      <c r="D35">
        <f t="shared" si="0"/>
        <v>619.26969003453871</v>
      </c>
      <c r="E35">
        <v>0.84997701077642429</v>
      </c>
    </row>
    <row r="36" spans="1:5" ht="15">
      <c r="A36" s="3">
        <v>43008</v>
      </c>
      <c r="B36" s="4">
        <v>767.11500000000001</v>
      </c>
      <c r="C36">
        <v>5</v>
      </c>
      <c r="D36">
        <f t="shared" si="0"/>
        <v>964.87310660811522</v>
      </c>
      <c r="E36">
        <v>0.79504236852107124</v>
      </c>
    </row>
    <row r="37" spans="1:5" ht="15">
      <c r="A37" s="3">
        <v>43015</v>
      </c>
      <c r="B37" s="4">
        <v>968.55000000000007</v>
      </c>
      <c r="C37">
        <v>6</v>
      </c>
      <c r="D37">
        <f t="shared" si="0"/>
        <v>1072.3792529435257</v>
      </c>
      <c r="E37">
        <v>0.90317860714059017</v>
      </c>
    </row>
    <row r="38" spans="1:5" ht="15">
      <c r="A38" s="3">
        <v>43022</v>
      </c>
      <c r="B38" s="4">
        <v>694.38</v>
      </c>
      <c r="C38">
        <v>7</v>
      </c>
      <c r="D38">
        <f t="shared" si="0"/>
        <v>676.68464684497667</v>
      </c>
      <c r="E38">
        <v>1.0261500733576969</v>
      </c>
    </row>
    <row r="39" spans="1:5" ht="15">
      <c r="A39" s="3">
        <v>43029</v>
      </c>
      <c r="B39" s="4">
        <v>565.5</v>
      </c>
      <c r="C39">
        <v>8</v>
      </c>
      <c r="D39">
        <f t="shared" si="0"/>
        <v>525.91163660133952</v>
      </c>
      <c r="E39">
        <v>1.0752756939445132</v>
      </c>
    </row>
    <row r="40" spans="1:5" ht="15">
      <c r="A40" s="3">
        <v>43036</v>
      </c>
      <c r="B40" s="4">
        <v>481.71</v>
      </c>
      <c r="C40">
        <v>9</v>
      </c>
      <c r="D40">
        <f t="shared" si="0"/>
        <v>487.68878773833643</v>
      </c>
      <c r="E40">
        <v>0.98774056757371198</v>
      </c>
    </row>
    <row r="41" spans="1:5" ht="15">
      <c r="A41" s="3">
        <v>43043</v>
      </c>
      <c r="B41" s="4">
        <v>309.89999999999998</v>
      </c>
      <c r="C41">
        <v>10</v>
      </c>
      <c r="D41">
        <f t="shared" si="0"/>
        <v>392.50600688659614</v>
      </c>
      <c r="E41">
        <v>0.78954205684178758</v>
      </c>
    </row>
    <row r="42" spans="1:5" ht="15">
      <c r="A42" s="3">
        <v>43050</v>
      </c>
      <c r="B42" s="4">
        <v>345</v>
      </c>
      <c r="C42">
        <v>1</v>
      </c>
      <c r="D42">
        <f t="shared" si="0"/>
        <v>279.78077207219536</v>
      </c>
      <c r="E42">
        <v>1.2331083277980779</v>
      </c>
    </row>
    <row r="43" spans="1:5" ht="15">
      <c r="A43" s="3">
        <v>43057</v>
      </c>
      <c r="B43" s="4">
        <v>395.625</v>
      </c>
      <c r="C43">
        <v>2</v>
      </c>
      <c r="D43">
        <f t="shared" si="0"/>
        <v>295.84607639472006</v>
      </c>
      <c r="E43">
        <v>1.3372663407310299</v>
      </c>
    </row>
    <row r="44" spans="1:5" ht="15">
      <c r="A44" s="3">
        <v>43064</v>
      </c>
      <c r="B44" s="4">
        <v>403.47750000000002</v>
      </c>
      <c r="C44">
        <v>3</v>
      </c>
      <c r="D44">
        <f t="shared" si="0"/>
        <v>402.38343821672015</v>
      </c>
      <c r="E44">
        <v>1.002718953315098</v>
      </c>
    </row>
    <row r="45" spans="1:5" ht="15">
      <c r="A45" s="3">
        <v>43071</v>
      </c>
      <c r="B45" s="4">
        <v>444</v>
      </c>
      <c r="C45">
        <v>4</v>
      </c>
      <c r="D45">
        <f t="shared" si="0"/>
        <v>522.36706919216738</v>
      </c>
      <c r="E45">
        <v>0.84997701077642429</v>
      </c>
    </row>
    <row r="46" spans="1:5" ht="15">
      <c r="A46" s="3">
        <v>43078</v>
      </c>
      <c r="B46" s="4">
        <v>458.25</v>
      </c>
      <c r="C46">
        <v>5</v>
      </c>
      <c r="D46">
        <f t="shared" si="0"/>
        <v>576.3843766621286</v>
      </c>
      <c r="E46">
        <v>0.79504236852107124</v>
      </c>
    </row>
    <row r="47" spans="1:5" ht="15">
      <c r="A47" s="3">
        <v>43085</v>
      </c>
      <c r="B47" s="4">
        <v>387.20249999999999</v>
      </c>
      <c r="C47">
        <v>6</v>
      </c>
      <c r="D47">
        <f t="shared" si="0"/>
        <v>428.71088502180106</v>
      </c>
      <c r="E47">
        <v>0.90317860714059017</v>
      </c>
    </row>
    <row r="48" spans="1:5" ht="15">
      <c r="A48" s="3">
        <v>43092</v>
      </c>
      <c r="B48" s="4">
        <v>402.27749999999997</v>
      </c>
      <c r="C48">
        <v>7</v>
      </c>
      <c r="D48">
        <f t="shared" si="0"/>
        <v>392.02599156251631</v>
      </c>
      <c r="E48">
        <v>1.0261500733576969</v>
      </c>
    </row>
    <row r="49" spans="1:5" ht="15">
      <c r="A49" s="3">
        <v>43099</v>
      </c>
      <c r="B49" s="4">
        <v>230.46</v>
      </c>
      <c r="C49">
        <v>8</v>
      </c>
      <c r="D49">
        <f t="shared" si="0"/>
        <v>214.32642930352733</v>
      </c>
      <c r="E49">
        <v>1.0752756939445132</v>
      </c>
    </row>
    <row r="50" spans="1:5" ht="15">
      <c r="A50" s="3">
        <v>43106</v>
      </c>
      <c r="B50" s="4">
        <v>201.9975</v>
      </c>
      <c r="C50">
        <v>9</v>
      </c>
      <c r="D50">
        <f t="shared" si="0"/>
        <v>204.50461045270936</v>
      </c>
      <c r="E50">
        <v>0.98774056757371198</v>
      </c>
    </row>
    <row r="51" spans="1:5" ht="15">
      <c r="A51" s="3">
        <v>43113</v>
      </c>
      <c r="B51" s="4">
        <v>210.8475</v>
      </c>
      <c r="C51">
        <v>10</v>
      </c>
      <c r="D51">
        <f t="shared" si="0"/>
        <v>267.05037201362245</v>
      </c>
      <c r="E51">
        <v>0.78954205684178758</v>
      </c>
    </row>
    <row r="52" spans="1:5" ht="15">
      <c r="A52" s="3">
        <v>43120</v>
      </c>
      <c r="B52" s="4">
        <v>238.33500000000001</v>
      </c>
      <c r="C52">
        <v>1</v>
      </c>
      <c r="D52">
        <f t="shared" si="0"/>
        <v>193.27985597630922</v>
      </c>
      <c r="E52">
        <v>1.2331083277980779</v>
      </c>
    </row>
    <row r="53" spans="1:5" ht="15">
      <c r="A53" s="3">
        <v>43127</v>
      </c>
      <c r="B53" s="4">
        <v>431.19</v>
      </c>
      <c r="C53">
        <v>2</v>
      </c>
      <c r="D53">
        <f t="shared" si="0"/>
        <v>322.44137675990987</v>
      </c>
      <c r="E53">
        <v>1.3372663407310299</v>
      </c>
    </row>
    <row r="54" spans="1:5" ht="15">
      <c r="A54" s="3">
        <v>43134</v>
      </c>
      <c r="B54" s="4">
        <v>316.6875</v>
      </c>
      <c r="C54">
        <v>3</v>
      </c>
      <c r="D54">
        <f t="shared" si="0"/>
        <v>315.82877630167121</v>
      </c>
      <c r="E54">
        <v>1.002718953315098</v>
      </c>
    </row>
    <row r="55" spans="1:5" ht="15">
      <c r="A55" s="3">
        <v>43141</v>
      </c>
      <c r="B55" s="4">
        <v>357.21749999999997</v>
      </c>
      <c r="C55">
        <v>4</v>
      </c>
      <c r="D55">
        <f t="shared" si="0"/>
        <v>420.26724896205639</v>
      </c>
      <c r="E55">
        <v>0.84997701077642429</v>
      </c>
    </row>
    <row r="56" spans="1:5" ht="15">
      <c r="A56" s="3">
        <v>43148</v>
      </c>
      <c r="B56" s="4">
        <v>398.27249999999998</v>
      </c>
      <c r="C56">
        <v>5</v>
      </c>
      <c r="D56">
        <f t="shared" si="0"/>
        <v>500.9450008819806</v>
      </c>
      <c r="E56">
        <v>0.79504236852107124</v>
      </c>
    </row>
    <row r="57" spans="1:5" ht="15">
      <c r="A57" s="3">
        <v>43155</v>
      </c>
      <c r="B57" s="4">
        <v>344.13</v>
      </c>
      <c r="C57">
        <v>6</v>
      </c>
      <c r="D57">
        <f t="shared" si="0"/>
        <v>381.02098220582872</v>
      </c>
      <c r="E57">
        <v>0.90317860714059017</v>
      </c>
    </row>
    <row r="58" spans="1:5" ht="15">
      <c r="A58" s="3">
        <v>43162</v>
      </c>
      <c r="B58" s="4">
        <v>344.67</v>
      </c>
      <c r="C58">
        <v>7</v>
      </c>
      <c r="D58">
        <f t="shared" si="0"/>
        <v>335.88654227952719</v>
      </c>
      <c r="E58">
        <v>1.0261500733576969</v>
      </c>
    </row>
    <row r="59" spans="1:5" ht="15">
      <c r="A59" s="3">
        <v>43169</v>
      </c>
      <c r="B59" s="4">
        <v>412.70249999999999</v>
      </c>
      <c r="C59">
        <v>8</v>
      </c>
      <c r="D59">
        <f t="shared" si="0"/>
        <v>383.81087038808897</v>
      </c>
      <c r="E59">
        <v>1.0752756939445132</v>
      </c>
    </row>
    <row r="60" spans="1:5" ht="15">
      <c r="A60" s="3">
        <v>43176</v>
      </c>
      <c r="B60" s="4">
        <v>1303.95</v>
      </c>
      <c r="C60">
        <v>9</v>
      </c>
      <c r="D60">
        <f t="shared" si="0"/>
        <v>1320.1340947279564</v>
      </c>
      <c r="E60">
        <v>0.98774056757371198</v>
      </c>
    </row>
    <row r="61" spans="1:5" ht="15">
      <c r="A61" s="3">
        <v>43183</v>
      </c>
      <c r="B61" s="4">
        <v>740.625</v>
      </c>
      <c r="C61">
        <v>10</v>
      </c>
      <c r="D61">
        <f t="shared" si="0"/>
        <v>938.04376040782608</v>
      </c>
      <c r="E61">
        <v>0.78954205684178758</v>
      </c>
    </row>
    <row r="62" spans="1:5" ht="15">
      <c r="A62" s="3">
        <v>43190</v>
      </c>
      <c r="B62" s="4">
        <v>2746.4625000000001</v>
      </c>
      <c r="C62">
        <v>1</v>
      </c>
      <c r="D62">
        <f t="shared" si="0"/>
        <v>2227.2678223690777</v>
      </c>
      <c r="E62">
        <v>1.2331083277980779</v>
      </c>
    </row>
    <row r="63" spans="1:5" ht="15">
      <c r="A63" s="3">
        <v>43197</v>
      </c>
      <c r="B63" s="4">
        <v>2391.9074999999998</v>
      </c>
      <c r="C63">
        <v>2</v>
      </c>
      <c r="D63">
        <f t="shared" si="0"/>
        <v>1788.6545313721422</v>
      </c>
      <c r="E63">
        <v>1.3372663407310299</v>
      </c>
    </row>
    <row r="64" spans="1:5" ht="15">
      <c r="A64" s="3">
        <v>43204</v>
      </c>
      <c r="B64" s="4">
        <v>1571.6849999999999</v>
      </c>
      <c r="C64">
        <v>3</v>
      </c>
      <c r="D64">
        <f t="shared" si="0"/>
        <v>1567.4232493599909</v>
      </c>
      <c r="E64">
        <v>1.002718953315098</v>
      </c>
    </row>
    <row r="65" spans="1:5" ht="15">
      <c r="A65" s="3">
        <v>43211</v>
      </c>
      <c r="B65" s="4">
        <v>993.03749999999991</v>
      </c>
      <c r="C65">
        <v>4</v>
      </c>
      <c r="D65">
        <f t="shared" si="0"/>
        <v>1168.3110100741371</v>
      </c>
      <c r="E65">
        <v>0.84997701077642429</v>
      </c>
    </row>
    <row r="66" spans="1:5" ht="15">
      <c r="A66" s="3">
        <v>43218</v>
      </c>
      <c r="B66" s="4">
        <v>362.20499999999998</v>
      </c>
      <c r="C66">
        <v>5</v>
      </c>
      <c r="D66">
        <f t="shared" si="0"/>
        <v>455.57949405107757</v>
      </c>
      <c r="E66">
        <v>0.79504236852107124</v>
      </c>
    </row>
    <row r="67" spans="1:5" ht="15">
      <c r="A67" s="3">
        <v>43225</v>
      </c>
      <c r="B67" s="4">
        <v>166.53749999999999</v>
      </c>
      <c r="C67">
        <v>6</v>
      </c>
      <c r="D67">
        <f t="shared" ref="D67:D130" si="1">B67/E67</f>
        <v>184.39043914829628</v>
      </c>
      <c r="E67">
        <v>0.90317860714059017</v>
      </c>
    </row>
    <row r="68" spans="1:5" ht="15">
      <c r="A68" s="3">
        <v>43232</v>
      </c>
      <c r="B68" s="4">
        <v>488.98500000000001</v>
      </c>
      <c r="C68">
        <v>7</v>
      </c>
      <c r="D68">
        <f t="shared" si="1"/>
        <v>476.52386594874696</v>
      </c>
      <c r="E68">
        <v>1.0261500733576969</v>
      </c>
    </row>
    <row r="69" spans="1:5" ht="15">
      <c r="A69" s="3">
        <v>43239</v>
      </c>
      <c r="B69" s="4">
        <v>929.88749999999993</v>
      </c>
      <c r="C69">
        <v>8</v>
      </c>
      <c r="D69">
        <f t="shared" si="1"/>
        <v>864.78984435035909</v>
      </c>
      <c r="E69">
        <v>1.0752756939445132</v>
      </c>
    </row>
    <row r="70" spans="1:5" ht="15">
      <c r="A70" s="3">
        <v>43246</v>
      </c>
      <c r="B70" s="4">
        <v>780.80250000000001</v>
      </c>
      <c r="C70">
        <v>9</v>
      </c>
      <c r="D70">
        <f t="shared" si="1"/>
        <v>790.49350166710769</v>
      </c>
      <c r="E70">
        <v>0.98774056757371198</v>
      </c>
    </row>
    <row r="71" spans="1:5" ht="15">
      <c r="A71" s="3">
        <v>43253</v>
      </c>
      <c r="B71" s="4">
        <v>595.16999999999996</v>
      </c>
      <c r="C71">
        <v>10</v>
      </c>
      <c r="D71">
        <f t="shared" si="1"/>
        <v>753.8167154523893</v>
      </c>
      <c r="E71">
        <v>0.78954205684178758</v>
      </c>
    </row>
    <row r="72" spans="1:5" ht="15">
      <c r="A72" s="3">
        <v>43260</v>
      </c>
      <c r="B72" s="4">
        <v>693.97499999999991</v>
      </c>
      <c r="C72">
        <v>1</v>
      </c>
      <c r="D72">
        <f t="shared" si="1"/>
        <v>562.78510521391809</v>
      </c>
      <c r="E72">
        <v>1.2331083277980779</v>
      </c>
    </row>
    <row r="73" spans="1:5" ht="15">
      <c r="A73" s="3">
        <v>43267</v>
      </c>
      <c r="B73" s="4">
        <v>613.29</v>
      </c>
      <c r="C73">
        <v>2</v>
      </c>
      <c r="D73">
        <f t="shared" si="1"/>
        <v>458.61469874784922</v>
      </c>
      <c r="E73">
        <v>1.3372663407310299</v>
      </c>
    </row>
    <row r="74" spans="1:5" ht="15">
      <c r="A74" s="3">
        <v>43274</v>
      </c>
      <c r="B74" s="4">
        <v>757.09500000000003</v>
      </c>
      <c r="C74">
        <v>3</v>
      </c>
      <c r="D74">
        <f t="shared" si="1"/>
        <v>755.04207584484323</v>
      </c>
      <c r="E74">
        <v>1.002718953315098</v>
      </c>
    </row>
    <row r="75" spans="1:5" ht="15">
      <c r="A75" s="3">
        <v>43281</v>
      </c>
      <c r="B75" s="4">
        <v>659.49</v>
      </c>
      <c r="C75">
        <v>4</v>
      </c>
      <c r="D75">
        <f t="shared" si="1"/>
        <v>775.89157311158215</v>
      </c>
      <c r="E75">
        <v>0.84997701077642429</v>
      </c>
    </row>
    <row r="76" spans="1:5" ht="15">
      <c r="A76" s="3">
        <v>43288</v>
      </c>
      <c r="B76" s="4">
        <v>641.91750000000002</v>
      </c>
      <c r="C76">
        <v>5</v>
      </c>
      <c r="D76">
        <f t="shared" si="1"/>
        <v>807.40036684345216</v>
      </c>
      <c r="E76">
        <v>0.79504236852107124</v>
      </c>
    </row>
    <row r="77" spans="1:5" ht="15">
      <c r="A77" s="3">
        <v>43295</v>
      </c>
      <c r="B77" s="4">
        <v>2603.4074999999998</v>
      </c>
      <c r="C77">
        <v>6</v>
      </c>
      <c r="D77">
        <f t="shared" si="1"/>
        <v>2882.4946465929183</v>
      </c>
      <c r="E77">
        <v>0.90317860714059017</v>
      </c>
    </row>
    <row r="78" spans="1:5" ht="15">
      <c r="A78" s="3">
        <v>43302</v>
      </c>
      <c r="B78" s="4">
        <v>4910.0025000000014</v>
      </c>
      <c r="C78">
        <v>7</v>
      </c>
      <c r="D78">
        <f t="shared" si="1"/>
        <v>4784.8775997587099</v>
      </c>
      <c r="E78">
        <v>1.0261500733576969</v>
      </c>
    </row>
    <row r="79" spans="1:5" ht="15">
      <c r="A79" s="3">
        <v>43309</v>
      </c>
      <c r="B79" s="4">
        <v>715.8</v>
      </c>
      <c r="C79">
        <v>8</v>
      </c>
      <c r="D79">
        <f t="shared" si="1"/>
        <v>665.68974266885732</v>
      </c>
      <c r="E79">
        <v>1.0752756939445132</v>
      </c>
    </row>
    <row r="80" spans="1:5" ht="15">
      <c r="A80" s="3">
        <v>43316</v>
      </c>
      <c r="B80" s="4">
        <v>735.78</v>
      </c>
      <c r="C80">
        <v>9</v>
      </c>
      <c r="D80">
        <f t="shared" si="1"/>
        <v>744.91220078909134</v>
      </c>
      <c r="E80">
        <v>0.98774056757371198</v>
      </c>
    </row>
    <row r="81" spans="1:5" ht="15">
      <c r="A81" s="3">
        <v>43323</v>
      </c>
      <c r="B81" s="4">
        <v>1011.225</v>
      </c>
      <c r="C81">
        <v>10</v>
      </c>
      <c r="D81">
        <f t="shared" si="1"/>
        <v>1280.774078134554</v>
      </c>
      <c r="E81">
        <v>0.78954205684178758</v>
      </c>
    </row>
    <row r="82" spans="1:5" ht="15">
      <c r="A82" s="3">
        <v>43330</v>
      </c>
      <c r="B82" s="4">
        <v>804.61500000000001</v>
      </c>
      <c r="C82">
        <v>1</v>
      </c>
      <c r="D82">
        <f t="shared" si="1"/>
        <v>652.50958237933185</v>
      </c>
      <c r="E82">
        <v>1.2331083277980779</v>
      </c>
    </row>
    <row r="83" spans="1:5" ht="15">
      <c r="A83" s="3">
        <v>43337</v>
      </c>
      <c r="B83" s="4">
        <v>683.67750000000001</v>
      </c>
      <c r="C83">
        <v>2</v>
      </c>
      <c r="D83">
        <f t="shared" si="1"/>
        <v>511.25006229219895</v>
      </c>
      <c r="E83">
        <v>1.3372663407310299</v>
      </c>
    </row>
    <row r="84" spans="1:5" ht="15">
      <c r="A84" s="3">
        <v>43344</v>
      </c>
      <c r="B84" s="4">
        <v>602.01</v>
      </c>
      <c r="C84">
        <v>3</v>
      </c>
      <c r="D84">
        <f t="shared" si="1"/>
        <v>600.37760133055167</v>
      </c>
      <c r="E84">
        <v>1.002718953315098</v>
      </c>
    </row>
    <row r="85" spans="1:5" ht="15">
      <c r="A85" s="3">
        <v>43351</v>
      </c>
      <c r="B85" s="4">
        <v>577.08750000000009</v>
      </c>
      <c r="C85">
        <v>4</v>
      </c>
      <c r="D85">
        <f t="shared" si="1"/>
        <v>678.94483342890749</v>
      </c>
      <c r="E85">
        <v>0.84997701077642429</v>
      </c>
    </row>
    <row r="86" spans="1:5" ht="15">
      <c r="A86" s="3">
        <v>43358</v>
      </c>
      <c r="B86" s="4">
        <v>424.14749999999998</v>
      </c>
      <c r="C86">
        <v>5</v>
      </c>
      <c r="D86">
        <f t="shared" si="1"/>
        <v>533.4904362254232</v>
      </c>
      <c r="E86">
        <v>0.79504236852107124</v>
      </c>
    </row>
    <row r="87" spans="1:5" ht="15">
      <c r="A87" s="3">
        <v>43365</v>
      </c>
      <c r="B87" s="4">
        <v>529.53</v>
      </c>
      <c r="C87">
        <v>6</v>
      </c>
      <c r="D87">
        <f t="shared" si="1"/>
        <v>586.29599484919208</v>
      </c>
      <c r="E87">
        <v>0.90317860714059017</v>
      </c>
    </row>
    <row r="88" spans="1:5" ht="15">
      <c r="A88" s="3">
        <v>43372</v>
      </c>
      <c r="B88" s="4">
        <v>426.43500000000012</v>
      </c>
      <c r="C88">
        <v>7</v>
      </c>
      <c r="D88">
        <f t="shared" si="1"/>
        <v>415.56786972167646</v>
      </c>
      <c r="E88">
        <v>1.0261500733576969</v>
      </c>
    </row>
    <row r="89" spans="1:5" ht="15">
      <c r="A89" s="3">
        <v>43379</v>
      </c>
      <c r="B89" s="4">
        <v>381.39</v>
      </c>
      <c r="C89">
        <v>8</v>
      </c>
      <c r="D89">
        <f t="shared" si="1"/>
        <v>354.69043162402278</v>
      </c>
      <c r="E89">
        <v>1.0752756939445132</v>
      </c>
    </row>
    <row r="90" spans="1:5" ht="15">
      <c r="A90" s="3">
        <v>43386</v>
      </c>
      <c r="B90" s="4">
        <v>253.86</v>
      </c>
      <c r="C90">
        <v>9</v>
      </c>
      <c r="D90">
        <f t="shared" si="1"/>
        <v>257.01080661654129</v>
      </c>
      <c r="E90">
        <v>0.98774056757371198</v>
      </c>
    </row>
    <row r="91" spans="1:5" ht="15">
      <c r="A91" s="3">
        <v>43393</v>
      </c>
      <c r="B91" s="4">
        <v>230.91</v>
      </c>
      <c r="C91">
        <v>10</v>
      </c>
      <c r="D91">
        <f t="shared" si="1"/>
        <v>292.46067134618886</v>
      </c>
      <c r="E91">
        <v>0.78954205684178758</v>
      </c>
    </row>
    <row r="92" spans="1:5" ht="15">
      <c r="A92" s="3">
        <v>43400</v>
      </c>
      <c r="B92" s="4">
        <v>246.3075</v>
      </c>
      <c r="C92">
        <v>1</v>
      </c>
      <c r="D92">
        <f t="shared" si="1"/>
        <v>199.74522468745585</v>
      </c>
      <c r="E92">
        <v>1.2331083277980779</v>
      </c>
    </row>
    <row r="93" spans="1:5" ht="15">
      <c r="A93" s="3">
        <v>43407</v>
      </c>
      <c r="B93" s="4">
        <v>262.11750000000001</v>
      </c>
      <c r="C93">
        <v>2</v>
      </c>
      <c r="D93">
        <f t="shared" si="1"/>
        <v>196.0099435814042</v>
      </c>
      <c r="E93">
        <v>1.3372663407310299</v>
      </c>
    </row>
    <row r="94" spans="1:5" ht="15">
      <c r="A94" s="3">
        <v>43414</v>
      </c>
      <c r="B94" s="4">
        <v>209.4675</v>
      </c>
      <c r="C94">
        <v>3</v>
      </c>
      <c r="D94">
        <f t="shared" si="1"/>
        <v>208.89951197938132</v>
      </c>
      <c r="E94">
        <v>1.002718953315098</v>
      </c>
    </row>
    <row r="95" spans="1:5" ht="15">
      <c r="A95" s="3">
        <v>43421</v>
      </c>
      <c r="B95" s="4">
        <v>181.61250000000001</v>
      </c>
      <c r="C95">
        <v>4</v>
      </c>
      <c r="D95">
        <f t="shared" si="1"/>
        <v>213.66754358932994</v>
      </c>
      <c r="E95">
        <v>0.84997701077642429</v>
      </c>
    </row>
    <row r="96" spans="1:5" ht="15">
      <c r="A96" s="3">
        <v>43428</v>
      </c>
      <c r="B96" s="4">
        <v>188.88</v>
      </c>
      <c r="C96">
        <v>5</v>
      </c>
      <c r="D96">
        <f t="shared" si="1"/>
        <v>237.57224454761123</v>
      </c>
      <c r="E96">
        <v>0.79504236852107124</v>
      </c>
    </row>
    <row r="97" spans="1:5" ht="15">
      <c r="A97" s="3">
        <v>43435</v>
      </c>
      <c r="B97" s="4">
        <v>212.0625</v>
      </c>
      <c r="C97">
        <v>6</v>
      </c>
      <c r="D97">
        <f t="shared" si="1"/>
        <v>234.79575171889564</v>
      </c>
      <c r="E97">
        <v>0.90317860714059017</v>
      </c>
    </row>
    <row r="98" spans="1:5" ht="15">
      <c r="A98" s="3">
        <v>43442</v>
      </c>
      <c r="B98" s="4">
        <v>223.17750000000001</v>
      </c>
      <c r="C98">
        <v>7</v>
      </c>
      <c r="D98">
        <f t="shared" si="1"/>
        <v>217.49011747349402</v>
      </c>
      <c r="E98">
        <v>1.0261500733576969</v>
      </c>
    </row>
    <row r="99" spans="1:5" ht="15">
      <c r="A99" s="3">
        <v>43449</v>
      </c>
      <c r="B99" s="4">
        <v>240.9</v>
      </c>
      <c r="C99">
        <v>8</v>
      </c>
      <c r="D99">
        <f t="shared" si="1"/>
        <v>224.03556721001362</v>
      </c>
      <c r="E99">
        <v>1.0752756939445132</v>
      </c>
    </row>
    <row r="100" spans="1:5" ht="15">
      <c r="A100" s="3">
        <v>43456</v>
      </c>
      <c r="B100" s="4">
        <v>300.77249999999998</v>
      </c>
      <c r="C100">
        <v>9</v>
      </c>
      <c r="D100">
        <f t="shared" si="1"/>
        <v>304.50556540248033</v>
      </c>
      <c r="E100">
        <v>0.98774056757371198</v>
      </c>
    </row>
    <row r="101" spans="1:5" ht="15">
      <c r="A101" s="3">
        <v>43463</v>
      </c>
      <c r="B101" s="4">
        <v>212.7</v>
      </c>
      <c r="C101">
        <v>10</v>
      </c>
      <c r="D101">
        <f t="shared" si="1"/>
        <v>269.39666881180705</v>
      </c>
      <c r="E101">
        <v>0.78954205684178758</v>
      </c>
    </row>
    <row r="102" spans="1:5" ht="15">
      <c r="A102" s="3">
        <v>43470</v>
      </c>
      <c r="B102" s="4">
        <v>196.23</v>
      </c>
      <c r="C102">
        <v>1</v>
      </c>
      <c r="D102">
        <f t="shared" si="1"/>
        <v>159.13443740210693</v>
      </c>
      <c r="E102">
        <v>1.2331083277980779</v>
      </c>
    </row>
    <row r="103" spans="1:5" ht="15">
      <c r="A103" s="3">
        <v>43477</v>
      </c>
      <c r="B103" s="4">
        <v>206.8425</v>
      </c>
      <c r="C103">
        <v>2</v>
      </c>
      <c r="D103">
        <f t="shared" si="1"/>
        <v>154.67561973251154</v>
      </c>
      <c r="E103">
        <v>1.3372663407310299</v>
      </c>
    </row>
    <row r="104" spans="1:5" ht="15">
      <c r="A104" s="3">
        <v>43484</v>
      </c>
      <c r="B104" s="4">
        <v>331.7475</v>
      </c>
      <c r="C104">
        <v>3</v>
      </c>
      <c r="D104">
        <f t="shared" si="1"/>
        <v>330.84793989702365</v>
      </c>
      <c r="E104">
        <v>1.002718953315098</v>
      </c>
    </row>
    <row r="105" spans="1:5" ht="15">
      <c r="A105" s="3">
        <v>43491</v>
      </c>
      <c r="B105" s="4">
        <v>431.18999999999988</v>
      </c>
      <c r="C105">
        <v>4</v>
      </c>
      <c r="D105">
        <f t="shared" si="1"/>
        <v>507.29607334452834</v>
      </c>
      <c r="E105">
        <v>0.84997701077642429</v>
      </c>
    </row>
    <row r="106" spans="1:5" ht="15">
      <c r="A106" s="3">
        <v>43498</v>
      </c>
      <c r="B106" s="4">
        <v>290.13749999999999</v>
      </c>
      <c r="C106">
        <v>5</v>
      </c>
      <c r="D106">
        <f t="shared" si="1"/>
        <v>364.93338152494999</v>
      </c>
      <c r="E106">
        <v>0.79504236852107124</v>
      </c>
    </row>
    <row r="107" spans="1:5" ht="15">
      <c r="A107" s="3">
        <v>43505</v>
      </c>
      <c r="B107" s="4">
        <v>281.27999999999997</v>
      </c>
      <c r="C107">
        <v>6</v>
      </c>
      <c r="D107">
        <f t="shared" si="1"/>
        <v>311.43341724015778</v>
      </c>
      <c r="E107">
        <v>0.90317860714059017</v>
      </c>
    </row>
    <row r="108" spans="1:5" ht="15">
      <c r="A108" s="3">
        <v>43512</v>
      </c>
      <c r="B108" s="4">
        <v>297.375</v>
      </c>
      <c r="C108">
        <v>7</v>
      </c>
      <c r="D108">
        <f t="shared" si="1"/>
        <v>289.7967926143105</v>
      </c>
      <c r="E108">
        <v>1.0261500733576969</v>
      </c>
    </row>
    <row r="109" spans="1:5" ht="15">
      <c r="A109" s="3">
        <v>43519</v>
      </c>
      <c r="B109" s="4">
        <v>305.16000000000003</v>
      </c>
      <c r="C109">
        <v>8</v>
      </c>
      <c r="D109">
        <f t="shared" si="1"/>
        <v>283.79698501373082</v>
      </c>
      <c r="E109">
        <v>1.0752756939445132</v>
      </c>
    </row>
    <row r="110" spans="1:5" ht="15">
      <c r="A110" s="3">
        <v>43526</v>
      </c>
      <c r="B110" s="4">
        <v>334.07249999999999</v>
      </c>
      <c r="C110">
        <v>9</v>
      </c>
      <c r="D110">
        <f t="shared" si="1"/>
        <v>338.21887139921404</v>
      </c>
      <c r="E110">
        <v>0.98774056757371198</v>
      </c>
    </row>
    <row r="111" spans="1:5" ht="15">
      <c r="A111" s="3">
        <v>43533</v>
      </c>
      <c r="B111" s="4">
        <v>363.96749999999997</v>
      </c>
      <c r="C111">
        <v>10</v>
      </c>
      <c r="D111">
        <f t="shared" si="1"/>
        <v>460.9855761906976</v>
      </c>
      <c r="E111">
        <v>0.78954205684178758</v>
      </c>
    </row>
    <row r="112" spans="1:5" ht="15">
      <c r="A112" s="3">
        <v>43540</v>
      </c>
      <c r="B112" s="4">
        <v>370.89</v>
      </c>
      <c r="C112">
        <v>1</v>
      </c>
      <c r="D112">
        <f t="shared" si="1"/>
        <v>300.77649435900446</v>
      </c>
      <c r="E112">
        <v>1.2331083277980779</v>
      </c>
    </row>
    <row r="113" spans="1:5" ht="15">
      <c r="A113" s="3">
        <v>43547</v>
      </c>
      <c r="B113" s="4">
        <v>374.30250000000001</v>
      </c>
      <c r="C113">
        <v>2</v>
      </c>
      <c r="D113">
        <f t="shared" si="1"/>
        <v>279.90123477974015</v>
      </c>
      <c r="E113">
        <v>1.3372663407310299</v>
      </c>
    </row>
    <row r="114" spans="1:5" ht="15">
      <c r="A114" s="3">
        <v>43554</v>
      </c>
      <c r="B114" s="4">
        <v>347.60250000000002</v>
      </c>
      <c r="C114">
        <v>3</v>
      </c>
      <c r="D114">
        <f t="shared" si="1"/>
        <v>346.65994778575623</v>
      </c>
      <c r="E114">
        <v>1.002718953315098</v>
      </c>
    </row>
    <row r="115" spans="1:5" ht="15">
      <c r="A115" s="3">
        <v>43561</v>
      </c>
      <c r="B115" s="4">
        <v>343.32</v>
      </c>
      <c r="C115">
        <v>4</v>
      </c>
      <c r="D115">
        <f t="shared" si="1"/>
        <v>403.91680674561911</v>
      </c>
      <c r="E115">
        <v>0.84997701077642429</v>
      </c>
    </row>
    <row r="116" spans="1:5" ht="15">
      <c r="A116" s="3">
        <v>43568</v>
      </c>
      <c r="B116" s="4">
        <v>370.32</v>
      </c>
      <c r="C116">
        <v>5</v>
      </c>
      <c r="D116">
        <f t="shared" si="1"/>
        <v>465.78649725154276</v>
      </c>
      <c r="E116">
        <v>0.79504236852107124</v>
      </c>
    </row>
    <row r="117" spans="1:5" ht="15">
      <c r="A117" s="3">
        <v>43575</v>
      </c>
      <c r="B117" s="4">
        <v>380.46</v>
      </c>
      <c r="C117">
        <v>6</v>
      </c>
      <c r="D117">
        <f t="shared" si="1"/>
        <v>421.24558419791822</v>
      </c>
      <c r="E117">
        <v>0.90317860714059017</v>
      </c>
    </row>
    <row r="118" spans="1:5" ht="15">
      <c r="A118" s="3">
        <v>43582</v>
      </c>
      <c r="B118" s="4">
        <v>374.49</v>
      </c>
      <c r="C118">
        <v>7</v>
      </c>
      <c r="D118">
        <f t="shared" si="1"/>
        <v>364.94661913790043</v>
      </c>
      <c r="E118">
        <v>1.0261500733576969</v>
      </c>
    </row>
    <row r="119" spans="1:5" ht="15">
      <c r="A119" s="3">
        <v>43589</v>
      </c>
      <c r="B119" s="4">
        <v>305.83499999999998</v>
      </c>
      <c r="C119">
        <v>8</v>
      </c>
      <c r="D119">
        <f t="shared" si="1"/>
        <v>284.42473099906397</v>
      </c>
      <c r="E119">
        <v>1.0752756939445132</v>
      </c>
    </row>
    <row r="120" spans="1:5" ht="15">
      <c r="A120" s="3">
        <v>43596</v>
      </c>
      <c r="B120" s="4">
        <v>299.54250000000002</v>
      </c>
      <c r="C120">
        <v>9</v>
      </c>
      <c r="D120">
        <f t="shared" si="1"/>
        <v>303.26029914494336</v>
      </c>
      <c r="E120">
        <v>0.98774056757371198</v>
      </c>
    </row>
    <row r="121" spans="1:5" ht="15">
      <c r="A121" s="3">
        <v>43603</v>
      </c>
      <c r="B121" s="4">
        <v>320.52749999999997</v>
      </c>
      <c r="C121">
        <v>10</v>
      </c>
      <c r="D121">
        <f t="shared" si="1"/>
        <v>405.96634114986591</v>
      </c>
      <c r="E121">
        <v>0.78954205684178758</v>
      </c>
    </row>
    <row r="122" spans="1:5" ht="15">
      <c r="A122" s="3">
        <v>43610</v>
      </c>
      <c r="B122" s="4">
        <v>345.55500000000001</v>
      </c>
      <c r="C122">
        <v>1</v>
      </c>
      <c r="D122">
        <f t="shared" si="1"/>
        <v>280.2308541837898</v>
      </c>
      <c r="E122">
        <v>1.2331083277980779</v>
      </c>
    </row>
    <row r="123" spans="1:5" ht="15">
      <c r="A123" s="3">
        <v>43617</v>
      </c>
      <c r="B123" s="4">
        <v>315.36</v>
      </c>
      <c r="C123">
        <v>2</v>
      </c>
      <c r="D123">
        <f t="shared" si="1"/>
        <v>235.82437573924528</v>
      </c>
      <c r="E123">
        <v>1.3372663407310299</v>
      </c>
    </row>
    <row r="124" spans="1:5" ht="15">
      <c r="A124" s="3">
        <v>43624</v>
      </c>
      <c r="B124" s="4">
        <v>335.63249999999999</v>
      </c>
      <c r="C124">
        <v>3</v>
      </c>
      <c r="D124">
        <f t="shared" si="1"/>
        <v>334.72240540618327</v>
      </c>
      <c r="E124">
        <v>1.002718953315098</v>
      </c>
    </row>
    <row r="125" spans="1:5" ht="15">
      <c r="A125" s="3">
        <v>43631</v>
      </c>
      <c r="B125" s="4">
        <v>331.08749999999998</v>
      </c>
      <c r="C125">
        <v>4</v>
      </c>
      <c r="D125">
        <f t="shared" si="1"/>
        <v>389.52524103865244</v>
      </c>
      <c r="E125">
        <v>0.84997701077642429</v>
      </c>
    </row>
    <row r="126" spans="1:5" ht="15">
      <c r="A126" s="3">
        <v>43638</v>
      </c>
      <c r="B126" s="4">
        <v>335.21249999999998</v>
      </c>
      <c r="C126">
        <v>5</v>
      </c>
      <c r="D126">
        <f t="shared" si="1"/>
        <v>421.62847323917902</v>
      </c>
      <c r="E126">
        <v>0.79504236852107124</v>
      </c>
    </row>
    <row r="127" spans="1:5" ht="15">
      <c r="A127" s="3">
        <v>43645</v>
      </c>
      <c r="B127" s="4">
        <v>361.85250000000002</v>
      </c>
      <c r="C127">
        <v>6</v>
      </c>
      <c r="D127">
        <f t="shared" si="1"/>
        <v>400.64334688528942</v>
      </c>
      <c r="E127">
        <v>0.90317860714059017</v>
      </c>
    </row>
    <row r="128" spans="1:5" ht="15">
      <c r="A128" s="3">
        <v>43652</v>
      </c>
      <c r="B128" s="4">
        <v>372.65249999999997</v>
      </c>
      <c r="C128">
        <v>7</v>
      </c>
      <c r="D128">
        <f t="shared" si="1"/>
        <v>363.1559453878246</v>
      </c>
      <c r="E128">
        <v>1.0261500733576969</v>
      </c>
    </row>
    <row r="129" spans="1:5" ht="15">
      <c r="A129" s="3">
        <v>43659</v>
      </c>
      <c r="B129" s="4">
        <v>543.03</v>
      </c>
      <c r="C129">
        <v>8</v>
      </c>
      <c r="D129">
        <f t="shared" si="1"/>
        <v>505.01467024513772</v>
      </c>
      <c r="E129">
        <v>1.0752756939445132</v>
      </c>
    </row>
    <row r="130" spans="1:5" ht="15">
      <c r="A130" s="3">
        <v>43666</v>
      </c>
      <c r="B130" s="4">
        <v>625.8075</v>
      </c>
      <c r="C130">
        <v>9</v>
      </c>
      <c r="D130">
        <f t="shared" si="1"/>
        <v>633.5747670435718</v>
      </c>
      <c r="E130">
        <v>0.98774056757371198</v>
      </c>
    </row>
    <row r="131" spans="1:5" ht="15">
      <c r="A131" s="3">
        <v>43673</v>
      </c>
      <c r="B131" s="4">
        <v>387.34500000000003</v>
      </c>
      <c r="C131">
        <v>10</v>
      </c>
      <c r="D131">
        <f t="shared" ref="D131:D153" si="2">B131/E131</f>
        <v>490.59451189896293</v>
      </c>
      <c r="E131">
        <v>0.78954205684178758</v>
      </c>
    </row>
    <row r="132" spans="1:5" ht="15">
      <c r="A132" s="3">
        <v>43680</v>
      </c>
      <c r="B132" s="4">
        <v>593.66249999999991</v>
      </c>
      <c r="C132">
        <v>1</v>
      </c>
      <c r="D132">
        <f t="shared" si="2"/>
        <v>481.4358046385787</v>
      </c>
      <c r="E132">
        <v>1.2331083277980779</v>
      </c>
    </row>
    <row r="133" spans="1:5" ht="15">
      <c r="A133" s="3">
        <v>43687</v>
      </c>
      <c r="B133" s="4">
        <v>481.51499999999999</v>
      </c>
      <c r="C133">
        <v>2</v>
      </c>
      <c r="D133">
        <f t="shared" si="2"/>
        <v>360.07411936860314</v>
      </c>
      <c r="E133">
        <v>1.3372663407310299</v>
      </c>
    </row>
    <row r="134" spans="1:5" ht="15">
      <c r="A134" s="3">
        <v>43694</v>
      </c>
      <c r="B134" s="4">
        <v>396.24</v>
      </c>
      <c r="C134">
        <v>3</v>
      </c>
      <c r="D134">
        <f t="shared" si="2"/>
        <v>395.16556328170265</v>
      </c>
      <c r="E134">
        <v>1.002718953315098</v>
      </c>
    </row>
    <row r="135" spans="1:5" ht="15">
      <c r="A135" s="3">
        <v>43701</v>
      </c>
      <c r="B135" s="4">
        <v>350.43</v>
      </c>
      <c r="C135">
        <v>4</v>
      </c>
      <c r="D135">
        <f t="shared" si="2"/>
        <v>412.28173886714234</v>
      </c>
      <c r="E135">
        <v>0.84997701077642429</v>
      </c>
    </row>
    <row r="136" spans="1:5" ht="15">
      <c r="A136" s="3">
        <v>43708</v>
      </c>
      <c r="B136" s="4">
        <v>371.25</v>
      </c>
      <c r="C136">
        <v>5</v>
      </c>
      <c r="D136">
        <f t="shared" si="2"/>
        <v>466.95624623200274</v>
      </c>
      <c r="E136">
        <v>0.79504236852107124</v>
      </c>
    </row>
    <row r="137" spans="1:5" ht="15">
      <c r="A137" s="3">
        <v>43715</v>
      </c>
      <c r="B137" s="4">
        <v>355.77</v>
      </c>
      <c r="C137">
        <v>6</v>
      </c>
      <c r="D137">
        <f t="shared" si="2"/>
        <v>393.90879853359974</v>
      </c>
      <c r="E137">
        <v>0.90317860714059017</v>
      </c>
    </row>
    <row r="138" spans="1:5" ht="15">
      <c r="A138" s="3">
        <v>43722</v>
      </c>
      <c r="B138" s="4">
        <v>346.32749999999999</v>
      </c>
      <c r="C138">
        <v>7</v>
      </c>
      <c r="D138">
        <f t="shared" si="2"/>
        <v>337.50180309082003</v>
      </c>
      <c r="E138">
        <v>1.0261500733576969</v>
      </c>
    </row>
    <row r="139" spans="1:5" ht="15">
      <c r="A139" s="3">
        <v>43729</v>
      </c>
      <c r="B139" s="4">
        <v>328.28250000000003</v>
      </c>
      <c r="C139">
        <v>8</v>
      </c>
      <c r="D139">
        <f t="shared" si="2"/>
        <v>305.30077248908799</v>
      </c>
      <c r="E139">
        <v>1.0752756939445132</v>
      </c>
    </row>
    <row r="140" spans="1:5" ht="15">
      <c r="A140" s="3">
        <v>43736</v>
      </c>
      <c r="B140" s="4">
        <v>306.70499999999998</v>
      </c>
      <c r="C140">
        <v>9</v>
      </c>
      <c r="D140">
        <f t="shared" si="2"/>
        <v>310.51169716901552</v>
      </c>
      <c r="E140">
        <v>0.98774056757371198</v>
      </c>
    </row>
    <row r="141" spans="1:5" ht="15">
      <c r="A141" s="3">
        <v>43743</v>
      </c>
      <c r="B141" s="4">
        <v>207.08250000000001</v>
      </c>
      <c r="C141">
        <v>10</v>
      </c>
      <c r="D141">
        <f t="shared" si="2"/>
        <v>262.28178499868847</v>
      </c>
      <c r="E141">
        <v>0.78954205684178758</v>
      </c>
    </row>
    <row r="142" spans="1:5" ht="15">
      <c r="A142" s="3">
        <v>43750</v>
      </c>
      <c r="B142" s="4">
        <v>2168.5875000000001</v>
      </c>
      <c r="C142">
        <v>1</v>
      </c>
      <c r="D142">
        <f t="shared" si="2"/>
        <v>1758.6350291481508</v>
      </c>
      <c r="E142">
        <v>1.2331083277980779</v>
      </c>
    </row>
    <row r="143" spans="1:5" ht="15">
      <c r="A143" s="3">
        <v>43757</v>
      </c>
      <c r="B143" s="4">
        <v>3668.4749999999999</v>
      </c>
      <c r="C143">
        <v>2</v>
      </c>
      <c r="D143">
        <f t="shared" si="2"/>
        <v>2743.2642909374295</v>
      </c>
      <c r="E143">
        <v>1.3372663407310299</v>
      </c>
    </row>
    <row r="144" spans="1:5" ht="15">
      <c r="A144" s="3">
        <v>43764</v>
      </c>
      <c r="B144" s="4">
        <v>1758</v>
      </c>
      <c r="C144">
        <v>3</v>
      </c>
      <c r="D144">
        <f t="shared" si="2"/>
        <v>1753.2330412104616</v>
      </c>
      <c r="E144">
        <v>1.002718953315098</v>
      </c>
    </row>
    <row r="145" spans="1:5" ht="15">
      <c r="A145" s="3">
        <v>43771</v>
      </c>
      <c r="B145" s="4">
        <v>127.10250000000001</v>
      </c>
      <c r="C145">
        <v>4</v>
      </c>
      <c r="D145">
        <f t="shared" si="2"/>
        <v>149.53639732431859</v>
      </c>
      <c r="E145">
        <v>0.84997701077642429</v>
      </c>
    </row>
    <row r="146" spans="1:5" ht="15">
      <c r="A146" s="3">
        <v>43778</v>
      </c>
      <c r="B146" s="4">
        <v>122.235</v>
      </c>
      <c r="C146">
        <v>5</v>
      </c>
      <c r="D146">
        <f t="shared" si="2"/>
        <v>153.74652325432689</v>
      </c>
      <c r="E146">
        <v>0.79504236852107124</v>
      </c>
    </row>
    <row r="147" spans="1:5" ht="15">
      <c r="A147" s="3">
        <v>43785</v>
      </c>
      <c r="B147" s="4">
        <v>125.3475</v>
      </c>
      <c r="C147">
        <v>6</v>
      </c>
      <c r="D147">
        <f t="shared" si="2"/>
        <v>138.78484167914775</v>
      </c>
      <c r="E147">
        <v>0.90317860714059017</v>
      </c>
    </row>
    <row r="148" spans="1:5" ht="15">
      <c r="A148" s="3">
        <v>43792</v>
      </c>
      <c r="B148" s="4">
        <v>127.44750000000001</v>
      </c>
      <c r="C148">
        <v>7</v>
      </c>
      <c r="D148">
        <f t="shared" si="2"/>
        <v>124.19966953076869</v>
      </c>
      <c r="E148">
        <v>1.0261500733576969</v>
      </c>
    </row>
    <row r="149" spans="1:5" ht="15">
      <c r="A149" s="3">
        <v>43799</v>
      </c>
      <c r="B149" s="4">
        <v>128.76</v>
      </c>
      <c r="C149">
        <v>8</v>
      </c>
      <c r="D149">
        <f t="shared" si="2"/>
        <v>119.7460341799973</v>
      </c>
      <c r="E149">
        <v>1.0752756939445132</v>
      </c>
    </row>
    <row r="150" spans="1:5" ht="15">
      <c r="A150" s="3">
        <v>43806</v>
      </c>
      <c r="B150" s="4">
        <v>127.845</v>
      </c>
      <c r="C150">
        <v>9</v>
      </c>
      <c r="D150">
        <f t="shared" si="2"/>
        <v>129.4317599144872</v>
      </c>
      <c r="E150">
        <v>0.98774056757371198</v>
      </c>
    </row>
    <row r="151" spans="1:5" ht="15">
      <c r="A151" s="3">
        <v>43813</v>
      </c>
      <c r="B151" s="4">
        <v>126.255</v>
      </c>
      <c r="C151">
        <v>10</v>
      </c>
      <c r="D151">
        <f t="shared" si="2"/>
        <v>159.90915101473766</v>
      </c>
      <c r="E151">
        <v>0.78954205684178758</v>
      </c>
    </row>
    <row r="152" spans="1:5" ht="15">
      <c r="A152" s="3">
        <v>43820</v>
      </c>
      <c r="B152" s="4">
        <v>128.17500000000001</v>
      </c>
      <c r="C152">
        <v>1</v>
      </c>
      <c r="D152">
        <f t="shared" si="2"/>
        <v>103.94463901551781</v>
      </c>
      <c r="E152">
        <v>1.2331083277980779</v>
      </c>
    </row>
    <row r="153" spans="1:5" ht="15">
      <c r="A153" s="3">
        <v>43827</v>
      </c>
      <c r="B153" s="4">
        <v>117.9525</v>
      </c>
      <c r="C153">
        <v>2</v>
      </c>
      <c r="D153">
        <f t="shared" si="2"/>
        <v>88.204194188810661</v>
      </c>
      <c r="E153">
        <v>1.3372663407310299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14391-26EC-FF46-BFF1-8D088C52AB88}">
  <dimension ref="A1:E188"/>
  <sheetViews>
    <sheetView tabSelected="1" topLeftCell="A176" workbookViewId="0">
      <selection activeCell="B185" sqref="B185:B188"/>
    </sheetView>
  </sheetViews>
  <sheetFormatPr baseColWidth="10" defaultRowHeight="14"/>
  <cols>
    <col min="1" max="2" width="17.6640625" customWidth="1"/>
  </cols>
  <sheetData>
    <row r="1" spans="1:5">
      <c r="B1" t="s">
        <v>21</v>
      </c>
      <c r="C1" s="8" t="s">
        <v>22</v>
      </c>
      <c r="D1" s="8" t="s">
        <v>23</v>
      </c>
      <c r="E1" s="8" t="s">
        <v>24</v>
      </c>
    </row>
    <row r="2" spans="1:5">
      <c r="A2">
        <v>1</v>
      </c>
      <c r="B2">
        <v>128.59575791135708</v>
      </c>
      <c r="C2" s="9"/>
      <c r="D2" s="9"/>
      <c r="E2" s="9"/>
    </row>
    <row r="3" spans="1:5">
      <c r="A3">
        <v>2</v>
      </c>
      <c r="B3">
        <v>132.63999444047639</v>
      </c>
      <c r="C3" s="9"/>
      <c r="D3" s="9"/>
      <c r="E3" s="9"/>
    </row>
    <row r="4" spans="1:5">
      <c r="A4">
        <v>3</v>
      </c>
      <c r="B4">
        <v>254.38334356470901</v>
      </c>
      <c r="C4" s="9"/>
      <c r="D4" s="9"/>
      <c r="E4" s="9"/>
    </row>
    <row r="5" spans="1:5">
      <c r="A5">
        <v>4</v>
      </c>
      <c r="B5">
        <v>315.11440498295065</v>
      </c>
      <c r="C5" s="9"/>
      <c r="D5" s="9"/>
      <c r="E5" s="9"/>
    </row>
    <row r="6" spans="1:5">
      <c r="A6">
        <v>5</v>
      </c>
      <c r="B6">
        <v>339.5290750380251</v>
      </c>
      <c r="C6" s="9">
        <f>AVERAGE(B2:B5)</f>
        <v>207.68337522487329</v>
      </c>
      <c r="D6" s="9"/>
      <c r="E6" s="9"/>
    </row>
    <row r="7" spans="1:5">
      <c r="A7">
        <v>6</v>
      </c>
      <c r="B7">
        <v>299.75798569579825</v>
      </c>
      <c r="C7" s="9">
        <f>C6+(B6-B2)/4</f>
        <v>260.41670450654027</v>
      </c>
      <c r="D7" s="9"/>
      <c r="E7" s="9"/>
    </row>
    <row r="8" spans="1:5">
      <c r="A8">
        <v>7</v>
      </c>
      <c r="B8">
        <v>304.16603584961274</v>
      </c>
      <c r="C8" s="9">
        <f t="shared" ref="C8:C71" si="0">C7+(B7-B3)/4</f>
        <v>302.19620232037073</v>
      </c>
      <c r="D8" s="9"/>
      <c r="E8" s="9"/>
    </row>
    <row r="9" spans="1:5">
      <c r="A9">
        <v>8</v>
      </c>
      <c r="B9">
        <v>369.81910987055204</v>
      </c>
      <c r="C9" s="9">
        <f t="shared" si="0"/>
        <v>314.64187539159667</v>
      </c>
      <c r="D9" s="9"/>
      <c r="E9" s="9"/>
    </row>
    <row r="10" spans="1:5">
      <c r="A10">
        <v>9</v>
      </c>
      <c r="B10">
        <v>414.93182871565574</v>
      </c>
      <c r="C10" s="9">
        <f t="shared" si="0"/>
        <v>328.318051613497</v>
      </c>
      <c r="D10" s="9">
        <f>AVERAGE(B2:B9)</f>
        <v>268.00071341918516</v>
      </c>
      <c r="E10" s="9"/>
    </row>
    <row r="11" spans="1:5">
      <c r="A11">
        <v>10</v>
      </c>
      <c r="B11">
        <v>543.98938761797433</v>
      </c>
      <c r="C11" s="9">
        <f t="shared" si="0"/>
        <v>347.16874003290468</v>
      </c>
      <c r="D11" s="9">
        <f>D10+(B10-B2)/8</f>
        <v>303.7927222697225</v>
      </c>
      <c r="E11" s="9"/>
    </row>
    <row r="12" spans="1:5">
      <c r="A12">
        <v>1</v>
      </c>
      <c r="B12">
        <v>325.25122972462435</v>
      </c>
      <c r="C12" s="9">
        <f t="shared" si="0"/>
        <v>408.22659051344868</v>
      </c>
      <c r="D12" s="9">
        <f t="shared" ref="D12:D75" si="1">D11+(B11-B3)/8</f>
        <v>355.21139641690974</v>
      </c>
      <c r="E12" s="9"/>
    </row>
    <row r="13" spans="1:5">
      <c r="A13">
        <v>2</v>
      </c>
      <c r="B13">
        <v>212.93626507067935</v>
      </c>
      <c r="C13" s="9">
        <f t="shared" si="0"/>
        <v>413.49788898220157</v>
      </c>
      <c r="D13" s="9">
        <f t="shared" si="1"/>
        <v>364.06988218689918</v>
      </c>
      <c r="E13" s="9"/>
    </row>
    <row r="14" spans="1:5">
      <c r="A14">
        <v>3</v>
      </c>
      <c r="B14">
        <v>169.87062968827129</v>
      </c>
      <c r="C14" s="9">
        <f t="shared" si="0"/>
        <v>374.27717778223342</v>
      </c>
      <c r="D14" s="9">
        <f t="shared" si="1"/>
        <v>351.29761469786524</v>
      </c>
      <c r="E14" s="9">
        <f>AVERAGE(B2:B13)</f>
        <v>303.42620154020125</v>
      </c>
    </row>
    <row r="15" spans="1:5">
      <c r="A15">
        <v>4</v>
      </c>
      <c r="B15">
        <v>217.90295225845563</v>
      </c>
      <c r="C15" s="9">
        <f t="shared" si="0"/>
        <v>313.01187802538732</v>
      </c>
      <c r="D15" s="9">
        <f t="shared" si="1"/>
        <v>330.090309029146</v>
      </c>
      <c r="E15" s="9">
        <f>E14+(B14-B2)/12</f>
        <v>306.86577418827744</v>
      </c>
    </row>
    <row r="16" spans="1:5">
      <c r="A16">
        <v>5</v>
      </c>
      <c r="B16">
        <v>207.31913986748935</v>
      </c>
      <c r="C16" s="9">
        <f t="shared" si="0"/>
        <v>231.49026918550766</v>
      </c>
      <c r="D16" s="9">
        <f t="shared" si="1"/>
        <v>319.85842984947817</v>
      </c>
      <c r="E16" s="9">
        <f t="shared" ref="E16:E79" si="2">E15+(B15-B3)/12</f>
        <v>313.97102067310902</v>
      </c>
    </row>
    <row r="17" spans="1:5">
      <c r="A17">
        <v>6</v>
      </c>
      <c r="B17">
        <v>194.39676561412367</v>
      </c>
      <c r="C17" s="9">
        <f t="shared" si="0"/>
        <v>202.00724672122391</v>
      </c>
      <c r="D17" s="9">
        <f t="shared" si="1"/>
        <v>307.75256785171274</v>
      </c>
      <c r="E17" s="9">
        <f t="shared" si="2"/>
        <v>310.0490036983407</v>
      </c>
    </row>
    <row r="18" spans="1:5">
      <c r="A18">
        <v>7</v>
      </c>
      <c r="B18">
        <v>191.24395650809706</v>
      </c>
      <c r="C18" s="9">
        <f t="shared" si="0"/>
        <v>197.372371857085</v>
      </c>
      <c r="D18" s="9">
        <f t="shared" si="1"/>
        <v>285.82477481965918</v>
      </c>
      <c r="E18" s="9">
        <f t="shared" si="2"/>
        <v>299.9892004176051</v>
      </c>
    </row>
    <row r="19" spans="1:5">
      <c r="A19">
        <v>8</v>
      </c>
      <c r="B19">
        <v>245.00228312014127</v>
      </c>
      <c r="C19" s="9">
        <f t="shared" si="0"/>
        <v>202.71570356204143</v>
      </c>
      <c r="D19" s="9">
        <f t="shared" si="1"/>
        <v>257.86379079371437</v>
      </c>
      <c r="E19" s="9">
        <f t="shared" si="2"/>
        <v>287.63210720677779</v>
      </c>
    </row>
    <row r="20" spans="1:5">
      <c r="A20">
        <v>9</v>
      </c>
      <c r="B20">
        <v>312.91111264085515</v>
      </c>
      <c r="C20" s="9">
        <f t="shared" si="0"/>
        <v>209.49053627746284</v>
      </c>
      <c r="D20" s="9">
        <f t="shared" si="1"/>
        <v>220.49040273148523</v>
      </c>
      <c r="E20" s="9">
        <f t="shared" si="2"/>
        <v>283.06913199213972</v>
      </c>
    </row>
    <row r="21" spans="1:5">
      <c r="A21">
        <v>10</v>
      </c>
      <c r="B21">
        <v>391.14762452975242</v>
      </c>
      <c r="C21" s="9">
        <f t="shared" si="0"/>
        <v>235.88852947080429</v>
      </c>
      <c r="D21" s="9">
        <f t="shared" si="1"/>
        <v>218.94788809601408</v>
      </c>
      <c r="E21" s="9">
        <f t="shared" si="2"/>
        <v>283.79788839140991</v>
      </c>
    </row>
    <row r="22" spans="1:5">
      <c r="A22">
        <v>1</v>
      </c>
      <c r="B22">
        <v>791.84648906198242</v>
      </c>
      <c r="C22" s="9">
        <f t="shared" si="0"/>
        <v>285.07624419971148</v>
      </c>
      <c r="D22" s="9">
        <f t="shared" si="1"/>
        <v>241.22430802839821</v>
      </c>
      <c r="E22" s="9">
        <f t="shared" si="2"/>
        <v>285.57526461300995</v>
      </c>
    </row>
    <row r="23" spans="1:5">
      <c r="A23">
        <v>2</v>
      </c>
      <c r="B23">
        <v>607.32292084464541</v>
      </c>
      <c r="C23" s="9">
        <f t="shared" si="0"/>
        <v>435.22687733818282</v>
      </c>
      <c r="D23" s="9">
        <f t="shared" si="1"/>
        <v>318.97129045011212</v>
      </c>
      <c r="E23" s="9">
        <f t="shared" si="2"/>
        <v>316.9848196418705</v>
      </c>
    </row>
    <row r="24" spans="1:5">
      <c r="A24">
        <v>3</v>
      </c>
      <c r="B24">
        <v>418.12064947400177</v>
      </c>
      <c r="C24" s="9">
        <f t="shared" si="0"/>
        <v>525.80703676930887</v>
      </c>
      <c r="D24" s="9">
        <f t="shared" si="1"/>
        <v>367.64878652338587</v>
      </c>
      <c r="E24" s="9">
        <f t="shared" si="2"/>
        <v>322.26261407742641</v>
      </c>
    </row>
    <row r="25" spans="1:5">
      <c r="A25">
        <v>4</v>
      </c>
      <c r="B25">
        <v>483.73661262251687</v>
      </c>
      <c r="C25" s="9">
        <f t="shared" si="0"/>
        <v>552.10942097759551</v>
      </c>
      <c r="D25" s="9">
        <f t="shared" si="1"/>
        <v>393.99897522419991</v>
      </c>
      <c r="E25" s="9">
        <f t="shared" si="2"/>
        <v>330.00173238987452</v>
      </c>
    </row>
    <row r="26" spans="1:5">
      <c r="A26">
        <v>5</v>
      </c>
      <c r="B26">
        <v>536.85818127400557</v>
      </c>
      <c r="C26" s="9">
        <f t="shared" si="0"/>
        <v>575.25666800078659</v>
      </c>
      <c r="D26" s="9">
        <f t="shared" si="1"/>
        <v>430.16645610024909</v>
      </c>
      <c r="E26" s="9">
        <f t="shared" si="2"/>
        <v>352.5684280191943</v>
      </c>
    </row>
    <row r="27" spans="1:5">
      <c r="A27">
        <v>6</v>
      </c>
      <c r="B27">
        <v>534.19666518396309</v>
      </c>
      <c r="C27" s="9">
        <f t="shared" si="0"/>
        <v>511.50959105379241</v>
      </c>
      <c r="D27" s="9">
        <f t="shared" si="1"/>
        <v>473.36823419598767</v>
      </c>
      <c r="E27" s="9">
        <f t="shared" si="2"/>
        <v>383.15072398467214</v>
      </c>
    </row>
    <row r="28" spans="1:5">
      <c r="A28">
        <v>7</v>
      </c>
      <c r="B28">
        <v>546.68904146192176</v>
      </c>
      <c r="C28" s="9">
        <f t="shared" si="0"/>
        <v>493.22802713862183</v>
      </c>
      <c r="D28" s="9">
        <f t="shared" si="1"/>
        <v>509.51753195396537</v>
      </c>
      <c r="E28" s="9">
        <f t="shared" si="2"/>
        <v>409.50853339513111</v>
      </c>
    </row>
    <row r="29" spans="1:5">
      <c r="A29">
        <v>8</v>
      </c>
      <c r="B29">
        <v>5077.5164274119034</v>
      </c>
      <c r="C29" s="9">
        <f t="shared" si="0"/>
        <v>525.37012513560182</v>
      </c>
      <c r="D29" s="9">
        <f t="shared" si="1"/>
        <v>538.73977305659866</v>
      </c>
      <c r="E29" s="9">
        <f t="shared" si="2"/>
        <v>437.78935852800049</v>
      </c>
    </row>
    <row r="30" spans="1:5">
      <c r="A30">
        <v>9</v>
      </c>
      <c r="B30">
        <v>2506.4324391184286</v>
      </c>
      <c r="C30" s="9">
        <f t="shared" si="0"/>
        <v>1673.8150788329485</v>
      </c>
      <c r="D30" s="9">
        <f t="shared" si="1"/>
        <v>1124.5358734168676</v>
      </c>
      <c r="E30" s="9">
        <f t="shared" si="2"/>
        <v>844.71599701114883</v>
      </c>
    </row>
    <row r="31" spans="1:5">
      <c r="A31">
        <v>10</v>
      </c>
      <c r="B31">
        <v>1022.2159706455349</v>
      </c>
      <c r="C31" s="9">
        <f t="shared" si="0"/>
        <v>2166.2086432940541</v>
      </c>
      <c r="D31" s="9">
        <f t="shared" si="1"/>
        <v>1338.8591171739233</v>
      </c>
      <c r="E31" s="9">
        <f t="shared" si="2"/>
        <v>1037.6483705620099</v>
      </c>
    </row>
    <row r="32" spans="1:5">
      <c r="A32">
        <v>1</v>
      </c>
      <c r="B32">
        <v>1916.1820147782828</v>
      </c>
      <c r="C32" s="9">
        <f t="shared" si="0"/>
        <v>2288.2134696594471</v>
      </c>
      <c r="D32" s="9">
        <f t="shared" si="1"/>
        <v>1390.7207483990346</v>
      </c>
      <c r="E32" s="9">
        <f t="shared" si="2"/>
        <v>1102.4161778557927</v>
      </c>
    </row>
    <row r="33" spans="1:5">
      <c r="A33">
        <v>2</v>
      </c>
      <c r="B33">
        <v>1214.78044464348</v>
      </c>
      <c r="C33" s="9">
        <f t="shared" si="0"/>
        <v>2630.5867129885373</v>
      </c>
      <c r="D33" s="9">
        <f t="shared" si="1"/>
        <v>1577.9784190620699</v>
      </c>
      <c r="E33" s="9">
        <f t="shared" si="2"/>
        <v>1236.022086367245</v>
      </c>
    </row>
    <row r="34" spans="1:5">
      <c r="A34">
        <v>3</v>
      </c>
      <c r="B34">
        <v>585.65762426100309</v>
      </c>
      <c r="C34" s="9">
        <f t="shared" si="0"/>
        <v>1664.9027172964315</v>
      </c>
      <c r="D34" s="9">
        <f t="shared" si="1"/>
        <v>1669.3588980646903</v>
      </c>
      <c r="E34" s="9">
        <f t="shared" si="2"/>
        <v>1304.6581547100557</v>
      </c>
    </row>
    <row r="35" spans="1:5">
      <c r="A35">
        <v>4</v>
      </c>
      <c r="B35">
        <v>619.26969003453871</v>
      </c>
      <c r="C35" s="9">
        <f t="shared" si="0"/>
        <v>1184.7090135820752</v>
      </c>
      <c r="D35" s="9">
        <f t="shared" si="1"/>
        <v>1675.458828438065</v>
      </c>
      <c r="E35" s="9">
        <f t="shared" si="2"/>
        <v>1287.4757493099742</v>
      </c>
    </row>
    <row r="36" spans="1:5">
      <c r="A36">
        <v>5</v>
      </c>
      <c r="B36">
        <v>964.87310660811522</v>
      </c>
      <c r="C36" s="9">
        <f t="shared" si="0"/>
        <v>1083.9724434293262</v>
      </c>
      <c r="D36" s="9">
        <f t="shared" si="1"/>
        <v>1686.0929565443869</v>
      </c>
      <c r="E36" s="9">
        <f t="shared" si="2"/>
        <v>1288.4713134091319</v>
      </c>
    </row>
    <row r="37" spans="1:5">
      <c r="A37">
        <v>6</v>
      </c>
      <c r="B37">
        <v>1072.3792529435257</v>
      </c>
      <c r="C37" s="9">
        <f t="shared" si="0"/>
        <v>846.14521638678434</v>
      </c>
      <c r="D37" s="9">
        <f t="shared" si="1"/>
        <v>1738.3659646876611</v>
      </c>
      <c r="E37" s="9">
        <f t="shared" si="2"/>
        <v>1334.0340181703079</v>
      </c>
    </row>
    <row r="38" spans="1:5">
      <c r="A38">
        <v>7</v>
      </c>
      <c r="B38">
        <v>676.68464684497667</v>
      </c>
      <c r="C38" s="9">
        <f t="shared" si="0"/>
        <v>810.54491846179576</v>
      </c>
      <c r="D38" s="9">
        <f t="shared" si="1"/>
        <v>1237.723817879114</v>
      </c>
      <c r="E38" s="9">
        <f t="shared" si="2"/>
        <v>1383.0875715303921</v>
      </c>
    </row>
    <row r="39" spans="1:5">
      <c r="A39">
        <v>8</v>
      </c>
      <c r="B39">
        <v>525.91163660133952</v>
      </c>
      <c r="C39" s="9">
        <f t="shared" si="0"/>
        <v>833.30167410778915</v>
      </c>
      <c r="D39" s="9">
        <f t="shared" si="1"/>
        <v>1009.0053438449324</v>
      </c>
      <c r="E39" s="9">
        <f t="shared" si="2"/>
        <v>1394.7397769946397</v>
      </c>
    </row>
    <row r="40" spans="1:5">
      <c r="A40">
        <v>9</v>
      </c>
      <c r="B40">
        <v>487.68878773833643</v>
      </c>
      <c r="C40" s="9">
        <f t="shared" si="0"/>
        <v>809.96216074948939</v>
      </c>
      <c r="D40" s="9">
        <f t="shared" si="1"/>
        <v>946.96730208940801</v>
      </c>
      <c r="E40" s="9">
        <f t="shared" si="2"/>
        <v>1394.0493579460876</v>
      </c>
    </row>
    <row r="41" spans="1:5">
      <c r="A41">
        <v>10</v>
      </c>
      <c r="B41">
        <v>392.50600688659614</v>
      </c>
      <c r="C41" s="9">
        <f t="shared" si="0"/>
        <v>690.66608103204464</v>
      </c>
      <c r="D41" s="9">
        <f t="shared" si="1"/>
        <v>768.40564870941466</v>
      </c>
      <c r="E41" s="9">
        <f t="shared" si="2"/>
        <v>1389.1326701357889</v>
      </c>
    </row>
    <row r="42" spans="1:5">
      <c r="A42">
        <v>1</v>
      </c>
      <c r="B42">
        <v>279.78077207219536</v>
      </c>
      <c r="C42" s="9">
        <f t="shared" si="0"/>
        <v>520.69776951781228</v>
      </c>
      <c r="D42" s="9">
        <f t="shared" si="1"/>
        <v>665.62134398980425</v>
      </c>
      <c r="E42" s="9">
        <f t="shared" si="2"/>
        <v>998.71513509201327</v>
      </c>
    </row>
    <row r="43" spans="1:5">
      <c r="A43">
        <v>2</v>
      </c>
      <c r="B43">
        <v>295.84607639472006</v>
      </c>
      <c r="C43" s="9">
        <f t="shared" si="0"/>
        <v>421.47180082461693</v>
      </c>
      <c r="D43" s="9">
        <f t="shared" si="1"/>
        <v>627.38673746620327</v>
      </c>
      <c r="E43" s="9">
        <f t="shared" si="2"/>
        <v>813.16082950482712</v>
      </c>
    </row>
    <row r="44" spans="1:5">
      <c r="A44">
        <v>3</v>
      </c>
      <c r="B44">
        <v>402.38343821672015</v>
      </c>
      <c r="C44" s="9">
        <f t="shared" si="0"/>
        <v>363.95541077296207</v>
      </c>
      <c r="D44" s="9">
        <f t="shared" si="1"/>
        <v>586.95878576122595</v>
      </c>
      <c r="E44" s="9">
        <f t="shared" si="2"/>
        <v>752.63000498392591</v>
      </c>
    </row>
    <row r="45" spans="1:5">
      <c r="A45">
        <v>4</v>
      </c>
      <c r="B45">
        <v>522.36706919216738</v>
      </c>
      <c r="C45" s="9">
        <f t="shared" si="0"/>
        <v>342.62907339255798</v>
      </c>
      <c r="D45" s="9">
        <f t="shared" si="1"/>
        <v>516.6475772123016</v>
      </c>
      <c r="E45" s="9">
        <f t="shared" si="2"/>
        <v>626.48012360379573</v>
      </c>
    </row>
    <row r="46" spans="1:5">
      <c r="A46">
        <v>5</v>
      </c>
      <c r="B46">
        <v>576.3843766621286</v>
      </c>
      <c r="C46" s="9">
        <f t="shared" si="0"/>
        <v>375.09433896895081</v>
      </c>
      <c r="D46" s="9">
        <f t="shared" si="1"/>
        <v>447.8960542433818</v>
      </c>
      <c r="E46" s="9">
        <f t="shared" si="2"/>
        <v>568.77900898285304</v>
      </c>
    </row>
    <row r="47" spans="1:5">
      <c r="A47">
        <v>6</v>
      </c>
      <c r="B47">
        <v>428.71088502180106</v>
      </c>
      <c r="C47" s="9">
        <f t="shared" si="0"/>
        <v>449.2452401164341</v>
      </c>
      <c r="D47" s="9">
        <f t="shared" si="1"/>
        <v>435.35852047052578</v>
      </c>
      <c r="E47" s="9">
        <f t="shared" si="2"/>
        <v>568.00623834961345</v>
      </c>
    </row>
    <row r="48" spans="1:5">
      <c r="A48">
        <v>7</v>
      </c>
      <c r="B48">
        <v>392.02599156251631</v>
      </c>
      <c r="C48" s="9">
        <f t="shared" si="0"/>
        <v>482.46144227320434</v>
      </c>
      <c r="D48" s="9">
        <f t="shared" si="1"/>
        <v>423.20842652308346</v>
      </c>
      <c r="E48" s="9">
        <f t="shared" si="2"/>
        <v>552.12633793188536</v>
      </c>
    </row>
    <row r="49" spans="1:5">
      <c r="A49">
        <v>8</v>
      </c>
      <c r="B49">
        <v>214.32642930352733</v>
      </c>
      <c r="C49" s="9">
        <f t="shared" si="0"/>
        <v>479.87208060965338</v>
      </c>
      <c r="D49" s="9">
        <f t="shared" si="1"/>
        <v>411.25057700110597</v>
      </c>
      <c r="E49" s="9">
        <f t="shared" si="2"/>
        <v>504.38907834475214</v>
      </c>
    </row>
    <row r="50" spans="1:5">
      <c r="A50">
        <v>9</v>
      </c>
      <c r="B50">
        <v>204.50461045270936</v>
      </c>
      <c r="C50" s="9">
        <f t="shared" si="0"/>
        <v>402.86192063749337</v>
      </c>
      <c r="D50" s="9">
        <f t="shared" si="1"/>
        <v>388.97812980322237</v>
      </c>
      <c r="E50" s="9">
        <f t="shared" si="2"/>
        <v>432.8846763747523</v>
      </c>
    </row>
    <row r="51" spans="1:5">
      <c r="A51">
        <v>10</v>
      </c>
      <c r="B51">
        <v>267.05037201362245</v>
      </c>
      <c r="C51" s="9">
        <f t="shared" si="0"/>
        <v>309.89197908513859</v>
      </c>
      <c r="D51" s="9">
        <f t="shared" si="1"/>
        <v>379.5686096007866</v>
      </c>
      <c r="E51" s="9">
        <f t="shared" si="2"/>
        <v>393.53634000873001</v>
      </c>
    </row>
    <row r="52" spans="1:5">
      <c r="A52">
        <v>1</v>
      </c>
      <c r="B52">
        <v>193.27985597630922</v>
      </c>
      <c r="C52" s="9">
        <f t="shared" si="0"/>
        <v>269.47685083309392</v>
      </c>
      <c r="D52" s="9">
        <f t="shared" si="1"/>
        <v>375.96914655314941</v>
      </c>
      <c r="E52" s="9">
        <f t="shared" si="2"/>
        <v>371.96456795975359</v>
      </c>
    </row>
    <row r="53" spans="1:5">
      <c r="A53">
        <v>2</v>
      </c>
      <c r="B53">
        <v>322.44137675990987</v>
      </c>
      <c r="C53" s="9">
        <f t="shared" si="0"/>
        <v>219.79031693654215</v>
      </c>
      <c r="D53" s="9">
        <f t="shared" si="1"/>
        <v>349.83119877309804</v>
      </c>
      <c r="E53" s="9">
        <f t="shared" si="2"/>
        <v>347.43049031291798</v>
      </c>
    </row>
    <row r="54" spans="1:5">
      <c r="A54">
        <v>3</v>
      </c>
      <c r="B54">
        <v>315.82877630167121</v>
      </c>
      <c r="C54" s="9">
        <f t="shared" si="0"/>
        <v>246.81905380063779</v>
      </c>
      <c r="D54" s="9">
        <f t="shared" si="1"/>
        <v>324.84048721906584</v>
      </c>
      <c r="E54" s="9">
        <f t="shared" si="2"/>
        <v>341.5917711356941</v>
      </c>
    </row>
    <row r="55" spans="1:5">
      <c r="A55">
        <v>4</v>
      </c>
      <c r="B55">
        <v>420.26724896205639</v>
      </c>
      <c r="C55" s="9">
        <f t="shared" si="0"/>
        <v>274.65009526287827</v>
      </c>
      <c r="D55" s="9">
        <f t="shared" si="1"/>
        <v>292.27103717400865</v>
      </c>
      <c r="E55" s="9">
        <f t="shared" si="2"/>
        <v>344.59577148815043</v>
      </c>
    </row>
    <row r="56" spans="1:5">
      <c r="A56">
        <v>5</v>
      </c>
      <c r="B56">
        <v>500.9450008819806</v>
      </c>
      <c r="C56" s="9">
        <f t="shared" si="0"/>
        <v>312.95431449998676</v>
      </c>
      <c r="D56" s="9">
        <f t="shared" si="1"/>
        <v>291.21558266654057</v>
      </c>
      <c r="E56" s="9">
        <f t="shared" si="2"/>
        <v>354.96420253542846</v>
      </c>
    </row>
    <row r="57" spans="1:5">
      <c r="A57">
        <v>6</v>
      </c>
      <c r="B57">
        <v>381.02098220582872</v>
      </c>
      <c r="C57" s="9">
        <f t="shared" si="0"/>
        <v>389.87060072640463</v>
      </c>
      <c r="D57" s="9">
        <f t="shared" si="1"/>
        <v>304.83045883147361</v>
      </c>
      <c r="E57" s="9">
        <f t="shared" si="2"/>
        <v>363.17766609086681</v>
      </c>
    </row>
    <row r="58" spans="1:5">
      <c r="A58">
        <v>7</v>
      </c>
      <c r="B58">
        <v>335.88654227952719</v>
      </c>
      <c r="C58" s="9">
        <f t="shared" si="0"/>
        <v>404.51550208788433</v>
      </c>
      <c r="D58" s="9">
        <f t="shared" si="1"/>
        <v>325.66727794426129</v>
      </c>
      <c r="E58" s="9">
        <f t="shared" si="2"/>
        <v>351.39882550867191</v>
      </c>
    </row>
    <row r="59" spans="1:5">
      <c r="A59">
        <v>8</v>
      </c>
      <c r="B59">
        <v>383.81087038808897</v>
      </c>
      <c r="C59" s="9">
        <f t="shared" si="0"/>
        <v>409.52994358234832</v>
      </c>
      <c r="D59" s="9">
        <f t="shared" si="1"/>
        <v>342.09001942261352</v>
      </c>
      <c r="E59" s="9">
        <f t="shared" si="2"/>
        <v>331.3573393101218</v>
      </c>
    </row>
    <row r="60" spans="1:5">
      <c r="A60">
        <v>9</v>
      </c>
      <c r="B60">
        <v>1320.1340947279564</v>
      </c>
      <c r="C60" s="9">
        <f t="shared" si="0"/>
        <v>400.41584893885647</v>
      </c>
      <c r="D60" s="9">
        <f t="shared" si="1"/>
        <v>356.68508171942182</v>
      </c>
      <c r="E60" s="9">
        <f t="shared" si="2"/>
        <v>327.61567142397911</v>
      </c>
    </row>
    <row r="61" spans="1:5">
      <c r="A61">
        <v>10</v>
      </c>
      <c r="B61">
        <v>938.04376040782608</v>
      </c>
      <c r="C61" s="9">
        <f t="shared" si="0"/>
        <v>605.21312240035036</v>
      </c>
      <c r="D61" s="9">
        <f t="shared" si="1"/>
        <v>497.54186156337772</v>
      </c>
      <c r="E61" s="9">
        <f t="shared" si="2"/>
        <v>404.95801335443247</v>
      </c>
    </row>
    <row r="62" spans="1:5">
      <c r="A62">
        <v>1</v>
      </c>
      <c r="B62">
        <v>2227.2678223690777</v>
      </c>
      <c r="C62" s="9">
        <f t="shared" si="0"/>
        <v>744.46881695084971</v>
      </c>
      <c r="D62" s="9">
        <f t="shared" si="1"/>
        <v>574.49215951936731</v>
      </c>
      <c r="E62" s="9">
        <f t="shared" si="2"/>
        <v>465.26779094645735</v>
      </c>
    </row>
    <row r="63" spans="1:5">
      <c r="A63">
        <v>2</v>
      </c>
      <c r="B63">
        <v>1788.6545313721422</v>
      </c>
      <c r="C63" s="9">
        <f t="shared" si="0"/>
        <v>1217.3141369732373</v>
      </c>
      <c r="D63" s="9">
        <f t="shared" si="1"/>
        <v>813.42204027779314</v>
      </c>
      <c r="E63" s="9">
        <f t="shared" si="2"/>
        <v>633.83139193948807</v>
      </c>
    </row>
    <row r="64" spans="1:5">
      <c r="A64">
        <v>3</v>
      </c>
      <c r="B64">
        <v>1567.4232493599909</v>
      </c>
      <c r="C64" s="9">
        <f t="shared" si="0"/>
        <v>1568.5250522192505</v>
      </c>
      <c r="D64" s="9">
        <f t="shared" si="1"/>
        <v>984.47045057905393</v>
      </c>
      <c r="E64" s="9">
        <f t="shared" si="2"/>
        <v>760.63173855269804</v>
      </c>
    </row>
    <row r="65" spans="1:5">
      <c r="A65">
        <v>4</v>
      </c>
      <c r="B65">
        <v>1168.3110100741371</v>
      </c>
      <c r="C65" s="9">
        <f t="shared" si="0"/>
        <v>1630.3473408772591</v>
      </c>
      <c r="D65" s="9">
        <f t="shared" si="1"/>
        <v>1117.7802316388052</v>
      </c>
      <c r="E65" s="9">
        <f t="shared" si="2"/>
        <v>875.14368800133821</v>
      </c>
    </row>
    <row r="66" spans="1:5">
      <c r="A66">
        <v>5</v>
      </c>
      <c r="B66">
        <v>455.57949405107757</v>
      </c>
      <c r="C66" s="9">
        <f t="shared" si="0"/>
        <v>1687.9141532938368</v>
      </c>
      <c r="D66" s="9">
        <f t="shared" si="1"/>
        <v>1216.1914851223437</v>
      </c>
      <c r="E66" s="9">
        <f t="shared" si="2"/>
        <v>945.6328241108572</v>
      </c>
    </row>
    <row r="67" spans="1:5">
      <c r="A67">
        <v>6</v>
      </c>
      <c r="B67">
        <v>184.39043914829628</v>
      </c>
      <c r="C67" s="9">
        <f t="shared" si="0"/>
        <v>1244.9920712143366</v>
      </c>
      <c r="D67" s="9">
        <f t="shared" si="1"/>
        <v>1231.1531040937875</v>
      </c>
      <c r="E67" s="9">
        <f t="shared" si="2"/>
        <v>957.27871725664102</v>
      </c>
    </row>
    <row r="68" spans="1:5">
      <c r="A68">
        <v>7</v>
      </c>
      <c r="B68">
        <v>476.52386594874696</v>
      </c>
      <c r="C68" s="9">
        <f t="shared" si="0"/>
        <v>843.92604815837512</v>
      </c>
      <c r="D68" s="9">
        <f t="shared" si="1"/>
        <v>1206.2255501888135</v>
      </c>
      <c r="E68" s="9">
        <f t="shared" si="2"/>
        <v>937.62231643882762</v>
      </c>
    </row>
    <row r="69" spans="1:5">
      <c r="A69">
        <v>8</v>
      </c>
      <c r="B69">
        <v>864.78984435035909</v>
      </c>
      <c r="C69" s="9">
        <f t="shared" si="0"/>
        <v>571.20120230556415</v>
      </c>
      <c r="D69" s="9">
        <f t="shared" si="1"/>
        <v>1100.7742715914123</v>
      </c>
      <c r="E69" s="9">
        <f t="shared" si="2"/>
        <v>935.5872218610582</v>
      </c>
    </row>
    <row r="70" spans="1:5">
      <c r="A70">
        <v>9</v>
      </c>
      <c r="B70">
        <v>790.49350166710769</v>
      </c>
      <c r="C70" s="9">
        <f t="shared" si="0"/>
        <v>495.32091087461964</v>
      </c>
      <c r="D70" s="9">
        <f t="shared" si="1"/>
        <v>1091.617532084229</v>
      </c>
      <c r="E70" s="9">
        <f t="shared" si="2"/>
        <v>975.90129370643569</v>
      </c>
    </row>
    <row r="71" spans="1:5">
      <c r="A71">
        <v>10</v>
      </c>
      <c r="B71">
        <v>753.8167154523893</v>
      </c>
      <c r="C71" s="9">
        <f t="shared" si="0"/>
        <v>579.04941277862713</v>
      </c>
      <c r="D71" s="9">
        <f t="shared" si="1"/>
        <v>912.02074199648268</v>
      </c>
      <c r="E71" s="9">
        <f t="shared" si="2"/>
        <v>1013.7852069887341</v>
      </c>
    </row>
    <row r="72" spans="1:5">
      <c r="A72">
        <v>1</v>
      </c>
      <c r="B72">
        <v>562.78510521391809</v>
      </c>
      <c r="C72" s="9">
        <f t="shared" ref="C72:C135" si="3">C71+(B71-B67)/4</f>
        <v>721.40598185465035</v>
      </c>
      <c r="D72" s="9">
        <f t="shared" si="1"/>
        <v>782.66601500651359</v>
      </c>
      <c r="E72" s="9">
        <f t="shared" si="2"/>
        <v>1044.6190274107591</v>
      </c>
    </row>
    <row r="73" spans="1:5">
      <c r="A73">
        <v>2</v>
      </c>
      <c r="B73">
        <v>458.61469874784922</v>
      </c>
      <c r="C73" s="9">
        <f t="shared" si="3"/>
        <v>742.97129167094317</v>
      </c>
      <c r="D73" s="9">
        <f t="shared" si="1"/>
        <v>657.08624698825452</v>
      </c>
      <c r="E73" s="9">
        <f t="shared" si="2"/>
        <v>981.50661161792266</v>
      </c>
    </row>
    <row r="74" spans="1:5">
      <c r="A74">
        <v>3</v>
      </c>
      <c r="B74">
        <v>755.04207584484323</v>
      </c>
      <c r="C74" s="9">
        <f t="shared" si="3"/>
        <v>641.42750527031569</v>
      </c>
      <c r="D74" s="9">
        <f t="shared" si="1"/>
        <v>568.37420807246849</v>
      </c>
      <c r="E74" s="9">
        <f t="shared" si="2"/>
        <v>941.55418981292462</v>
      </c>
    </row>
    <row r="75" spans="1:5">
      <c r="A75">
        <v>4</v>
      </c>
      <c r="B75">
        <v>775.89157311158215</v>
      </c>
      <c r="C75" s="9">
        <f t="shared" si="3"/>
        <v>632.5646488147496</v>
      </c>
      <c r="D75" s="9">
        <f t="shared" si="1"/>
        <v>605.80703079668922</v>
      </c>
      <c r="E75" s="9">
        <f t="shared" si="2"/>
        <v>818.86871093590503</v>
      </c>
    </row>
    <row r="76" spans="1:5">
      <c r="A76">
        <v>5</v>
      </c>
      <c r="B76">
        <v>807.40036684345216</v>
      </c>
      <c r="C76" s="9">
        <f t="shared" si="3"/>
        <v>638.08336322954779</v>
      </c>
      <c r="D76" s="9">
        <f t="shared" ref="D76:D139" si="4">D75+(B75-B67)/8</f>
        <v>679.74467254209992</v>
      </c>
      <c r="E76" s="9">
        <f t="shared" si="2"/>
        <v>734.47179774752499</v>
      </c>
    </row>
    <row r="77" spans="1:5">
      <c r="A77">
        <v>6</v>
      </c>
      <c r="B77">
        <v>2882.4946465929183</v>
      </c>
      <c r="C77" s="9">
        <f t="shared" si="3"/>
        <v>699.23717863693128</v>
      </c>
      <c r="D77" s="9">
        <f t="shared" si="4"/>
        <v>721.10423515393802</v>
      </c>
      <c r="E77" s="9">
        <f t="shared" si="2"/>
        <v>671.13655753781347</v>
      </c>
    </row>
    <row r="78" spans="1:5">
      <c r="A78">
        <v>7</v>
      </c>
      <c r="B78">
        <v>4784.8775997587099</v>
      </c>
      <c r="C78" s="9">
        <f t="shared" si="3"/>
        <v>1305.2071655981986</v>
      </c>
      <c r="D78" s="9">
        <f t="shared" si="4"/>
        <v>973.31733543425798</v>
      </c>
      <c r="E78" s="9">
        <f t="shared" si="2"/>
        <v>813.98519391437856</v>
      </c>
    </row>
    <row r="79" spans="1:5">
      <c r="A79">
        <v>8</v>
      </c>
      <c r="B79">
        <v>665.68974266885732</v>
      </c>
      <c r="C79" s="9">
        <f t="shared" si="3"/>
        <v>2312.6660465766654</v>
      </c>
      <c r="D79" s="9">
        <f t="shared" si="4"/>
        <v>1472.6153476957084</v>
      </c>
      <c r="E79" s="9">
        <f t="shared" si="2"/>
        <v>1174.7600360566812</v>
      </c>
    </row>
    <row r="80" spans="1:5">
      <c r="A80">
        <v>9</v>
      </c>
      <c r="B80">
        <v>744.91220078909134</v>
      </c>
      <c r="C80" s="9">
        <f t="shared" si="3"/>
        <v>2285.115588965984</v>
      </c>
      <c r="D80" s="9">
        <f t="shared" si="4"/>
        <v>1461.5994760977669</v>
      </c>
      <c r="E80" s="9">
        <f t="shared" ref="E80:E143" si="5">E79+(B79-B67)/12</f>
        <v>1214.8683113500613</v>
      </c>
    </row>
    <row r="81" spans="1:5">
      <c r="A81">
        <v>10</v>
      </c>
      <c r="B81">
        <v>1280.774078134554</v>
      </c>
      <c r="C81" s="9">
        <f t="shared" si="3"/>
        <v>2269.4935474523936</v>
      </c>
      <c r="D81" s="9">
        <f t="shared" si="4"/>
        <v>1484.3653630446636</v>
      </c>
      <c r="E81" s="9">
        <f t="shared" si="5"/>
        <v>1237.2340059200899</v>
      </c>
    </row>
    <row r="82" spans="1:5">
      <c r="A82">
        <v>1</v>
      </c>
      <c r="B82">
        <v>652.50958237933185</v>
      </c>
      <c r="C82" s="9">
        <f t="shared" si="3"/>
        <v>1869.0634053378026</v>
      </c>
      <c r="D82" s="9">
        <f t="shared" si="4"/>
        <v>1587.1352854680017</v>
      </c>
      <c r="E82" s="9">
        <f t="shared" si="5"/>
        <v>1271.8993587354394</v>
      </c>
    </row>
    <row r="83" spans="1:5">
      <c r="A83">
        <v>2</v>
      </c>
      <c r="B83">
        <v>511.25006229219895</v>
      </c>
      <c r="C83" s="9">
        <f t="shared" si="3"/>
        <v>835.97140099295802</v>
      </c>
      <c r="D83" s="9">
        <f t="shared" si="4"/>
        <v>1574.3187237848128</v>
      </c>
      <c r="E83" s="9">
        <f t="shared" si="5"/>
        <v>1260.4006987947914</v>
      </c>
    </row>
    <row r="84" spans="1:5">
      <c r="A84">
        <v>3</v>
      </c>
      <c r="B84">
        <v>600.37760133055167</v>
      </c>
      <c r="C84" s="9">
        <f t="shared" si="3"/>
        <v>797.36148089879339</v>
      </c>
      <c r="D84" s="9">
        <f t="shared" si="4"/>
        <v>1541.2385349323899</v>
      </c>
      <c r="E84" s="9">
        <f t="shared" si="5"/>
        <v>1240.1868110314422</v>
      </c>
    </row>
    <row r="85" spans="1:5">
      <c r="A85">
        <v>4</v>
      </c>
      <c r="B85">
        <v>678.94483342890749</v>
      </c>
      <c r="C85" s="9">
        <f t="shared" si="3"/>
        <v>761.2278310341585</v>
      </c>
      <c r="D85" s="9">
        <f t="shared" si="4"/>
        <v>1515.3606892432774</v>
      </c>
      <c r="E85" s="9">
        <f t="shared" si="5"/>
        <v>1243.3195190411616</v>
      </c>
    </row>
    <row r="86" spans="1:5">
      <c r="A86">
        <v>5</v>
      </c>
      <c r="B86">
        <v>533.4904362254232</v>
      </c>
      <c r="C86" s="9">
        <f t="shared" si="3"/>
        <v>610.77051985774688</v>
      </c>
      <c r="D86" s="9">
        <f t="shared" si="4"/>
        <v>1239.9169625977761</v>
      </c>
      <c r="E86" s="9">
        <f t="shared" si="5"/>
        <v>1261.6803635979165</v>
      </c>
    </row>
    <row r="87" spans="1:5">
      <c r="A87">
        <v>6</v>
      </c>
      <c r="B87">
        <v>586.29599484919208</v>
      </c>
      <c r="C87" s="9">
        <f t="shared" si="3"/>
        <v>581.01573331926966</v>
      </c>
      <c r="D87" s="9">
        <f t="shared" si="4"/>
        <v>708.4935671561152</v>
      </c>
      <c r="E87" s="9">
        <f t="shared" si="5"/>
        <v>1243.2177269629649</v>
      </c>
    </row>
    <row r="88" spans="1:5">
      <c r="A88">
        <v>7</v>
      </c>
      <c r="B88">
        <v>415.56786972167646</v>
      </c>
      <c r="C88" s="9">
        <f t="shared" si="3"/>
        <v>599.77721645851796</v>
      </c>
      <c r="D88" s="9">
        <f t="shared" si="4"/>
        <v>698.56934867865709</v>
      </c>
      <c r="E88" s="9">
        <f t="shared" si="5"/>
        <v>1227.418095441099</v>
      </c>
    </row>
    <row r="89" spans="1:5">
      <c r="A89">
        <v>8</v>
      </c>
      <c r="B89">
        <v>354.69043162402278</v>
      </c>
      <c r="C89" s="9">
        <f t="shared" si="3"/>
        <v>553.57478355629917</v>
      </c>
      <c r="D89" s="9">
        <f t="shared" si="4"/>
        <v>657.40130729523025</v>
      </c>
      <c r="E89" s="9">
        <f t="shared" si="5"/>
        <v>1194.7653873476177</v>
      </c>
    </row>
    <row r="90" spans="1:5">
      <c r="A90">
        <v>9</v>
      </c>
      <c r="B90">
        <v>257.01080661654129</v>
      </c>
      <c r="C90" s="9">
        <f t="shared" si="3"/>
        <v>472.51118310507798</v>
      </c>
      <c r="D90" s="9">
        <f t="shared" si="4"/>
        <v>541.64085148141385</v>
      </c>
      <c r="E90" s="9">
        <f t="shared" si="5"/>
        <v>984.11503610020975</v>
      </c>
    </row>
    <row r="91" spans="1:5">
      <c r="A91">
        <v>10</v>
      </c>
      <c r="B91">
        <v>292.46067134618886</v>
      </c>
      <c r="C91" s="9">
        <f t="shared" si="3"/>
        <v>403.39127570285751</v>
      </c>
      <c r="D91" s="9">
        <f t="shared" si="4"/>
        <v>492.20350451106503</v>
      </c>
      <c r="E91" s="9">
        <f t="shared" si="5"/>
        <v>606.79280333836232</v>
      </c>
    </row>
    <row r="92" spans="1:5">
      <c r="A92">
        <v>1</v>
      </c>
      <c r="B92">
        <v>199.74522468745585</v>
      </c>
      <c r="C92" s="9">
        <f t="shared" si="3"/>
        <v>329.93244482710668</v>
      </c>
      <c r="D92" s="9">
        <f t="shared" si="4"/>
        <v>464.85483064281379</v>
      </c>
      <c r="E92" s="9">
        <f t="shared" si="5"/>
        <v>575.69038072813998</v>
      </c>
    </row>
    <row r="93" spans="1:5">
      <c r="A93">
        <v>2</v>
      </c>
      <c r="B93">
        <v>196.0099435814042</v>
      </c>
      <c r="C93" s="9">
        <f t="shared" si="3"/>
        <v>275.97678356855153</v>
      </c>
      <c r="D93" s="9">
        <f t="shared" si="4"/>
        <v>414.7757835624268</v>
      </c>
      <c r="E93" s="9">
        <f t="shared" si="5"/>
        <v>530.25979938633702</v>
      </c>
    </row>
    <row r="94" spans="1:5">
      <c r="A94">
        <v>3</v>
      </c>
      <c r="B94">
        <v>208.89951197938132</v>
      </c>
      <c r="C94" s="9">
        <f t="shared" si="3"/>
        <v>236.30666155789689</v>
      </c>
      <c r="D94" s="9">
        <f t="shared" si="4"/>
        <v>354.4089223314889</v>
      </c>
      <c r="E94" s="9">
        <f t="shared" si="5"/>
        <v>439.86278817357453</v>
      </c>
    </row>
    <row r="95" spans="1:5">
      <c r="A95">
        <v>4</v>
      </c>
      <c r="B95">
        <v>213.66754358932994</v>
      </c>
      <c r="C95" s="9">
        <f t="shared" si="3"/>
        <v>224.27883789860689</v>
      </c>
      <c r="D95" s="9">
        <f t="shared" si="4"/>
        <v>313.83505680073364</v>
      </c>
      <c r="E95" s="9">
        <f t="shared" si="5"/>
        <v>402.89528230691201</v>
      </c>
    </row>
    <row r="96" spans="1:5">
      <c r="A96">
        <v>5</v>
      </c>
      <c r="B96">
        <v>237.57224454761123</v>
      </c>
      <c r="C96" s="9">
        <f t="shared" si="3"/>
        <v>204.58055595939217</v>
      </c>
      <c r="D96" s="9">
        <f t="shared" si="4"/>
        <v>267.25650039325086</v>
      </c>
      <c r="E96" s="9">
        <f t="shared" si="5"/>
        <v>378.09673908167292</v>
      </c>
    </row>
    <row r="97" spans="1:5">
      <c r="A97">
        <v>6</v>
      </c>
      <c r="B97">
        <v>234.79575171889564</v>
      </c>
      <c r="C97" s="9">
        <f t="shared" si="3"/>
        <v>214.03731092443101</v>
      </c>
      <c r="D97" s="9">
        <f t="shared" si="4"/>
        <v>245.0070472464927</v>
      </c>
      <c r="E97" s="9">
        <f t="shared" si="5"/>
        <v>347.86295934976124</v>
      </c>
    </row>
    <row r="98" spans="1:5">
      <c r="A98">
        <v>7</v>
      </c>
      <c r="B98">
        <v>217.49011747349402</v>
      </c>
      <c r="C98" s="9">
        <f t="shared" si="3"/>
        <v>223.73376295880388</v>
      </c>
      <c r="D98" s="9">
        <f t="shared" si="4"/>
        <v>230.02021225835182</v>
      </c>
      <c r="E98" s="9">
        <f t="shared" si="5"/>
        <v>310.8505358739269</v>
      </c>
    </row>
    <row r="99" spans="1:5">
      <c r="A99">
        <v>8</v>
      </c>
      <c r="B99">
        <v>224.03556721001362</v>
      </c>
      <c r="C99" s="9">
        <f t="shared" si="3"/>
        <v>225.88141433233204</v>
      </c>
      <c r="D99" s="9">
        <f t="shared" si="4"/>
        <v>225.0801261154709</v>
      </c>
      <c r="E99" s="9">
        <f t="shared" si="5"/>
        <v>284.51717597793282</v>
      </c>
    </row>
    <row r="100" spans="1:5">
      <c r="A100">
        <v>9</v>
      </c>
      <c r="B100">
        <v>304.50556540248033</v>
      </c>
      <c r="C100" s="9">
        <f t="shared" si="3"/>
        <v>228.47342023750298</v>
      </c>
      <c r="D100" s="9">
        <f t="shared" si="4"/>
        <v>216.52698809844901</v>
      </c>
      <c r="E100" s="9">
        <f t="shared" si="5"/>
        <v>254.32880700800129</v>
      </c>
    </row>
    <row r="101" spans="1:5">
      <c r="A101">
        <v>10</v>
      </c>
      <c r="B101">
        <v>269.39666881180705</v>
      </c>
      <c r="C101" s="9">
        <f t="shared" si="3"/>
        <v>245.20675045122024</v>
      </c>
      <c r="D101" s="9">
        <f t="shared" si="4"/>
        <v>229.62203068782708</v>
      </c>
      <c r="E101" s="9">
        <f t="shared" si="5"/>
        <v>245.07361498140162</v>
      </c>
    </row>
    <row r="102" spans="1:5">
      <c r="A102">
        <v>1</v>
      </c>
      <c r="B102">
        <v>159.13443740210693</v>
      </c>
      <c r="C102" s="9">
        <f t="shared" si="3"/>
        <v>253.85697972444808</v>
      </c>
      <c r="D102" s="9">
        <f t="shared" si="4"/>
        <v>238.79537134162743</v>
      </c>
      <c r="E102" s="9">
        <f t="shared" si="5"/>
        <v>237.96580141371697</v>
      </c>
    </row>
    <row r="103" spans="1:5">
      <c r="A103">
        <v>2</v>
      </c>
      <c r="B103">
        <v>154.67561973251154</v>
      </c>
      <c r="C103" s="9">
        <f t="shared" si="3"/>
        <v>239.26805970660132</v>
      </c>
      <c r="D103" s="9">
        <f t="shared" si="4"/>
        <v>232.57473701946813</v>
      </c>
      <c r="E103" s="9">
        <f t="shared" si="5"/>
        <v>229.80943731251412</v>
      </c>
    </row>
    <row r="104" spans="1:5">
      <c r="A104">
        <v>3</v>
      </c>
      <c r="B104">
        <v>330.84793989702365</v>
      </c>
      <c r="C104" s="9">
        <f t="shared" si="3"/>
        <v>221.92807283722578</v>
      </c>
      <c r="D104" s="9">
        <f t="shared" si="4"/>
        <v>225.20074653736583</v>
      </c>
      <c r="E104" s="9">
        <f t="shared" si="5"/>
        <v>218.327349678041</v>
      </c>
    </row>
    <row r="105" spans="1:5">
      <c r="A105">
        <v>4</v>
      </c>
      <c r="B105">
        <v>507.29607334452834</v>
      </c>
      <c r="C105" s="9">
        <f t="shared" si="3"/>
        <v>228.5136664608616</v>
      </c>
      <c r="D105" s="9">
        <f t="shared" si="4"/>
        <v>236.86020845604239</v>
      </c>
      <c r="E105" s="9">
        <f t="shared" si="5"/>
        <v>229.25257594550499</v>
      </c>
    </row>
    <row r="106" spans="1:5">
      <c r="A106">
        <v>5</v>
      </c>
      <c r="B106">
        <v>364.93338152494999</v>
      </c>
      <c r="C106" s="9">
        <f t="shared" si="3"/>
        <v>287.98851759404192</v>
      </c>
      <c r="D106" s="9">
        <f t="shared" si="4"/>
        <v>270.92274865924645</v>
      </c>
      <c r="E106" s="9">
        <f t="shared" si="5"/>
        <v>255.19308675909866</v>
      </c>
    </row>
    <row r="107" spans="1:5">
      <c r="A107">
        <v>6</v>
      </c>
      <c r="B107">
        <v>311.43341724015778</v>
      </c>
      <c r="C107" s="9">
        <f t="shared" si="3"/>
        <v>339.43825362475269</v>
      </c>
      <c r="D107" s="9">
        <f t="shared" si="4"/>
        <v>289.35315666567845</v>
      </c>
      <c r="E107" s="9">
        <f t="shared" si="5"/>
        <v>268.19590922122939</v>
      </c>
    </row>
    <row r="108" spans="1:5">
      <c r="A108">
        <v>7</v>
      </c>
      <c r="B108">
        <v>289.7967926143105</v>
      </c>
      <c r="C108" s="9">
        <f t="shared" si="3"/>
        <v>378.62770300166426</v>
      </c>
      <c r="D108" s="9">
        <f t="shared" si="4"/>
        <v>300.27788791944647</v>
      </c>
      <c r="E108" s="9">
        <f t="shared" si="5"/>
        <v>276.34306535879836</v>
      </c>
    </row>
    <row r="109" spans="1:5">
      <c r="A109">
        <v>8</v>
      </c>
      <c r="B109">
        <v>283.79698501373082</v>
      </c>
      <c r="C109" s="9">
        <f t="shared" si="3"/>
        <v>368.36491618098597</v>
      </c>
      <c r="D109" s="9">
        <f t="shared" si="4"/>
        <v>298.43929132092524</v>
      </c>
      <c r="E109" s="9">
        <f t="shared" si="5"/>
        <v>280.69511103102332</v>
      </c>
    </row>
    <row r="110" spans="1:5">
      <c r="A110">
        <v>9</v>
      </c>
      <c r="B110">
        <v>338.21887139921404</v>
      </c>
      <c r="C110" s="9">
        <f t="shared" si="3"/>
        <v>312.49014409828658</v>
      </c>
      <c r="D110" s="9">
        <f t="shared" si="4"/>
        <v>300.23933084616573</v>
      </c>
      <c r="E110" s="9">
        <f t="shared" si="5"/>
        <v>284.77854713892623</v>
      </c>
    </row>
    <row r="111" spans="1:5">
      <c r="A111">
        <v>10</v>
      </c>
      <c r="B111">
        <v>460.9855761906976</v>
      </c>
      <c r="C111" s="9">
        <f t="shared" si="3"/>
        <v>305.81151656685256</v>
      </c>
      <c r="D111" s="9">
        <f t="shared" si="4"/>
        <v>322.62488509580413</v>
      </c>
      <c r="E111" s="9">
        <f t="shared" si="5"/>
        <v>294.83927663273624</v>
      </c>
    </row>
    <row r="112" spans="1:5">
      <c r="A112">
        <v>1</v>
      </c>
      <c r="B112">
        <v>300.77649435900446</v>
      </c>
      <c r="C112" s="9">
        <f t="shared" si="3"/>
        <v>343.19955630448749</v>
      </c>
      <c r="D112" s="9">
        <f t="shared" si="4"/>
        <v>360.91362965307741</v>
      </c>
      <c r="E112" s="9">
        <f t="shared" si="5"/>
        <v>314.58511071445992</v>
      </c>
    </row>
    <row r="113" spans="1:5">
      <c r="A113">
        <v>2</v>
      </c>
      <c r="B113">
        <v>279.90123477974015</v>
      </c>
      <c r="C113" s="9">
        <f t="shared" si="3"/>
        <v>345.94448174066099</v>
      </c>
      <c r="D113" s="9">
        <f t="shared" si="4"/>
        <v>357.15469896082499</v>
      </c>
      <c r="E113" s="9">
        <f t="shared" si="5"/>
        <v>314.27435479417028</v>
      </c>
    </row>
    <row r="114" spans="1:5">
      <c r="A114">
        <v>3</v>
      </c>
      <c r="B114">
        <v>346.65994778575623</v>
      </c>
      <c r="C114" s="9">
        <f t="shared" si="3"/>
        <v>344.97054418216334</v>
      </c>
      <c r="D114" s="9">
        <f t="shared" si="4"/>
        <v>328.73034414022646</v>
      </c>
      <c r="E114" s="9">
        <f t="shared" si="5"/>
        <v>315.14973529149802</v>
      </c>
    </row>
    <row r="115" spans="1:5">
      <c r="A115">
        <v>4</v>
      </c>
      <c r="B115">
        <v>403.91680674561911</v>
      </c>
      <c r="C115" s="9">
        <f t="shared" si="3"/>
        <v>347.08081327879887</v>
      </c>
      <c r="D115" s="9">
        <f t="shared" si="4"/>
        <v>326.44616492282722</v>
      </c>
      <c r="E115" s="9">
        <f t="shared" si="5"/>
        <v>330.77686115680211</v>
      </c>
    </row>
    <row r="116" spans="1:5">
      <c r="A116">
        <v>5</v>
      </c>
      <c r="B116">
        <v>465.78649725154276</v>
      </c>
      <c r="C116" s="9">
        <f t="shared" si="3"/>
        <v>332.81362091752925</v>
      </c>
      <c r="D116" s="9">
        <f t="shared" si="4"/>
        <v>338.00658861100987</v>
      </c>
      <c r="E116" s="9">
        <f t="shared" si="5"/>
        <v>351.54696007456107</v>
      </c>
    </row>
    <row r="117" spans="1:5">
      <c r="A117">
        <v>6</v>
      </c>
      <c r="B117">
        <v>421.24558419791822</v>
      </c>
      <c r="C117" s="9">
        <f t="shared" si="3"/>
        <v>374.06612164066382</v>
      </c>
      <c r="D117" s="9">
        <f t="shared" si="4"/>
        <v>360.00530169066388</v>
      </c>
      <c r="E117" s="9">
        <f t="shared" si="5"/>
        <v>362.79183985410435</v>
      </c>
    </row>
    <row r="118" spans="1:5">
      <c r="A118">
        <v>7</v>
      </c>
      <c r="B118">
        <v>364.94661913790043</v>
      </c>
      <c r="C118" s="9">
        <f t="shared" si="3"/>
        <v>409.40220899520835</v>
      </c>
      <c r="D118" s="9">
        <f t="shared" si="4"/>
        <v>377.18637658868732</v>
      </c>
      <c r="E118" s="9">
        <f t="shared" si="5"/>
        <v>355.6209657585535</v>
      </c>
    </row>
    <row r="119" spans="1:5">
      <c r="A119">
        <v>8</v>
      </c>
      <c r="B119">
        <v>284.42473099906397</v>
      </c>
      <c r="C119" s="9">
        <f t="shared" si="3"/>
        <v>413.97387683324439</v>
      </c>
      <c r="D119" s="9">
        <f t="shared" si="4"/>
        <v>380.52734505602314</v>
      </c>
      <c r="E119" s="9">
        <f t="shared" si="5"/>
        <v>355.62206889296601</v>
      </c>
    </row>
    <row r="120" spans="1:5">
      <c r="A120">
        <v>9</v>
      </c>
      <c r="B120">
        <v>303.26029914494336</v>
      </c>
      <c r="C120" s="9">
        <f t="shared" si="3"/>
        <v>384.10085789660559</v>
      </c>
      <c r="D120" s="9">
        <f t="shared" si="4"/>
        <v>358.45723940706893</v>
      </c>
      <c r="E120" s="9">
        <f t="shared" si="5"/>
        <v>353.37134503954155</v>
      </c>
    </row>
    <row r="121" spans="1:5">
      <c r="A121">
        <v>10</v>
      </c>
      <c r="B121">
        <v>405.96634114986591</v>
      </c>
      <c r="C121" s="9">
        <f t="shared" si="3"/>
        <v>343.46930836995574</v>
      </c>
      <c r="D121" s="9">
        <f t="shared" si="4"/>
        <v>358.76771500531129</v>
      </c>
      <c r="E121" s="9">
        <f t="shared" si="5"/>
        <v>354.49330391709429</v>
      </c>
    </row>
    <row r="122" spans="1:5">
      <c r="A122">
        <v>1</v>
      </c>
      <c r="B122">
        <v>280.2308541837898</v>
      </c>
      <c r="C122" s="9">
        <f t="shared" si="3"/>
        <v>339.64949760794264</v>
      </c>
      <c r="D122" s="9">
        <f t="shared" si="4"/>
        <v>374.525853301577</v>
      </c>
      <c r="E122" s="9">
        <f t="shared" si="5"/>
        <v>364.67408359510557</v>
      </c>
    </row>
    <row r="123" spans="1:5">
      <c r="A123">
        <v>2</v>
      </c>
      <c r="B123">
        <v>235.82437573924528</v>
      </c>
      <c r="C123" s="9">
        <f t="shared" si="3"/>
        <v>318.47055636941496</v>
      </c>
      <c r="D123" s="9">
        <f t="shared" si="4"/>
        <v>366.22221660133118</v>
      </c>
      <c r="E123" s="9">
        <f t="shared" si="5"/>
        <v>359.84174882715354</v>
      </c>
    </row>
    <row r="124" spans="1:5">
      <c r="A124">
        <v>3</v>
      </c>
      <c r="B124">
        <v>334.72240540618327</v>
      </c>
      <c r="C124" s="9">
        <f t="shared" si="3"/>
        <v>306.32046755446027</v>
      </c>
      <c r="D124" s="9">
        <f t="shared" si="4"/>
        <v>345.21066272553446</v>
      </c>
      <c r="E124" s="9">
        <f t="shared" si="5"/>
        <v>341.07831545619916</v>
      </c>
    </row>
    <row r="125" spans="1:5">
      <c r="A125">
        <v>4</v>
      </c>
      <c r="B125">
        <v>389.52524103865244</v>
      </c>
      <c r="C125" s="9">
        <f t="shared" si="3"/>
        <v>314.18599411977027</v>
      </c>
      <c r="D125" s="9">
        <f t="shared" si="4"/>
        <v>328.82765124486451</v>
      </c>
      <c r="E125" s="9">
        <f t="shared" si="5"/>
        <v>343.90714137679743</v>
      </c>
    </row>
    <row r="126" spans="1:5">
      <c r="A126">
        <v>5</v>
      </c>
      <c r="B126">
        <v>421.62847323917902</v>
      </c>
      <c r="C126" s="9">
        <f t="shared" si="3"/>
        <v>310.0757190919669</v>
      </c>
      <c r="D126" s="9">
        <f t="shared" si="4"/>
        <v>324.8626083499563</v>
      </c>
      <c r="E126" s="9">
        <f t="shared" si="5"/>
        <v>353.04247523170676</v>
      </c>
    </row>
    <row r="127" spans="1:5">
      <c r="A127">
        <v>6</v>
      </c>
      <c r="B127">
        <v>400.64334688528942</v>
      </c>
      <c r="C127" s="9">
        <f t="shared" si="3"/>
        <v>345.42512385581421</v>
      </c>
      <c r="D127" s="9">
        <f t="shared" si="4"/>
        <v>331.94784011261612</v>
      </c>
      <c r="E127" s="9">
        <f t="shared" si="5"/>
        <v>359.28985235282533</v>
      </c>
    </row>
    <row r="128" spans="1:5">
      <c r="A128">
        <v>7</v>
      </c>
      <c r="B128">
        <v>363.1559453878246</v>
      </c>
      <c r="C128" s="9">
        <f t="shared" si="3"/>
        <v>386.62986664232523</v>
      </c>
      <c r="D128" s="9">
        <f t="shared" si="4"/>
        <v>346.47516709839431</v>
      </c>
      <c r="E128" s="9">
        <f t="shared" si="5"/>
        <v>359.01706403113121</v>
      </c>
    </row>
    <row r="129" spans="1:5">
      <c r="A129">
        <v>8</v>
      </c>
      <c r="B129">
        <v>505.01467024513772</v>
      </c>
      <c r="C129" s="9">
        <f t="shared" si="3"/>
        <v>393.73825163773557</v>
      </c>
      <c r="D129" s="9">
        <f t="shared" si="4"/>
        <v>353.96212287875449</v>
      </c>
      <c r="E129" s="9">
        <f t="shared" si="5"/>
        <v>350.46451804248801</v>
      </c>
    </row>
    <row r="130" spans="1:5">
      <c r="A130">
        <v>9</v>
      </c>
      <c r="B130">
        <v>633.5747670435718</v>
      </c>
      <c r="C130" s="9">
        <f t="shared" si="3"/>
        <v>422.61060893935689</v>
      </c>
      <c r="D130" s="9">
        <f t="shared" si="4"/>
        <v>366.34316401566343</v>
      </c>
      <c r="E130" s="9">
        <f t="shared" si="5"/>
        <v>357.44527521308964</v>
      </c>
    </row>
    <row r="131" spans="1:5">
      <c r="A131">
        <v>10</v>
      </c>
      <c r="B131">
        <v>490.59451189896293</v>
      </c>
      <c r="C131" s="9">
        <f t="shared" si="3"/>
        <v>475.59718239045509</v>
      </c>
      <c r="D131" s="9">
        <f t="shared" si="4"/>
        <v>410.51115312313618</v>
      </c>
      <c r="E131" s="9">
        <f t="shared" si="5"/>
        <v>379.83095420522892</v>
      </c>
    </row>
    <row r="132" spans="1:5">
      <c r="A132">
        <v>1</v>
      </c>
      <c r="B132">
        <v>481.4358046385787</v>
      </c>
      <c r="C132" s="9">
        <f t="shared" si="3"/>
        <v>498.08497364387347</v>
      </c>
      <c r="D132" s="9">
        <f t="shared" si="4"/>
        <v>442.35742014310091</v>
      </c>
      <c r="E132" s="9">
        <f t="shared" si="5"/>
        <v>397.01176928022051</v>
      </c>
    </row>
    <row r="133" spans="1:5">
      <c r="A133">
        <v>2</v>
      </c>
      <c r="B133">
        <v>360.07411936860314</v>
      </c>
      <c r="C133" s="9">
        <f t="shared" si="3"/>
        <v>527.65493845656204</v>
      </c>
      <c r="D133" s="9">
        <f t="shared" si="4"/>
        <v>460.69659504715037</v>
      </c>
      <c r="E133" s="9">
        <f t="shared" si="5"/>
        <v>411.85972807135681</v>
      </c>
    </row>
    <row r="134" spans="1:5">
      <c r="A134">
        <v>3</v>
      </c>
      <c r="B134">
        <v>395.16556328170265</v>
      </c>
      <c r="C134" s="9">
        <f t="shared" si="3"/>
        <v>491.41980073742837</v>
      </c>
      <c r="D134" s="9">
        <f t="shared" si="4"/>
        <v>457.0152048383942</v>
      </c>
      <c r="E134" s="9">
        <f t="shared" si="5"/>
        <v>408.0353762562516</v>
      </c>
    </row>
    <row r="135" spans="1:5">
      <c r="A135">
        <v>4</v>
      </c>
      <c r="B135">
        <v>412.28173886714234</v>
      </c>
      <c r="C135" s="9">
        <f t="shared" si="3"/>
        <v>431.8174997969611</v>
      </c>
      <c r="D135" s="9">
        <f t="shared" si="4"/>
        <v>453.70734109370966</v>
      </c>
      <c r="E135" s="9">
        <f t="shared" si="5"/>
        <v>417.61326868107767</v>
      </c>
    </row>
    <row r="136" spans="1:5">
      <c r="A136">
        <v>5</v>
      </c>
      <c r="B136">
        <v>466.95624623200274</v>
      </c>
      <c r="C136" s="9">
        <f t="shared" ref="C136:C154" si="6">C135+(B135-B131)/4</f>
        <v>412.23930653900595</v>
      </c>
      <c r="D136" s="9">
        <f t="shared" si="4"/>
        <v>455.1621400914413</v>
      </c>
      <c r="E136" s="9">
        <f t="shared" si="5"/>
        <v>432.31804894173575</v>
      </c>
    </row>
    <row r="137" spans="1:5">
      <c r="A137">
        <v>6</v>
      </c>
      <c r="B137">
        <v>393.90879853359974</v>
      </c>
      <c r="C137" s="9">
        <f t="shared" si="6"/>
        <v>408.61941693736196</v>
      </c>
      <c r="D137" s="9">
        <f t="shared" si="4"/>
        <v>468.13717769696359</v>
      </c>
      <c r="E137" s="9">
        <f t="shared" si="5"/>
        <v>443.33753567722073</v>
      </c>
    </row>
    <row r="138" spans="1:5">
      <c r="A138">
        <v>7</v>
      </c>
      <c r="B138">
        <v>337.50180309082003</v>
      </c>
      <c r="C138" s="9">
        <f t="shared" si="6"/>
        <v>417.07808672861108</v>
      </c>
      <c r="D138" s="9">
        <f t="shared" si="4"/>
        <v>454.24894373302135</v>
      </c>
      <c r="E138" s="9">
        <f t="shared" si="5"/>
        <v>443.70283213513301</v>
      </c>
    </row>
    <row r="139" spans="1:5">
      <c r="A139">
        <v>8</v>
      </c>
      <c r="B139">
        <v>305.30077248908799</v>
      </c>
      <c r="C139" s="9">
        <f t="shared" si="6"/>
        <v>402.66214668089043</v>
      </c>
      <c r="D139" s="9">
        <f t="shared" si="4"/>
        <v>417.23982323892739</v>
      </c>
      <c r="E139" s="9">
        <f t="shared" si="5"/>
        <v>436.69227628943645</v>
      </c>
    </row>
    <row r="140" spans="1:5">
      <c r="A140">
        <v>9</v>
      </c>
      <c r="B140">
        <v>310.51169716901552</v>
      </c>
      <c r="C140" s="9">
        <f t="shared" si="6"/>
        <v>375.91690508637686</v>
      </c>
      <c r="D140" s="9">
        <f t="shared" ref="D140:D154" si="7">D139+(B139-B131)/8</f>
        <v>394.07810581269302</v>
      </c>
      <c r="E140" s="9">
        <f t="shared" si="5"/>
        <v>428.74706175641967</v>
      </c>
    </row>
    <row r="141" spans="1:5">
      <c r="A141">
        <v>10</v>
      </c>
      <c r="B141">
        <v>262.28178499868847</v>
      </c>
      <c r="C141" s="9">
        <f t="shared" si="6"/>
        <v>336.80576782063008</v>
      </c>
      <c r="D141" s="9">
        <f t="shared" si="7"/>
        <v>372.71259237899761</v>
      </c>
      <c r="E141" s="9">
        <f t="shared" si="5"/>
        <v>424.36004107151894</v>
      </c>
    </row>
    <row r="142" spans="1:5">
      <c r="A142">
        <v>1</v>
      </c>
      <c r="B142">
        <v>1758.6350291481508</v>
      </c>
      <c r="C142" s="9">
        <f t="shared" si="6"/>
        <v>303.89901443690223</v>
      </c>
      <c r="D142" s="9">
        <f t="shared" si="7"/>
        <v>360.48855058275831</v>
      </c>
      <c r="E142" s="9">
        <f t="shared" si="5"/>
        <v>404.13230063431484</v>
      </c>
    </row>
    <row r="143" spans="1:5">
      <c r="A143">
        <v>2</v>
      </c>
      <c r="B143">
        <v>2743.2642909374295</v>
      </c>
      <c r="C143" s="9">
        <f t="shared" si="6"/>
        <v>659.18232095123494</v>
      </c>
      <c r="D143" s="9">
        <f t="shared" si="7"/>
        <v>530.92223381606436</v>
      </c>
      <c r="E143" s="9">
        <f t="shared" si="5"/>
        <v>497.88732247636312</v>
      </c>
    </row>
    <row r="144" spans="1:5">
      <c r="A144">
        <v>3</v>
      </c>
      <c r="B144">
        <v>1753.2330412104616</v>
      </c>
      <c r="C144" s="9">
        <f t="shared" si="6"/>
        <v>1268.6732005633203</v>
      </c>
      <c r="D144" s="9">
        <f t="shared" si="7"/>
        <v>822.29505282485025</v>
      </c>
      <c r="E144" s="9">
        <f t="shared" ref="E144:E154" si="8">E143+(B143-B131)/12</f>
        <v>685.60980406290196</v>
      </c>
    </row>
    <row r="145" spans="1:5">
      <c r="A145">
        <v>4</v>
      </c>
      <c r="B145">
        <v>149.53639732431859</v>
      </c>
      <c r="C145" s="9">
        <f t="shared" si="6"/>
        <v>1629.3535365736818</v>
      </c>
      <c r="D145" s="9">
        <f t="shared" si="7"/>
        <v>983.07965219715766</v>
      </c>
      <c r="E145" s="9">
        <f t="shared" si="8"/>
        <v>791.59290711055883</v>
      </c>
    </row>
    <row r="146" spans="1:5">
      <c r="A146">
        <v>5</v>
      </c>
      <c r="B146">
        <v>153.74652325432689</v>
      </c>
      <c r="C146" s="9">
        <f t="shared" si="6"/>
        <v>1601.1671896550893</v>
      </c>
      <c r="D146" s="9">
        <f t="shared" si="7"/>
        <v>952.53310204599757</v>
      </c>
      <c r="E146" s="9">
        <f t="shared" si="8"/>
        <v>774.04809694020173</v>
      </c>
    </row>
    <row r="147" spans="1:5">
      <c r="A147">
        <v>6</v>
      </c>
      <c r="B147">
        <v>138.78484167914775</v>
      </c>
      <c r="C147" s="9">
        <f t="shared" si="6"/>
        <v>1199.9450631816333</v>
      </c>
      <c r="D147" s="9">
        <f t="shared" si="7"/>
        <v>929.56369206643592</v>
      </c>
      <c r="E147" s="9">
        <f t="shared" si="8"/>
        <v>753.92984360458706</v>
      </c>
    </row>
    <row r="148" spans="1:5">
      <c r="A148">
        <v>7</v>
      </c>
      <c r="B148">
        <v>124.19966953076869</v>
      </c>
      <c r="C148" s="9">
        <f t="shared" si="6"/>
        <v>548.82520086706279</v>
      </c>
      <c r="D148" s="9">
        <f t="shared" si="7"/>
        <v>908.74920071519341</v>
      </c>
      <c r="E148" s="9">
        <f t="shared" si="8"/>
        <v>731.13843550558749</v>
      </c>
    </row>
    <row r="149" spans="1:5">
      <c r="A149">
        <v>8</v>
      </c>
      <c r="B149">
        <v>119.7460341799973</v>
      </c>
      <c r="C149" s="9">
        <f t="shared" si="6"/>
        <v>141.56685794713957</v>
      </c>
      <c r="D149" s="9">
        <f t="shared" si="7"/>
        <v>885.46019726041254</v>
      </c>
      <c r="E149" s="9">
        <f t="shared" si="8"/>
        <v>702.57538744715134</v>
      </c>
    </row>
    <row r="150" spans="1:5">
      <c r="A150">
        <v>9</v>
      </c>
      <c r="B150">
        <v>129.4317599144872</v>
      </c>
      <c r="C150" s="9">
        <f t="shared" si="6"/>
        <v>134.11926716105924</v>
      </c>
      <c r="D150" s="9">
        <f t="shared" si="7"/>
        <v>867.6432284080762</v>
      </c>
      <c r="E150" s="9">
        <f t="shared" si="8"/>
        <v>679.7284904176845</v>
      </c>
    </row>
    <row r="151" spans="1:5">
      <c r="A151">
        <v>10</v>
      </c>
      <c r="B151">
        <v>159.90915101473766</v>
      </c>
      <c r="C151" s="9">
        <f t="shared" si="6"/>
        <v>128.04057632609931</v>
      </c>
      <c r="D151" s="9">
        <f t="shared" si="7"/>
        <v>663.99281975386828</v>
      </c>
      <c r="E151" s="9">
        <f t="shared" si="8"/>
        <v>662.38932015299008</v>
      </c>
    </row>
    <row r="152" spans="1:5">
      <c r="A152">
        <v>1</v>
      </c>
      <c r="B152">
        <v>103.94463901551781</v>
      </c>
      <c r="C152" s="9">
        <f t="shared" si="6"/>
        <v>133.3216536599968</v>
      </c>
      <c r="D152" s="9">
        <f t="shared" si="7"/>
        <v>341.07342726353181</v>
      </c>
      <c r="E152" s="9">
        <f t="shared" si="8"/>
        <v>650.27335169679418</v>
      </c>
    </row>
    <row r="153" spans="1:5">
      <c r="A153">
        <v>2</v>
      </c>
      <c r="B153">
        <v>88.204194188810661</v>
      </c>
      <c r="C153" s="9">
        <f t="shared" si="6"/>
        <v>128.25789603118409</v>
      </c>
      <c r="D153" s="9">
        <f>D152+(B152-B144)/8</f>
        <v>134.91237698916385</v>
      </c>
      <c r="E153" s="9">
        <f t="shared" si="8"/>
        <v>633.05943018400274</v>
      </c>
    </row>
    <row r="154" spans="1:5">
      <c r="C154" s="9"/>
      <c r="D154" s="9"/>
      <c r="E154" s="9"/>
    </row>
    <row r="155" spans="1:5">
      <c r="A155">
        <v>3</v>
      </c>
      <c r="B155" s="10" t="s">
        <v>25</v>
      </c>
      <c r="C155">
        <v>120.37243603338743</v>
      </c>
      <c r="D155">
        <v>127.24585159722535</v>
      </c>
      <c r="E155">
        <v>618.55296428317956</v>
      </c>
    </row>
    <row r="156" spans="1:5">
      <c r="A156">
        <v>4</v>
      </c>
      <c r="B156" s="10" t="s">
        <v>25</v>
      </c>
      <c r="C156">
        <v>120.37243603338743</v>
      </c>
      <c r="D156">
        <v>127.24585159722535</v>
      </c>
      <c r="E156">
        <v>618.55296428317956</v>
      </c>
    </row>
    <row r="157" spans="1:5">
      <c r="A157">
        <v>5</v>
      </c>
      <c r="B157" s="10" t="s">
        <v>25</v>
      </c>
      <c r="C157">
        <v>120.37243603338743</v>
      </c>
      <c r="D157">
        <v>127.24585159722535</v>
      </c>
      <c r="E157">
        <v>618.55296428317956</v>
      </c>
    </row>
    <row r="158" spans="1:5">
      <c r="A158">
        <v>6</v>
      </c>
      <c r="B158" s="10" t="s">
        <v>25</v>
      </c>
      <c r="C158">
        <v>120.37243603338743</v>
      </c>
      <c r="D158">
        <v>127.24585159722535</v>
      </c>
      <c r="E158">
        <v>618.55296428317956</v>
      </c>
    </row>
    <row r="160" spans="1:5">
      <c r="A160">
        <v>1.002718953315098</v>
      </c>
      <c r="B160" s="10" t="s">
        <v>26</v>
      </c>
      <c r="C160" s="9">
        <f>C155*A160</f>
        <v>120.69972306738683</v>
      </c>
      <c r="D160" s="9">
        <f>D155*A160</f>
        <v>127.5918271272581</v>
      </c>
      <c r="E160" s="9">
        <f>E155*A160</f>
        <v>620.23478091598099</v>
      </c>
    </row>
    <row r="161" spans="1:5">
      <c r="A161">
        <v>0.84997701077642429</v>
      </c>
      <c r="B161" s="10" t="s">
        <v>26</v>
      </c>
      <c r="C161" s="9">
        <f t="shared" ref="C161:C162" si="9">C156*A161</f>
        <v>102.31380335953499</v>
      </c>
      <c r="D161" s="9">
        <f t="shared" ref="D161:D163" si="10">D156*A161</f>
        <v>108.15604857431011</v>
      </c>
      <c r="E161" s="9">
        <f t="shared" ref="E161:E163" si="11">E156*A161</f>
        <v>525.75579958831327</v>
      </c>
    </row>
    <row r="162" spans="1:5">
      <c r="A162">
        <v>0.79504236852107124</v>
      </c>
      <c r="B162" s="10" t="s">
        <v>26</v>
      </c>
      <c r="C162" s="9">
        <f t="shared" si="9"/>
        <v>95.701186648635485</v>
      </c>
      <c r="D162" s="9">
        <f t="shared" si="10"/>
        <v>101.16584323833878</v>
      </c>
      <c r="E162" s="9">
        <f t="shared" si="11"/>
        <v>491.77581377942869</v>
      </c>
    </row>
    <row r="163" spans="1:5">
      <c r="A163">
        <v>0.90317860714059017</v>
      </c>
      <c r="B163" s="10" t="s">
        <v>26</v>
      </c>
      <c r="C163" s="9">
        <f>C158*A163</f>
        <v>108.71780911475464</v>
      </c>
      <c r="D163" s="9">
        <f t="shared" si="10"/>
        <v>114.92573101000023</v>
      </c>
      <c r="E163" s="9">
        <f t="shared" si="11"/>
        <v>558.66380472396531</v>
      </c>
    </row>
    <row r="165" spans="1:5" ht="15">
      <c r="B165" s="11" t="s">
        <v>27</v>
      </c>
      <c r="C165" s="4">
        <v>115.69499999999999</v>
      </c>
      <c r="D165" s="4">
        <v>115.69499999999999</v>
      </c>
      <c r="E165" s="4">
        <v>115.69499999999999</v>
      </c>
    </row>
    <row r="166" spans="1:5" ht="15">
      <c r="B166" s="11" t="s">
        <v>27</v>
      </c>
      <c r="C166" s="4">
        <v>124.47</v>
      </c>
      <c r="D166" s="4">
        <v>124.47</v>
      </c>
      <c r="E166" s="4">
        <v>124.47</v>
      </c>
    </row>
    <row r="167" spans="1:5" ht="15">
      <c r="B167" s="11" t="s">
        <v>27</v>
      </c>
      <c r="C167" s="4">
        <v>146.1825</v>
      </c>
      <c r="D167" s="4">
        <v>146.1825</v>
      </c>
      <c r="E167" s="4">
        <v>146.1825</v>
      </c>
    </row>
    <row r="168" spans="1:5" ht="15">
      <c r="B168" s="11" t="s">
        <v>27</v>
      </c>
      <c r="C168" s="4">
        <v>190.56</v>
      </c>
      <c r="D168" s="4">
        <v>190.56</v>
      </c>
      <c r="E168" s="4">
        <v>190.56</v>
      </c>
    </row>
    <row r="170" spans="1:5">
      <c r="B170" s="10" t="s">
        <v>28</v>
      </c>
      <c r="C170" s="9">
        <f>ABS(C165-C159)</f>
        <v>115.69499999999999</v>
      </c>
      <c r="D170" s="9">
        <f>ABS(D165-D159)</f>
        <v>115.69499999999999</v>
      </c>
      <c r="E170" s="9">
        <f t="shared" ref="E170" si="12">ABS(E165-E159)</f>
        <v>115.69499999999999</v>
      </c>
    </row>
    <row r="171" spans="1:5">
      <c r="B171" s="10" t="s">
        <v>28</v>
      </c>
      <c r="C171" s="9">
        <f t="shared" ref="C171:E173" si="13">ABS(C166-C160)</f>
        <v>3.7702769326131715</v>
      </c>
      <c r="D171" s="9">
        <f>ABS(D166-D160)</f>
        <v>3.1218271272581006</v>
      </c>
      <c r="E171" s="9">
        <f t="shared" si="13"/>
        <v>495.76478091598096</v>
      </c>
    </row>
    <row r="172" spans="1:5">
      <c r="B172" s="10" t="s">
        <v>28</v>
      </c>
      <c r="C172" s="9">
        <f t="shared" si="13"/>
        <v>43.868696640465018</v>
      </c>
      <c r="D172" s="9">
        <f t="shared" si="13"/>
        <v>38.026451425689899</v>
      </c>
      <c r="E172" s="9">
        <f t="shared" si="13"/>
        <v>379.57329958831326</v>
      </c>
    </row>
    <row r="173" spans="1:5">
      <c r="B173" s="10" t="s">
        <v>28</v>
      </c>
      <c r="C173" s="9">
        <f t="shared" si="13"/>
        <v>94.858813351364518</v>
      </c>
      <c r="D173" s="9">
        <f t="shared" si="13"/>
        <v>89.394156761661222</v>
      </c>
      <c r="E173" s="9">
        <f t="shared" si="13"/>
        <v>301.21581377942869</v>
      </c>
    </row>
    <row r="174" spans="1:5">
      <c r="B174" s="8"/>
      <c r="C174" s="9"/>
      <c r="D174" s="9"/>
      <c r="E174" s="9"/>
    </row>
    <row r="175" spans="1:5">
      <c r="B175" s="10" t="s">
        <v>29</v>
      </c>
      <c r="C175" s="9">
        <f>AVERAGE(C170:C173)</f>
        <v>64.548196731110679</v>
      </c>
      <c r="D175" s="12">
        <f t="shared" ref="D175:E175" si="14">AVERAGE(D170:D173)</f>
        <v>61.559358828652307</v>
      </c>
      <c r="E175" s="9">
        <f t="shared" si="14"/>
        <v>323.06222357093071</v>
      </c>
    </row>
    <row r="178" spans="1:4">
      <c r="B178" s="7" t="s">
        <v>36</v>
      </c>
      <c r="C178" s="9"/>
    </row>
    <row r="179" spans="1:4" ht="15">
      <c r="A179" s="4">
        <v>115.69499999999999</v>
      </c>
      <c r="B179">
        <f>A179/A160</f>
        <v>115.3812836762482</v>
      </c>
      <c r="C179" s="9"/>
      <c r="D179">
        <f>D153+(B153-B145)/8</f>
        <v>127.24585159722535</v>
      </c>
    </row>
    <row r="180" spans="1:4" ht="15">
      <c r="A180" s="4">
        <v>124.47</v>
      </c>
      <c r="B180">
        <f t="shared" ref="B180:B182" si="15">A180/A161</f>
        <v>146.43925473502043</v>
      </c>
      <c r="C180" s="9"/>
      <c r="D180">
        <f>D179+(B179-B146)/8</f>
        <v>122.45019664996552</v>
      </c>
    </row>
    <row r="181" spans="1:4" ht="15">
      <c r="A181" s="4">
        <v>146.1825</v>
      </c>
      <c r="B181">
        <f t="shared" si="15"/>
        <v>183.86755950117103</v>
      </c>
      <c r="C181" s="9"/>
      <c r="D181">
        <f>D180+(B180-B147)/8</f>
        <v>123.4069982819496</v>
      </c>
    </row>
    <row r="182" spans="1:4" ht="15">
      <c r="A182" s="4">
        <v>190.56</v>
      </c>
      <c r="B182">
        <f t="shared" si="15"/>
        <v>210.98816833505572</v>
      </c>
      <c r="C182" s="9"/>
      <c r="D182">
        <f>D181+(B181-B148)/8</f>
        <v>130.86548452824988</v>
      </c>
    </row>
    <row r="183" spans="1:4">
      <c r="C183" s="9"/>
      <c r="D183">
        <f>D182+(B182-B149)/8</f>
        <v>142.27075129763219</v>
      </c>
    </row>
    <row r="184" spans="1:4">
      <c r="B184" s="7" t="s">
        <v>37</v>
      </c>
      <c r="C184" s="9"/>
    </row>
    <row r="185" spans="1:4">
      <c r="A185">
        <v>1.2331083277980779</v>
      </c>
      <c r="B185" s="16">
        <f>D185*A185</f>
        <v>175.43524822719945</v>
      </c>
      <c r="C185" s="9"/>
      <c r="D185">
        <v>142.27075129763219</v>
      </c>
    </row>
    <row r="186" spans="1:4">
      <c r="A186">
        <v>1.3372663407310299</v>
      </c>
      <c r="B186" s="16">
        <f t="shared" ref="B186:B188" si="16">D186*A186</f>
        <v>190.25388698083901</v>
      </c>
      <c r="C186" s="9"/>
      <c r="D186">
        <v>142.27075129763219</v>
      </c>
    </row>
    <row r="187" spans="1:4">
      <c r="A187">
        <v>1.002718953315098</v>
      </c>
      <c r="B187" s="16">
        <f t="shared" si="16"/>
        <v>142.65757882851437</v>
      </c>
      <c r="C187" s="9"/>
      <c r="D187">
        <v>142.27075129763219</v>
      </c>
    </row>
    <row r="188" spans="1:4">
      <c r="A188">
        <v>0.84997701077642429</v>
      </c>
      <c r="B188" s="16">
        <f t="shared" si="16"/>
        <v>120.9268679088775</v>
      </c>
      <c r="C188" s="9"/>
      <c r="D188">
        <v>142.27075129763219</v>
      </c>
    </row>
  </sheetData>
  <phoneticPr fontId="5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26CB-BA91-3C4B-91BC-8E72787BC6FF}">
  <dimension ref="A1:G176"/>
  <sheetViews>
    <sheetView topLeftCell="A152" workbookViewId="0">
      <selection activeCell="A179" sqref="A179:C189"/>
    </sheetView>
  </sheetViews>
  <sheetFormatPr baseColWidth="10" defaultRowHeight="14"/>
  <cols>
    <col min="1" max="2" width="17.6640625" customWidth="1"/>
    <col min="3" max="3" width="20.83203125" style="9" customWidth="1"/>
    <col min="4" max="5" width="19.6640625" style="9" customWidth="1"/>
    <col min="6" max="6" width="20" style="9" customWidth="1"/>
  </cols>
  <sheetData>
    <row r="1" spans="1:7">
      <c r="B1" t="s">
        <v>21</v>
      </c>
      <c r="C1" s="8" t="s">
        <v>30</v>
      </c>
      <c r="D1" s="8" t="s">
        <v>31</v>
      </c>
      <c r="E1" s="13" t="s">
        <v>32</v>
      </c>
      <c r="F1" s="13" t="s">
        <v>33</v>
      </c>
    </row>
    <row r="2" spans="1:7">
      <c r="A2">
        <v>1</v>
      </c>
      <c r="B2">
        <v>128.59575791135708</v>
      </c>
    </row>
    <row r="3" spans="1:7">
      <c r="A3">
        <v>2</v>
      </c>
      <c r="B3">
        <v>132.63999444047639</v>
      </c>
    </row>
    <row r="4" spans="1:7">
      <c r="A4">
        <v>3</v>
      </c>
      <c r="B4">
        <v>254.38334356470901</v>
      </c>
    </row>
    <row r="5" spans="1:7">
      <c r="A5">
        <v>4</v>
      </c>
      <c r="B5">
        <v>315.11440498295065</v>
      </c>
    </row>
    <row r="6" spans="1:7">
      <c r="A6">
        <v>5</v>
      </c>
      <c r="B6">
        <v>339.5290750380251</v>
      </c>
    </row>
    <row r="7" spans="1:7">
      <c r="A7">
        <v>6</v>
      </c>
      <c r="B7">
        <v>299.75798569579825</v>
      </c>
    </row>
    <row r="8" spans="1:7">
      <c r="A8">
        <v>7</v>
      </c>
      <c r="B8">
        <v>304.16603584961274</v>
      </c>
    </row>
    <row r="9" spans="1:7">
      <c r="A9">
        <v>8</v>
      </c>
      <c r="B9">
        <v>369.81910987055204</v>
      </c>
    </row>
    <row r="10" spans="1:7">
      <c r="A10">
        <v>9</v>
      </c>
      <c r="B10">
        <v>414.93182871565574</v>
      </c>
      <c r="C10" s="9">
        <v>268.00071341918516</v>
      </c>
      <c r="D10" s="9">
        <v>268.00071341918516</v>
      </c>
      <c r="E10" s="9">
        <v>268.00071341918516</v>
      </c>
      <c r="F10" s="9">
        <v>268.00071341918516</v>
      </c>
    </row>
    <row r="11" spans="1:7">
      <c r="A11">
        <v>10</v>
      </c>
      <c r="B11">
        <v>543.98938761797433</v>
      </c>
      <c r="C11" s="9">
        <f>0.1*B10+0.9*C10</f>
        <v>282.69382494883223</v>
      </c>
      <c r="D11" s="9">
        <f>0.2*B10+0.8*D10</f>
        <v>297.3869364784793</v>
      </c>
      <c r="E11" s="9">
        <f>0.3*B10+0.7*E10</f>
        <v>312.08004800812631</v>
      </c>
      <c r="F11" s="9">
        <f>0.4*B10+0.6*F10</f>
        <v>326.77315953777338</v>
      </c>
    </row>
    <row r="12" spans="1:7">
      <c r="A12">
        <v>1</v>
      </c>
      <c r="B12">
        <v>325.25122972462435</v>
      </c>
      <c r="C12" s="9">
        <f t="shared" ref="C12:C75" si="0">0.1*B11+0.9*C11</f>
        <v>308.82338121574645</v>
      </c>
      <c r="D12" s="9">
        <f t="shared" ref="D12:D75" si="1">0.2*B11+0.8*D11</f>
        <v>346.70742670637833</v>
      </c>
      <c r="E12" s="9">
        <f>0.3*B11+0.7*E11</f>
        <v>381.65284989108068</v>
      </c>
      <c r="F12" s="9">
        <f t="shared" ref="F12:F75" si="2">0.4*B11+0.6*F11</f>
        <v>413.65965076985378</v>
      </c>
    </row>
    <row r="13" spans="1:7">
      <c r="A13">
        <v>2</v>
      </c>
      <c r="B13">
        <v>212.93626507067935</v>
      </c>
      <c r="C13" s="9">
        <f t="shared" si="0"/>
        <v>310.46616606663423</v>
      </c>
      <c r="D13" s="9">
        <f t="shared" si="1"/>
        <v>342.41618731002757</v>
      </c>
      <c r="E13" s="9">
        <f t="shared" ref="E12:E75" si="3">0.3*B12+0.7*E12</f>
        <v>364.73236384114381</v>
      </c>
      <c r="F13" s="9">
        <f t="shared" si="2"/>
        <v>378.29628235176199</v>
      </c>
    </row>
    <row r="14" spans="1:7">
      <c r="A14">
        <v>3</v>
      </c>
      <c r="B14">
        <v>169.87062968827129</v>
      </c>
      <c r="C14" s="9">
        <f t="shared" si="0"/>
        <v>300.71317596703875</v>
      </c>
      <c r="D14" s="9">
        <f t="shared" si="1"/>
        <v>316.52020286215793</v>
      </c>
      <c r="E14" s="9">
        <f t="shared" si="3"/>
        <v>319.19353421000443</v>
      </c>
      <c r="F14" s="9">
        <f t="shared" si="2"/>
        <v>312.15227543932895</v>
      </c>
    </row>
    <row r="15" spans="1:7">
      <c r="A15">
        <v>4</v>
      </c>
      <c r="B15">
        <v>217.90295225845563</v>
      </c>
      <c r="C15" s="9">
        <f t="shared" si="0"/>
        <v>287.62892133916199</v>
      </c>
      <c r="D15" s="9">
        <f t="shared" si="1"/>
        <v>287.19028822738062</v>
      </c>
      <c r="E15" s="9">
        <f t="shared" si="3"/>
        <v>274.39666285348449</v>
      </c>
      <c r="F15" s="9">
        <f t="shared" si="2"/>
        <v>255.23961713890588</v>
      </c>
      <c r="G15" s="9"/>
    </row>
    <row r="16" spans="1:7">
      <c r="A16">
        <v>5</v>
      </c>
      <c r="B16">
        <v>207.31913986748935</v>
      </c>
      <c r="C16" s="9">
        <f>0.1*B15+0.9*C15</f>
        <v>280.65632443109138</v>
      </c>
      <c r="D16" s="9">
        <f t="shared" si="1"/>
        <v>273.33282103359562</v>
      </c>
      <c r="E16" s="9">
        <f t="shared" si="3"/>
        <v>257.44854967497582</v>
      </c>
      <c r="F16" s="9">
        <f t="shared" si="2"/>
        <v>240.30495118672576</v>
      </c>
    </row>
    <row r="17" spans="1:6">
      <c r="A17">
        <v>6</v>
      </c>
      <c r="B17">
        <v>194.39676561412367</v>
      </c>
      <c r="C17" s="9">
        <f t="shared" si="0"/>
        <v>273.32260597473118</v>
      </c>
      <c r="D17" s="9">
        <f t="shared" si="1"/>
        <v>260.13008480037439</v>
      </c>
      <c r="E17" s="9">
        <f t="shared" si="3"/>
        <v>242.40972673272987</v>
      </c>
      <c r="F17" s="9">
        <f t="shared" si="2"/>
        <v>227.1106266590312</v>
      </c>
    </row>
    <row r="18" spans="1:6">
      <c r="A18">
        <v>7</v>
      </c>
      <c r="B18">
        <v>191.24395650809706</v>
      </c>
      <c r="C18" s="9">
        <f t="shared" si="0"/>
        <v>265.43002193867039</v>
      </c>
      <c r="D18" s="9">
        <f t="shared" si="1"/>
        <v>246.98342096312427</v>
      </c>
      <c r="E18" s="9">
        <f t="shared" si="3"/>
        <v>228.00583839714801</v>
      </c>
      <c r="F18" s="9">
        <f>0.4*B17+0.6*F17</f>
        <v>214.02508224106819</v>
      </c>
    </row>
    <row r="19" spans="1:6">
      <c r="A19">
        <v>8</v>
      </c>
      <c r="B19">
        <v>245.00228312014127</v>
      </c>
      <c r="C19" s="9">
        <f t="shared" si="0"/>
        <v>258.01141539561308</v>
      </c>
      <c r="D19" s="9">
        <f t="shared" si="1"/>
        <v>235.83552807211885</v>
      </c>
      <c r="E19" s="9">
        <f t="shared" si="3"/>
        <v>216.97727383043269</v>
      </c>
      <c r="F19" s="9">
        <f t="shared" si="2"/>
        <v>204.91263194787973</v>
      </c>
    </row>
    <row r="20" spans="1:6">
      <c r="A20">
        <v>9</v>
      </c>
      <c r="B20">
        <v>312.91111264085515</v>
      </c>
      <c r="C20" s="9">
        <f t="shared" si="0"/>
        <v>256.71050216806589</v>
      </c>
      <c r="D20" s="9">
        <f t="shared" si="1"/>
        <v>237.66887908172336</v>
      </c>
      <c r="E20" s="9">
        <f t="shared" si="3"/>
        <v>225.38477661734524</v>
      </c>
      <c r="F20" s="9">
        <f t="shared" si="2"/>
        <v>220.94849241678435</v>
      </c>
    </row>
    <row r="21" spans="1:6">
      <c r="A21">
        <v>10</v>
      </c>
      <c r="B21">
        <v>391.14762452975242</v>
      </c>
      <c r="C21" s="9">
        <f t="shared" si="0"/>
        <v>262.3305632153448</v>
      </c>
      <c r="D21" s="9">
        <f t="shared" si="1"/>
        <v>252.71732579354972</v>
      </c>
      <c r="E21" s="9">
        <f t="shared" si="3"/>
        <v>251.64267742439822</v>
      </c>
      <c r="F21" s="9">
        <f t="shared" si="2"/>
        <v>257.73354050641262</v>
      </c>
    </row>
    <row r="22" spans="1:6">
      <c r="A22">
        <v>1</v>
      </c>
      <c r="B22">
        <v>791.84648906198242</v>
      </c>
      <c r="C22" s="9">
        <f t="shared" si="0"/>
        <v>275.21226934678555</v>
      </c>
      <c r="D22" s="9">
        <f t="shared" si="1"/>
        <v>280.40338554079028</v>
      </c>
      <c r="E22" s="9">
        <f t="shared" si="3"/>
        <v>293.49416155600443</v>
      </c>
      <c r="F22" s="9">
        <f t="shared" si="2"/>
        <v>311.0991741157485</v>
      </c>
    </row>
    <row r="23" spans="1:6">
      <c r="A23">
        <v>2</v>
      </c>
      <c r="B23">
        <v>607.32292084464541</v>
      </c>
      <c r="C23" s="9">
        <f t="shared" si="0"/>
        <v>326.87569131830526</v>
      </c>
      <c r="D23" s="9">
        <f t="shared" si="1"/>
        <v>382.69200624502872</v>
      </c>
      <c r="E23" s="9">
        <f t="shared" si="3"/>
        <v>442.9998598077978</v>
      </c>
      <c r="F23" s="9">
        <f t="shared" si="2"/>
        <v>503.39810009424207</v>
      </c>
    </row>
    <row r="24" spans="1:6">
      <c r="A24">
        <v>3</v>
      </c>
      <c r="B24">
        <v>418.12064947400177</v>
      </c>
      <c r="C24" s="9">
        <f t="shared" si="0"/>
        <v>354.92041427093932</v>
      </c>
      <c r="D24" s="9">
        <f t="shared" si="1"/>
        <v>427.61818916495207</v>
      </c>
      <c r="E24" s="9">
        <f t="shared" si="3"/>
        <v>492.29677811885205</v>
      </c>
      <c r="F24" s="9">
        <f t="shared" si="2"/>
        <v>544.9680283944034</v>
      </c>
    </row>
    <row r="25" spans="1:6">
      <c r="A25">
        <v>4</v>
      </c>
      <c r="B25">
        <v>483.73661262251687</v>
      </c>
      <c r="C25" s="9">
        <f t="shared" si="0"/>
        <v>361.2404377912456</v>
      </c>
      <c r="D25" s="9">
        <f t="shared" si="1"/>
        <v>425.71868122676204</v>
      </c>
      <c r="E25" s="9">
        <f t="shared" si="3"/>
        <v>470.04393952539692</v>
      </c>
      <c r="F25" s="9">
        <f t="shared" si="2"/>
        <v>494.2290768262427</v>
      </c>
    </row>
    <row r="26" spans="1:6">
      <c r="A26">
        <v>5</v>
      </c>
      <c r="B26">
        <v>536.85818127400557</v>
      </c>
      <c r="C26" s="9">
        <f t="shared" si="0"/>
        <v>373.49005527437271</v>
      </c>
      <c r="D26" s="9">
        <f t="shared" si="1"/>
        <v>437.32226750591303</v>
      </c>
      <c r="E26" s="9">
        <f t="shared" si="3"/>
        <v>474.1517414545329</v>
      </c>
      <c r="F26" s="9">
        <f t="shared" si="2"/>
        <v>490.03209114475237</v>
      </c>
    </row>
    <row r="27" spans="1:6">
      <c r="A27">
        <v>6</v>
      </c>
      <c r="B27">
        <v>534.19666518396309</v>
      </c>
      <c r="C27" s="9">
        <f t="shared" si="0"/>
        <v>389.82686787433602</v>
      </c>
      <c r="D27" s="9">
        <f t="shared" si="1"/>
        <v>457.22945025953157</v>
      </c>
      <c r="E27" s="9">
        <f t="shared" si="3"/>
        <v>492.96367340037466</v>
      </c>
      <c r="F27" s="9">
        <f t="shared" si="2"/>
        <v>508.76252719645368</v>
      </c>
    </row>
    <row r="28" spans="1:6">
      <c r="A28">
        <v>7</v>
      </c>
      <c r="B28">
        <v>546.68904146192176</v>
      </c>
      <c r="C28" s="9">
        <f t="shared" si="0"/>
        <v>404.26384760529874</v>
      </c>
      <c r="D28" s="9">
        <f t="shared" si="1"/>
        <v>472.62289324441792</v>
      </c>
      <c r="E28" s="9">
        <f t="shared" si="3"/>
        <v>505.33357093545112</v>
      </c>
      <c r="F28" s="9">
        <f t="shared" si="2"/>
        <v>518.93618239145746</v>
      </c>
    </row>
    <row r="29" spans="1:6">
      <c r="A29">
        <v>8</v>
      </c>
      <c r="B29">
        <v>5077.5164274119034</v>
      </c>
      <c r="C29" s="9">
        <f t="shared" si="0"/>
        <v>418.50636699096106</v>
      </c>
      <c r="D29" s="9">
        <f t="shared" si="1"/>
        <v>487.43612288791871</v>
      </c>
      <c r="E29" s="9">
        <f t="shared" si="3"/>
        <v>517.7402120933923</v>
      </c>
      <c r="F29" s="9">
        <f t="shared" si="2"/>
        <v>530.03732601964316</v>
      </c>
    </row>
    <row r="30" spans="1:6">
      <c r="A30">
        <v>9</v>
      </c>
      <c r="B30">
        <v>2506.4324391184286</v>
      </c>
      <c r="C30" s="9">
        <f t="shared" si="0"/>
        <v>884.40737303305536</v>
      </c>
      <c r="D30" s="9">
        <f t="shared" si="1"/>
        <v>1405.4521837927157</v>
      </c>
      <c r="E30" s="9">
        <f t="shared" si="3"/>
        <v>1885.6730766889455</v>
      </c>
      <c r="F30" s="9">
        <f t="shared" si="2"/>
        <v>2349.0289665765476</v>
      </c>
    </row>
    <row r="31" spans="1:6">
      <c r="A31">
        <v>10</v>
      </c>
      <c r="B31">
        <v>1022.2159706455349</v>
      </c>
      <c r="C31" s="9">
        <f t="shared" si="0"/>
        <v>1046.6098796415927</v>
      </c>
      <c r="D31" s="9">
        <f t="shared" si="1"/>
        <v>1625.6482348578584</v>
      </c>
      <c r="E31" s="9">
        <f t="shared" si="3"/>
        <v>2071.9008854177901</v>
      </c>
      <c r="F31" s="9">
        <f t="shared" si="2"/>
        <v>2411.9903555933001</v>
      </c>
    </row>
    <row r="32" spans="1:6">
      <c r="A32">
        <v>1</v>
      </c>
      <c r="B32">
        <v>1916.1820147782828</v>
      </c>
      <c r="C32" s="9">
        <f t="shared" si="0"/>
        <v>1044.1704887419869</v>
      </c>
      <c r="D32" s="9">
        <f t="shared" si="1"/>
        <v>1504.9617820153937</v>
      </c>
      <c r="E32" s="9">
        <f t="shared" si="3"/>
        <v>1756.9954109861135</v>
      </c>
      <c r="F32" s="9">
        <f t="shared" si="2"/>
        <v>1856.0806016141942</v>
      </c>
    </row>
    <row r="33" spans="1:6">
      <c r="A33">
        <v>2</v>
      </c>
      <c r="B33">
        <v>1214.78044464348</v>
      </c>
      <c r="C33" s="9">
        <f t="shared" si="0"/>
        <v>1131.3716413456164</v>
      </c>
      <c r="D33" s="9">
        <f t="shared" si="1"/>
        <v>1587.2058285679716</v>
      </c>
      <c r="E33" s="9">
        <f t="shared" si="3"/>
        <v>1804.7513921237642</v>
      </c>
      <c r="F33" s="9">
        <f t="shared" si="2"/>
        <v>1880.1211668798296</v>
      </c>
    </row>
    <row r="34" spans="1:6">
      <c r="A34">
        <v>3</v>
      </c>
      <c r="B34">
        <v>585.65762426100309</v>
      </c>
      <c r="C34" s="9">
        <f t="shared" si="0"/>
        <v>1139.7125216754027</v>
      </c>
      <c r="D34" s="9">
        <f t="shared" si="1"/>
        <v>1512.7207517830734</v>
      </c>
      <c r="E34" s="9">
        <f t="shared" si="3"/>
        <v>1627.7601078796788</v>
      </c>
      <c r="F34" s="9">
        <f t="shared" si="2"/>
        <v>1613.9848779852896</v>
      </c>
    </row>
    <row r="35" spans="1:6">
      <c r="A35">
        <v>4</v>
      </c>
      <c r="B35">
        <v>619.26969003453871</v>
      </c>
      <c r="C35" s="9">
        <f t="shared" si="0"/>
        <v>1084.3070319339627</v>
      </c>
      <c r="D35" s="9">
        <f t="shared" si="1"/>
        <v>1327.3081262786593</v>
      </c>
      <c r="E35" s="9">
        <f t="shared" si="3"/>
        <v>1315.1293627940761</v>
      </c>
      <c r="F35" s="9">
        <f t="shared" si="2"/>
        <v>1202.6539764955749</v>
      </c>
    </row>
    <row r="36" spans="1:6">
      <c r="A36">
        <v>5</v>
      </c>
      <c r="B36">
        <v>964.87310660811522</v>
      </c>
      <c r="C36" s="9">
        <f t="shared" si="0"/>
        <v>1037.8032977440203</v>
      </c>
      <c r="D36" s="9">
        <f t="shared" si="1"/>
        <v>1185.7004390298353</v>
      </c>
      <c r="E36" s="9">
        <f t="shared" si="3"/>
        <v>1106.3714609662147</v>
      </c>
      <c r="F36" s="9">
        <f t="shared" si="2"/>
        <v>969.30026191116042</v>
      </c>
    </row>
    <row r="37" spans="1:6">
      <c r="A37">
        <v>6</v>
      </c>
      <c r="B37">
        <v>1072.3792529435257</v>
      </c>
      <c r="C37" s="9">
        <f t="shared" si="0"/>
        <v>1030.5102786304296</v>
      </c>
      <c r="D37" s="9">
        <f t="shared" si="1"/>
        <v>1141.5349725454912</v>
      </c>
      <c r="E37" s="9">
        <f t="shared" si="3"/>
        <v>1063.9219546587849</v>
      </c>
      <c r="F37" s="9">
        <f t="shared" si="2"/>
        <v>967.52939978994232</v>
      </c>
    </row>
    <row r="38" spans="1:6">
      <c r="A38">
        <v>7</v>
      </c>
      <c r="B38">
        <v>676.68464684497667</v>
      </c>
      <c r="C38" s="9">
        <f t="shared" si="0"/>
        <v>1034.6971760617394</v>
      </c>
      <c r="D38" s="9">
        <f t="shared" si="1"/>
        <v>1127.7038286250981</v>
      </c>
      <c r="E38" s="9">
        <f t="shared" si="3"/>
        <v>1066.4591441442071</v>
      </c>
      <c r="F38" s="9">
        <f t="shared" si="2"/>
        <v>1009.4693410513756</v>
      </c>
    </row>
    <row r="39" spans="1:6">
      <c r="A39">
        <v>8</v>
      </c>
      <c r="B39">
        <v>525.91163660133952</v>
      </c>
      <c r="C39" s="9">
        <f t="shared" si="0"/>
        <v>998.89592314006302</v>
      </c>
      <c r="D39" s="9">
        <f t="shared" si="1"/>
        <v>1037.4999922690738</v>
      </c>
      <c r="E39" s="9">
        <f t="shared" si="3"/>
        <v>949.52679495443795</v>
      </c>
      <c r="F39" s="9">
        <f t="shared" si="2"/>
        <v>876.35546336881612</v>
      </c>
    </row>
    <row r="40" spans="1:6">
      <c r="A40">
        <v>9</v>
      </c>
      <c r="B40">
        <v>487.68878773833643</v>
      </c>
      <c r="C40" s="9">
        <f t="shared" si="0"/>
        <v>951.59749448619061</v>
      </c>
      <c r="D40" s="9">
        <f t="shared" si="1"/>
        <v>935.18232113552699</v>
      </c>
      <c r="E40" s="9">
        <f t="shared" si="3"/>
        <v>822.4422474485084</v>
      </c>
      <c r="F40" s="9">
        <f t="shared" si="2"/>
        <v>736.17793266182548</v>
      </c>
    </row>
    <row r="41" spans="1:6">
      <c r="A41">
        <v>10</v>
      </c>
      <c r="B41">
        <v>392.50600688659614</v>
      </c>
      <c r="C41" s="9">
        <f t="shared" si="0"/>
        <v>905.20662381140517</v>
      </c>
      <c r="D41" s="9">
        <f t="shared" si="1"/>
        <v>845.68361445608889</v>
      </c>
      <c r="E41" s="9">
        <f t="shared" si="3"/>
        <v>722.01620953545682</v>
      </c>
      <c r="F41" s="9">
        <f t="shared" si="2"/>
        <v>636.78227469242984</v>
      </c>
    </row>
    <row r="42" spans="1:6">
      <c r="A42">
        <v>1</v>
      </c>
      <c r="B42">
        <v>279.78077207219536</v>
      </c>
      <c r="C42" s="9">
        <f t="shared" si="0"/>
        <v>853.93656211892426</v>
      </c>
      <c r="D42" s="9">
        <f t="shared" si="1"/>
        <v>755.04809294219046</v>
      </c>
      <c r="E42" s="9">
        <f t="shared" si="3"/>
        <v>623.16314874079853</v>
      </c>
      <c r="F42" s="9">
        <f t="shared" si="2"/>
        <v>539.07176757009643</v>
      </c>
    </row>
    <row r="43" spans="1:6">
      <c r="A43">
        <v>2</v>
      </c>
      <c r="B43">
        <v>295.84607639472006</v>
      </c>
      <c r="C43" s="9">
        <f t="shared" si="0"/>
        <v>796.52098311425129</v>
      </c>
      <c r="D43" s="9">
        <f t="shared" si="1"/>
        <v>659.99462876819143</v>
      </c>
      <c r="E43" s="9">
        <f t="shared" si="3"/>
        <v>520.14843574021756</v>
      </c>
      <c r="F43" s="9">
        <f t="shared" si="2"/>
        <v>435.35536937093599</v>
      </c>
    </row>
    <row r="44" spans="1:6">
      <c r="A44">
        <v>3</v>
      </c>
      <c r="B44">
        <v>402.38343821672015</v>
      </c>
      <c r="C44" s="9">
        <f t="shared" si="0"/>
        <v>746.45349244229817</v>
      </c>
      <c r="D44" s="9">
        <f t="shared" si="1"/>
        <v>587.16491829349718</v>
      </c>
      <c r="E44" s="9">
        <f t="shared" si="3"/>
        <v>452.85772793656827</v>
      </c>
      <c r="F44" s="9">
        <f t="shared" si="2"/>
        <v>379.55165218044965</v>
      </c>
    </row>
    <row r="45" spans="1:6">
      <c r="A45">
        <v>4</v>
      </c>
      <c r="B45">
        <v>522.36706919216738</v>
      </c>
      <c r="C45" s="9">
        <f t="shared" si="0"/>
        <v>712.04648701974043</v>
      </c>
      <c r="D45" s="9">
        <f t="shared" si="1"/>
        <v>550.20862227814177</v>
      </c>
      <c r="E45" s="9">
        <f t="shared" si="3"/>
        <v>437.71544102061375</v>
      </c>
      <c r="F45" s="9">
        <f t="shared" si="2"/>
        <v>388.68436659495785</v>
      </c>
    </row>
    <row r="46" spans="1:6">
      <c r="A46">
        <v>5</v>
      </c>
      <c r="B46">
        <v>576.3843766621286</v>
      </c>
      <c r="C46" s="9">
        <f t="shared" si="0"/>
        <v>693.07854523698313</v>
      </c>
      <c r="D46" s="9">
        <f t="shared" si="1"/>
        <v>544.64031166094696</v>
      </c>
      <c r="E46" s="9">
        <f t="shared" si="3"/>
        <v>463.11092947207982</v>
      </c>
      <c r="F46" s="9">
        <f t="shared" si="2"/>
        <v>442.15744763384168</v>
      </c>
    </row>
    <row r="47" spans="1:6">
      <c r="A47">
        <v>6</v>
      </c>
      <c r="B47">
        <v>428.71088502180106</v>
      </c>
      <c r="C47" s="9">
        <f t="shared" si="0"/>
        <v>681.4091283794977</v>
      </c>
      <c r="D47" s="9">
        <f t="shared" si="1"/>
        <v>550.98912466118327</v>
      </c>
      <c r="E47" s="9">
        <f t="shared" si="3"/>
        <v>497.09296362909441</v>
      </c>
      <c r="F47" s="9">
        <f t="shared" si="2"/>
        <v>495.84821924515649</v>
      </c>
    </row>
    <row r="48" spans="1:6">
      <c r="A48">
        <v>7</v>
      </c>
      <c r="B48">
        <v>392.02599156251631</v>
      </c>
      <c r="C48" s="9">
        <f t="shared" si="0"/>
        <v>656.13930404372809</v>
      </c>
      <c r="D48" s="9">
        <f t="shared" si="1"/>
        <v>526.53347673330688</v>
      </c>
      <c r="E48" s="9">
        <f t="shared" si="3"/>
        <v>476.57834004690636</v>
      </c>
      <c r="F48" s="9">
        <f t="shared" si="2"/>
        <v>468.99328555581428</v>
      </c>
    </row>
    <row r="49" spans="1:6">
      <c r="A49">
        <v>8</v>
      </c>
      <c r="B49">
        <v>214.32642930352733</v>
      </c>
      <c r="C49" s="9">
        <f t="shared" si="0"/>
        <v>629.72797279560689</v>
      </c>
      <c r="D49" s="9">
        <f t="shared" si="1"/>
        <v>499.63197969914881</v>
      </c>
      <c r="E49" s="9">
        <f t="shared" si="3"/>
        <v>451.21263550158932</v>
      </c>
      <c r="F49" s="9">
        <f t="shared" si="2"/>
        <v>438.20636795849509</v>
      </c>
    </row>
    <row r="50" spans="1:6">
      <c r="A50">
        <v>9</v>
      </c>
      <c r="B50">
        <v>204.50461045270936</v>
      </c>
      <c r="C50" s="9">
        <f t="shared" si="0"/>
        <v>588.18781844639886</v>
      </c>
      <c r="D50" s="9">
        <f t="shared" si="1"/>
        <v>442.57086962002455</v>
      </c>
      <c r="E50" s="9">
        <f t="shared" si="3"/>
        <v>380.14677364217073</v>
      </c>
      <c r="F50" s="9">
        <f t="shared" si="2"/>
        <v>348.65439249650797</v>
      </c>
    </row>
    <row r="51" spans="1:6">
      <c r="A51">
        <v>10</v>
      </c>
      <c r="B51">
        <v>267.05037201362245</v>
      </c>
      <c r="C51" s="9">
        <f t="shared" si="0"/>
        <v>549.81949764702995</v>
      </c>
      <c r="D51" s="9">
        <f t="shared" si="1"/>
        <v>394.95761778656157</v>
      </c>
      <c r="E51" s="9">
        <f t="shared" si="3"/>
        <v>327.45412468533232</v>
      </c>
      <c r="F51" s="9">
        <f t="shared" si="2"/>
        <v>290.99447967898851</v>
      </c>
    </row>
    <row r="52" spans="1:6">
      <c r="A52">
        <v>1</v>
      </c>
      <c r="B52">
        <v>193.27985597630922</v>
      </c>
      <c r="C52" s="9">
        <f t="shared" si="0"/>
        <v>521.54258508368923</v>
      </c>
      <c r="D52" s="9">
        <f t="shared" si="1"/>
        <v>369.37616863197377</v>
      </c>
      <c r="E52" s="9">
        <f t="shared" si="3"/>
        <v>309.3329988838193</v>
      </c>
      <c r="F52" s="9">
        <f t="shared" si="2"/>
        <v>281.41683661284208</v>
      </c>
    </row>
    <row r="53" spans="1:6">
      <c r="A53">
        <v>2</v>
      </c>
      <c r="B53">
        <v>322.44137675990987</v>
      </c>
      <c r="C53" s="9">
        <f t="shared" si="0"/>
        <v>488.71631217295123</v>
      </c>
      <c r="D53" s="9">
        <f t="shared" si="1"/>
        <v>334.15690610084084</v>
      </c>
      <c r="E53" s="9">
        <f t="shared" si="3"/>
        <v>274.51705601156624</v>
      </c>
      <c r="F53" s="9">
        <f t="shared" si="2"/>
        <v>246.16204435822891</v>
      </c>
    </row>
    <row r="54" spans="1:6">
      <c r="A54">
        <v>3</v>
      </c>
      <c r="B54">
        <v>315.82877630167121</v>
      </c>
      <c r="C54" s="9">
        <f t="shared" si="0"/>
        <v>472.08881863164714</v>
      </c>
      <c r="D54" s="9">
        <f t="shared" si="1"/>
        <v>331.81380023265467</v>
      </c>
      <c r="E54" s="9">
        <f t="shared" si="3"/>
        <v>288.89435223606932</v>
      </c>
      <c r="F54" s="9">
        <f t="shared" si="2"/>
        <v>276.67377731890133</v>
      </c>
    </row>
    <row r="55" spans="1:6">
      <c r="A55">
        <v>4</v>
      </c>
      <c r="B55">
        <v>420.26724896205639</v>
      </c>
      <c r="C55" s="9">
        <f t="shared" si="0"/>
        <v>456.46281439864953</v>
      </c>
      <c r="D55" s="9">
        <f t="shared" si="1"/>
        <v>328.61679544645801</v>
      </c>
      <c r="E55" s="9">
        <f t="shared" si="3"/>
        <v>296.97467945574988</v>
      </c>
      <c r="F55" s="9">
        <f t="shared" si="2"/>
        <v>292.33577691200929</v>
      </c>
    </row>
    <row r="56" spans="1:6">
      <c r="A56">
        <v>5</v>
      </c>
      <c r="B56">
        <v>500.9450008819806</v>
      </c>
      <c r="C56" s="9">
        <f t="shared" si="0"/>
        <v>452.84325785499021</v>
      </c>
      <c r="D56" s="9">
        <f t="shared" si="1"/>
        <v>346.94688614957772</v>
      </c>
      <c r="E56" s="9">
        <f t="shared" si="3"/>
        <v>333.9624503076418</v>
      </c>
      <c r="F56" s="9">
        <f t="shared" si="2"/>
        <v>343.50836573202815</v>
      </c>
    </row>
    <row r="57" spans="1:6">
      <c r="A57">
        <v>6</v>
      </c>
      <c r="B57">
        <v>381.02098220582872</v>
      </c>
      <c r="C57" s="9">
        <f t="shared" si="0"/>
        <v>457.65343215768928</v>
      </c>
      <c r="D57" s="9">
        <f t="shared" si="1"/>
        <v>377.74650909605833</v>
      </c>
      <c r="E57" s="9">
        <f t="shared" si="3"/>
        <v>384.05721547994347</v>
      </c>
      <c r="F57" s="9">
        <f t="shared" si="2"/>
        <v>406.48301979200915</v>
      </c>
    </row>
    <row r="58" spans="1:6">
      <c r="A58">
        <v>7</v>
      </c>
      <c r="B58">
        <v>335.88654227952719</v>
      </c>
      <c r="C58" s="9">
        <f t="shared" si="0"/>
        <v>449.99018716250328</v>
      </c>
      <c r="D58" s="9">
        <f t="shared" si="1"/>
        <v>378.40140371801238</v>
      </c>
      <c r="E58" s="9">
        <f t="shared" si="3"/>
        <v>383.14634549770904</v>
      </c>
      <c r="F58" s="9">
        <f t="shared" si="2"/>
        <v>396.29820475753695</v>
      </c>
    </row>
    <row r="59" spans="1:6">
      <c r="A59">
        <v>8</v>
      </c>
      <c r="B59">
        <v>383.81087038808897</v>
      </c>
      <c r="C59" s="9">
        <f t="shared" si="0"/>
        <v>438.57982267420567</v>
      </c>
      <c r="D59" s="9">
        <f t="shared" si="1"/>
        <v>369.89843143031538</v>
      </c>
      <c r="E59" s="9">
        <f t="shared" si="3"/>
        <v>368.96840453225445</v>
      </c>
      <c r="F59" s="9">
        <f t="shared" si="2"/>
        <v>372.13353976633306</v>
      </c>
    </row>
    <row r="60" spans="1:6">
      <c r="A60">
        <v>9</v>
      </c>
      <c r="B60">
        <v>1320.1340947279564</v>
      </c>
      <c r="C60" s="9">
        <f t="shared" si="0"/>
        <v>433.10292744559405</v>
      </c>
      <c r="D60" s="9">
        <f t="shared" si="1"/>
        <v>372.68091922187011</v>
      </c>
      <c r="E60" s="9">
        <f t="shared" si="3"/>
        <v>373.42114428900481</v>
      </c>
      <c r="F60" s="9">
        <f t="shared" si="2"/>
        <v>376.80447201503546</v>
      </c>
    </row>
    <row r="61" spans="1:6">
      <c r="A61">
        <v>10</v>
      </c>
      <c r="B61">
        <v>938.04376040782608</v>
      </c>
      <c r="C61" s="9">
        <f t="shared" si="0"/>
        <v>521.80604417383029</v>
      </c>
      <c r="D61" s="9">
        <f t="shared" si="1"/>
        <v>562.17155432308732</v>
      </c>
      <c r="E61" s="9">
        <f t="shared" si="3"/>
        <v>657.43502942069028</v>
      </c>
      <c r="F61" s="9">
        <f t="shared" si="2"/>
        <v>754.13632110020387</v>
      </c>
    </row>
    <row r="62" spans="1:6">
      <c r="A62">
        <v>1</v>
      </c>
      <c r="B62">
        <v>2227.2678223690777</v>
      </c>
      <c r="C62" s="9">
        <f t="shared" si="0"/>
        <v>563.42981579722994</v>
      </c>
      <c r="D62" s="9">
        <f t="shared" si="1"/>
        <v>637.34599554003512</v>
      </c>
      <c r="E62" s="9">
        <f t="shared" si="3"/>
        <v>741.6176487168309</v>
      </c>
      <c r="F62" s="9">
        <f t="shared" si="2"/>
        <v>827.69929682325278</v>
      </c>
    </row>
    <row r="63" spans="1:6">
      <c r="A63">
        <v>2</v>
      </c>
      <c r="B63">
        <v>1788.6545313721422</v>
      </c>
      <c r="C63" s="9">
        <f t="shared" si="0"/>
        <v>729.81361645441473</v>
      </c>
      <c r="D63" s="9">
        <f t="shared" si="1"/>
        <v>955.33036090584369</v>
      </c>
      <c r="E63" s="9">
        <f t="shared" si="3"/>
        <v>1187.3127008125048</v>
      </c>
      <c r="F63" s="9">
        <f t="shared" si="2"/>
        <v>1387.5267070415828</v>
      </c>
    </row>
    <row r="64" spans="1:6">
      <c r="A64">
        <v>3</v>
      </c>
      <c r="B64">
        <v>1567.4232493599909</v>
      </c>
      <c r="C64" s="9">
        <f t="shared" si="0"/>
        <v>835.69770794618751</v>
      </c>
      <c r="D64" s="9">
        <f t="shared" si="1"/>
        <v>1121.9951949991034</v>
      </c>
      <c r="E64" s="9">
        <f t="shared" si="3"/>
        <v>1367.715249980396</v>
      </c>
      <c r="F64" s="9">
        <f t="shared" si="2"/>
        <v>1547.9778367738065</v>
      </c>
    </row>
    <row r="65" spans="1:6">
      <c r="A65">
        <v>4</v>
      </c>
      <c r="B65">
        <v>1168.3110100741371</v>
      </c>
      <c r="C65" s="9">
        <f t="shared" si="0"/>
        <v>908.87026208756788</v>
      </c>
      <c r="D65" s="9">
        <f t="shared" si="1"/>
        <v>1211.080805871281</v>
      </c>
      <c r="E65" s="9">
        <f t="shared" si="3"/>
        <v>1427.6276497942745</v>
      </c>
      <c r="F65" s="9">
        <f t="shared" si="2"/>
        <v>1555.7560018082804</v>
      </c>
    </row>
    <row r="66" spans="1:6">
      <c r="A66">
        <v>5</v>
      </c>
      <c r="B66">
        <v>455.57949405107757</v>
      </c>
      <c r="C66" s="9">
        <f t="shared" si="0"/>
        <v>934.81433688622485</v>
      </c>
      <c r="D66" s="9">
        <f t="shared" si="1"/>
        <v>1202.5268467118522</v>
      </c>
      <c r="E66" s="9">
        <f t="shared" si="3"/>
        <v>1349.8326578782332</v>
      </c>
      <c r="F66" s="9">
        <f t="shared" si="2"/>
        <v>1400.7780051146231</v>
      </c>
    </row>
    <row r="67" spans="1:6">
      <c r="A67">
        <v>6</v>
      </c>
      <c r="B67">
        <v>184.39043914829628</v>
      </c>
      <c r="C67" s="9">
        <f t="shared" si="0"/>
        <v>886.89085260271008</v>
      </c>
      <c r="D67" s="9">
        <f t="shared" si="1"/>
        <v>1053.1373761796972</v>
      </c>
      <c r="E67" s="9">
        <f t="shared" si="3"/>
        <v>1081.5567087300865</v>
      </c>
      <c r="F67" s="9">
        <f t="shared" si="2"/>
        <v>1022.6986006892049</v>
      </c>
    </row>
    <row r="68" spans="1:6">
      <c r="A68">
        <v>7</v>
      </c>
      <c r="B68">
        <v>476.52386594874696</v>
      </c>
      <c r="C68" s="9">
        <f t="shared" si="0"/>
        <v>816.64081125726875</v>
      </c>
      <c r="D68" s="9">
        <f t="shared" si="1"/>
        <v>879.38798877341708</v>
      </c>
      <c r="E68" s="9">
        <f t="shared" si="3"/>
        <v>812.4068278555493</v>
      </c>
      <c r="F68" s="9">
        <f t="shared" si="2"/>
        <v>687.37533607284138</v>
      </c>
    </row>
    <row r="69" spans="1:6">
      <c r="A69">
        <v>8</v>
      </c>
      <c r="B69">
        <v>864.78984435035909</v>
      </c>
      <c r="C69" s="9">
        <f t="shared" si="0"/>
        <v>782.62911672641656</v>
      </c>
      <c r="D69" s="9">
        <f t="shared" si="1"/>
        <v>798.81516420848311</v>
      </c>
      <c r="E69" s="9">
        <f t="shared" si="3"/>
        <v>711.64193928350858</v>
      </c>
      <c r="F69" s="9">
        <f t="shared" si="2"/>
        <v>603.03474802320363</v>
      </c>
    </row>
    <row r="70" spans="1:6">
      <c r="A70">
        <v>9</v>
      </c>
      <c r="B70">
        <v>790.49350166710769</v>
      </c>
      <c r="C70" s="9">
        <f t="shared" si="0"/>
        <v>790.84518948881089</v>
      </c>
      <c r="D70" s="9">
        <f t="shared" si="1"/>
        <v>812.01010023685831</v>
      </c>
      <c r="E70" s="9">
        <f t="shared" si="3"/>
        <v>757.58631080356372</v>
      </c>
      <c r="F70" s="9">
        <f t="shared" si="2"/>
        <v>707.73678655406582</v>
      </c>
    </row>
    <row r="71" spans="1:6">
      <c r="A71">
        <v>10</v>
      </c>
      <c r="B71">
        <v>753.8167154523893</v>
      </c>
      <c r="C71" s="9">
        <f t="shared" si="0"/>
        <v>790.81002070664067</v>
      </c>
      <c r="D71" s="9">
        <f t="shared" si="1"/>
        <v>807.70678052290828</v>
      </c>
      <c r="E71" s="9">
        <f t="shared" si="3"/>
        <v>767.45846806262682</v>
      </c>
      <c r="F71" s="9">
        <f t="shared" si="2"/>
        <v>740.83947259928254</v>
      </c>
    </row>
    <row r="72" spans="1:6">
      <c r="A72">
        <v>1</v>
      </c>
      <c r="B72">
        <v>562.78510521391809</v>
      </c>
      <c r="C72" s="9">
        <f t="shared" si="0"/>
        <v>787.11069018121566</v>
      </c>
      <c r="D72" s="9">
        <f t="shared" si="1"/>
        <v>796.92876750880453</v>
      </c>
      <c r="E72" s="9">
        <f t="shared" si="3"/>
        <v>763.36594227955561</v>
      </c>
      <c r="F72" s="9">
        <f t="shared" si="2"/>
        <v>746.0303697405252</v>
      </c>
    </row>
    <row r="73" spans="1:6">
      <c r="A73">
        <v>2</v>
      </c>
      <c r="B73">
        <v>458.61469874784922</v>
      </c>
      <c r="C73" s="9">
        <f t="shared" si="0"/>
        <v>764.67813168448595</v>
      </c>
      <c r="D73" s="9">
        <f t="shared" si="1"/>
        <v>750.10003504982728</v>
      </c>
      <c r="E73" s="9">
        <f t="shared" si="3"/>
        <v>703.19169115986438</v>
      </c>
      <c r="F73" s="9">
        <f t="shared" si="2"/>
        <v>672.73226392988227</v>
      </c>
    </row>
    <row r="74" spans="1:6">
      <c r="A74">
        <v>3</v>
      </c>
      <c r="B74">
        <v>755.04207584484323</v>
      </c>
      <c r="C74" s="9">
        <f t="shared" si="0"/>
        <v>734.07178839082223</v>
      </c>
      <c r="D74" s="9">
        <f t="shared" si="1"/>
        <v>691.8029677894317</v>
      </c>
      <c r="E74" s="9">
        <f t="shared" si="3"/>
        <v>629.81859343625979</v>
      </c>
      <c r="F74" s="9">
        <f t="shared" si="2"/>
        <v>587.08523785706905</v>
      </c>
    </row>
    <row r="75" spans="1:6">
      <c r="A75">
        <v>4</v>
      </c>
      <c r="B75">
        <v>775.89157311158215</v>
      </c>
      <c r="C75" s="9">
        <f t="shared" si="0"/>
        <v>736.16881713622433</v>
      </c>
      <c r="D75" s="9">
        <f t="shared" si="1"/>
        <v>704.45078940051405</v>
      </c>
      <c r="E75" s="9">
        <f t="shared" si="3"/>
        <v>667.38563815883481</v>
      </c>
      <c r="F75" s="9">
        <f t="shared" si="2"/>
        <v>654.26797305217872</v>
      </c>
    </row>
    <row r="76" spans="1:6">
      <c r="A76">
        <v>5</v>
      </c>
      <c r="B76">
        <v>807.40036684345216</v>
      </c>
      <c r="C76" s="9">
        <f t="shared" ref="C76:C139" si="4">0.1*B75+0.9*C75</f>
        <v>740.14109273376016</v>
      </c>
      <c r="D76" s="9">
        <f t="shared" ref="D76:D139" si="5">0.2*B75+0.8*D75</f>
        <v>718.73894614272763</v>
      </c>
      <c r="E76" s="9">
        <f t="shared" ref="E76:E139" si="6">0.3*B75+0.7*E75</f>
        <v>699.93741864465892</v>
      </c>
      <c r="F76" s="9">
        <f t="shared" ref="F76:F139" si="7">0.4*B75+0.6*F75</f>
        <v>702.91741307594009</v>
      </c>
    </row>
    <row r="77" spans="1:6">
      <c r="A77">
        <v>6</v>
      </c>
      <c r="B77">
        <v>2882.4946465929183</v>
      </c>
      <c r="C77" s="9">
        <f t="shared" si="4"/>
        <v>746.86702014472939</v>
      </c>
      <c r="D77" s="9">
        <f t="shared" si="5"/>
        <v>736.47123028287263</v>
      </c>
      <c r="E77" s="9">
        <f t="shared" si="6"/>
        <v>732.17630310429684</v>
      </c>
      <c r="F77" s="9">
        <f t="shared" si="7"/>
        <v>744.71059458294496</v>
      </c>
    </row>
    <row r="78" spans="1:6">
      <c r="A78">
        <v>7</v>
      </c>
      <c r="B78">
        <v>4784.8775997587099</v>
      </c>
      <c r="C78" s="9">
        <f t="shared" si="4"/>
        <v>960.42978278954843</v>
      </c>
      <c r="D78" s="9">
        <f t="shared" si="5"/>
        <v>1165.675913544882</v>
      </c>
      <c r="E78" s="9">
        <f t="shared" si="6"/>
        <v>1377.2718061508831</v>
      </c>
      <c r="F78" s="9">
        <f t="shared" si="7"/>
        <v>1599.8242153869344</v>
      </c>
    </row>
    <row r="79" spans="1:6">
      <c r="A79">
        <v>8</v>
      </c>
      <c r="B79">
        <v>665.68974266885732</v>
      </c>
      <c r="C79" s="9">
        <f t="shared" si="4"/>
        <v>1342.8745644864646</v>
      </c>
      <c r="D79" s="9">
        <f t="shared" si="5"/>
        <v>1889.5162507876476</v>
      </c>
      <c r="E79" s="9">
        <f t="shared" si="6"/>
        <v>2399.5535442332312</v>
      </c>
      <c r="F79" s="9">
        <f t="shared" si="7"/>
        <v>2873.8455691356448</v>
      </c>
    </row>
    <row r="80" spans="1:6">
      <c r="A80">
        <v>9</v>
      </c>
      <c r="B80">
        <v>744.91220078909134</v>
      </c>
      <c r="C80" s="9">
        <f t="shared" si="4"/>
        <v>1275.1560823047039</v>
      </c>
      <c r="D80" s="9">
        <f t="shared" si="5"/>
        <v>1644.7509491638898</v>
      </c>
      <c r="E80" s="9">
        <f t="shared" si="6"/>
        <v>1879.3944037639189</v>
      </c>
      <c r="F80" s="9">
        <f t="shared" si="7"/>
        <v>1990.5832385489298</v>
      </c>
    </row>
    <row r="81" spans="1:6">
      <c r="A81">
        <v>10</v>
      </c>
      <c r="B81">
        <v>1280.774078134554</v>
      </c>
      <c r="C81" s="9">
        <f t="shared" si="4"/>
        <v>1222.1316941531427</v>
      </c>
      <c r="D81" s="9">
        <f t="shared" si="5"/>
        <v>1464.7831994889302</v>
      </c>
      <c r="E81" s="9">
        <f t="shared" si="6"/>
        <v>1539.0497428714707</v>
      </c>
      <c r="F81" s="9">
        <f t="shared" si="7"/>
        <v>1492.3148234449943</v>
      </c>
    </row>
    <row r="82" spans="1:6">
      <c r="A82">
        <v>1</v>
      </c>
      <c r="B82">
        <v>652.50958237933185</v>
      </c>
      <c r="C82" s="9">
        <f t="shared" si="4"/>
        <v>1227.9959325512839</v>
      </c>
      <c r="D82" s="9">
        <f t="shared" si="5"/>
        <v>1427.9813752180548</v>
      </c>
      <c r="E82" s="9">
        <f t="shared" si="6"/>
        <v>1461.5670434503957</v>
      </c>
      <c r="F82" s="9">
        <f t="shared" si="7"/>
        <v>1407.6985253208181</v>
      </c>
    </row>
    <row r="83" spans="1:6">
      <c r="A83">
        <v>2</v>
      </c>
      <c r="B83">
        <v>511.25006229219895</v>
      </c>
      <c r="C83" s="9">
        <f t="shared" si="4"/>
        <v>1170.4472975340886</v>
      </c>
      <c r="D83" s="9">
        <f t="shared" si="5"/>
        <v>1272.8870166503104</v>
      </c>
      <c r="E83" s="9">
        <f t="shared" si="6"/>
        <v>1218.8498051290765</v>
      </c>
      <c r="F83" s="9">
        <f t="shared" si="7"/>
        <v>1105.6229481442238</v>
      </c>
    </row>
    <row r="84" spans="1:6">
      <c r="A84">
        <v>3</v>
      </c>
      <c r="B84">
        <v>600.37760133055167</v>
      </c>
      <c r="C84" s="9">
        <f t="shared" si="4"/>
        <v>1104.5275740098998</v>
      </c>
      <c r="D84" s="9">
        <f t="shared" si="5"/>
        <v>1120.5596257786883</v>
      </c>
      <c r="E84" s="9">
        <f t="shared" si="6"/>
        <v>1006.5698822780132</v>
      </c>
      <c r="F84" s="9">
        <f t="shared" si="7"/>
        <v>867.87379380341383</v>
      </c>
    </row>
    <row r="85" spans="1:6">
      <c r="A85">
        <v>4</v>
      </c>
      <c r="B85">
        <v>678.94483342890749</v>
      </c>
      <c r="C85" s="9">
        <f t="shared" si="4"/>
        <v>1054.1125767419651</v>
      </c>
      <c r="D85" s="9">
        <f t="shared" si="5"/>
        <v>1016.5232208890611</v>
      </c>
      <c r="E85" s="9">
        <f t="shared" si="6"/>
        <v>884.71219799377468</v>
      </c>
      <c r="F85" s="9">
        <f t="shared" si="7"/>
        <v>760.87531681426901</v>
      </c>
    </row>
    <row r="86" spans="1:6">
      <c r="A86">
        <v>5</v>
      </c>
      <c r="B86">
        <v>533.4904362254232</v>
      </c>
      <c r="C86" s="9">
        <f t="shared" si="4"/>
        <v>1016.5958024106594</v>
      </c>
      <c r="D86" s="9">
        <f t="shared" si="5"/>
        <v>949.00754339703042</v>
      </c>
      <c r="E86" s="9">
        <f t="shared" si="6"/>
        <v>822.98198862431445</v>
      </c>
      <c r="F86" s="9">
        <f t="shared" si="7"/>
        <v>728.10312346012438</v>
      </c>
    </row>
    <row r="87" spans="1:6">
      <c r="A87">
        <v>6</v>
      </c>
      <c r="B87">
        <v>586.29599484919208</v>
      </c>
      <c r="C87" s="9">
        <f t="shared" si="4"/>
        <v>968.28526579213587</v>
      </c>
      <c r="D87" s="9">
        <f t="shared" si="5"/>
        <v>865.90412196270904</v>
      </c>
      <c r="E87" s="9">
        <f t="shared" si="6"/>
        <v>736.13452290464704</v>
      </c>
      <c r="F87" s="9">
        <f t="shared" si="7"/>
        <v>650.25804856624393</v>
      </c>
    </row>
    <row r="88" spans="1:6">
      <c r="A88">
        <v>7</v>
      </c>
      <c r="B88">
        <v>415.56786972167646</v>
      </c>
      <c r="C88" s="9">
        <f t="shared" si="4"/>
        <v>930.0863386978416</v>
      </c>
      <c r="D88" s="9">
        <f t="shared" si="5"/>
        <v>809.98249654000563</v>
      </c>
      <c r="E88" s="9">
        <f t="shared" si="6"/>
        <v>691.1829644880105</v>
      </c>
      <c r="F88" s="9">
        <f t="shared" si="7"/>
        <v>624.67322707942321</v>
      </c>
    </row>
    <row r="89" spans="1:6">
      <c r="A89">
        <v>8</v>
      </c>
      <c r="B89">
        <v>354.69043162402278</v>
      </c>
      <c r="C89" s="9">
        <f t="shared" si="4"/>
        <v>878.63449180022508</v>
      </c>
      <c r="D89" s="9">
        <f t="shared" si="5"/>
        <v>731.09957117633985</v>
      </c>
      <c r="E89" s="9">
        <f t="shared" si="6"/>
        <v>608.4984360581102</v>
      </c>
      <c r="F89" s="9">
        <f t="shared" si="7"/>
        <v>541.03108413632447</v>
      </c>
    </row>
    <row r="90" spans="1:6">
      <c r="A90">
        <v>9</v>
      </c>
      <c r="B90">
        <v>257.01080661654129</v>
      </c>
      <c r="C90" s="9">
        <f t="shared" si="4"/>
        <v>826.24008578260487</v>
      </c>
      <c r="D90" s="9">
        <f t="shared" si="5"/>
        <v>655.8177432658764</v>
      </c>
      <c r="E90" s="9">
        <f t="shared" si="6"/>
        <v>532.35603472788398</v>
      </c>
      <c r="F90" s="9">
        <f t="shared" si="7"/>
        <v>466.49482313140379</v>
      </c>
    </row>
    <row r="91" spans="1:6">
      <c r="A91">
        <v>10</v>
      </c>
      <c r="B91">
        <v>292.46067134618886</v>
      </c>
      <c r="C91" s="9">
        <f t="shared" si="4"/>
        <v>769.31715786599852</v>
      </c>
      <c r="D91" s="9">
        <f t="shared" si="5"/>
        <v>576.05635593600948</v>
      </c>
      <c r="E91" s="9">
        <f t="shared" si="6"/>
        <v>449.75246629448117</v>
      </c>
      <c r="F91" s="9">
        <f t="shared" si="7"/>
        <v>382.70121652545879</v>
      </c>
    </row>
    <row r="92" spans="1:6">
      <c r="A92">
        <v>1</v>
      </c>
      <c r="B92">
        <v>199.74522468745585</v>
      </c>
      <c r="C92" s="9">
        <f t="shared" si="4"/>
        <v>721.63150921401757</v>
      </c>
      <c r="D92" s="9">
        <f t="shared" si="5"/>
        <v>519.3372190180454</v>
      </c>
      <c r="E92" s="9">
        <f t="shared" si="6"/>
        <v>402.56492780999343</v>
      </c>
      <c r="F92" s="9">
        <f t="shared" si="7"/>
        <v>346.6049984537508</v>
      </c>
    </row>
    <row r="93" spans="1:6">
      <c r="A93">
        <v>2</v>
      </c>
      <c r="B93">
        <v>196.0099435814042</v>
      </c>
      <c r="C93" s="9">
        <f t="shared" si="4"/>
        <v>669.44288076136138</v>
      </c>
      <c r="D93" s="9">
        <f t="shared" si="5"/>
        <v>455.41882015192755</v>
      </c>
      <c r="E93" s="9">
        <f t="shared" si="6"/>
        <v>341.71901687323214</v>
      </c>
      <c r="F93" s="9">
        <f t="shared" si="7"/>
        <v>287.86108894723282</v>
      </c>
    </row>
    <row r="94" spans="1:6">
      <c r="A94">
        <v>3</v>
      </c>
      <c r="B94">
        <v>208.89951197938132</v>
      </c>
      <c r="C94" s="9">
        <f t="shared" si="4"/>
        <v>622.09958704336566</v>
      </c>
      <c r="D94" s="9">
        <f t="shared" si="5"/>
        <v>403.53704483782286</v>
      </c>
      <c r="E94" s="9">
        <f t="shared" si="6"/>
        <v>298.0062948856837</v>
      </c>
      <c r="F94" s="9">
        <f t="shared" si="7"/>
        <v>251.12063080090138</v>
      </c>
    </row>
    <row r="95" spans="1:6">
      <c r="A95">
        <v>4</v>
      </c>
      <c r="B95">
        <v>213.66754358932994</v>
      </c>
      <c r="C95" s="9">
        <f t="shared" si="4"/>
        <v>580.77957953696716</v>
      </c>
      <c r="D95" s="9">
        <f t="shared" si="5"/>
        <v>364.60953826613456</v>
      </c>
      <c r="E95" s="9">
        <f t="shared" si="6"/>
        <v>271.27426001379297</v>
      </c>
      <c r="F95" s="9">
        <f t="shared" si="7"/>
        <v>234.23218327229336</v>
      </c>
    </row>
    <row r="96" spans="1:6">
      <c r="A96">
        <v>5</v>
      </c>
      <c r="B96">
        <v>237.57224454761123</v>
      </c>
      <c r="C96" s="9">
        <f t="shared" si="4"/>
        <v>544.06837594220349</v>
      </c>
      <c r="D96" s="9">
        <f t="shared" si="5"/>
        <v>334.4211393307736</v>
      </c>
      <c r="E96" s="9">
        <f t="shared" si="6"/>
        <v>253.99224508645403</v>
      </c>
      <c r="F96" s="9">
        <f t="shared" si="7"/>
        <v>226.00632739910799</v>
      </c>
    </row>
    <row r="97" spans="1:6">
      <c r="A97">
        <v>6</v>
      </c>
      <c r="B97">
        <v>234.79575171889564</v>
      </c>
      <c r="C97" s="9">
        <f t="shared" si="4"/>
        <v>513.41876280274425</v>
      </c>
      <c r="D97" s="9">
        <f t="shared" si="5"/>
        <v>315.0513603741411</v>
      </c>
      <c r="E97" s="9">
        <f t="shared" si="6"/>
        <v>249.0662449248012</v>
      </c>
      <c r="F97" s="9">
        <f t="shared" si="7"/>
        <v>230.63269425850928</v>
      </c>
    </row>
    <row r="98" spans="1:6">
      <c r="A98">
        <v>7</v>
      </c>
      <c r="B98">
        <v>217.49011747349402</v>
      </c>
      <c r="C98" s="9">
        <f t="shared" si="4"/>
        <v>485.55646169435943</v>
      </c>
      <c r="D98" s="9">
        <f t="shared" si="5"/>
        <v>299.00023864309202</v>
      </c>
      <c r="E98" s="9">
        <f t="shared" si="6"/>
        <v>244.78509696302953</v>
      </c>
      <c r="F98" s="9">
        <f t="shared" si="7"/>
        <v>232.29791724266383</v>
      </c>
    </row>
    <row r="99" spans="1:6">
      <c r="A99">
        <v>8</v>
      </c>
      <c r="B99">
        <v>224.03556721001362</v>
      </c>
      <c r="C99" s="9">
        <f t="shared" si="4"/>
        <v>458.74982727227291</v>
      </c>
      <c r="D99" s="9">
        <f t="shared" si="5"/>
        <v>282.69821440917246</v>
      </c>
      <c r="E99" s="9">
        <f t="shared" si="6"/>
        <v>236.59660311616886</v>
      </c>
      <c r="F99" s="9">
        <f t="shared" si="7"/>
        <v>226.37479733499589</v>
      </c>
    </row>
    <row r="100" spans="1:6">
      <c r="A100">
        <v>9</v>
      </c>
      <c r="B100">
        <v>304.50556540248033</v>
      </c>
      <c r="C100" s="9">
        <f t="shared" si="4"/>
        <v>435.27840126604701</v>
      </c>
      <c r="D100" s="9">
        <f t="shared" si="5"/>
        <v>270.96568496934071</v>
      </c>
      <c r="E100" s="9">
        <f t="shared" si="6"/>
        <v>232.82829234432228</v>
      </c>
      <c r="F100" s="9">
        <f t="shared" si="7"/>
        <v>225.439105285003</v>
      </c>
    </row>
    <row r="101" spans="1:6">
      <c r="A101">
        <v>10</v>
      </c>
      <c r="B101">
        <v>269.39666881180705</v>
      </c>
      <c r="C101" s="9">
        <f t="shared" si="4"/>
        <v>422.20111767969036</v>
      </c>
      <c r="D101" s="9">
        <f t="shared" si="5"/>
        <v>277.67366105596864</v>
      </c>
      <c r="E101" s="9">
        <f t="shared" si="6"/>
        <v>254.3314742617697</v>
      </c>
      <c r="F101" s="9">
        <f t="shared" si="7"/>
        <v>257.06568933199395</v>
      </c>
    </row>
    <row r="102" spans="1:6">
      <c r="A102">
        <v>1</v>
      </c>
      <c r="B102">
        <v>159.13443740210693</v>
      </c>
      <c r="C102" s="9">
        <f t="shared" si="4"/>
        <v>406.92067279290205</v>
      </c>
      <c r="D102" s="9">
        <f t="shared" si="5"/>
        <v>276.01826260713631</v>
      </c>
      <c r="E102" s="9">
        <f t="shared" si="6"/>
        <v>258.85103262678086</v>
      </c>
      <c r="F102" s="9">
        <f t="shared" si="7"/>
        <v>261.99808112391918</v>
      </c>
    </row>
    <row r="103" spans="1:6">
      <c r="A103">
        <v>2</v>
      </c>
      <c r="B103">
        <v>154.67561973251154</v>
      </c>
      <c r="C103" s="9">
        <f t="shared" si="4"/>
        <v>382.14204925382256</v>
      </c>
      <c r="D103" s="9">
        <f t="shared" si="5"/>
        <v>252.64149756613045</v>
      </c>
      <c r="E103" s="9">
        <f t="shared" si="6"/>
        <v>228.93605405937868</v>
      </c>
      <c r="F103" s="9">
        <f t="shared" si="7"/>
        <v>220.85262363519428</v>
      </c>
    </row>
    <row r="104" spans="1:6">
      <c r="A104">
        <v>3</v>
      </c>
      <c r="B104">
        <v>330.84793989702365</v>
      </c>
      <c r="C104" s="9">
        <f t="shared" si="4"/>
        <v>359.39540630169148</v>
      </c>
      <c r="D104" s="9">
        <f t="shared" si="5"/>
        <v>233.04832199940668</v>
      </c>
      <c r="E104" s="9">
        <f t="shared" si="6"/>
        <v>206.65792376131853</v>
      </c>
      <c r="F104" s="9">
        <f t="shared" si="7"/>
        <v>194.3818220741212</v>
      </c>
    </row>
    <row r="105" spans="1:6">
      <c r="A105">
        <v>4</v>
      </c>
      <c r="B105">
        <v>507.29607334452834</v>
      </c>
      <c r="C105" s="9">
        <f t="shared" si="4"/>
        <v>356.54065966122471</v>
      </c>
      <c r="D105" s="9">
        <f t="shared" si="5"/>
        <v>252.60824557893011</v>
      </c>
      <c r="E105" s="9">
        <f t="shared" si="6"/>
        <v>243.91492860203005</v>
      </c>
      <c r="F105" s="9">
        <f t="shared" si="7"/>
        <v>248.9682692032822</v>
      </c>
    </row>
    <row r="106" spans="1:6">
      <c r="A106">
        <v>5</v>
      </c>
      <c r="B106">
        <v>364.93338152494999</v>
      </c>
      <c r="C106" s="9">
        <f t="shared" si="4"/>
        <v>371.6162010295551</v>
      </c>
      <c r="D106" s="9">
        <f t="shared" si="5"/>
        <v>303.54581113204978</v>
      </c>
      <c r="E106" s="9">
        <f t="shared" si="6"/>
        <v>322.92927202477949</v>
      </c>
      <c r="F106" s="9">
        <f t="shared" si="7"/>
        <v>352.29939085978066</v>
      </c>
    </row>
    <row r="107" spans="1:6">
      <c r="A107">
        <v>6</v>
      </c>
      <c r="B107">
        <v>311.43341724015778</v>
      </c>
      <c r="C107" s="9">
        <f t="shared" si="4"/>
        <v>370.94791907909462</v>
      </c>
      <c r="D107" s="9">
        <f t="shared" si="5"/>
        <v>315.82332521062983</v>
      </c>
      <c r="E107" s="9">
        <f t="shared" si="6"/>
        <v>335.53050487483063</v>
      </c>
      <c r="F107" s="9">
        <f t="shared" si="7"/>
        <v>357.35298712584836</v>
      </c>
    </row>
    <row r="108" spans="1:6">
      <c r="A108">
        <v>7</v>
      </c>
      <c r="B108">
        <v>289.7967926143105</v>
      </c>
      <c r="C108" s="9">
        <f t="shared" si="4"/>
        <v>364.99646889520096</v>
      </c>
      <c r="D108" s="9">
        <f t="shared" si="5"/>
        <v>314.94534361653541</v>
      </c>
      <c r="E108" s="9">
        <f t="shared" si="6"/>
        <v>328.30137858442873</v>
      </c>
      <c r="F108" s="9">
        <f t="shared" si="7"/>
        <v>338.98515917157215</v>
      </c>
    </row>
    <row r="109" spans="1:6">
      <c r="A109">
        <v>8</v>
      </c>
      <c r="B109">
        <v>283.79698501373082</v>
      </c>
      <c r="C109" s="9">
        <f t="shared" si="4"/>
        <v>357.47650126711193</v>
      </c>
      <c r="D109" s="9">
        <f t="shared" si="5"/>
        <v>309.91563341609043</v>
      </c>
      <c r="E109" s="9">
        <f t="shared" si="6"/>
        <v>316.75000279339326</v>
      </c>
      <c r="F109" s="9">
        <f t="shared" si="7"/>
        <v>319.30981254866748</v>
      </c>
    </row>
    <row r="110" spans="1:6">
      <c r="A110">
        <v>9</v>
      </c>
      <c r="B110">
        <v>338.21887139921404</v>
      </c>
      <c r="C110" s="9">
        <f t="shared" si="4"/>
        <v>350.10854964177383</v>
      </c>
      <c r="D110" s="9">
        <f t="shared" si="5"/>
        <v>304.69190373561855</v>
      </c>
      <c r="E110" s="9">
        <f t="shared" si="6"/>
        <v>306.86409745949447</v>
      </c>
      <c r="F110" s="9">
        <f t="shared" si="7"/>
        <v>305.10468153469282</v>
      </c>
    </row>
    <row r="111" spans="1:6">
      <c r="A111">
        <v>10</v>
      </c>
      <c r="B111">
        <v>460.9855761906976</v>
      </c>
      <c r="C111" s="9">
        <f t="shared" si="4"/>
        <v>348.91958181751784</v>
      </c>
      <c r="D111" s="9">
        <f t="shared" si="5"/>
        <v>311.3972972683377</v>
      </c>
      <c r="E111" s="9">
        <f t="shared" si="6"/>
        <v>316.27052964141035</v>
      </c>
      <c r="F111" s="9">
        <f t="shared" si="7"/>
        <v>318.35035748050132</v>
      </c>
    </row>
    <row r="112" spans="1:6">
      <c r="A112">
        <v>1</v>
      </c>
      <c r="B112">
        <v>300.77649435900446</v>
      </c>
      <c r="C112" s="9">
        <f t="shared" si="4"/>
        <v>360.12618125483584</v>
      </c>
      <c r="D112" s="9">
        <f t="shared" si="5"/>
        <v>341.3149530528097</v>
      </c>
      <c r="E112" s="9">
        <f t="shared" si="6"/>
        <v>359.68504360619647</v>
      </c>
      <c r="F112" s="9">
        <f t="shared" si="7"/>
        <v>375.40444496457985</v>
      </c>
    </row>
    <row r="113" spans="1:6">
      <c r="A113">
        <v>2</v>
      </c>
      <c r="B113">
        <v>279.90123477974015</v>
      </c>
      <c r="C113" s="9">
        <f t="shared" si="4"/>
        <v>354.19121256525273</v>
      </c>
      <c r="D113" s="9">
        <f t="shared" si="5"/>
        <v>333.20726131404865</v>
      </c>
      <c r="E113" s="9">
        <f t="shared" si="6"/>
        <v>342.01247883203882</v>
      </c>
      <c r="F113" s="9">
        <f t="shared" si="7"/>
        <v>345.5532647223497</v>
      </c>
    </row>
    <row r="114" spans="1:6">
      <c r="A114">
        <v>3</v>
      </c>
      <c r="B114">
        <v>346.65994778575623</v>
      </c>
      <c r="C114" s="9">
        <f t="shared" si="4"/>
        <v>346.76221478670146</v>
      </c>
      <c r="D114" s="9">
        <f t="shared" si="5"/>
        <v>322.54605600718696</v>
      </c>
      <c r="E114" s="9">
        <f t="shared" si="6"/>
        <v>323.37910561634919</v>
      </c>
      <c r="F114" s="9">
        <f t="shared" si="7"/>
        <v>319.29245274530587</v>
      </c>
    </row>
    <row r="115" spans="1:6">
      <c r="A115">
        <v>4</v>
      </c>
      <c r="B115">
        <v>403.91680674561911</v>
      </c>
      <c r="C115" s="9">
        <f t="shared" si="4"/>
        <v>346.75198808660696</v>
      </c>
      <c r="D115" s="9">
        <f t="shared" si="5"/>
        <v>327.36883436290083</v>
      </c>
      <c r="E115" s="9">
        <f t="shared" si="6"/>
        <v>330.36335826717129</v>
      </c>
      <c r="F115" s="9">
        <f t="shared" si="7"/>
        <v>330.23945076148601</v>
      </c>
    </row>
    <row r="116" spans="1:6">
      <c r="A116">
        <v>5</v>
      </c>
      <c r="B116">
        <v>465.78649725154276</v>
      </c>
      <c r="C116" s="9">
        <f t="shared" si="4"/>
        <v>352.46846995250814</v>
      </c>
      <c r="D116" s="9">
        <f t="shared" si="5"/>
        <v>342.67842883944451</v>
      </c>
      <c r="E116" s="9">
        <f t="shared" si="6"/>
        <v>352.42939281070562</v>
      </c>
      <c r="F116" s="9">
        <f t="shared" si="7"/>
        <v>359.71039315513929</v>
      </c>
    </row>
    <row r="117" spans="1:6">
      <c r="A117">
        <v>6</v>
      </c>
      <c r="B117">
        <v>421.24558419791822</v>
      </c>
      <c r="C117" s="9">
        <f t="shared" si="4"/>
        <v>363.80027268241162</v>
      </c>
      <c r="D117" s="9">
        <f t="shared" si="5"/>
        <v>367.30004252186416</v>
      </c>
      <c r="E117" s="9">
        <f t="shared" si="6"/>
        <v>386.43652414295673</v>
      </c>
      <c r="F117" s="9">
        <f t="shared" si="7"/>
        <v>402.14083479370072</v>
      </c>
    </row>
    <row r="118" spans="1:6">
      <c r="A118">
        <v>7</v>
      </c>
      <c r="B118">
        <v>364.94661913790043</v>
      </c>
      <c r="C118" s="9">
        <f t="shared" si="4"/>
        <v>369.54480383396225</v>
      </c>
      <c r="D118" s="9">
        <f t="shared" si="5"/>
        <v>378.08915085707497</v>
      </c>
      <c r="E118" s="9">
        <f t="shared" si="6"/>
        <v>396.8792421594452</v>
      </c>
      <c r="F118" s="9">
        <f t="shared" si="7"/>
        <v>409.78273455538772</v>
      </c>
    </row>
    <row r="119" spans="1:6">
      <c r="A119">
        <v>8</v>
      </c>
      <c r="B119">
        <v>284.42473099906397</v>
      </c>
      <c r="C119" s="9">
        <f t="shared" si="4"/>
        <v>369.08498536435604</v>
      </c>
      <c r="D119" s="9">
        <f t="shared" si="5"/>
        <v>375.46064451324008</v>
      </c>
      <c r="E119" s="9">
        <f t="shared" si="6"/>
        <v>387.29945525298177</v>
      </c>
      <c r="F119" s="9">
        <f t="shared" si="7"/>
        <v>391.8482883883928</v>
      </c>
    </row>
    <row r="120" spans="1:6">
      <c r="A120">
        <v>9</v>
      </c>
      <c r="B120">
        <v>303.26029914494336</v>
      </c>
      <c r="C120" s="9">
        <f t="shared" si="4"/>
        <v>360.61895992782684</v>
      </c>
      <c r="D120" s="9">
        <f t="shared" si="5"/>
        <v>357.25346181040487</v>
      </c>
      <c r="E120" s="9">
        <f t="shared" si="6"/>
        <v>356.43703797680638</v>
      </c>
      <c r="F120" s="9">
        <f t="shared" si="7"/>
        <v>348.87886543266126</v>
      </c>
    </row>
    <row r="121" spans="1:6">
      <c r="A121">
        <v>10</v>
      </c>
      <c r="B121">
        <v>405.96634114986591</v>
      </c>
      <c r="C121" s="9">
        <f t="shared" si="4"/>
        <v>354.88309384953845</v>
      </c>
      <c r="D121" s="9">
        <f t="shared" si="5"/>
        <v>346.45482927731257</v>
      </c>
      <c r="E121" s="9">
        <f t="shared" si="6"/>
        <v>340.48401632724745</v>
      </c>
      <c r="F121" s="9">
        <f t="shared" si="7"/>
        <v>330.63143891757409</v>
      </c>
    </row>
    <row r="122" spans="1:6">
      <c r="A122">
        <v>1</v>
      </c>
      <c r="B122">
        <v>280.2308541837898</v>
      </c>
      <c r="C122" s="9">
        <f t="shared" si="4"/>
        <v>359.99141857957125</v>
      </c>
      <c r="D122" s="9">
        <f t="shared" si="5"/>
        <v>358.35713165182324</v>
      </c>
      <c r="E122" s="9">
        <f t="shared" si="6"/>
        <v>360.12871377403297</v>
      </c>
      <c r="F122" s="9">
        <f t="shared" si="7"/>
        <v>360.76539981049081</v>
      </c>
    </row>
    <row r="123" spans="1:6">
      <c r="A123">
        <v>2</v>
      </c>
      <c r="B123">
        <v>235.82437573924528</v>
      </c>
      <c r="C123" s="9">
        <f t="shared" si="4"/>
        <v>352.0153621399931</v>
      </c>
      <c r="D123" s="9">
        <f t="shared" si="5"/>
        <v>342.73187615821655</v>
      </c>
      <c r="E123" s="9">
        <f t="shared" si="6"/>
        <v>336.15935589695999</v>
      </c>
      <c r="F123" s="9">
        <f t="shared" si="7"/>
        <v>328.55158155981042</v>
      </c>
    </row>
    <row r="124" spans="1:6">
      <c r="A124">
        <v>3</v>
      </c>
      <c r="B124">
        <v>334.72240540618327</v>
      </c>
      <c r="C124" s="9">
        <f t="shared" si="4"/>
        <v>340.39626349991835</v>
      </c>
      <c r="D124" s="9">
        <f t="shared" si="5"/>
        <v>321.35037607442229</v>
      </c>
      <c r="E124" s="9">
        <f t="shared" si="6"/>
        <v>306.05886184964555</v>
      </c>
      <c r="F124" s="9">
        <f t="shared" si="7"/>
        <v>291.46069923158439</v>
      </c>
    </row>
    <row r="125" spans="1:6">
      <c r="A125">
        <v>4</v>
      </c>
      <c r="B125">
        <v>389.52524103865244</v>
      </c>
      <c r="C125" s="9">
        <f t="shared" si="4"/>
        <v>339.82887769054486</v>
      </c>
      <c r="D125" s="9">
        <f t="shared" si="5"/>
        <v>324.02478194077446</v>
      </c>
      <c r="E125" s="9">
        <f t="shared" si="6"/>
        <v>314.65792491660682</v>
      </c>
      <c r="F125" s="9">
        <f t="shared" si="7"/>
        <v>308.76538170142396</v>
      </c>
    </row>
    <row r="126" spans="1:6">
      <c r="A126">
        <v>5</v>
      </c>
      <c r="B126">
        <v>421.62847323917902</v>
      </c>
      <c r="C126" s="9">
        <f t="shared" si="4"/>
        <v>344.79851402535564</v>
      </c>
      <c r="D126" s="9">
        <f t="shared" si="5"/>
        <v>337.12487376035006</v>
      </c>
      <c r="E126" s="9">
        <f t="shared" si="6"/>
        <v>337.11811975322053</v>
      </c>
      <c r="F126" s="9">
        <f t="shared" si="7"/>
        <v>341.06932543631535</v>
      </c>
    </row>
    <row r="127" spans="1:6">
      <c r="A127">
        <v>6</v>
      </c>
      <c r="B127">
        <v>400.64334688528942</v>
      </c>
      <c r="C127" s="9">
        <f t="shared" si="4"/>
        <v>352.48150994673802</v>
      </c>
      <c r="D127" s="9">
        <f t="shared" si="5"/>
        <v>354.02559365611586</v>
      </c>
      <c r="E127" s="9">
        <f t="shared" si="6"/>
        <v>362.47122579900804</v>
      </c>
      <c r="F127" s="9">
        <f t="shared" si="7"/>
        <v>373.29298455746084</v>
      </c>
    </row>
    <row r="128" spans="1:6">
      <c r="A128">
        <v>7</v>
      </c>
      <c r="B128">
        <v>363.1559453878246</v>
      </c>
      <c r="C128" s="9">
        <f t="shared" si="4"/>
        <v>357.2976936405932</v>
      </c>
      <c r="D128" s="9">
        <f t="shared" si="5"/>
        <v>363.34914430195056</v>
      </c>
      <c r="E128" s="9">
        <f t="shared" si="6"/>
        <v>373.92286212489239</v>
      </c>
      <c r="F128" s="9">
        <f t="shared" si="7"/>
        <v>384.23312948859228</v>
      </c>
    </row>
    <row r="129" spans="1:6">
      <c r="A129">
        <v>8</v>
      </c>
      <c r="B129">
        <v>505.01467024513772</v>
      </c>
      <c r="C129" s="9">
        <f t="shared" si="4"/>
        <v>357.88351881531634</v>
      </c>
      <c r="D129" s="9">
        <f t="shared" si="5"/>
        <v>363.3105045191254</v>
      </c>
      <c r="E129" s="9">
        <f t="shared" si="6"/>
        <v>370.69278710377205</v>
      </c>
      <c r="F129" s="9">
        <f t="shared" si="7"/>
        <v>375.8022558482852</v>
      </c>
    </row>
    <row r="130" spans="1:6">
      <c r="A130">
        <v>9</v>
      </c>
      <c r="B130">
        <v>633.5747670435718</v>
      </c>
      <c r="C130" s="9">
        <f t="shared" si="4"/>
        <v>372.59663395829847</v>
      </c>
      <c r="D130" s="9">
        <f t="shared" si="5"/>
        <v>391.65133766432785</v>
      </c>
      <c r="E130" s="9">
        <f t="shared" si="6"/>
        <v>410.98935204618175</v>
      </c>
      <c r="F130" s="9">
        <f t="shared" si="7"/>
        <v>427.48722160702619</v>
      </c>
    </row>
    <row r="131" spans="1:6">
      <c r="A131">
        <v>10</v>
      </c>
      <c r="B131">
        <v>490.59451189896293</v>
      </c>
      <c r="C131" s="9">
        <f t="shared" si="4"/>
        <v>398.69444726682582</v>
      </c>
      <c r="D131" s="9">
        <f t="shared" si="5"/>
        <v>440.03602354017664</v>
      </c>
      <c r="E131" s="9">
        <f t="shared" si="6"/>
        <v>477.76497654539878</v>
      </c>
      <c r="F131" s="9">
        <f t="shared" si="7"/>
        <v>509.92223978164441</v>
      </c>
    </row>
    <row r="132" spans="1:6">
      <c r="A132">
        <v>1</v>
      </c>
      <c r="B132">
        <v>481.4358046385787</v>
      </c>
      <c r="C132" s="9">
        <f t="shared" si="4"/>
        <v>407.88445373003958</v>
      </c>
      <c r="D132" s="9">
        <f t="shared" si="5"/>
        <v>450.14772121193391</v>
      </c>
      <c r="E132" s="9">
        <f t="shared" si="6"/>
        <v>481.61383715146803</v>
      </c>
      <c r="F132" s="9">
        <f t="shared" si="7"/>
        <v>502.1911486285718</v>
      </c>
    </row>
    <row r="133" spans="1:6">
      <c r="A133">
        <v>2</v>
      </c>
      <c r="B133">
        <v>360.07411936860314</v>
      </c>
      <c r="C133" s="9">
        <f t="shared" si="4"/>
        <v>415.23958882089352</v>
      </c>
      <c r="D133" s="9">
        <f t="shared" si="5"/>
        <v>456.40533789726294</v>
      </c>
      <c r="E133" s="9">
        <f t="shared" si="6"/>
        <v>481.56042739760119</v>
      </c>
      <c r="F133" s="9">
        <f t="shared" si="7"/>
        <v>493.88901103257456</v>
      </c>
    </row>
    <row r="134" spans="1:6">
      <c r="A134">
        <v>3</v>
      </c>
      <c r="B134">
        <v>395.16556328170265</v>
      </c>
      <c r="C134" s="9">
        <f t="shared" si="4"/>
        <v>409.72304187566448</v>
      </c>
      <c r="D134" s="9">
        <f t="shared" si="5"/>
        <v>437.139094191531</v>
      </c>
      <c r="E134" s="9">
        <f t="shared" si="6"/>
        <v>445.11453498890171</v>
      </c>
      <c r="F134" s="9">
        <f t="shared" si="7"/>
        <v>440.36305436698603</v>
      </c>
    </row>
    <row r="135" spans="1:6">
      <c r="A135">
        <v>4</v>
      </c>
      <c r="B135">
        <v>412.28173886714234</v>
      </c>
      <c r="C135" s="9">
        <f t="shared" si="4"/>
        <v>408.26729401626829</v>
      </c>
      <c r="D135" s="9">
        <f t="shared" si="5"/>
        <v>428.74438800956534</v>
      </c>
      <c r="E135" s="9">
        <f t="shared" si="6"/>
        <v>430.12984347674194</v>
      </c>
      <c r="F135" s="9">
        <f t="shared" si="7"/>
        <v>422.28405793287266</v>
      </c>
    </row>
    <row r="136" spans="1:6">
      <c r="A136">
        <v>5</v>
      </c>
      <c r="B136">
        <v>466.95624623200274</v>
      </c>
      <c r="C136" s="9">
        <f t="shared" si="4"/>
        <v>408.66873850135568</v>
      </c>
      <c r="D136" s="9">
        <f t="shared" si="5"/>
        <v>425.45185818108081</v>
      </c>
      <c r="E136" s="9">
        <f t="shared" si="6"/>
        <v>424.77541209386203</v>
      </c>
      <c r="F136" s="9">
        <f t="shared" si="7"/>
        <v>418.28313030658057</v>
      </c>
    </row>
    <row r="137" spans="1:6">
      <c r="A137">
        <v>6</v>
      </c>
      <c r="B137">
        <v>393.90879853359974</v>
      </c>
      <c r="C137" s="9">
        <f t="shared" si="4"/>
        <v>414.49748927442039</v>
      </c>
      <c r="D137" s="9">
        <f t="shared" si="5"/>
        <v>433.7527357912652</v>
      </c>
      <c r="E137" s="9">
        <f t="shared" si="6"/>
        <v>437.42966233530422</v>
      </c>
      <c r="F137" s="9">
        <f t="shared" si="7"/>
        <v>437.75237667674946</v>
      </c>
    </row>
    <row r="138" spans="1:6">
      <c r="A138">
        <v>7</v>
      </c>
      <c r="B138">
        <v>337.50180309082003</v>
      </c>
      <c r="C138" s="9">
        <f t="shared" si="4"/>
        <v>412.43862020033833</v>
      </c>
      <c r="D138" s="9">
        <f t="shared" si="5"/>
        <v>425.78394833973209</v>
      </c>
      <c r="E138" s="9">
        <f t="shared" si="6"/>
        <v>424.37340319479284</v>
      </c>
      <c r="F138" s="9">
        <f t="shared" si="7"/>
        <v>420.2149454194896</v>
      </c>
    </row>
    <row r="139" spans="1:6">
      <c r="A139">
        <v>8</v>
      </c>
      <c r="B139">
        <v>305.30077248908799</v>
      </c>
      <c r="C139" s="9">
        <f t="shared" si="4"/>
        <v>404.94493848938652</v>
      </c>
      <c r="D139" s="9">
        <f t="shared" si="5"/>
        <v>408.1275192899497</v>
      </c>
      <c r="E139" s="9">
        <f t="shared" si="6"/>
        <v>398.31192316360097</v>
      </c>
      <c r="F139" s="9">
        <f t="shared" si="7"/>
        <v>387.12968848802177</v>
      </c>
    </row>
    <row r="140" spans="1:6">
      <c r="A140">
        <v>9</v>
      </c>
      <c r="B140">
        <v>310.51169716901552</v>
      </c>
      <c r="C140" s="9">
        <f t="shared" ref="C140:C155" si="8">0.1*B139+0.9*C139</f>
        <v>394.98052188935668</v>
      </c>
      <c r="D140" s="9">
        <f t="shared" ref="D140:D155" si="9">0.2*B139+0.8*D139</f>
        <v>387.56216992977738</v>
      </c>
      <c r="E140" s="9">
        <f t="shared" ref="E140:E153" si="10">0.3*B139+0.7*E139</f>
        <v>370.40857796124703</v>
      </c>
      <c r="F140" s="9">
        <f t="shared" ref="F140:F155" si="11">0.4*B139+0.6*F139</f>
        <v>354.39812208844825</v>
      </c>
    </row>
    <row r="141" spans="1:6">
      <c r="A141">
        <v>10</v>
      </c>
      <c r="B141">
        <v>262.28178499868847</v>
      </c>
      <c r="C141" s="9">
        <f t="shared" si="8"/>
        <v>386.53363941732255</v>
      </c>
      <c r="D141" s="9">
        <f t="shared" si="9"/>
        <v>372.15207537762501</v>
      </c>
      <c r="E141" s="9">
        <f t="shared" si="10"/>
        <v>352.43951372357753</v>
      </c>
      <c r="F141" s="9">
        <f t="shared" si="11"/>
        <v>336.84355212067516</v>
      </c>
    </row>
    <row r="142" spans="1:6">
      <c r="A142">
        <v>1</v>
      </c>
      <c r="B142">
        <v>1758.6350291481508</v>
      </c>
      <c r="C142" s="9">
        <f t="shared" si="8"/>
        <v>374.10845397545916</v>
      </c>
      <c r="D142" s="9">
        <f t="shared" si="9"/>
        <v>350.17801730183771</v>
      </c>
      <c r="E142" s="9">
        <f t="shared" si="10"/>
        <v>325.39219510611076</v>
      </c>
      <c r="F142" s="9">
        <f t="shared" si="11"/>
        <v>307.01884527188048</v>
      </c>
    </row>
    <row r="143" spans="1:6">
      <c r="A143">
        <v>2</v>
      </c>
      <c r="B143">
        <v>2743.2642909374295</v>
      </c>
      <c r="C143" s="9">
        <f t="shared" si="8"/>
        <v>512.56111149272829</v>
      </c>
      <c r="D143" s="9">
        <f t="shared" si="9"/>
        <v>631.86941967110033</v>
      </c>
      <c r="E143" s="9">
        <f t="shared" si="10"/>
        <v>755.36504531872265</v>
      </c>
      <c r="F143" s="9">
        <f t="shared" si="11"/>
        <v>887.6653188223886</v>
      </c>
    </row>
    <row r="144" spans="1:6">
      <c r="A144">
        <v>3</v>
      </c>
      <c r="B144">
        <v>1753.2330412104616</v>
      </c>
      <c r="C144" s="9">
        <f t="shared" si="8"/>
        <v>735.63142943719845</v>
      </c>
      <c r="D144" s="9">
        <f t="shared" si="9"/>
        <v>1054.1483939243662</v>
      </c>
      <c r="E144" s="9">
        <f t="shared" si="10"/>
        <v>1351.7348190043347</v>
      </c>
      <c r="F144" s="9">
        <f t="shared" si="11"/>
        <v>1629.904907668405</v>
      </c>
    </row>
    <row r="145" spans="1:6">
      <c r="A145">
        <v>4</v>
      </c>
      <c r="B145">
        <v>149.53639732431859</v>
      </c>
      <c r="C145" s="9">
        <f t="shared" si="8"/>
        <v>837.39159061452472</v>
      </c>
      <c r="D145" s="9">
        <f t="shared" si="9"/>
        <v>1193.9653233815854</v>
      </c>
      <c r="E145" s="9">
        <f t="shared" si="10"/>
        <v>1472.1842856661726</v>
      </c>
      <c r="F145" s="9">
        <f t="shared" si="11"/>
        <v>1679.2361610852276</v>
      </c>
    </row>
    <row r="146" spans="1:6">
      <c r="A146">
        <v>5</v>
      </c>
      <c r="B146">
        <v>153.74652325432689</v>
      </c>
      <c r="C146" s="9">
        <f t="shared" si="8"/>
        <v>768.60607128550407</v>
      </c>
      <c r="D146" s="9">
        <f t="shared" si="9"/>
        <v>985.07953817013208</v>
      </c>
      <c r="E146" s="9">
        <f t="shared" si="10"/>
        <v>1075.3899191636162</v>
      </c>
      <c r="F146" s="9">
        <f t="shared" si="11"/>
        <v>1067.3562555808639</v>
      </c>
    </row>
    <row r="147" spans="1:6">
      <c r="A147">
        <v>6</v>
      </c>
      <c r="B147">
        <v>138.78484167914775</v>
      </c>
      <c r="C147" s="9">
        <f t="shared" si="8"/>
        <v>707.12011648238627</v>
      </c>
      <c r="D147" s="9">
        <f t="shared" si="9"/>
        <v>818.81293518697112</v>
      </c>
      <c r="E147" s="9">
        <f t="shared" si="10"/>
        <v>798.89690039082939</v>
      </c>
      <c r="F147" s="9">
        <f t="shared" si="11"/>
        <v>701.91236265024907</v>
      </c>
    </row>
    <row r="148" spans="1:6">
      <c r="A148">
        <v>7</v>
      </c>
      <c r="B148">
        <v>124.19966953076869</v>
      </c>
      <c r="C148" s="9">
        <f t="shared" si="8"/>
        <v>650.28658900206244</v>
      </c>
      <c r="D148" s="9">
        <f t="shared" si="9"/>
        <v>682.80731648540655</v>
      </c>
      <c r="E148" s="9">
        <f t="shared" si="10"/>
        <v>600.8632827773248</v>
      </c>
      <c r="F148" s="9">
        <f t="shared" si="11"/>
        <v>476.66135426180853</v>
      </c>
    </row>
    <row r="149" spans="1:6">
      <c r="A149">
        <v>8</v>
      </c>
      <c r="B149">
        <v>119.7460341799973</v>
      </c>
      <c r="C149" s="9">
        <f t="shared" si="8"/>
        <v>597.67789705493306</v>
      </c>
      <c r="D149" s="9">
        <f t="shared" si="9"/>
        <v>571.08578709447897</v>
      </c>
      <c r="E149" s="9">
        <f t="shared" si="10"/>
        <v>457.86419880335791</v>
      </c>
      <c r="F149" s="9">
        <f t="shared" si="11"/>
        <v>335.67668036939256</v>
      </c>
    </row>
    <row r="150" spans="1:6">
      <c r="A150">
        <v>9</v>
      </c>
      <c r="B150">
        <v>129.4317599144872</v>
      </c>
      <c r="C150" s="9">
        <f t="shared" si="8"/>
        <v>549.8847107674394</v>
      </c>
      <c r="D150" s="9">
        <f t="shared" si="9"/>
        <v>480.81783651158264</v>
      </c>
      <c r="E150" s="9">
        <f t="shared" si="10"/>
        <v>356.42874941634972</v>
      </c>
      <c r="F150" s="9">
        <f t="shared" si="11"/>
        <v>249.30442189363444</v>
      </c>
    </row>
    <row r="151" spans="1:6">
      <c r="A151">
        <v>10</v>
      </c>
      <c r="B151">
        <v>159.90915101473766</v>
      </c>
      <c r="C151" s="9">
        <f t="shared" si="8"/>
        <v>507.83941568214419</v>
      </c>
      <c r="D151" s="9">
        <f t="shared" si="9"/>
        <v>410.5406211921636</v>
      </c>
      <c r="E151" s="9">
        <f t="shared" si="10"/>
        <v>288.32965256579092</v>
      </c>
      <c r="F151" s="9">
        <f t="shared" si="11"/>
        <v>201.35535710197553</v>
      </c>
    </row>
    <row r="152" spans="1:6">
      <c r="A152">
        <v>1</v>
      </c>
      <c r="B152">
        <v>103.94463901551781</v>
      </c>
      <c r="C152" s="9">
        <f t="shared" si="8"/>
        <v>473.04638921540356</v>
      </c>
      <c r="D152" s="9">
        <f t="shared" si="9"/>
        <v>360.41432715667844</v>
      </c>
      <c r="E152" s="9">
        <f t="shared" si="10"/>
        <v>249.80350210047493</v>
      </c>
      <c r="F152" s="9">
        <f t="shared" si="11"/>
        <v>184.77687466708039</v>
      </c>
    </row>
    <row r="153" spans="1:6">
      <c r="A153">
        <v>2</v>
      </c>
      <c r="B153">
        <v>88.204194188810661</v>
      </c>
      <c r="C153" s="9">
        <f>0.1*B152+0.9*C152</f>
        <v>436.13621419541499</v>
      </c>
      <c r="D153" s="9">
        <f t="shared" si="9"/>
        <v>309.12038952844631</v>
      </c>
      <c r="E153" s="9">
        <f>0.3*B152+0.7*E152</f>
        <v>206.04584317498779</v>
      </c>
      <c r="F153" s="9">
        <f t="shared" si="11"/>
        <v>152.44398040645535</v>
      </c>
    </row>
    <row r="155" spans="1:6">
      <c r="A155">
        <v>3</v>
      </c>
      <c r="B155" s="10" t="s">
        <v>25</v>
      </c>
      <c r="C155" s="9">
        <f>0.1*B153+0.9*C153</f>
        <v>401.34301219475452</v>
      </c>
      <c r="D155" s="9">
        <f>0.2*B153+0.8*D153</f>
        <v>264.93715046051921</v>
      </c>
      <c r="E155" s="9">
        <v>849.82756185069491</v>
      </c>
      <c r="F155" s="9">
        <v>126.74806591939748</v>
      </c>
    </row>
    <row r="156" spans="1:6">
      <c r="A156">
        <v>4</v>
      </c>
      <c r="B156" s="10" t="s">
        <v>25</v>
      </c>
      <c r="C156" s="9">
        <v>947.86129777793735</v>
      </c>
      <c r="D156" s="9">
        <v>868.72095083713555</v>
      </c>
      <c r="E156" s="9">
        <v>849.82756185069491</v>
      </c>
      <c r="F156" s="9">
        <v>126.74806591939748</v>
      </c>
    </row>
    <row r="157" spans="1:6">
      <c r="A157">
        <v>5</v>
      </c>
      <c r="B157" s="10" t="s">
        <v>25</v>
      </c>
      <c r="C157" s="9">
        <v>947.86129777793735</v>
      </c>
      <c r="D157" s="9">
        <v>868.72095083713555</v>
      </c>
      <c r="E157" s="9">
        <v>849.82756185069491</v>
      </c>
      <c r="F157" s="9">
        <v>126.74806591939748</v>
      </c>
    </row>
    <row r="158" spans="1:6">
      <c r="A158">
        <v>6</v>
      </c>
      <c r="B158" s="10" t="s">
        <v>25</v>
      </c>
      <c r="C158" s="9">
        <v>947.86129777793735</v>
      </c>
      <c r="D158" s="9">
        <v>868.72095083713555</v>
      </c>
      <c r="E158" s="9">
        <v>849.82756185069491</v>
      </c>
      <c r="F158" s="9">
        <v>126.74806591939748</v>
      </c>
    </row>
    <row r="160" spans="1:6">
      <c r="A160">
        <v>1.002718953315098</v>
      </c>
      <c r="B160" s="10" t="s">
        <v>26</v>
      </c>
      <c r="C160" s="9">
        <f>C155*A160</f>
        <v>402.43424510825287</v>
      </c>
      <c r="D160" s="9">
        <f>D155*A160</f>
        <v>265.65750220405647</v>
      </c>
      <c r="E160" s="9">
        <f>E155*A160</f>
        <v>852.13820331725049</v>
      </c>
      <c r="F160" s="9">
        <f>F155*A160</f>
        <v>127.09268799341127</v>
      </c>
    </row>
    <row r="161" spans="1:6">
      <c r="A161">
        <v>0.84997701077642429</v>
      </c>
      <c r="B161" s="10" t="s">
        <v>26</v>
      </c>
      <c r="C161" s="9">
        <f>C156*A161</f>
        <v>805.66031251595336</v>
      </c>
      <c r="D161" s="9">
        <f t="shared" ref="D161:D163" si="12">D156*A161</f>
        <v>738.39283699140151</v>
      </c>
      <c r="E161" s="9">
        <f t="shared" ref="E161:E163" si="13">E156*A161</f>
        <v>722.33389069727048</v>
      </c>
      <c r="F161" s="9">
        <f t="shared" ref="F161:F163" si="14">F156*A161</f>
        <v>107.73294219186265</v>
      </c>
    </row>
    <row r="162" spans="1:6">
      <c r="A162">
        <v>0.79504236852107124</v>
      </c>
      <c r="B162" s="10" t="s">
        <v>26</v>
      </c>
      <c r="C162" s="9">
        <f t="shared" ref="C161:C163" si="15">C157*A162</f>
        <v>753.58989121482773</v>
      </c>
      <c r="D162" s="9">
        <f t="shared" si="12"/>
        <v>690.66996233743328</v>
      </c>
      <c r="E162" s="9">
        <f t="shared" si="13"/>
        <v>675.64891760826367</v>
      </c>
      <c r="F162" s="9">
        <f t="shared" si="14"/>
        <v>100.77008253402263</v>
      </c>
    </row>
    <row r="163" spans="1:6">
      <c r="A163">
        <v>0.90317860714059017</v>
      </c>
      <c r="B163" s="10" t="s">
        <v>26</v>
      </c>
      <c r="C163" s="9">
        <f t="shared" si="15"/>
        <v>856.08804668954963</v>
      </c>
      <c r="D163" s="9">
        <f t="shared" si="12"/>
        <v>784.61017837093323</v>
      </c>
      <c r="E163" s="9">
        <f t="shared" si="13"/>
        <v>767.54607362199442</v>
      </c>
      <c r="F163" s="9">
        <f t="shared" si="14"/>
        <v>114.47614163484512</v>
      </c>
    </row>
    <row r="166" spans="1:6" ht="15">
      <c r="B166" s="11" t="s">
        <v>27</v>
      </c>
      <c r="C166" s="14">
        <v>682.49499999999898</v>
      </c>
      <c r="D166" s="14">
        <v>682.49499999999898</v>
      </c>
      <c r="E166" s="14">
        <v>682.49499999999898</v>
      </c>
      <c r="F166" s="14">
        <v>682.49499999999898</v>
      </c>
    </row>
    <row r="167" spans="1:6" ht="15">
      <c r="B167" s="11" t="s">
        <v>27</v>
      </c>
      <c r="C167" s="14">
        <v>773.09000000000106</v>
      </c>
      <c r="D167" s="14">
        <v>773.09000000000106</v>
      </c>
      <c r="E167" s="14">
        <v>773.09000000000106</v>
      </c>
      <c r="F167" s="14">
        <v>773.09000000000106</v>
      </c>
    </row>
    <row r="168" spans="1:6" ht="15">
      <c r="B168" s="11" t="s">
        <v>27</v>
      </c>
      <c r="C168" s="14">
        <v>925.34500000000207</v>
      </c>
      <c r="D168" s="14">
        <v>925.34500000000207</v>
      </c>
      <c r="E168" s="14">
        <v>925.34500000000207</v>
      </c>
      <c r="F168" s="14">
        <v>925.34500000000207</v>
      </c>
    </row>
    <row r="169" spans="1:6" ht="15">
      <c r="B169" s="11" t="s">
        <v>27</v>
      </c>
      <c r="C169" s="14">
        <v>844.43000000000097</v>
      </c>
      <c r="D169" s="14">
        <v>844.43000000000097</v>
      </c>
      <c r="E169" s="14">
        <v>844.43000000000097</v>
      </c>
      <c r="F169" s="14">
        <v>844.43000000000097</v>
      </c>
    </row>
    <row r="171" spans="1:6">
      <c r="B171" s="10" t="s">
        <v>28</v>
      </c>
      <c r="C171" s="9">
        <f>ABS(C166-C160)</f>
        <v>280.06075489174611</v>
      </c>
      <c r="D171" s="9">
        <f>ABS(D166-D160)</f>
        <v>416.83749779594251</v>
      </c>
      <c r="E171" s="9">
        <f t="shared" ref="E171" si="16">ABS(E166-E160)</f>
        <v>169.6432033172515</v>
      </c>
      <c r="F171" s="9">
        <f>ABS(F166-F160)</f>
        <v>555.40231200658775</v>
      </c>
    </row>
    <row r="172" spans="1:6">
      <c r="B172" s="10" t="s">
        <v>28</v>
      </c>
      <c r="C172" s="9">
        <f t="shared" ref="C172:F174" si="17">ABS(C167-C161)</f>
        <v>32.57031251595231</v>
      </c>
      <c r="D172" s="9">
        <f>ABS(D167-D161)</f>
        <v>34.697163008599546</v>
      </c>
      <c r="E172" s="9">
        <f t="shared" si="17"/>
        <v>50.756109302730579</v>
      </c>
      <c r="F172" s="9">
        <f t="shared" si="17"/>
        <v>665.35705780813839</v>
      </c>
    </row>
    <row r="173" spans="1:6">
      <c r="B173" s="10" t="s">
        <v>28</v>
      </c>
      <c r="C173" s="9">
        <f t="shared" si="17"/>
        <v>171.75510878517434</v>
      </c>
      <c r="D173" s="9">
        <f t="shared" si="17"/>
        <v>234.6750376625688</v>
      </c>
      <c r="E173" s="9">
        <f t="shared" si="17"/>
        <v>249.6960823917384</v>
      </c>
      <c r="F173" s="9">
        <f t="shared" si="17"/>
        <v>824.57491746597941</v>
      </c>
    </row>
    <row r="174" spans="1:6">
      <c r="B174" s="10" t="s">
        <v>28</v>
      </c>
      <c r="C174" s="9">
        <f t="shared" si="17"/>
        <v>11.658046689548655</v>
      </c>
      <c r="D174" s="9">
        <f t="shared" si="17"/>
        <v>59.819821629067746</v>
      </c>
      <c r="E174" s="9">
        <f>ABS(E169-E163)</f>
        <v>76.883926378006549</v>
      </c>
      <c r="F174" s="9">
        <f t="shared" si="17"/>
        <v>729.95385836515584</v>
      </c>
    </row>
    <row r="175" spans="1:6">
      <c r="B175" s="8"/>
    </row>
    <row r="176" spans="1:6">
      <c r="B176" s="10" t="s">
        <v>29</v>
      </c>
      <c r="C176" s="12">
        <f>AVERAGE(C171:C174)</f>
        <v>124.01105572060536</v>
      </c>
      <c r="D176" s="9">
        <f t="shared" ref="D176:F176" si="18">AVERAGE(D171:D174)</f>
        <v>186.50738002404466</v>
      </c>
      <c r="E176" s="9">
        <f t="shared" si="18"/>
        <v>136.74483034743176</v>
      </c>
      <c r="F176" s="15">
        <f>AVERAGE(F171:F174)</f>
        <v>693.82203641146543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B49C-105B-2144-A09C-EADD685A9937}">
  <dimension ref="A1:K176"/>
  <sheetViews>
    <sheetView topLeftCell="A34" workbookViewId="0">
      <selection activeCell="C176" sqref="C176"/>
    </sheetView>
  </sheetViews>
  <sheetFormatPr baseColWidth="10" defaultRowHeight="14"/>
  <cols>
    <col min="1" max="2" width="17.6640625" customWidth="1"/>
    <col min="3" max="11" width="10.83203125" style="9"/>
  </cols>
  <sheetData>
    <row r="1" spans="1:11">
      <c r="B1" t="s">
        <v>21</v>
      </c>
      <c r="C1" s="8" t="s">
        <v>17</v>
      </c>
    </row>
    <row r="2" spans="1:11">
      <c r="A2">
        <v>1</v>
      </c>
      <c r="B2">
        <v>128.59575791135708</v>
      </c>
      <c r="C2" s="9">
        <f>B2/$J$2</f>
        <v>0.22108427331000274</v>
      </c>
      <c r="I2" s="8" t="s">
        <v>34</v>
      </c>
      <c r="J2" s="9">
        <f>AVERAGE(B2:B153)</f>
        <v>581.65945494929463</v>
      </c>
    </row>
    <row r="3" spans="1:11">
      <c r="A3">
        <v>2</v>
      </c>
      <c r="B3">
        <v>132.63999444047639</v>
      </c>
      <c r="C3" s="9">
        <f t="shared" ref="C3:C66" si="0">B3/$J$2</f>
        <v>0.22803720168537292</v>
      </c>
    </row>
    <row r="4" spans="1:11">
      <c r="A4">
        <v>3</v>
      </c>
      <c r="B4">
        <v>254.38334356470901</v>
      </c>
      <c r="C4" s="9">
        <f t="shared" si="0"/>
        <v>0.43734068345349003</v>
      </c>
      <c r="J4" s="8" t="s">
        <v>17</v>
      </c>
      <c r="K4" s="8" t="s">
        <v>35</v>
      </c>
    </row>
    <row r="5" spans="1:11">
      <c r="A5">
        <v>4</v>
      </c>
      <c r="B5">
        <v>315.11440498295065</v>
      </c>
      <c r="C5" s="9">
        <f t="shared" si="0"/>
        <v>0.54175067954568079</v>
      </c>
      <c r="I5" s="9">
        <v>1</v>
      </c>
      <c r="J5" s="9">
        <f>AVERAGEIF($A$2:$A$153,1,$C$2:$C$153)</f>
        <v>1.1133448688013809</v>
      </c>
      <c r="K5" s="9">
        <f>J5*(6/$J$12)</f>
        <v>1.1672870627593757</v>
      </c>
    </row>
    <row r="6" spans="1:11">
      <c r="A6">
        <v>5</v>
      </c>
      <c r="B6">
        <v>339.5290750380251</v>
      </c>
      <c r="C6" s="9">
        <f t="shared" si="0"/>
        <v>0.58372484475065067</v>
      </c>
      <c r="I6" s="9">
        <v>2</v>
      </c>
      <c r="J6" s="9">
        <f>AVERAGEIF($A$2:$A$153,2,$C$2:$C$153)</f>
        <v>1.0317936108477475</v>
      </c>
      <c r="K6" s="9">
        <f t="shared" ref="K6:K10" si="1">J6*(6/$J$12)</f>
        <v>1.0817845998401241</v>
      </c>
    </row>
    <row r="7" spans="1:11">
      <c r="A7">
        <v>6</v>
      </c>
      <c r="B7">
        <v>299.75798569579825</v>
      </c>
      <c r="C7" s="9">
        <f t="shared" si="0"/>
        <v>0.5153496313782594</v>
      </c>
      <c r="I7" s="9">
        <v>3</v>
      </c>
      <c r="J7" s="9">
        <f>AVERAGEIF($A$2:$A$153,3,$C$2:$C$153)</f>
        <v>0.96718858727373358</v>
      </c>
      <c r="K7" s="9">
        <f t="shared" si="1"/>
        <v>1.0140494260225095</v>
      </c>
    </row>
    <row r="8" spans="1:11">
      <c r="A8">
        <v>7</v>
      </c>
      <c r="B8">
        <v>304.16603584961274</v>
      </c>
      <c r="C8" s="9">
        <f t="shared" si="0"/>
        <v>0.5229280350581218</v>
      </c>
      <c r="I8" s="9">
        <v>4</v>
      </c>
      <c r="J8" s="9">
        <f>AVERAGEIF($A$2:$A$153,4,$C$2:$C$153)</f>
        <v>0.83416841631860084</v>
      </c>
      <c r="K8" s="9">
        <f t="shared" si="1"/>
        <v>0.87458435190838313</v>
      </c>
    </row>
    <row r="9" spans="1:11">
      <c r="A9">
        <v>8</v>
      </c>
      <c r="B9">
        <v>369.81910987055204</v>
      </c>
      <c r="C9" s="9">
        <f t="shared" si="0"/>
        <v>0.63580004884952923</v>
      </c>
      <c r="I9" s="9">
        <v>5</v>
      </c>
      <c r="J9" s="9">
        <f>AVERAGEIF($A$2:$A$153,5,$C$2:$C$153)</f>
        <v>0.80608478422188379</v>
      </c>
      <c r="K9" s="9">
        <f t="shared" si="1"/>
        <v>0.84514005181735719</v>
      </c>
    </row>
    <row r="10" spans="1:11">
      <c r="A10">
        <v>9</v>
      </c>
      <c r="B10">
        <v>414.93182871565574</v>
      </c>
      <c r="C10" s="9">
        <f t="shared" si="0"/>
        <v>0.71335869327840096</v>
      </c>
      <c r="I10" s="9">
        <v>6</v>
      </c>
      <c r="J10" s="9">
        <f>AVERAGEIF($A$2:$A$153,6,$C$2:$C$153)</f>
        <v>0.97015017813683135</v>
      </c>
      <c r="K10" s="9">
        <f t="shared" si="1"/>
        <v>1.0171545076522495</v>
      </c>
    </row>
    <row r="11" spans="1:11">
      <c r="A11">
        <v>10</v>
      </c>
      <c r="B11">
        <v>543.98938761797433</v>
      </c>
      <c r="C11" s="9">
        <f t="shared" si="0"/>
        <v>0.93523690363701883</v>
      </c>
    </row>
    <row r="12" spans="1:11">
      <c r="A12">
        <v>1</v>
      </c>
      <c r="B12">
        <v>325.25122972462435</v>
      </c>
      <c r="C12" s="9">
        <f t="shared" si="0"/>
        <v>0.55917810147688163</v>
      </c>
      <c r="I12" s="8" t="s">
        <v>18</v>
      </c>
      <c r="J12" s="9">
        <f>SUM(J5:J10)</f>
        <v>5.7227304456001793</v>
      </c>
      <c r="K12" s="9">
        <f>SUM(K5:K10)</f>
        <v>5.9999999999999991</v>
      </c>
    </row>
    <row r="13" spans="1:11">
      <c r="A13">
        <v>2</v>
      </c>
      <c r="B13">
        <v>212.93626507067935</v>
      </c>
      <c r="C13" s="9">
        <f t="shared" si="0"/>
        <v>0.36608407764856465</v>
      </c>
    </row>
    <row r="14" spans="1:11">
      <c r="A14">
        <v>3</v>
      </c>
      <c r="B14">
        <v>169.87062968827129</v>
      </c>
      <c r="C14" s="9">
        <f t="shared" si="0"/>
        <v>0.29204481805093246</v>
      </c>
    </row>
    <row r="15" spans="1:11">
      <c r="A15">
        <v>4</v>
      </c>
      <c r="B15">
        <v>217.90295225845563</v>
      </c>
      <c r="C15" s="9">
        <f t="shared" si="0"/>
        <v>0.3746229007443041</v>
      </c>
    </row>
    <row r="16" spans="1:11">
      <c r="A16">
        <v>5</v>
      </c>
      <c r="B16">
        <v>207.31913986748935</v>
      </c>
      <c r="C16" s="9">
        <f t="shared" si="0"/>
        <v>0.35642700914328318</v>
      </c>
    </row>
    <row r="17" spans="1:3">
      <c r="A17">
        <v>6</v>
      </c>
      <c r="B17">
        <v>194.39676561412367</v>
      </c>
      <c r="C17" s="9">
        <f t="shared" si="0"/>
        <v>0.33421061750138653</v>
      </c>
    </row>
    <row r="18" spans="1:3">
      <c r="A18">
        <v>7</v>
      </c>
      <c r="B18">
        <v>191.24395650809706</v>
      </c>
      <c r="C18" s="9">
        <f t="shared" si="0"/>
        <v>0.32879024810964086</v>
      </c>
    </row>
    <row r="19" spans="1:3">
      <c r="A19">
        <v>8</v>
      </c>
      <c r="B19">
        <v>245.00228312014127</v>
      </c>
      <c r="C19" s="9">
        <f t="shared" si="0"/>
        <v>0.42121258587896421</v>
      </c>
    </row>
    <row r="20" spans="1:3">
      <c r="A20">
        <v>9</v>
      </c>
      <c r="B20">
        <v>312.91111264085515</v>
      </c>
      <c r="C20" s="9">
        <f t="shared" si="0"/>
        <v>0.53796273743737688</v>
      </c>
    </row>
    <row r="21" spans="1:3">
      <c r="A21">
        <v>10</v>
      </c>
      <c r="B21">
        <v>391.14762452975242</v>
      </c>
      <c r="C21" s="9">
        <f t="shared" si="0"/>
        <v>0.67246843698921765</v>
      </c>
    </row>
    <row r="22" spans="1:3">
      <c r="A22">
        <v>1</v>
      </c>
      <c r="B22">
        <v>791.84648906198242</v>
      </c>
      <c r="C22" s="9">
        <f t="shared" si="0"/>
        <v>1.3613575474862873</v>
      </c>
    </row>
    <row r="23" spans="1:3">
      <c r="A23">
        <v>2</v>
      </c>
      <c r="B23">
        <v>607.32292084464541</v>
      </c>
      <c r="C23" s="9">
        <f t="shared" si="0"/>
        <v>1.0441211187697241</v>
      </c>
    </row>
    <row r="24" spans="1:3">
      <c r="A24">
        <v>3</v>
      </c>
      <c r="B24">
        <v>418.12064947400177</v>
      </c>
      <c r="C24" s="9">
        <f t="shared" si="0"/>
        <v>0.71884097458787266</v>
      </c>
    </row>
    <row r="25" spans="1:3">
      <c r="A25">
        <v>4</v>
      </c>
      <c r="B25">
        <v>483.73661262251687</v>
      </c>
      <c r="C25" s="9">
        <f t="shared" si="0"/>
        <v>0.83164918666143917</v>
      </c>
    </row>
    <row r="26" spans="1:3">
      <c r="A26">
        <v>5</v>
      </c>
      <c r="B26">
        <v>536.85818127400557</v>
      </c>
      <c r="C26" s="9">
        <f t="shared" si="0"/>
        <v>0.92297679803177179</v>
      </c>
    </row>
    <row r="27" spans="1:3">
      <c r="A27">
        <v>6</v>
      </c>
      <c r="B27">
        <v>534.19666518396309</v>
      </c>
      <c r="C27" s="9">
        <f t="shared" si="0"/>
        <v>0.91840106893909423</v>
      </c>
    </row>
    <row r="28" spans="1:3">
      <c r="A28">
        <v>7</v>
      </c>
      <c r="B28">
        <v>546.68904146192176</v>
      </c>
      <c r="C28" s="9">
        <f t="shared" si="0"/>
        <v>0.93987819988171362</v>
      </c>
    </row>
    <row r="29" spans="1:3">
      <c r="A29">
        <v>8</v>
      </c>
      <c r="B29">
        <v>5077.5164274119034</v>
      </c>
      <c r="C29" s="9">
        <f t="shared" si="0"/>
        <v>8.7293628328529937</v>
      </c>
    </row>
    <row r="30" spans="1:3">
      <c r="A30">
        <v>9</v>
      </c>
      <c r="B30">
        <v>2506.4324391184286</v>
      </c>
      <c r="C30" s="9">
        <f t="shared" si="0"/>
        <v>4.3091063298144503</v>
      </c>
    </row>
    <row r="31" spans="1:3">
      <c r="A31">
        <v>10</v>
      </c>
      <c r="B31">
        <v>1022.2159706455349</v>
      </c>
      <c r="C31" s="9">
        <f t="shared" si="0"/>
        <v>1.757413142600158</v>
      </c>
    </row>
    <row r="32" spans="1:3">
      <c r="A32">
        <v>1</v>
      </c>
      <c r="B32">
        <v>1916.1820147782828</v>
      </c>
      <c r="C32" s="9">
        <f t="shared" si="0"/>
        <v>3.2943365718095707</v>
      </c>
    </row>
    <row r="33" spans="1:3">
      <c r="A33">
        <v>2</v>
      </c>
      <c r="B33">
        <v>1214.78044464348</v>
      </c>
      <c r="C33" s="9">
        <f t="shared" si="0"/>
        <v>2.0884736494988752</v>
      </c>
    </row>
    <row r="34" spans="1:3">
      <c r="A34">
        <v>3</v>
      </c>
      <c r="B34">
        <v>585.65762426100309</v>
      </c>
      <c r="C34" s="9">
        <f t="shared" si="0"/>
        <v>1.0068737287388494</v>
      </c>
    </row>
    <row r="35" spans="1:3">
      <c r="A35">
        <v>4</v>
      </c>
      <c r="B35">
        <v>619.26969003453871</v>
      </c>
      <c r="C35" s="9">
        <f t="shared" si="0"/>
        <v>1.0646602316273235</v>
      </c>
    </row>
    <row r="36" spans="1:3">
      <c r="A36">
        <v>5</v>
      </c>
      <c r="B36">
        <v>964.87310660811522</v>
      </c>
      <c r="C36" s="9">
        <f t="shared" si="0"/>
        <v>1.6588281998995902</v>
      </c>
    </row>
    <row r="37" spans="1:3">
      <c r="A37">
        <v>6</v>
      </c>
      <c r="B37">
        <v>1072.3792529435257</v>
      </c>
      <c r="C37" s="9">
        <f t="shared" si="0"/>
        <v>1.8436548117953466</v>
      </c>
    </row>
    <row r="38" spans="1:3">
      <c r="A38">
        <v>7</v>
      </c>
      <c r="B38">
        <v>676.68464684497667</v>
      </c>
      <c r="C38" s="9">
        <f t="shared" si="0"/>
        <v>1.1633691175947027</v>
      </c>
    </row>
    <row r="39" spans="1:3">
      <c r="A39">
        <v>8</v>
      </c>
      <c r="B39">
        <v>525.91163660133952</v>
      </c>
      <c r="C39" s="9">
        <f t="shared" si="0"/>
        <v>0.90415729019170699</v>
      </c>
    </row>
    <row r="40" spans="1:3">
      <c r="A40">
        <v>9</v>
      </c>
      <c r="B40">
        <v>487.68878773833643</v>
      </c>
      <c r="C40" s="9">
        <f t="shared" si="0"/>
        <v>0.83844384130375749</v>
      </c>
    </row>
    <row r="41" spans="1:3">
      <c r="A41">
        <v>10</v>
      </c>
      <c r="B41">
        <v>392.50600688659614</v>
      </c>
      <c r="C41" s="9">
        <f t="shared" si="0"/>
        <v>0.67480379377794575</v>
      </c>
    </row>
    <row r="42" spans="1:3">
      <c r="A42">
        <v>1</v>
      </c>
      <c r="B42">
        <v>279.78077207219536</v>
      </c>
      <c r="C42" s="9">
        <f t="shared" si="0"/>
        <v>0.48100442568510277</v>
      </c>
    </row>
    <row r="43" spans="1:3">
      <c r="A43">
        <v>2</v>
      </c>
      <c r="B43">
        <v>295.84607639472006</v>
      </c>
      <c r="C43" s="9">
        <f t="shared" si="0"/>
        <v>0.50862420249063089</v>
      </c>
    </row>
    <row r="44" spans="1:3">
      <c r="A44">
        <v>3</v>
      </c>
      <c r="B44">
        <v>402.38343821672015</v>
      </c>
      <c r="C44" s="9">
        <f t="shared" si="0"/>
        <v>0.69178526162150566</v>
      </c>
    </row>
    <row r="45" spans="1:3">
      <c r="A45">
        <v>4</v>
      </c>
      <c r="B45">
        <v>522.36706919216738</v>
      </c>
      <c r="C45" s="9">
        <f t="shared" si="0"/>
        <v>0.8980634024726788</v>
      </c>
    </row>
    <row r="46" spans="1:3">
      <c r="A46">
        <v>5</v>
      </c>
      <c r="B46">
        <v>576.3843766621286</v>
      </c>
      <c r="C46" s="9">
        <f t="shared" si="0"/>
        <v>0.99093098505958976</v>
      </c>
    </row>
    <row r="47" spans="1:3">
      <c r="A47">
        <v>6</v>
      </c>
      <c r="B47">
        <v>428.71088502180106</v>
      </c>
      <c r="C47" s="9">
        <f t="shared" si="0"/>
        <v>0.73704790900231021</v>
      </c>
    </row>
    <row r="48" spans="1:3">
      <c r="A48">
        <v>7</v>
      </c>
      <c r="B48">
        <v>392.02599156251631</v>
      </c>
      <c r="C48" s="9">
        <f t="shared" si="0"/>
        <v>0.67397854230133791</v>
      </c>
    </row>
    <row r="49" spans="1:3">
      <c r="A49">
        <v>8</v>
      </c>
      <c r="B49">
        <v>214.32642930352733</v>
      </c>
      <c r="C49" s="9">
        <f t="shared" si="0"/>
        <v>0.3684740744431137</v>
      </c>
    </row>
    <row r="50" spans="1:3">
      <c r="A50">
        <v>9</v>
      </c>
      <c r="B50">
        <v>204.50461045270936</v>
      </c>
      <c r="C50" s="9">
        <f t="shared" si="0"/>
        <v>0.35158821663190665</v>
      </c>
    </row>
    <row r="51" spans="1:3">
      <c r="A51">
        <v>10</v>
      </c>
      <c r="B51">
        <v>267.05037201362245</v>
      </c>
      <c r="C51" s="9">
        <f t="shared" si="0"/>
        <v>0.45911807973086621</v>
      </c>
    </row>
    <row r="52" spans="1:3">
      <c r="A52">
        <v>1</v>
      </c>
      <c r="B52">
        <v>193.27985597630922</v>
      </c>
      <c r="C52" s="9">
        <f t="shared" si="0"/>
        <v>0.33229040520480857</v>
      </c>
    </row>
    <row r="53" spans="1:3">
      <c r="A53">
        <v>2</v>
      </c>
      <c r="B53">
        <v>322.44137675990987</v>
      </c>
      <c r="C53" s="9">
        <f t="shared" si="0"/>
        <v>0.55434734880741909</v>
      </c>
    </row>
    <row r="54" spans="1:3">
      <c r="A54">
        <v>3</v>
      </c>
      <c r="B54">
        <v>315.82877630167121</v>
      </c>
      <c r="C54" s="9">
        <f t="shared" si="0"/>
        <v>0.5429788403064868</v>
      </c>
    </row>
    <row r="55" spans="1:3">
      <c r="A55">
        <v>4</v>
      </c>
      <c r="B55">
        <v>420.26724896205639</v>
      </c>
      <c r="C55" s="9">
        <f t="shared" si="0"/>
        <v>0.72253144926302726</v>
      </c>
    </row>
    <row r="56" spans="1:3">
      <c r="A56">
        <v>5</v>
      </c>
      <c r="B56">
        <v>500.9450008819806</v>
      </c>
      <c r="C56" s="9">
        <f t="shared" si="0"/>
        <v>0.86123417511652034</v>
      </c>
    </row>
    <row r="57" spans="1:3">
      <c r="A57">
        <v>6</v>
      </c>
      <c r="B57">
        <v>381.02098220582872</v>
      </c>
      <c r="C57" s="9">
        <f t="shared" si="0"/>
        <v>0.65505852086431515</v>
      </c>
    </row>
    <row r="58" spans="1:3">
      <c r="A58">
        <v>7</v>
      </c>
      <c r="B58">
        <v>335.88654227952719</v>
      </c>
      <c r="C58" s="9">
        <f t="shared" si="0"/>
        <v>0.57746253313944262</v>
      </c>
    </row>
    <row r="59" spans="1:3">
      <c r="A59">
        <v>8</v>
      </c>
      <c r="B59">
        <v>383.81087038808897</v>
      </c>
      <c r="C59" s="9">
        <f t="shared" si="0"/>
        <v>0.65985494969998748</v>
      </c>
    </row>
    <row r="60" spans="1:3">
      <c r="A60">
        <v>9</v>
      </c>
      <c r="B60">
        <v>1320.1340947279564</v>
      </c>
      <c r="C60" s="9">
        <f t="shared" si="0"/>
        <v>2.2695996488925592</v>
      </c>
    </row>
    <row r="61" spans="1:3">
      <c r="A61">
        <v>10</v>
      </c>
      <c r="B61">
        <v>938.04376040782608</v>
      </c>
      <c r="C61" s="9">
        <f t="shared" si="0"/>
        <v>1.6127026775307878</v>
      </c>
    </row>
    <row r="62" spans="1:3">
      <c r="A62">
        <v>1</v>
      </c>
      <c r="B62">
        <v>2227.2678223690777</v>
      </c>
      <c r="C62" s="9">
        <f t="shared" si="0"/>
        <v>3.8291612100816566</v>
      </c>
    </row>
    <row r="63" spans="1:3">
      <c r="A63">
        <v>2</v>
      </c>
      <c r="B63">
        <v>1788.6545313721422</v>
      </c>
      <c r="C63" s="9">
        <f t="shared" si="0"/>
        <v>3.0750888963509855</v>
      </c>
    </row>
    <row r="64" spans="1:3">
      <c r="A64">
        <v>3</v>
      </c>
      <c r="B64">
        <v>1567.4232493599909</v>
      </c>
      <c r="C64" s="9">
        <f t="shared" si="0"/>
        <v>2.6947438677784907</v>
      </c>
    </row>
    <row r="65" spans="1:3">
      <c r="A65">
        <v>4</v>
      </c>
      <c r="B65">
        <v>1168.3110100741371</v>
      </c>
      <c r="C65" s="9">
        <f t="shared" si="0"/>
        <v>2.0085825135877537</v>
      </c>
    </row>
    <row r="66" spans="1:3">
      <c r="A66">
        <v>5</v>
      </c>
      <c r="B66">
        <v>455.57949405107757</v>
      </c>
      <c r="C66" s="9">
        <f t="shared" si="0"/>
        <v>0.78324093277361428</v>
      </c>
    </row>
    <row r="67" spans="1:3">
      <c r="A67">
        <v>6</v>
      </c>
      <c r="B67">
        <v>184.39043914829628</v>
      </c>
      <c r="C67" s="9">
        <f t="shared" ref="C67:C130" si="2">B67/$J$2</f>
        <v>0.31700755068852143</v>
      </c>
    </row>
    <row r="68" spans="1:3">
      <c r="A68">
        <v>7</v>
      </c>
      <c r="B68">
        <v>476.52386594874696</v>
      </c>
      <c r="C68" s="9">
        <f t="shared" si="2"/>
        <v>0.8192488953700362</v>
      </c>
    </row>
    <row r="69" spans="1:3">
      <c r="A69">
        <v>8</v>
      </c>
      <c r="B69">
        <v>864.78984435035909</v>
      </c>
      <c r="C69" s="9">
        <f t="shared" si="2"/>
        <v>1.4867631515174906</v>
      </c>
    </row>
    <row r="70" spans="1:3">
      <c r="A70">
        <v>9</v>
      </c>
      <c r="B70">
        <v>790.49350166710769</v>
      </c>
      <c r="C70" s="9">
        <f t="shared" si="2"/>
        <v>1.3590314658188061</v>
      </c>
    </row>
    <row r="71" spans="1:3">
      <c r="A71">
        <v>10</v>
      </c>
      <c r="B71">
        <v>753.8167154523893</v>
      </c>
      <c r="C71" s="9">
        <f t="shared" si="2"/>
        <v>1.2959760372469185</v>
      </c>
    </row>
    <row r="72" spans="1:3">
      <c r="A72">
        <v>1</v>
      </c>
      <c r="B72">
        <v>562.78510521391809</v>
      </c>
      <c r="C72" s="9">
        <f t="shared" si="2"/>
        <v>0.96755085888353365</v>
      </c>
    </row>
    <row r="73" spans="1:3">
      <c r="A73">
        <v>2</v>
      </c>
      <c r="B73">
        <v>458.61469874784922</v>
      </c>
      <c r="C73" s="9">
        <f t="shared" si="2"/>
        <v>0.78845911442775107</v>
      </c>
    </row>
    <row r="74" spans="1:3">
      <c r="A74">
        <v>3</v>
      </c>
      <c r="B74">
        <v>755.04207584484323</v>
      </c>
      <c r="C74" s="9">
        <f t="shared" si="2"/>
        <v>1.2980827001439579</v>
      </c>
    </row>
    <row r="75" spans="1:3">
      <c r="A75">
        <v>4</v>
      </c>
      <c r="B75">
        <v>775.89157311158215</v>
      </c>
      <c r="C75" s="9">
        <f t="shared" si="2"/>
        <v>1.3339275524700607</v>
      </c>
    </row>
    <row r="76" spans="1:3">
      <c r="A76">
        <v>5</v>
      </c>
      <c r="B76">
        <v>807.40036684345216</v>
      </c>
      <c r="C76" s="9">
        <f t="shared" si="2"/>
        <v>1.3880980700534409</v>
      </c>
    </row>
    <row r="77" spans="1:3">
      <c r="A77">
        <v>6</v>
      </c>
      <c r="B77">
        <v>2882.4946465929183</v>
      </c>
      <c r="C77" s="9">
        <f t="shared" si="2"/>
        <v>4.9556396308286539</v>
      </c>
    </row>
    <row r="78" spans="1:3">
      <c r="A78">
        <v>7</v>
      </c>
      <c r="B78">
        <v>4784.8775997587099</v>
      </c>
      <c r="C78" s="9">
        <f t="shared" si="2"/>
        <v>8.2262525934110791</v>
      </c>
    </row>
    <row r="79" spans="1:3">
      <c r="A79">
        <v>8</v>
      </c>
      <c r="B79">
        <v>665.68974266885732</v>
      </c>
      <c r="C79" s="9">
        <f t="shared" si="2"/>
        <v>1.1444664691763464</v>
      </c>
    </row>
    <row r="80" spans="1:3">
      <c r="A80">
        <v>9</v>
      </c>
      <c r="B80">
        <v>744.91220078909134</v>
      </c>
      <c r="C80" s="9">
        <f t="shared" si="2"/>
        <v>1.2806672262449994</v>
      </c>
    </row>
    <row r="81" spans="1:3">
      <c r="A81">
        <v>10</v>
      </c>
      <c r="B81">
        <v>1280.774078134554</v>
      </c>
      <c r="C81" s="9">
        <f t="shared" si="2"/>
        <v>2.2019311596098849</v>
      </c>
    </row>
    <row r="82" spans="1:3">
      <c r="A82">
        <v>1</v>
      </c>
      <c r="B82">
        <v>652.50958237933185</v>
      </c>
      <c r="C82" s="9">
        <f t="shared" si="2"/>
        <v>1.1218068868771565</v>
      </c>
    </row>
    <row r="83" spans="1:3">
      <c r="A83">
        <v>2</v>
      </c>
      <c r="B83">
        <v>511.25006229219895</v>
      </c>
      <c r="C83" s="9">
        <f t="shared" si="2"/>
        <v>0.87895083272869079</v>
      </c>
    </row>
    <row r="84" spans="1:3">
      <c r="A84">
        <v>3</v>
      </c>
      <c r="B84">
        <v>600.37760133055167</v>
      </c>
      <c r="C84" s="9">
        <f t="shared" si="2"/>
        <v>1.0321805933385693</v>
      </c>
    </row>
    <row r="85" spans="1:3">
      <c r="A85">
        <v>4</v>
      </c>
      <c r="B85">
        <v>678.94483342890749</v>
      </c>
      <c r="C85" s="9">
        <f t="shared" si="2"/>
        <v>1.1672548733658832</v>
      </c>
    </row>
    <row r="86" spans="1:3">
      <c r="A86">
        <v>5</v>
      </c>
      <c r="B86">
        <v>533.4904362254232</v>
      </c>
      <c r="C86" s="9">
        <f t="shared" si="2"/>
        <v>0.91718690667880487</v>
      </c>
    </row>
    <row r="87" spans="1:3">
      <c r="A87">
        <v>6</v>
      </c>
      <c r="B87">
        <v>586.29599484919208</v>
      </c>
      <c r="C87" s="9">
        <f t="shared" si="2"/>
        <v>1.0079712275979449</v>
      </c>
    </row>
    <row r="88" spans="1:3">
      <c r="A88">
        <v>7</v>
      </c>
      <c r="B88">
        <v>415.56786972167646</v>
      </c>
      <c r="C88" s="9">
        <f t="shared" si="2"/>
        <v>0.71445218707551661</v>
      </c>
    </row>
    <row r="89" spans="1:3">
      <c r="A89">
        <v>8</v>
      </c>
      <c r="B89">
        <v>354.69043162402278</v>
      </c>
      <c r="C89" s="9">
        <f t="shared" si="2"/>
        <v>0.60979053741152101</v>
      </c>
    </row>
    <row r="90" spans="1:3">
      <c r="A90">
        <v>9</v>
      </c>
      <c r="B90">
        <v>257.01080661654129</v>
      </c>
      <c r="C90" s="9">
        <f t="shared" si="2"/>
        <v>0.44185786791507731</v>
      </c>
    </row>
    <row r="91" spans="1:3">
      <c r="A91">
        <v>10</v>
      </c>
      <c r="B91">
        <v>292.46067134618886</v>
      </c>
      <c r="C91" s="9">
        <f t="shared" si="2"/>
        <v>0.50280394972980147</v>
      </c>
    </row>
    <row r="92" spans="1:3">
      <c r="A92">
        <v>1</v>
      </c>
      <c r="B92">
        <v>199.74522468745585</v>
      </c>
      <c r="C92" s="9">
        <f t="shared" si="2"/>
        <v>0.34340579008531436</v>
      </c>
    </row>
    <row r="93" spans="1:3">
      <c r="A93">
        <v>2</v>
      </c>
      <c r="B93">
        <v>196.0099435814042</v>
      </c>
      <c r="C93" s="9">
        <f t="shared" si="2"/>
        <v>0.33698402375061726</v>
      </c>
    </row>
    <row r="94" spans="1:3">
      <c r="A94">
        <v>3</v>
      </c>
      <c r="B94">
        <v>208.89951197938132</v>
      </c>
      <c r="C94" s="9">
        <f t="shared" si="2"/>
        <v>0.35914401494185605</v>
      </c>
    </row>
    <row r="95" spans="1:3">
      <c r="A95">
        <v>4</v>
      </c>
      <c r="B95">
        <v>213.66754358932994</v>
      </c>
      <c r="C95" s="9">
        <f t="shared" si="2"/>
        <v>0.3673413055891202</v>
      </c>
    </row>
    <row r="96" spans="1:3">
      <c r="A96">
        <v>5</v>
      </c>
      <c r="B96">
        <v>237.57224454761123</v>
      </c>
      <c r="C96" s="9">
        <f t="shared" si="2"/>
        <v>0.40843872222161554</v>
      </c>
    </row>
    <row r="97" spans="1:3">
      <c r="A97">
        <v>6</v>
      </c>
      <c r="B97">
        <v>234.79575171889564</v>
      </c>
      <c r="C97" s="9">
        <f t="shared" si="2"/>
        <v>0.40366532293258028</v>
      </c>
    </row>
    <row r="98" spans="1:3">
      <c r="A98">
        <v>7</v>
      </c>
      <c r="B98">
        <v>217.49011747349402</v>
      </c>
      <c r="C98" s="9">
        <f t="shared" si="2"/>
        <v>0.37391314732854025</v>
      </c>
    </row>
    <row r="99" spans="1:3">
      <c r="A99">
        <v>8</v>
      </c>
      <c r="B99">
        <v>224.03556721001362</v>
      </c>
      <c r="C99" s="9">
        <f t="shared" si="2"/>
        <v>0.38516620903126836</v>
      </c>
    </row>
    <row r="100" spans="1:3">
      <c r="A100">
        <v>9</v>
      </c>
      <c r="B100">
        <v>304.50556540248033</v>
      </c>
      <c r="C100" s="9">
        <f t="shared" si="2"/>
        <v>0.52351176072436612</v>
      </c>
    </row>
    <row r="101" spans="1:3">
      <c r="A101">
        <v>10</v>
      </c>
      <c r="B101">
        <v>269.39666881180705</v>
      </c>
      <c r="C101" s="9">
        <f t="shared" si="2"/>
        <v>0.4631518778204875</v>
      </c>
    </row>
    <row r="102" spans="1:3">
      <c r="A102">
        <v>1</v>
      </c>
      <c r="B102">
        <v>159.13443740210693</v>
      </c>
      <c r="C102" s="9">
        <f t="shared" si="2"/>
        <v>0.27358695203532668</v>
      </c>
    </row>
    <row r="103" spans="1:3">
      <c r="A103">
        <v>2</v>
      </c>
      <c r="B103">
        <v>154.67561973251154</v>
      </c>
      <c r="C103" s="9">
        <f t="shared" si="2"/>
        <v>0.26592126787657078</v>
      </c>
    </row>
    <row r="104" spans="1:3">
      <c r="A104">
        <v>3</v>
      </c>
      <c r="B104">
        <v>330.84793989702365</v>
      </c>
      <c r="C104" s="9">
        <f t="shared" si="2"/>
        <v>0.56880007207286754</v>
      </c>
    </row>
    <row r="105" spans="1:3">
      <c r="A105">
        <v>4</v>
      </c>
      <c r="B105">
        <v>507.29607334452834</v>
      </c>
      <c r="C105" s="9">
        <f t="shared" si="2"/>
        <v>0.87215305971214929</v>
      </c>
    </row>
    <row r="106" spans="1:3">
      <c r="A106">
        <v>5</v>
      </c>
      <c r="B106">
        <v>364.93338152494999</v>
      </c>
      <c r="C106" s="9">
        <f t="shared" si="2"/>
        <v>0.62740041173535566</v>
      </c>
    </row>
    <row r="107" spans="1:3">
      <c r="A107">
        <v>6</v>
      </c>
      <c r="B107">
        <v>311.43341724015778</v>
      </c>
      <c r="C107" s="9">
        <f t="shared" si="2"/>
        <v>0.53542225539393418</v>
      </c>
    </row>
    <row r="108" spans="1:3">
      <c r="A108">
        <v>7</v>
      </c>
      <c r="B108">
        <v>289.7967926143105</v>
      </c>
      <c r="C108" s="9">
        <f t="shared" si="2"/>
        <v>0.49822415873833453</v>
      </c>
    </row>
    <row r="109" spans="1:3">
      <c r="A109">
        <v>8</v>
      </c>
      <c r="B109">
        <v>283.79698501373082</v>
      </c>
      <c r="C109" s="9">
        <f t="shared" si="2"/>
        <v>0.48790917537559919</v>
      </c>
    </row>
    <row r="110" spans="1:3">
      <c r="A110">
        <v>9</v>
      </c>
      <c r="B110">
        <v>338.21887139921404</v>
      </c>
      <c r="C110" s="9">
        <f t="shared" si="2"/>
        <v>0.58147231773047992</v>
      </c>
    </row>
    <row r="111" spans="1:3">
      <c r="A111">
        <v>10</v>
      </c>
      <c r="B111">
        <v>460.9855761906976</v>
      </c>
      <c r="C111" s="9">
        <f t="shared" si="2"/>
        <v>0.79253517202928192</v>
      </c>
    </row>
    <row r="112" spans="1:3">
      <c r="A112">
        <v>1</v>
      </c>
      <c r="B112">
        <v>300.77649435900446</v>
      </c>
      <c r="C112" s="9">
        <f t="shared" si="2"/>
        <v>0.51710067084738487</v>
      </c>
    </row>
    <row r="113" spans="1:3">
      <c r="A113">
        <v>2</v>
      </c>
      <c r="B113">
        <v>279.90123477974015</v>
      </c>
      <c r="C113" s="9">
        <f t="shared" si="2"/>
        <v>0.48121152746350554</v>
      </c>
    </row>
    <row r="114" spans="1:3">
      <c r="A114">
        <v>3</v>
      </c>
      <c r="B114">
        <v>346.65994778575623</v>
      </c>
      <c r="C114" s="9">
        <f t="shared" si="2"/>
        <v>0.59598437683089989</v>
      </c>
    </row>
    <row r="115" spans="1:3">
      <c r="A115">
        <v>4</v>
      </c>
      <c r="B115">
        <v>403.91680674561911</v>
      </c>
      <c r="C115" s="9">
        <f t="shared" si="2"/>
        <v>0.69442145796603616</v>
      </c>
    </row>
    <row r="116" spans="1:3">
      <c r="A116">
        <v>5</v>
      </c>
      <c r="B116">
        <v>465.78649725154276</v>
      </c>
      <c r="C116" s="9">
        <f t="shared" si="2"/>
        <v>0.80078900684619159</v>
      </c>
    </row>
    <row r="117" spans="1:3">
      <c r="A117">
        <v>6</v>
      </c>
      <c r="B117">
        <v>421.24558419791822</v>
      </c>
      <c r="C117" s="9">
        <f t="shared" si="2"/>
        <v>0.72421342181163328</v>
      </c>
    </row>
    <row r="118" spans="1:3">
      <c r="A118">
        <v>7</v>
      </c>
      <c r="B118">
        <v>364.94661913790043</v>
      </c>
      <c r="C118" s="9">
        <f t="shared" si="2"/>
        <v>0.62742317009136239</v>
      </c>
    </row>
    <row r="119" spans="1:3">
      <c r="A119">
        <v>8</v>
      </c>
      <c r="B119">
        <v>284.42473099906397</v>
      </c>
      <c r="C119" s="9">
        <f t="shared" si="2"/>
        <v>0.4889884082153505</v>
      </c>
    </row>
    <row r="120" spans="1:3">
      <c r="A120">
        <v>9</v>
      </c>
      <c r="B120">
        <v>303.26029914494336</v>
      </c>
      <c r="C120" s="9">
        <f t="shared" si="2"/>
        <v>0.5213708752854016</v>
      </c>
    </row>
    <row r="121" spans="1:3">
      <c r="A121">
        <v>10</v>
      </c>
      <c r="B121">
        <v>405.96634114986591</v>
      </c>
      <c r="C121" s="9">
        <f t="shared" si="2"/>
        <v>0.6979450565026154</v>
      </c>
    </row>
    <row r="122" spans="1:3">
      <c r="A122">
        <v>1</v>
      </c>
      <c r="B122">
        <v>280.2308541837898</v>
      </c>
      <c r="C122" s="9">
        <f t="shared" si="2"/>
        <v>0.48177821541337884</v>
      </c>
    </row>
    <row r="123" spans="1:3">
      <c r="A123">
        <v>2</v>
      </c>
      <c r="B123">
        <v>235.82437573924528</v>
      </c>
      <c r="C123" s="9">
        <f t="shared" si="2"/>
        <v>0.40543375291613365</v>
      </c>
    </row>
    <row r="124" spans="1:3">
      <c r="A124">
        <v>3</v>
      </c>
      <c r="B124">
        <v>334.72240540618327</v>
      </c>
      <c r="C124" s="9">
        <f t="shared" si="2"/>
        <v>0.57546112688112705</v>
      </c>
    </row>
    <row r="125" spans="1:3">
      <c r="A125">
        <v>4</v>
      </c>
      <c r="B125">
        <v>389.52524103865244</v>
      </c>
      <c r="C125" s="9">
        <f t="shared" si="2"/>
        <v>0.66967920442831752</v>
      </c>
    </row>
    <row r="126" spans="1:3">
      <c r="A126">
        <v>5</v>
      </c>
      <c r="B126">
        <v>421.62847323917902</v>
      </c>
      <c r="C126" s="9">
        <f t="shared" si="2"/>
        <v>0.72487169193516143</v>
      </c>
    </row>
    <row r="127" spans="1:3">
      <c r="A127">
        <v>6</v>
      </c>
      <c r="B127">
        <v>400.64334688528942</v>
      </c>
      <c r="C127" s="9">
        <f t="shared" si="2"/>
        <v>0.68879366350232363</v>
      </c>
    </row>
    <row r="128" spans="1:3">
      <c r="A128">
        <v>7</v>
      </c>
      <c r="B128">
        <v>363.1559453878246</v>
      </c>
      <c r="C128" s="9">
        <f t="shared" si="2"/>
        <v>0.62434460971580397</v>
      </c>
    </row>
    <row r="129" spans="1:3">
      <c r="A129">
        <v>8</v>
      </c>
      <c r="B129">
        <v>505.01467024513772</v>
      </c>
      <c r="C129" s="9">
        <f t="shared" si="2"/>
        <v>0.86823082810398344</v>
      </c>
    </row>
    <row r="130" spans="1:3">
      <c r="A130">
        <v>9</v>
      </c>
      <c r="B130">
        <v>633.5747670435718</v>
      </c>
      <c r="C130" s="9">
        <f t="shared" si="2"/>
        <v>1.0892537921502587</v>
      </c>
    </row>
    <row r="131" spans="1:3">
      <c r="A131">
        <v>10</v>
      </c>
      <c r="B131">
        <v>490.59451189896293</v>
      </c>
      <c r="C131" s="9">
        <f t="shared" ref="C131:C153" si="3">B131/$J$2</f>
        <v>0.84343941755701335</v>
      </c>
    </row>
    <row r="132" spans="1:3">
      <c r="A132">
        <v>1</v>
      </c>
      <c r="B132">
        <v>481.4358046385787</v>
      </c>
      <c r="C132" s="9">
        <f t="shared" si="3"/>
        <v>0.82769359380661522</v>
      </c>
    </row>
    <row r="133" spans="1:3">
      <c r="A133">
        <v>2</v>
      </c>
      <c r="B133">
        <v>360.07411936860314</v>
      </c>
      <c r="C133" s="9">
        <f t="shared" si="3"/>
        <v>0.61904627579722249</v>
      </c>
    </row>
    <row r="134" spans="1:3">
      <c r="A134">
        <v>3</v>
      </c>
      <c r="B134">
        <v>395.16556328170265</v>
      </c>
      <c r="C134" s="9">
        <f t="shared" si="3"/>
        <v>0.67937615372580962</v>
      </c>
    </row>
    <row r="135" spans="1:3">
      <c r="A135">
        <v>4</v>
      </c>
      <c r="B135">
        <v>412.28173886714234</v>
      </c>
      <c r="C135" s="9">
        <f t="shared" si="3"/>
        <v>0.7088026083975244</v>
      </c>
    </row>
    <row r="136" spans="1:3">
      <c r="A136">
        <v>5</v>
      </c>
      <c r="B136">
        <v>466.95624623200274</v>
      </c>
      <c r="C136" s="9">
        <f t="shared" si="3"/>
        <v>0.80280006154582151</v>
      </c>
    </row>
    <row r="137" spans="1:3">
      <c r="A137">
        <v>6</v>
      </c>
      <c r="B137">
        <v>393.90879853359974</v>
      </c>
      <c r="C137" s="9">
        <f t="shared" si="3"/>
        <v>0.67721549986312557</v>
      </c>
    </row>
    <row r="138" spans="1:3">
      <c r="A138">
        <v>7</v>
      </c>
      <c r="B138">
        <v>337.50180309082003</v>
      </c>
      <c r="C138" s="9">
        <f t="shared" si="3"/>
        <v>0.58023952025372183</v>
      </c>
    </row>
    <row r="139" spans="1:3">
      <c r="A139">
        <v>8</v>
      </c>
      <c r="B139">
        <v>305.30077248908799</v>
      </c>
      <c r="C139" s="9">
        <f t="shared" si="3"/>
        <v>0.52487889587508241</v>
      </c>
    </row>
    <row r="140" spans="1:3">
      <c r="A140">
        <v>9</v>
      </c>
      <c r="B140">
        <v>310.51169716901552</v>
      </c>
      <c r="C140" s="9">
        <f t="shared" si="3"/>
        <v>0.53383761671351837</v>
      </c>
    </row>
    <row r="141" spans="1:3">
      <c r="A141">
        <v>10</v>
      </c>
      <c r="B141">
        <v>262.28178499868847</v>
      </c>
      <c r="C141" s="9">
        <f t="shared" si="3"/>
        <v>0.45091983422078563</v>
      </c>
    </row>
    <row r="142" spans="1:3">
      <c r="A142">
        <v>1</v>
      </c>
      <c r="B142">
        <v>1758.6350291481508</v>
      </c>
      <c r="C142" s="9">
        <f t="shared" si="3"/>
        <v>3.0234787970591097</v>
      </c>
    </row>
    <row r="143" spans="1:3">
      <c r="A143">
        <v>2</v>
      </c>
      <c r="B143">
        <v>2743.2642909374295</v>
      </c>
      <c r="C143" s="9">
        <f t="shared" si="3"/>
        <v>4.7162721547723656</v>
      </c>
    </row>
    <row r="144" spans="1:3">
      <c r="A144">
        <v>3</v>
      </c>
      <c r="B144">
        <v>1753.2330412104616</v>
      </c>
      <c r="C144" s="9">
        <f t="shared" si="3"/>
        <v>3.0141915966332866</v>
      </c>
    </row>
    <row r="145" spans="1:3">
      <c r="A145">
        <v>4</v>
      </c>
      <c r="B145">
        <v>149.53639732431859</v>
      </c>
      <c r="C145" s="9">
        <f t="shared" si="3"/>
        <v>0.25708581894771093</v>
      </c>
    </row>
    <row r="146" spans="1:3">
      <c r="A146">
        <v>5</v>
      </c>
      <c r="B146">
        <v>153.74652325432689</v>
      </c>
      <c r="C146" s="9">
        <f t="shared" si="3"/>
        <v>0.26432394753684446</v>
      </c>
    </row>
    <row r="147" spans="1:3">
      <c r="A147">
        <v>6</v>
      </c>
      <c r="B147">
        <v>138.78484167914775</v>
      </c>
      <c r="C147" s="9">
        <f t="shared" si="3"/>
        <v>0.23860153995304026</v>
      </c>
    </row>
    <row r="148" spans="1:3">
      <c r="A148">
        <v>7</v>
      </c>
      <c r="B148">
        <v>124.19966953076869</v>
      </c>
      <c r="C148" s="9">
        <f t="shared" si="3"/>
        <v>0.21352643453822243</v>
      </c>
    </row>
    <row r="149" spans="1:3">
      <c r="A149">
        <v>8</v>
      </c>
      <c r="B149">
        <v>119.7460341799973</v>
      </c>
      <c r="C149" s="9">
        <f t="shared" si="3"/>
        <v>0.20586965992057327</v>
      </c>
    </row>
    <row r="150" spans="1:3">
      <c r="A150">
        <v>9</v>
      </c>
      <c r="B150">
        <v>129.4317599144872</v>
      </c>
      <c r="C150" s="9">
        <f t="shared" si="3"/>
        <v>0.2225215438572562</v>
      </c>
    </row>
    <row r="151" spans="1:3">
      <c r="A151">
        <v>10</v>
      </c>
      <c r="B151">
        <v>159.90915101473766</v>
      </c>
      <c r="C151" s="9">
        <f t="shared" si="3"/>
        <v>0.27491885441572944</v>
      </c>
    </row>
    <row r="152" spans="1:3">
      <c r="A152">
        <v>1</v>
      </c>
      <c r="B152">
        <v>103.94463901551781</v>
      </c>
      <c r="C152" s="9">
        <f t="shared" si="3"/>
        <v>0.17870360075996536</v>
      </c>
    </row>
    <row r="153" spans="1:3">
      <c r="A153">
        <v>2</v>
      </c>
      <c r="B153">
        <v>88.204194188810661</v>
      </c>
      <c r="C153" s="9">
        <f t="shared" si="3"/>
        <v>0.15164232857952897</v>
      </c>
    </row>
    <row r="155" spans="1:3">
      <c r="A155">
        <v>3</v>
      </c>
      <c r="B155" s="10" t="s">
        <v>25</v>
      </c>
      <c r="C155" s="9">
        <v>945.21135682912563</v>
      </c>
    </row>
    <row r="156" spans="1:3">
      <c r="A156">
        <v>4</v>
      </c>
      <c r="B156" s="10" t="s">
        <v>25</v>
      </c>
      <c r="C156" s="9">
        <v>945.21135682912563</v>
      </c>
    </row>
    <row r="157" spans="1:3">
      <c r="A157">
        <v>5</v>
      </c>
      <c r="B157" s="10" t="s">
        <v>25</v>
      </c>
      <c r="C157" s="9">
        <v>945.21135682912563</v>
      </c>
    </row>
    <row r="158" spans="1:3">
      <c r="A158">
        <v>6</v>
      </c>
      <c r="B158" s="10" t="s">
        <v>25</v>
      </c>
      <c r="C158" s="9">
        <v>945.21135682912563</v>
      </c>
    </row>
    <row r="160" spans="1:3">
      <c r="A160">
        <v>1.002718953315098</v>
      </c>
      <c r="B160" s="10" t="s">
        <v>26</v>
      </c>
      <c r="C160" s="9">
        <f>C155*A160</f>
        <v>947.78134238124449</v>
      </c>
    </row>
    <row r="161" spans="1:3">
      <c r="A161">
        <v>0.84997701077642429</v>
      </c>
      <c r="B161" s="10" t="s">
        <v>26</v>
      </c>
      <c r="C161" s="9">
        <f t="shared" ref="C161:C163" si="4">C156*A161</f>
        <v>803.40792362954835</v>
      </c>
    </row>
    <row r="162" spans="1:3">
      <c r="A162">
        <v>0.79504236852107124</v>
      </c>
      <c r="B162" s="10" t="s">
        <v>26</v>
      </c>
      <c r="C162" s="9">
        <f t="shared" si="4"/>
        <v>751.48307588644343</v>
      </c>
    </row>
    <row r="163" spans="1:3">
      <c r="A163">
        <v>0.90317860714059017</v>
      </c>
      <c r="B163" s="10" t="s">
        <v>26</v>
      </c>
      <c r="C163" s="9">
        <f t="shared" si="4"/>
        <v>853.69467671439702</v>
      </c>
    </row>
    <row r="166" spans="1:3" ht="15">
      <c r="B166" s="11" t="s">
        <v>27</v>
      </c>
      <c r="C166" s="14">
        <v>682.49499999999898</v>
      </c>
    </row>
    <row r="167" spans="1:3" ht="15">
      <c r="B167" s="11" t="s">
        <v>27</v>
      </c>
      <c r="C167" s="14">
        <v>773.09000000000106</v>
      </c>
    </row>
    <row r="168" spans="1:3" ht="15">
      <c r="B168" s="11" t="s">
        <v>27</v>
      </c>
      <c r="C168" s="14">
        <v>925.34500000000207</v>
      </c>
    </row>
    <row r="169" spans="1:3" ht="15">
      <c r="B169" s="11" t="s">
        <v>27</v>
      </c>
      <c r="C169" s="14">
        <v>844.43000000000097</v>
      </c>
    </row>
    <row r="171" spans="1:3">
      <c r="B171" s="10" t="s">
        <v>28</v>
      </c>
      <c r="C171" s="9">
        <f>ABS(C166-C160)</f>
        <v>265.2863423812455</v>
      </c>
    </row>
    <row r="172" spans="1:3">
      <c r="B172" s="10" t="s">
        <v>28</v>
      </c>
      <c r="C172" s="9">
        <f t="shared" ref="C172:C173" si="5">ABS(C167-C161)</f>
        <v>30.317923629547295</v>
      </c>
    </row>
    <row r="173" spans="1:3">
      <c r="B173" s="10" t="s">
        <v>28</v>
      </c>
      <c r="C173" s="9">
        <f t="shared" si="5"/>
        <v>173.86192411355864</v>
      </c>
    </row>
    <row r="174" spans="1:3">
      <c r="B174" s="10" t="s">
        <v>28</v>
      </c>
      <c r="C174" s="9">
        <f>ABS(C169-C163)</f>
        <v>9.264676714396046</v>
      </c>
    </row>
    <row r="175" spans="1:3">
      <c r="B175" s="8"/>
    </row>
    <row r="176" spans="1:3">
      <c r="B176" s="10" t="s">
        <v>29</v>
      </c>
      <c r="C176" s="12">
        <f>AVERAGE(C171:C174)</f>
        <v>119.68271670968687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baseColWidth="10" defaultColWidth="12.6640625" defaultRowHeight="15" customHeight="1"/>
  <cols>
    <col min="1" max="26" width="7.6640625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672</v>
      </c>
      <c r="B2" s="3">
        <v>43106</v>
      </c>
      <c r="C2" s="4" t="s">
        <v>11</v>
      </c>
      <c r="D2" s="4" t="s">
        <v>12</v>
      </c>
      <c r="E2" s="4">
        <v>120</v>
      </c>
      <c r="F2" s="4">
        <v>81</v>
      </c>
      <c r="G2" s="4">
        <v>807.99</v>
      </c>
      <c r="H2" s="4">
        <v>201.9975</v>
      </c>
      <c r="I2" s="4">
        <v>613.5</v>
      </c>
      <c r="J2" s="4">
        <v>13.573333333333339</v>
      </c>
      <c r="K2" s="4">
        <v>1</v>
      </c>
    </row>
    <row r="3" spans="1:11">
      <c r="A3" s="1">
        <v>673</v>
      </c>
      <c r="B3" s="3">
        <v>43113</v>
      </c>
      <c r="C3" s="4" t="s">
        <v>11</v>
      </c>
      <c r="D3" s="4" t="s">
        <v>12</v>
      </c>
      <c r="E3" s="4">
        <v>102</v>
      </c>
      <c r="F3" s="4">
        <v>81</v>
      </c>
      <c r="G3" s="4">
        <v>843.39</v>
      </c>
      <c r="H3" s="4">
        <v>210.8475</v>
      </c>
      <c r="I3" s="4">
        <v>565.75</v>
      </c>
      <c r="J3" s="4">
        <v>13.395057034220541</v>
      </c>
      <c r="K3" s="4">
        <v>2</v>
      </c>
    </row>
    <row r="4" spans="1:11">
      <c r="A4" s="1">
        <v>674</v>
      </c>
      <c r="B4" s="3">
        <v>43120</v>
      </c>
      <c r="C4" s="4" t="s">
        <v>11</v>
      </c>
      <c r="D4" s="4" t="s">
        <v>12</v>
      </c>
      <c r="E4" s="4">
        <v>186</v>
      </c>
      <c r="F4" s="4">
        <v>81</v>
      </c>
      <c r="G4" s="4">
        <v>953.33999999999992</v>
      </c>
      <c r="H4" s="4">
        <v>238.33500000000001</v>
      </c>
      <c r="I4" s="4">
        <v>535.25</v>
      </c>
      <c r="J4" s="4">
        <v>12.477432835820901</v>
      </c>
      <c r="K4" s="4">
        <v>3</v>
      </c>
    </row>
    <row r="5" spans="1:11">
      <c r="A5" s="1">
        <v>675</v>
      </c>
      <c r="B5" s="3">
        <v>43127</v>
      </c>
      <c r="C5" s="4" t="s">
        <v>11</v>
      </c>
      <c r="D5" s="4" t="s">
        <v>12</v>
      </c>
      <c r="E5" s="4">
        <v>126</v>
      </c>
      <c r="F5" s="4">
        <v>81</v>
      </c>
      <c r="G5" s="4">
        <v>0</v>
      </c>
      <c r="H5" s="4">
        <v>431.19</v>
      </c>
      <c r="I5" s="4">
        <v>498</v>
      </c>
      <c r="J5" s="4">
        <v>10.13127659574468</v>
      </c>
      <c r="K5" s="4">
        <v>4</v>
      </c>
    </row>
    <row r="6" spans="1:11">
      <c r="A6" s="1">
        <v>676</v>
      </c>
      <c r="B6" s="3">
        <v>43134</v>
      </c>
      <c r="C6" s="4" t="s">
        <v>11</v>
      </c>
      <c r="D6" s="4" t="s">
        <v>12</v>
      </c>
      <c r="E6" s="4">
        <v>438</v>
      </c>
      <c r="F6" s="4">
        <v>81</v>
      </c>
      <c r="G6" s="4">
        <v>1266.75</v>
      </c>
      <c r="H6" s="4">
        <v>316.6875</v>
      </c>
      <c r="I6" s="4">
        <v>512</v>
      </c>
      <c r="J6" s="4">
        <v>12.86492146596858</v>
      </c>
      <c r="K6" s="4">
        <v>5</v>
      </c>
    </row>
    <row r="7" spans="1:11">
      <c r="A7" s="1">
        <v>677</v>
      </c>
      <c r="B7" s="3">
        <v>43141</v>
      </c>
      <c r="C7" s="4" t="s">
        <v>11</v>
      </c>
      <c r="D7" s="4" t="s">
        <v>12</v>
      </c>
      <c r="E7" s="4">
        <v>246</v>
      </c>
      <c r="F7" s="4">
        <v>81</v>
      </c>
      <c r="G7" s="4">
        <v>1428.87</v>
      </c>
      <c r="H7" s="4">
        <v>357.21749999999997</v>
      </c>
      <c r="I7" s="4">
        <v>519.75</v>
      </c>
      <c r="J7" s="4">
        <v>12.84164021164022</v>
      </c>
      <c r="K7" s="4">
        <v>6</v>
      </c>
    </row>
    <row r="8" spans="1:11">
      <c r="A8" s="1">
        <v>678</v>
      </c>
      <c r="B8" s="3">
        <v>43148</v>
      </c>
      <c r="C8" s="4" t="s">
        <v>11</v>
      </c>
      <c r="D8" s="4" t="s">
        <v>12</v>
      </c>
      <c r="E8" s="4">
        <v>393</v>
      </c>
      <c r="F8" s="4">
        <v>81</v>
      </c>
      <c r="G8" s="4">
        <v>1593.09</v>
      </c>
      <c r="H8" s="4">
        <v>398.27249999999998</v>
      </c>
      <c r="I8" s="4">
        <v>550.25</v>
      </c>
      <c r="J8" s="4">
        <v>13.27023529411764</v>
      </c>
      <c r="K8" s="4">
        <v>7</v>
      </c>
    </row>
    <row r="9" spans="1:11">
      <c r="A9" s="1">
        <v>679</v>
      </c>
      <c r="B9" s="3">
        <v>43155</v>
      </c>
      <c r="C9" s="4" t="s">
        <v>11</v>
      </c>
      <c r="D9" s="4" t="s">
        <v>12</v>
      </c>
      <c r="E9" s="4">
        <v>240</v>
      </c>
      <c r="F9" s="4">
        <v>81</v>
      </c>
      <c r="G9" s="4">
        <v>1376.52</v>
      </c>
      <c r="H9" s="4">
        <v>344.13</v>
      </c>
      <c r="I9" s="4">
        <v>519.5</v>
      </c>
      <c r="J9" s="4">
        <v>13.223626373626381</v>
      </c>
      <c r="K9" s="4">
        <v>8</v>
      </c>
    </row>
    <row r="10" spans="1:11">
      <c r="A10" s="1">
        <v>680</v>
      </c>
      <c r="B10" s="3">
        <v>43162</v>
      </c>
      <c r="C10" s="4" t="s">
        <v>11</v>
      </c>
      <c r="D10" s="4" t="s">
        <v>12</v>
      </c>
      <c r="E10" s="4">
        <v>507</v>
      </c>
      <c r="F10" s="4">
        <v>81</v>
      </c>
      <c r="G10" s="4">
        <v>1378.68</v>
      </c>
      <c r="H10" s="4">
        <v>344.67</v>
      </c>
      <c r="I10" s="4">
        <v>503.75</v>
      </c>
      <c r="J10" s="4">
        <v>9.5983042394015001</v>
      </c>
      <c r="K10" s="4">
        <v>9</v>
      </c>
    </row>
    <row r="11" spans="1:11">
      <c r="A11" s="1">
        <v>681</v>
      </c>
      <c r="B11" s="3">
        <v>43169</v>
      </c>
      <c r="C11" s="4" t="s">
        <v>11</v>
      </c>
      <c r="D11" s="4" t="s">
        <v>12</v>
      </c>
      <c r="E11" s="4">
        <v>1344</v>
      </c>
      <c r="F11" s="4">
        <v>81</v>
      </c>
      <c r="G11" s="4">
        <v>1650.81</v>
      </c>
      <c r="H11" s="4">
        <v>412.70249999999999</v>
      </c>
      <c r="I11" s="4">
        <v>624.25</v>
      </c>
      <c r="J11" s="4">
        <v>7.8794554118448001</v>
      </c>
      <c r="K11" s="4">
        <v>10</v>
      </c>
    </row>
    <row r="12" spans="1:11">
      <c r="A12" s="1">
        <v>682</v>
      </c>
      <c r="B12" s="3">
        <v>43176</v>
      </c>
      <c r="C12" s="4" t="s">
        <v>11</v>
      </c>
      <c r="D12" s="4" t="s">
        <v>12</v>
      </c>
      <c r="E12" s="4">
        <v>1449</v>
      </c>
      <c r="F12" s="4">
        <v>81</v>
      </c>
      <c r="G12" s="4">
        <v>5215.7999999999993</v>
      </c>
      <c r="H12" s="4">
        <v>1303.95</v>
      </c>
      <c r="I12" s="4">
        <v>683</v>
      </c>
      <c r="J12" s="4">
        <v>7.8820062305296004</v>
      </c>
      <c r="K12" s="4">
        <v>11</v>
      </c>
    </row>
    <row r="13" spans="1:11">
      <c r="A13" s="1">
        <v>683</v>
      </c>
      <c r="B13" s="3">
        <v>43183</v>
      </c>
      <c r="C13" s="4" t="s">
        <v>11</v>
      </c>
      <c r="D13" s="4" t="s">
        <v>12</v>
      </c>
      <c r="E13" s="4">
        <v>996</v>
      </c>
      <c r="F13" s="4">
        <v>81</v>
      </c>
      <c r="G13" s="4">
        <v>2962.5</v>
      </c>
      <c r="H13" s="4">
        <v>740.625</v>
      </c>
      <c r="I13" s="4">
        <v>547.25</v>
      </c>
      <c r="J13" s="4">
        <v>7.7892144638404002</v>
      </c>
      <c r="K13" s="4">
        <v>12</v>
      </c>
    </row>
    <row r="14" spans="1:11">
      <c r="A14" s="1">
        <v>684</v>
      </c>
      <c r="B14" s="3">
        <v>43190</v>
      </c>
      <c r="C14" s="4" t="s">
        <v>11</v>
      </c>
      <c r="D14" s="4" t="s">
        <v>12</v>
      </c>
      <c r="E14" s="4">
        <v>792</v>
      </c>
      <c r="F14" s="4">
        <v>81</v>
      </c>
      <c r="G14" s="4">
        <v>10985.85</v>
      </c>
      <c r="H14" s="4">
        <v>2746.4625000000001</v>
      </c>
      <c r="I14" s="4">
        <v>508.75</v>
      </c>
      <c r="J14" s="4">
        <v>7.5895646437994797</v>
      </c>
      <c r="K14" s="4">
        <v>13</v>
      </c>
    </row>
    <row r="15" spans="1:11">
      <c r="A15" s="1">
        <v>685</v>
      </c>
      <c r="B15" s="3">
        <v>43197</v>
      </c>
      <c r="C15" s="4" t="s">
        <v>11</v>
      </c>
      <c r="D15" s="4" t="s">
        <v>12</v>
      </c>
      <c r="E15" s="4">
        <v>2064</v>
      </c>
      <c r="F15" s="4">
        <v>81</v>
      </c>
      <c r="G15" s="4">
        <v>9567.630000000001</v>
      </c>
      <c r="H15" s="4">
        <v>2391.9074999999998</v>
      </c>
      <c r="I15" s="4">
        <v>844</v>
      </c>
      <c r="J15" s="4">
        <v>7.9051389932381602</v>
      </c>
      <c r="K15" s="4">
        <v>14</v>
      </c>
    </row>
    <row r="16" spans="1:11">
      <c r="A16" s="1">
        <v>686</v>
      </c>
      <c r="B16" s="3">
        <v>43204</v>
      </c>
      <c r="C16" s="4" t="s">
        <v>11</v>
      </c>
      <c r="D16" s="4" t="s">
        <v>12</v>
      </c>
      <c r="E16" s="4">
        <v>1116</v>
      </c>
      <c r="F16" s="4">
        <v>81</v>
      </c>
      <c r="G16" s="4">
        <v>6286.74</v>
      </c>
      <c r="H16" s="4">
        <v>1571.6849999999999</v>
      </c>
      <c r="I16" s="4">
        <v>756.25</v>
      </c>
      <c r="J16" s="4">
        <v>7.91104140526976</v>
      </c>
      <c r="K16" s="4">
        <v>15</v>
      </c>
    </row>
    <row r="17" spans="1:11">
      <c r="A17" s="1">
        <v>687</v>
      </c>
      <c r="B17" s="3">
        <v>43211</v>
      </c>
      <c r="C17" s="4" t="s">
        <v>11</v>
      </c>
      <c r="D17" s="4" t="s">
        <v>12</v>
      </c>
      <c r="E17" s="4">
        <v>441</v>
      </c>
      <c r="F17" s="4">
        <v>81</v>
      </c>
      <c r="G17" s="4">
        <v>3972.15</v>
      </c>
      <c r="H17" s="4">
        <v>993.03749999999991</v>
      </c>
      <c r="I17" s="4">
        <v>508.75</v>
      </c>
      <c r="J17" s="4">
        <v>7.8676536312849201</v>
      </c>
      <c r="K17" s="4">
        <v>16</v>
      </c>
    </row>
    <row r="18" spans="1:11">
      <c r="A18" s="1">
        <v>688</v>
      </c>
      <c r="B18" s="3">
        <v>43218</v>
      </c>
      <c r="C18" s="4" t="s">
        <v>11</v>
      </c>
      <c r="D18" s="4" t="s">
        <v>12</v>
      </c>
      <c r="E18" s="4">
        <v>321</v>
      </c>
      <c r="F18" s="4">
        <v>81</v>
      </c>
      <c r="G18" s="4">
        <v>1448.82</v>
      </c>
      <c r="H18" s="4">
        <v>362.20499999999998</v>
      </c>
      <c r="I18" s="4">
        <v>434.25</v>
      </c>
      <c r="J18" s="4">
        <v>8.3556849315068398</v>
      </c>
      <c r="K18" s="4">
        <v>17</v>
      </c>
    </row>
    <row r="19" spans="1:11">
      <c r="A19" s="1">
        <v>689</v>
      </c>
      <c r="B19" s="3">
        <v>43225</v>
      </c>
      <c r="C19" s="4" t="s">
        <v>11</v>
      </c>
      <c r="D19" s="4" t="s">
        <v>12</v>
      </c>
      <c r="E19" s="4">
        <v>387</v>
      </c>
      <c r="F19" s="4">
        <v>81</v>
      </c>
      <c r="G19" s="4">
        <v>666.15000000000009</v>
      </c>
      <c r="H19" s="4">
        <v>166.53749999999999</v>
      </c>
      <c r="I19" s="4">
        <v>419.75</v>
      </c>
      <c r="J19" s="4">
        <v>11.243659574468079</v>
      </c>
      <c r="K19" s="4">
        <v>18</v>
      </c>
    </row>
    <row r="20" spans="1:11">
      <c r="A20" s="1">
        <v>690</v>
      </c>
      <c r="B20" s="3">
        <v>43232</v>
      </c>
      <c r="C20" s="4" t="s">
        <v>11</v>
      </c>
      <c r="D20" s="4" t="s">
        <v>12</v>
      </c>
      <c r="E20" s="4">
        <v>291</v>
      </c>
      <c r="F20" s="4">
        <v>81</v>
      </c>
      <c r="G20" s="4">
        <v>1955.94</v>
      </c>
      <c r="H20" s="4">
        <v>488.98500000000001</v>
      </c>
      <c r="I20" s="4">
        <v>431</v>
      </c>
      <c r="J20" s="4">
        <v>12.177931034482761</v>
      </c>
      <c r="K20" s="4">
        <v>19</v>
      </c>
    </row>
    <row r="21" spans="1:11" ht="15.75" customHeight="1">
      <c r="A21" s="1">
        <v>691</v>
      </c>
      <c r="B21" s="3">
        <v>43239</v>
      </c>
      <c r="C21" s="4" t="s">
        <v>11</v>
      </c>
      <c r="D21" s="4" t="s">
        <v>12</v>
      </c>
      <c r="E21" s="4">
        <v>1074</v>
      </c>
      <c r="F21" s="4">
        <v>81</v>
      </c>
      <c r="G21" s="4">
        <v>3719.55</v>
      </c>
      <c r="H21" s="4">
        <v>929.88749999999993</v>
      </c>
      <c r="I21" s="4">
        <v>754</v>
      </c>
      <c r="J21" s="4">
        <v>12.199229024943319</v>
      </c>
      <c r="K21" s="4">
        <v>20</v>
      </c>
    </row>
    <row r="22" spans="1:11" ht="15.75" customHeight="1">
      <c r="A22" s="1">
        <v>692</v>
      </c>
      <c r="B22" s="3">
        <v>43246</v>
      </c>
      <c r="C22" s="4" t="s">
        <v>11</v>
      </c>
      <c r="D22" s="4" t="s">
        <v>12</v>
      </c>
      <c r="E22" s="4">
        <v>672</v>
      </c>
      <c r="F22" s="4">
        <v>81</v>
      </c>
      <c r="G22" s="4">
        <v>3123.21</v>
      </c>
      <c r="H22" s="4">
        <v>780.80250000000001</v>
      </c>
      <c r="I22" s="4">
        <v>757.75</v>
      </c>
      <c r="J22" s="4">
        <v>11.5883448275862</v>
      </c>
      <c r="K22" s="4">
        <v>21</v>
      </c>
    </row>
    <row r="23" spans="1:11" ht="15.75" customHeight="1">
      <c r="A23" s="1">
        <v>693</v>
      </c>
      <c r="B23" s="3">
        <v>43253</v>
      </c>
      <c r="C23" s="4" t="s">
        <v>11</v>
      </c>
      <c r="D23" s="4" t="s">
        <v>12</v>
      </c>
      <c r="E23" s="4">
        <v>381</v>
      </c>
      <c r="F23" s="4">
        <v>81</v>
      </c>
      <c r="G23" s="4">
        <v>2380.6799999999998</v>
      </c>
      <c r="H23" s="4">
        <v>595.16999999999996</v>
      </c>
      <c r="I23" s="4">
        <v>666.25</v>
      </c>
      <c r="J23" s="4">
        <v>9.9509266943291799</v>
      </c>
      <c r="K23" s="4">
        <v>22</v>
      </c>
    </row>
    <row r="24" spans="1:11" ht="15.75" customHeight="1">
      <c r="A24" s="1">
        <v>694</v>
      </c>
      <c r="B24" s="3">
        <v>43260</v>
      </c>
      <c r="C24" s="4" t="s">
        <v>11</v>
      </c>
      <c r="D24" s="4" t="s">
        <v>12</v>
      </c>
      <c r="E24" s="4">
        <v>366</v>
      </c>
      <c r="F24" s="4">
        <v>81</v>
      </c>
      <c r="G24" s="4">
        <v>2775.9</v>
      </c>
      <c r="H24" s="4">
        <v>693.97499999999991</v>
      </c>
      <c r="I24" s="4">
        <v>629</v>
      </c>
      <c r="J24" s="4">
        <v>9.4415128593040798</v>
      </c>
      <c r="K24" s="4">
        <v>23</v>
      </c>
    </row>
    <row r="25" spans="1:11" ht="15.75" customHeight="1">
      <c r="A25" s="1">
        <v>695</v>
      </c>
      <c r="B25" s="3">
        <v>43267</v>
      </c>
      <c r="C25" s="4" t="s">
        <v>11</v>
      </c>
      <c r="D25" s="4" t="s">
        <v>12</v>
      </c>
      <c r="E25" s="4">
        <v>1125</v>
      </c>
      <c r="F25" s="4">
        <v>81</v>
      </c>
      <c r="G25" s="4">
        <v>2453.16</v>
      </c>
      <c r="H25" s="4">
        <v>613.29</v>
      </c>
      <c r="I25" s="4">
        <v>833.5</v>
      </c>
      <c r="J25" s="4">
        <v>9.2719491525423798</v>
      </c>
      <c r="K25" s="4">
        <v>24</v>
      </c>
    </row>
    <row r="26" spans="1:11" ht="15.75" customHeight="1">
      <c r="A26" s="1">
        <v>696</v>
      </c>
      <c r="B26" s="3">
        <v>43274</v>
      </c>
      <c r="C26" s="4" t="s">
        <v>11</v>
      </c>
      <c r="D26" s="4" t="s">
        <v>12</v>
      </c>
      <c r="E26" s="4">
        <v>450</v>
      </c>
      <c r="F26" s="4">
        <v>81</v>
      </c>
      <c r="G26" s="4">
        <v>3028.38</v>
      </c>
      <c r="H26" s="4">
        <v>757.09500000000003</v>
      </c>
      <c r="I26" s="4">
        <v>825.75</v>
      </c>
      <c r="J26" s="4">
        <v>10.310998363338779</v>
      </c>
      <c r="K26" s="4">
        <v>25</v>
      </c>
    </row>
    <row r="27" spans="1:11" ht="15.75" customHeight="1">
      <c r="A27" s="1">
        <v>697</v>
      </c>
      <c r="B27" s="3">
        <v>43281</v>
      </c>
      <c r="C27" s="4" t="s">
        <v>11</v>
      </c>
      <c r="D27" s="4" t="s">
        <v>12</v>
      </c>
      <c r="E27" s="4">
        <v>315</v>
      </c>
      <c r="F27" s="4">
        <v>81</v>
      </c>
      <c r="G27" s="4">
        <v>2637.96</v>
      </c>
      <c r="H27" s="4">
        <v>659.49</v>
      </c>
      <c r="I27" s="4">
        <v>762</v>
      </c>
      <c r="J27" s="4">
        <v>9.8655203619909599</v>
      </c>
      <c r="K27" s="4">
        <v>26</v>
      </c>
    </row>
    <row r="28" spans="1:11" ht="15.75" customHeight="1">
      <c r="A28" s="1">
        <v>698</v>
      </c>
      <c r="B28" s="3">
        <v>43288</v>
      </c>
      <c r="C28" s="4" t="s">
        <v>11</v>
      </c>
      <c r="D28" s="4" t="s">
        <v>12</v>
      </c>
      <c r="E28" s="4">
        <v>219</v>
      </c>
      <c r="F28" s="4">
        <v>81</v>
      </c>
      <c r="G28" s="4">
        <v>2567.67</v>
      </c>
      <c r="H28" s="4">
        <v>641.91750000000002</v>
      </c>
      <c r="I28" s="4">
        <v>905.75</v>
      </c>
      <c r="J28" s="4">
        <v>9.7758456973293804</v>
      </c>
      <c r="K28" s="4">
        <v>27</v>
      </c>
    </row>
    <row r="29" spans="1:11" ht="15.75" customHeight="1">
      <c r="A29" s="1">
        <v>699</v>
      </c>
      <c r="B29" s="3">
        <v>43295</v>
      </c>
      <c r="C29" s="4" t="s">
        <v>11</v>
      </c>
      <c r="D29" s="4" t="s">
        <v>12</v>
      </c>
      <c r="E29" s="4">
        <v>1689</v>
      </c>
      <c r="F29" s="4">
        <v>81</v>
      </c>
      <c r="G29" s="4">
        <v>10413.629999999999</v>
      </c>
      <c r="H29" s="4">
        <v>2603.4074999999998</v>
      </c>
      <c r="I29" s="4">
        <v>1241.5</v>
      </c>
      <c r="J29" s="4">
        <v>6.9425704225352201</v>
      </c>
      <c r="K29" s="4">
        <v>28</v>
      </c>
    </row>
    <row r="30" spans="1:11" ht="15.75" customHeight="1">
      <c r="A30" s="1">
        <v>700</v>
      </c>
      <c r="B30" s="3">
        <v>43302</v>
      </c>
      <c r="C30" s="4" t="s">
        <v>11</v>
      </c>
      <c r="D30" s="4" t="s">
        <v>12</v>
      </c>
      <c r="E30" s="4">
        <v>3390</v>
      </c>
      <c r="F30" s="4">
        <v>81</v>
      </c>
      <c r="G30" s="4">
        <v>19640.009999999998</v>
      </c>
      <c r="H30" s="4">
        <v>4910.0025000000014</v>
      </c>
      <c r="I30" s="4">
        <v>940</v>
      </c>
      <c r="J30" s="4">
        <v>6.1856025421657197</v>
      </c>
      <c r="K30" s="4">
        <v>29</v>
      </c>
    </row>
    <row r="31" spans="1:11" ht="15.75" customHeight="1">
      <c r="A31" s="1">
        <v>701</v>
      </c>
      <c r="B31" s="3">
        <v>43309</v>
      </c>
      <c r="C31" s="4" t="s">
        <v>11</v>
      </c>
      <c r="D31" s="4" t="s">
        <v>12</v>
      </c>
      <c r="E31" s="4">
        <v>1170</v>
      </c>
      <c r="F31" s="4">
        <v>81</v>
      </c>
      <c r="G31" s="4">
        <v>2863.2</v>
      </c>
      <c r="H31" s="4">
        <v>715.8</v>
      </c>
      <c r="I31" s="4">
        <v>891.25</v>
      </c>
      <c r="J31" s="4">
        <v>8.7823204419889596</v>
      </c>
      <c r="K31" s="4">
        <v>30</v>
      </c>
    </row>
    <row r="32" spans="1:11" ht="15.75" customHeight="1">
      <c r="A32" s="1">
        <v>702</v>
      </c>
      <c r="B32" s="3">
        <v>43316</v>
      </c>
      <c r="C32" s="4" t="s">
        <v>11</v>
      </c>
      <c r="D32" s="4" t="s">
        <v>12</v>
      </c>
      <c r="E32" s="4">
        <v>678</v>
      </c>
      <c r="F32" s="4">
        <v>81</v>
      </c>
      <c r="G32" s="4">
        <v>2943.12</v>
      </c>
      <c r="H32" s="4">
        <v>735.78</v>
      </c>
      <c r="I32" s="4">
        <v>910.25</v>
      </c>
      <c r="J32" s="4">
        <v>9.2090594059406001</v>
      </c>
      <c r="K32" s="4">
        <v>31</v>
      </c>
    </row>
    <row r="33" spans="1:11" ht="15.75" customHeight="1">
      <c r="A33" s="1">
        <v>703</v>
      </c>
      <c r="B33" s="3">
        <v>43323</v>
      </c>
      <c r="C33" s="4" t="s">
        <v>11</v>
      </c>
      <c r="D33" s="4" t="s">
        <v>12</v>
      </c>
      <c r="E33" s="4">
        <v>402</v>
      </c>
      <c r="F33" s="4">
        <v>81</v>
      </c>
      <c r="G33" s="4">
        <v>4044.9</v>
      </c>
      <c r="H33" s="4">
        <v>1011.225</v>
      </c>
      <c r="I33" s="4">
        <v>834.5</v>
      </c>
      <c r="J33" s="4">
        <v>9.11172638436482</v>
      </c>
      <c r="K33" s="4">
        <v>32</v>
      </c>
    </row>
    <row r="34" spans="1:11" ht="15.75" customHeight="1">
      <c r="A34" s="1">
        <v>704</v>
      </c>
      <c r="B34" s="3">
        <v>43330</v>
      </c>
      <c r="C34" s="4" t="s">
        <v>11</v>
      </c>
      <c r="D34" s="4" t="s">
        <v>12</v>
      </c>
      <c r="E34" s="4">
        <v>498</v>
      </c>
      <c r="F34" s="4">
        <v>81</v>
      </c>
      <c r="G34" s="4">
        <v>3218.46</v>
      </c>
      <c r="H34" s="4">
        <v>804.61500000000001</v>
      </c>
      <c r="I34" s="4">
        <v>840.5</v>
      </c>
      <c r="J34" s="4">
        <v>10.04570093457944</v>
      </c>
      <c r="K34" s="4">
        <v>33</v>
      </c>
    </row>
    <row r="35" spans="1:11" ht="15.75" customHeight="1">
      <c r="A35" s="1">
        <v>705</v>
      </c>
      <c r="B35" s="3">
        <v>43337</v>
      </c>
      <c r="C35" s="4" t="s">
        <v>11</v>
      </c>
      <c r="D35" s="4" t="s">
        <v>12</v>
      </c>
      <c r="E35" s="4">
        <v>327</v>
      </c>
      <c r="F35" s="4">
        <v>81</v>
      </c>
      <c r="G35" s="4">
        <v>2734.71</v>
      </c>
      <c r="H35" s="4">
        <v>683.67750000000001</v>
      </c>
      <c r="I35" s="4">
        <v>759</v>
      </c>
      <c r="J35" s="4">
        <v>9.6099505766062592</v>
      </c>
      <c r="K35" s="4">
        <v>34</v>
      </c>
    </row>
    <row r="36" spans="1:11" ht="15.75" customHeight="1">
      <c r="A36" s="1">
        <v>706</v>
      </c>
      <c r="B36" s="3">
        <v>43344</v>
      </c>
      <c r="C36" s="4" t="s">
        <v>11</v>
      </c>
      <c r="D36" s="4" t="s">
        <v>12</v>
      </c>
      <c r="E36" s="4">
        <v>249</v>
      </c>
      <c r="F36" s="4">
        <v>81</v>
      </c>
      <c r="G36" s="4">
        <v>2408.04</v>
      </c>
      <c r="H36" s="4">
        <v>602.01</v>
      </c>
      <c r="I36" s="4">
        <v>695.25</v>
      </c>
      <c r="J36" s="4">
        <v>9.3722422258592406</v>
      </c>
      <c r="K36" s="4">
        <v>35</v>
      </c>
    </row>
    <row r="37" spans="1:11" ht="15.75" customHeight="1">
      <c r="A37" s="1">
        <v>707</v>
      </c>
      <c r="B37" s="3">
        <v>43351</v>
      </c>
      <c r="C37" s="4" t="s">
        <v>11</v>
      </c>
      <c r="D37" s="4" t="s">
        <v>12</v>
      </c>
      <c r="E37" s="4">
        <v>252</v>
      </c>
      <c r="F37" s="4">
        <v>81</v>
      </c>
      <c r="G37" s="4">
        <v>2308.35</v>
      </c>
      <c r="H37" s="4">
        <v>577.08750000000009</v>
      </c>
      <c r="I37" s="4">
        <v>695.75</v>
      </c>
      <c r="J37" s="4">
        <v>11.61347280334728</v>
      </c>
      <c r="K37" s="4">
        <v>36</v>
      </c>
    </row>
    <row r="38" spans="1:11" ht="15.75" customHeight="1">
      <c r="A38" s="1">
        <v>708</v>
      </c>
      <c r="B38" s="3">
        <v>43358</v>
      </c>
      <c r="C38" s="4" t="s">
        <v>11</v>
      </c>
      <c r="D38" s="4" t="s">
        <v>12</v>
      </c>
      <c r="E38" s="4">
        <v>351</v>
      </c>
      <c r="F38" s="4">
        <v>81</v>
      </c>
      <c r="G38" s="4">
        <v>1696.59</v>
      </c>
      <c r="H38" s="4">
        <v>424.14749999999998</v>
      </c>
      <c r="I38" s="4">
        <v>674.5</v>
      </c>
      <c r="J38" s="4">
        <v>13.269732620320861</v>
      </c>
      <c r="K38" s="4">
        <v>37</v>
      </c>
    </row>
    <row r="39" spans="1:11" ht="15.75" customHeight="1">
      <c r="A39" s="1">
        <v>709</v>
      </c>
      <c r="B39" s="3">
        <v>43365</v>
      </c>
      <c r="C39" s="4" t="s">
        <v>11</v>
      </c>
      <c r="D39" s="4" t="s">
        <v>12</v>
      </c>
      <c r="E39" s="4">
        <v>84</v>
      </c>
      <c r="F39" s="4">
        <v>81</v>
      </c>
      <c r="G39" s="4">
        <v>2118.12</v>
      </c>
      <c r="H39" s="4">
        <v>529.53</v>
      </c>
      <c r="I39" s="4">
        <v>604.25</v>
      </c>
      <c r="J39" s="4">
        <v>13.149204545454539</v>
      </c>
      <c r="K39" s="4">
        <v>38</v>
      </c>
    </row>
    <row r="40" spans="1:11" ht="15.75" customHeight="1">
      <c r="A40" s="1">
        <v>710</v>
      </c>
      <c r="B40" s="3">
        <v>43372</v>
      </c>
      <c r="C40" s="4" t="s">
        <v>11</v>
      </c>
      <c r="D40" s="4" t="s">
        <v>12</v>
      </c>
      <c r="E40" s="4">
        <v>147</v>
      </c>
      <c r="F40" s="4">
        <v>81</v>
      </c>
      <c r="G40" s="4">
        <v>1705.74</v>
      </c>
      <c r="H40" s="4">
        <v>426.43500000000012</v>
      </c>
      <c r="I40" s="4">
        <v>565.25</v>
      </c>
      <c r="J40" s="4">
        <v>12.37</v>
      </c>
      <c r="K40" s="4">
        <v>39</v>
      </c>
    </row>
    <row r="41" spans="1:11" ht="15.75" customHeight="1">
      <c r="A41" s="1">
        <v>711</v>
      </c>
      <c r="B41" s="3">
        <v>43379</v>
      </c>
      <c r="C41" s="4" t="s">
        <v>11</v>
      </c>
      <c r="D41" s="4" t="s">
        <v>12</v>
      </c>
      <c r="E41" s="4">
        <v>276</v>
      </c>
      <c r="F41" s="4">
        <v>81</v>
      </c>
      <c r="G41" s="4">
        <v>1525.56</v>
      </c>
      <c r="H41" s="4">
        <v>381.39</v>
      </c>
      <c r="I41" s="4">
        <v>517.75</v>
      </c>
      <c r="J41" s="4">
        <v>12.416223776223781</v>
      </c>
      <c r="K41" s="4">
        <v>40</v>
      </c>
    </row>
    <row r="42" spans="1:11" ht="15.75" customHeight="1">
      <c r="A42" s="1">
        <v>712</v>
      </c>
      <c r="B42" s="3">
        <v>43386</v>
      </c>
      <c r="C42" s="4" t="s">
        <v>11</v>
      </c>
      <c r="D42" s="4" t="s">
        <v>12</v>
      </c>
      <c r="E42" s="4">
        <v>114</v>
      </c>
      <c r="F42" s="4">
        <v>81</v>
      </c>
      <c r="G42" s="4">
        <v>1015.44</v>
      </c>
      <c r="H42" s="4">
        <v>253.86</v>
      </c>
      <c r="I42" s="4">
        <v>480.5</v>
      </c>
      <c r="J42" s="4">
        <v>12.16890995260664</v>
      </c>
      <c r="K42" s="4">
        <v>41</v>
      </c>
    </row>
    <row r="43" spans="1:11" ht="15.75" customHeight="1">
      <c r="A43" s="1">
        <v>713</v>
      </c>
      <c r="B43" s="3">
        <v>43393</v>
      </c>
      <c r="C43" s="4" t="s">
        <v>11</v>
      </c>
      <c r="D43" s="4" t="s">
        <v>12</v>
      </c>
      <c r="E43" s="4">
        <v>333</v>
      </c>
      <c r="F43" s="4">
        <v>81</v>
      </c>
      <c r="G43" s="4">
        <v>923.64</v>
      </c>
      <c r="H43" s="4">
        <v>230.91</v>
      </c>
      <c r="I43" s="4">
        <v>507.5</v>
      </c>
      <c r="J43" s="4">
        <v>12.639434628975261</v>
      </c>
      <c r="K43" s="4">
        <v>42</v>
      </c>
    </row>
    <row r="44" spans="1:11" ht="15.75" customHeight="1">
      <c r="A44" s="1">
        <v>714</v>
      </c>
      <c r="B44" s="3">
        <v>43400</v>
      </c>
      <c r="C44" s="4" t="s">
        <v>11</v>
      </c>
      <c r="D44" s="4" t="s">
        <v>12</v>
      </c>
      <c r="E44" s="4">
        <v>234</v>
      </c>
      <c r="F44" s="4">
        <v>81</v>
      </c>
      <c r="G44" s="4">
        <v>985.23</v>
      </c>
      <c r="H44" s="4">
        <v>246.3075</v>
      </c>
      <c r="I44" s="4">
        <v>499.25</v>
      </c>
      <c r="J44" s="4">
        <v>13.10261437908496</v>
      </c>
      <c r="K44" s="4">
        <v>43</v>
      </c>
    </row>
    <row r="45" spans="1:11" ht="15.75" customHeight="1">
      <c r="A45" s="1">
        <v>715</v>
      </c>
      <c r="B45" s="3">
        <v>43407</v>
      </c>
      <c r="C45" s="4" t="s">
        <v>11</v>
      </c>
      <c r="D45" s="4" t="s">
        <v>12</v>
      </c>
      <c r="E45" s="4">
        <v>150</v>
      </c>
      <c r="F45" s="4">
        <v>81</v>
      </c>
      <c r="G45" s="4">
        <v>1048.47</v>
      </c>
      <c r="H45" s="4">
        <v>262.11750000000001</v>
      </c>
      <c r="I45" s="4">
        <v>485</v>
      </c>
      <c r="J45" s="4">
        <v>13.347555555555561</v>
      </c>
      <c r="K45" s="4">
        <v>44</v>
      </c>
    </row>
    <row r="46" spans="1:11" ht="15.75" customHeight="1">
      <c r="A46" s="1">
        <v>716</v>
      </c>
      <c r="B46" s="3">
        <v>43414</v>
      </c>
      <c r="C46" s="4" t="s">
        <v>11</v>
      </c>
      <c r="D46" s="4" t="s">
        <v>12</v>
      </c>
      <c r="E46" s="4">
        <v>171</v>
      </c>
      <c r="F46" s="4">
        <v>81</v>
      </c>
      <c r="G46" s="4">
        <v>837.87000000000012</v>
      </c>
      <c r="H46" s="4">
        <v>209.4675</v>
      </c>
      <c r="I46" s="4">
        <v>467.5</v>
      </c>
      <c r="J46" s="4">
        <v>12.49903780068728</v>
      </c>
      <c r="K46" s="4">
        <v>45</v>
      </c>
    </row>
    <row r="47" spans="1:11" ht="15.75" customHeight="1">
      <c r="A47" s="1">
        <v>717</v>
      </c>
      <c r="B47" s="3">
        <v>43421</v>
      </c>
      <c r="C47" s="4" t="s">
        <v>11</v>
      </c>
      <c r="D47" s="4" t="s">
        <v>12</v>
      </c>
      <c r="E47" s="4">
        <v>294</v>
      </c>
      <c r="F47" s="4">
        <v>81</v>
      </c>
      <c r="G47" s="4">
        <v>726.45</v>
      </c>
      <c r="H47" s="4">
        <v>181.61250000000001</v>
      </c>
      <c r="I47" s="4">
        <v>493</v>
      </c>
      <c r="J47" s="4">
        <v>12.80337837837838</v>
      </c>
      <c r="K47" s="4">
        <v>46</v>
      </c>
    </row>
    <row r="48" spans="1:11" ht="15.75" customHeight="1">
      <c r="A48" s="1">
        <v>718</v>
      </c>
      <c r="B48" s="3">
        <v>43428</v>
      </c>
      <c r="C48" s="4" t="s">
        <v>11</v>
      </c>
      <c r="D48" s="4" t="s">
        <v>12</v>
      </c>
      <c r="E48" s="4">
        <v>240</v>
      </c>
      <c r="F48" s="4">
        <v>81</v>
      </c>
      <c r="G48" s="4">
        <v>755.52</v>
      </c>
      <c r="H48" s="4">
        <v>188.88</v>
      </c>
      <c r="I48" s="4">
        <v>488</v>
      </c>
      <c r="J48" s="4">
        <v>13.209815498154979</v>
      </c>
      <c r="K48" s="4">
        <v>47</v>
      </c>
    </row>
    <row r="49" spans="1:11" ht="15.75" customHeight="1">
      <c r="A49" s="1">
        <v>719</v>
      </c>
      <c r="B49" s="3">
        <v>43435</v>
      </c>
      <c r="C49" s="4" t="s">
        <v>11</v>
      </c>
      <c r="D49" s="4" t="s">
        <v>12</v>
      </c>
      <c r="E49" s="4">
        <v>240</v>
      </c>
      <c r="F49" s="4">
        <v>81</v>
      </c>
      <c r="G49" s="4">
        <v>848.25</v>
      </c>
      <c r="H49" s="4">
        <v>212.0625</v>
      </c>
      <c r="I49" s="4">
        <v>491.75</v>
      </c>
      <c r="J49" s="4">
        <v>13.443161764705881</v>
      </c>
      <c r="K49" s="4">
        <v>48</v>
      </c>
    </row>
    <row r="50" spans="1:11" ht="15.75" customHeight="1">
      <c r="A50" s="1">
        <v>720</v>
      </c>
      <c r="B50" s="3">
        <v>43442</v>
      </c>
      <c r="C50" s="4" t="s">
        <v>11</v>
      </c>
      <c r="D50" s="4" t="s">
        <v>12</v>
      </c>
      <c r="E50" s="4">
        <v>231</v>
      </c>
      <c r="F50" s="4">
        <v>81</v>
      </c>
      <c r="G50" s="4">
        <v>892.71</v>
      </c>
      <c r="H50" s="4">
        <v>223.17750000000001</v>
      </c>
      <c r="I50" s="4">
        <v>488.75</v>
      </c>
      <c r="J50" s="4">
        <v>12.917682119205301</v>
      </c>
      <c r="K50" s="4">
        <v>49</v>
      </c>
    </row>
    <row r="51" spans="1:11" ht="15.75" customHeight="1">
      <c r="A51" s="1">
        <v>721</v>
      </c>
      <c r="B51" s="3">
        <v>43449</v>
      </c>
      <c r="C51" s="4" t="s">
        <v>11</v>
      </c>
      <c r="D51" s="4" t="s">
        <v>12</v>
      </c>
      <c r="E51" s="4">
        <v>204</v>
      </c>
      <c r="F51" s="4">
        <v>81</v>
      </c>
      <c r="G51" s="4">
        <v>963.59999999999991</v>
      </c>
      <c r="H51" s="4">
        <v>240.9</v>
      </c>
      <c r="I51" s="4">
        <v>489.5</v>
      </c>
      <c r="J51" s="4">
        <v>12.16693333333334</v>
      </c>
      <c r="K51" s="4">
        <v>50</v>
      </c>
    </row>
    <row r="52" spans="1:11" ht="15.75" customHeight="1">
      <c r="A52" s="1">
        <v>722</v>
      </c>
      <c r="B52" s="3">
        <v>43456</v>
      </c>
      <c r="C52" s="4" t="s">
        <v>11</v>
      </c>
      <c r="D52" s="4" t="s">
        <v>12</v>
      </c>
      <c r="E52" s="4">
        <v>172.5</v>
      </c>
      <c r="F52" s="4">
        <v>81</v>
      </c>
      <c r="G52" s="4">
        <v>1203.0899999999999</v>
      </c>
      <c r="H52" s="4">
        <v>300.77249999999998</v>
      </c>
      <c r="I52" s="4">
        <v>454</v>
      </c>
      <c r="J52" s="4">
        <v>11.450936708860761</v>
      </c>
      <c r="K52" s="4">
        <v>51</v>
      </c>
    </row>
    <row r="53" spans="1:11" ht="15.75" customHeight="1">
      <c r="A53" s="1">
        <v>723</v>
      </c>
      <c r="B53" s="3">
        <v>43463</v>
      </c>
      <c r="C53" s="4" t="s">
        <v>11</v>
      </c>
      <c r="D53" s="4" t="s">
        <v>12</v>
      </c>
      <c r="E53" s="4">
        <v>198</v>
      </c>
      <c r="F53" s="4">
        <v>81</v>
      </c>
      <c r="G53" s="4">
        <v>850.80000000000007</v>
      </c>
      <c r="H53" s="4">
        <v>212.7</v>
      </c>
      <c r="I53" s="4">
        <v>1413</v>
      </c>
      <c r="J53" s="4">
        <v>4.7511179487179396</v>
      </c>
      <c r="K53" s="4">
        <v>52</v>
      </c>
    </row>
    <row r="54" spans="1:11" ht="15.75" customHeight="1"/>
    <row r="55" spans="1:11" ht="15.75" customHeight="1"/>
    <row r="56" spans="1:11" ht="15.75" customHeight="1"/>
    <row r="57" spans="1:11" ht="15.75" customHeight="1"/>
    <row r="58" spans="1:11" ht="15.75" customHeight="1"/>
    <row r="59" spans="1:11" ht="15.75" customHeight="1"/>
    <row r="60" spans="1:11" ht="15.75" customHeight="1"/>
    <row r="61" spans="1:11" ht="15.75" customHeight="1"/>
    <row r="62" spans="1:11" ht="15.75" customHeight="1"/>
    <row r="63" spans="1:11" ht="15.75" customHeight="1"/>
    <row r="64" spans="1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5" type="noConversion"/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>
      <selection activeCell="B1" sqref="B1"/>
    </sheetView>
  </sheetViews>
  <sheetFormatPr baseColWidth="10" defaultColWidth="12.6640625" defaultRowHeight="15" customHeight="1"/>
  <cols>
    <col min="1" max="1" width="7.6640625" customWidth="1"/>
    <col min="2" max="2" width="22.1640625" customWidth="1"/>
    <col min="3" max="26" width="7.6640625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724</v>
      </c>
      <c r="B2" s="3">
        <v>43470</v>
      </c>
      <c r="C2" s="4" t="s">
        <v>11</v>
      </c>
      <c r="D2" s="4" t="s">
        <v>12</v>
      </c>
      <c r="E2" s="4">
        <v>243</v>
      </c>
      <c r="F2" s="4">
        <v>81</v>
      </c>
      <c r="G2" s="4">
        <v>784.92</v>
      </c>
      <c r="H2" s="4">
        <v>196.23</v>
      </c>
      <c r="I2" s="4">
        <v>467.75</v>
      </c>
      <c r="J2" s="4">
        <v>13.2606309148265</v>
      </c>
      <c r="K2" s="4">
        <v>1</v>
      </c>
    </row>
    <row r="3" spans="1:11">
      <c r="A3" s="1">
        <v>725</v>
      </c>
      <c r="B3" s="3">
        <v>43477</v>
      </c>
      <c r="C3" s="4" t="s">
        <v>11</v>
      </c>
      <c r="D3" s="4" t="s">
        <v>12</v>
      </c>
      <c r="E3" s="4">
        <v>267</v>
      </c>
      <c r="F3" s="4">
        <v>81</v>
      </c>
      <c r="G3" s="4">
        <v>827.37000000000012</v>
      </c>
      <c r="H3" s="4">
        <v>206.8425</v>
      </c>
      <c r="I3" s="4">
        <v>469.25</v>
      </c>
      <c r="J3" s="4">
        <v>13.17237113402062</v>
      </c>
      <c r="K3" s="4">
        <v>2</v>
      </c>
    </row>
    <row r="4" spans="1:11">
      <c r="A4" s="1">
        <v>726</v>
      </c>
      <c r="B4" s="3">
        <v>43484</v>
      </c>
      <c r="C4" s="4" t="s">
        <v>11</v>
      </c>
      <c r="D4" s="4" t="s">
        <v>12</v>
      </c>
      <c r="E4" s="4">
        <v>342</v>
      </c>
      <c r="F4" s="4">
        <v>81</v>
      </c>
      <c r="G4" s="4">
        <v>1326.99</v>
      </c>
      <c r="H4" s="4">
        <v>331.7475</v>
      </c>
      <c r="I4" s="4">
        <v>485.75</v>
      </c>
      <c r="J4" s="4">
        <v>13.652254335260119</v>
      </c>
      <c r="K4" s="4">
        <v>3</v>
      </c>
    </row>
    <row r="5" spans="1:11">
      <c r="A5" s="1">
        <v>727</v>
      </c>
      <c r="B5" s="3">
        <v>43491</v>
      </c>
      <c r="C5" s="4" t="s">
        <v>11</v>
      </c>
      <c r="D5" s="4" t="s">
        <v>12</v>
      </c>
      <c r="E5" s="4">
        <v>315</v>
      </c>
      <c r="F5" s="4">
        <v>81</v>
      </c>
      <c r="G5" s="4">
        <v>1724.76</v>
      </c>
      <c r="H5" s="4">
        <v>431.18999999999988</v>
      </c>
      <c r="I5" s="4">
        <v>491.25</v>
      </c>
      <c r="J5" s="4">
        <v>13.35338383838384</v>
      </c>
      <c r="K5" s="4">
        <v>4</v>
      </c>
    </row>
    <row r="6" spans="1:11">
      <c r="A6" s="1">
        <v>728</v>
      </c>
      <c r="B6" s="3">
        <v>43498</v>
      </c>
      <c r="C6" s="4" t="s">
        <v>11</v>
      </c>
      <c r="D6" s="4" t="s">
        <v>12</v>
      </c>
      <c r="E6" s="4">
        <v>294</v>
      </c>
      <c r="F6" s="4">
        <v>81</v>
      </c>
      <c r="G6" s="4">
        <v>1160.55</v>
      </c>
      <c r="H6" s="4">
        <v>290.13749999999999</v>
      </c>
      <c r="I6" s="4">
        <v>471.75</v>
      </c>
      <c r="J6" s="4">
        <v>6.7733333333333396</v>
      </c>
      <c r="K6" s="4">
        <v>5</v>
      </c>
    </row>
    <row r="7" spans="1:11">
      <c r="A7" s="1">
        <v>729</v>
      </c>
      <c r="B7" s="3">
        <v>43505</v>
      </c>
      <c r="C7" s="4" t="s">
        <v>11</v>
      </c>
      <c r="D7" s="4" t="s">
        <v>12</v>
      </c>
      <c r="E7" s="4">
        <v>285</v>
      </c>
      <c r="F7" s="4">
        <v>81</v>
      </c>
      <c r="G7" s="4">
        <v>1125.1199999999999</v>
      </c>
      <c r="H7" s="4">
        <v>281.27999999999997</v>
      </c>
      <c r="I7" s="4">
        <v>471.25</v>
      </c>
      <c r="J7" s="4">
        <v>12.88159544159544</v>
      </c>
      <c r="K7" s="4">
        <v>6</v>
      </c>
    </row>
    <row r="8" spans="1:11">
      <c r="A8" s="1">
        <v>730</v>
      </c>
      <c r="B8" s="3">
        <v>43512</v>
      </c>
      <c r="C8" s="4" t="s">
        <v>11</v>
      </c>
      <c r="D8" s="4" t="s">
        <v>12</v>
      </c>
      <c r="E8" s="4">
        <v>288</v>
      </c>
      <c r="F8" s="4">
        <v>81</v>
      </c>
      <c r="G8" s="4">
        <v>1189.5</v>
      </c>
      <c r="H8" s="4">
        <v>297.375</v>
      </c>
      <c r="I8" s="4">
        <v>483.25</v>
      </c>
      <c r="J8" s="4">
        <v>13.470886850152899</v>
      </c>
      <c r="K8" s="4">
        <v>7</v>
      </c>
    </row>
    <row r="9" spans="1:11">
      <c r="A9" s="1">
        <v>731</v>
      </c>
      <c r="B9" s="3">
        <v>43519</v>
      </c>
      <c r="C9" s="4" t="s">
        <v>11</v>
      </c>
      <c r="D9" s="4" t="s">
        <v>12</v>
      </c>
      <c r="E9" s="4">
        <v>246</v>
      </c>
      <c r="F9" s="4">
        <v>81</v>
      </c>
      <c r="G9" s="4">
        <v>1220.6400000000001</v>
      </c>
      <c r="H9" s="4">
        <v>305.16000000000003</v>
      </c>
      <c r="I9" s="4">
        <v>451.5</v>
      </c>
      <c r="J9" s="4">
        <v>12.516803874092</v>
      </c>
      <c r="K9" s="4">
        <v>8</v>
      </c>
    </row>
    <row r="10" spans="1:11">
      <c r="A10" s="1">
        <v>732</v>
      </c>
      <c r="B10" s="3">
        <v>43526</v>
      </c>
      <c r="C10" s="4" t="s">
        <v>11</v>
      </c>
      <c r="D10" s="4" t="s">
        <v>12</v>
      </c>
      <c r="E10" s="4">
        <v>279</v>
      </c>
      <c r="F10" s="4">
        <v>81</v>
      </c>
      <c r="G10" s="4">
        <v>1336.29</v>
      </c>
      <c r="H10" s="4">
        <v>334.07249999999999</v>
      </c>
      <c r="I10" s="4">
        <v>450.25</v>
      </c>
      <c r="J10" s="4">
        <v>12.71372921615202</v>
      </c>
      <c r="K10" s="4">
        <v>9</v>
      </c>
    </row>
    <row r="11" spans="1:11">
      <c r="A11" s="1">
        <v>733</v>
      </c>
      <c r="B11" s="3">
        <v>43533</v>
      </c>
      <c r="C11" s="4" t="s">
        <v>11</v>
      </c>
      <c r="D11" s="4" t="s">
        <v>12</v>
      </c>
      <c r="E11" s="4">
        <v>144</v>
      </c>
      <c r="F11" s="4">
        <v>81</v>
      </c>
      <c r="G11" s="4">
        <v>1455.87</v>
      </c>
      <c r="H11" s="4">
        <v>363.96749999999997</v>
      </c>
      <c r="I11" s="4">
        <v>487.5</v>
      </c>
      <c r="J11" s="4">
        <v>12.928058823529421</v>
      </c>
      <c r="K11" s="4">
        <v>10</v>
      </c>
    </row>
    <row r="12" spans="1:11">
      <c r="A12" s="1">
        <v>734</v>
      </c>
      <c r="B12" s="3">
        <v>43540</v>
      </c>
      <c r="C12" s="4" t="s">
        <v>11</v>
      </c>
      <c r="D12" s="4" t="s">
        <v>12</v>
      </c>
      <c r="E12" s="4">
        <v>345</v>
      </c>
      <c r="F12" s="4">
        <v>81</v>
      </c>
      <c r="G12" s="4">
        <v>1483.56</v>
      </c>
      <c r="H12" s="4">
        <v>370.89</v>
      </c>
      <c r="I12" s="4">
        <v>554.75</v>
      </c>
      <c r="J12" s="4">
        <v>12.64408839779006</v>
      </c>
      <c r="K12" s="4">
        <v>11</v>
      </c>
    </row>
    <row r="13" spans="1:11">
      <c r="A13" s="1">
        <v>735</v>
      </c>
      <c r="B13" s="3">
        <v>43547</v>
      </c>
      <c r="C13" s="4" t="s">
        <v>11</v>
      </c>
      <c r="D13" s="4" t="s">
        <v>12</v>
      </c>
      <c r="E13" s="4">
        <v>606</v>
      </c>
      <c r="F13" s="4">
        <v>81</v>
      </c>
      <c r="G13" s="4">
        <v>1497.21</v>
      </c>
      <c r="H13" s="4">
        <v>374.30250000000001</v>
      </c>
      <c r="I13" s="4">
        <v>536</v>
      </c>
      <c r="J13" s="4">
        <v>10.622601941747581</v>
      </c>
      <c r="K13" s="4">
        <v>12</v>
      </c>
    </row>
    <row r="14" spans="1:11">
      <c r="A14" s="1">
        <v>736</v>
      </c>
      <c r="B14" s="3">
        <v>43554</v>
      </c>
      <c r="C14" s="4" t="s">
        <v>11</v>
      </c>
      <c r="D14" s="4" t="s">
        <v>12</v>
      </c>
      <c r="E14" s="4">
        <v>279</v>
      </c>
      <c r="F14" s="4">
        <v>81</v>
      </c>
      <c r="G14" s="4">
        <v>1390.41</v>
      </c>
      <c r="H14" s="4">
        <v>347.60250000000002</v>
      </c>
      <c r="I14" s="4">
        <v>508</v>
      </c>
      <c r="J14" s="4">
        <v>13.158296703296701</v>
      </c>
      <c r="K14" s="4">
        <v>13</v>
      </c>
    </row>
    <row r="15" spans="1:11">
      <c r="A15" s="1">
        <v>737</v>
      </c>
      <c r="B15" s="3">
        <v>43561</v>
      </c>
      <c r="C15" s="4" t="s">
        <v>11</v>
      </c>
      <c r="D15" s="4" t="s">
        <v>12</v>
      </c>
      <c r="E15" s="4">
        <v>204</v>
      </c>
      <c r="F15" s="4">
        <v>81</v>
      </c>
      <c r="G15" s="4">
        <v>1373.28</v>
      </c>
      <c r="H15" s="4">
        <v>343.32</v>
      </c>
      <c r="I15" s="4">
        <v>478.75</v>
      </c>
      <c r="J15" s="4">
        <v>12.87570438799076</v>
      </c>
      <c r="K15" s="4">
        <v>14</v>
      </c>
    </row>
    <row r="16" spans="1:11">
      <c r="A16" s="1">
        <v>738</v>
      </c>
      <c r="B16" s="3">
        <v>43568</v>
      </c>
      <c r="C16" s="4" t="s">
        <v>11</v>
      </c>
      <c r="D16" s="4" t="s">
        <v>12</v>
      </c>
      <c r="E16" s="4">
        <v>852</v>
      </c>
      <c r="F16" s="4">
        <v>81</v>
      </c>
      <c r="G16" s="4">
        <v>1481.28</v>
      </c>
      <c r="H16" s="4">
        <v>370.32</v>
      </c>
      <c r="I16" s="4">
        <v>1002.5</v>
      </c>
      <c r="J16" s="4">
        <v>13.331250000000001</v>
      </c>
      <c r="K16" s="4">
        <v>15</v>
      </c>
    </row>
    <row r="17" spans="1:11">
      <c r="A17" s="1">
        <v>739</v>
      </c>
      <c r="B17" s="3">
        <v>43575</v>
      </c>
      <c r="C17" s="4" t="s">
        <v>11</v>
      </c>
      <c r="D17" s="4" t="s">
        <v>12</v>
      </c>
      <c r="E17" s="4">
        <v>4368</v>
      </c>
      <c r="F17" s="4">
        <v>81</v>
      </c>
      <c r="G17" s="4">
        <v>1521.84</v>
      </c>
      <c r="H17" s="4">
        <v>380.46</v>
      </c>
      <c r="I17" s="4">
        <v>2297</v>
      </c>
      <c r="J17" s="4">
        <v>8.2406249999999996</v>
      </c>
      <c r="K17" s="4">
        <v>16</v>
      </c>
    </row>
    <row r="18" spans="1:11">
      <c r="A18" s="1">
        <v>740</v>
      </c>
      <c r="B18" s="3">
        <v>43582</v>
      </c>
      <c r="C18" s="4" t="s">
        <v>11</v>
      </c>
      <c r="D18" s="4" t="s">
        <v>12</v>
      </c>
      <c r="E18" s="4">
        <v>2328</v>
      </c>
      <c r="F18" s="4">
        <v>81</v>
      </c>
      <c r="G18" s="4">
        <v>1497.96</v>
      </c>
      <c r="H18" s="4">
        <v>374.49</v>
      </c>
      <c r="I18" s="4">
        <v>2135.25</v>
      </c>
      <c r="J18" s="4">
        <v>6.8873105892778002</v>
      </c>
      <c r="K18" s="4">
        <v>17</v>
      </c>
    </row>
    <row r="19" spans="1:11">
      <c r="A19" s="1">
        <v>741</v>
      </c>
      <c r="B19" s="3">
        <v>43589</v>
      </c>
      <c r="C19" s="4" t="s">
        <v>11</v>
      </c>
      <c r="D19" s="4" t="s">
        <v>12</v>
      </c>
      <c r="E19" s="4">
        <v>375</v>
      </c>
      <c r="F19" s="4">
        <v>81</v>
      </c>
      <c r="G19" s="4">
        <v>1223.3399999999999</v>
      </c>
      <c r="H19" s="4">
        <v>305.83499999999998</v>
      </c>
      <c r="I19" s="4">
        <v>1954.5</v>
      </c>
      <c r="J19" s="4">
        <v>8.7058995815899607</v>
      </c>
      <c r="K19" s="4">
        <v>18</v>
      </c>
    </row>
    <row r="20" spans="1:11">
      <c r="A20" s="1">
        <v>742</v>
      </c>
      <c r="B20" s="3">
        <v>43596</v>
      </c>
      <c r="C20" s="4" t="s">
        <v>11</v>
      </c>
      <c r="D20" s="4" t="s">
        <v>12</v>
      </c>
      <c r="E20" s="4">
        <v>255</v>
      </c>
      <c r="F20" s="4">
        <v>81</v>
      </c>
      <c r="G20" s="4">
        <v>1198.17</v>
      </c>
      <c r="H20" s="4">
        <v>299.54250000000002</v>
      </c>
      <c r="I20" s="4">
        <v>1748.25</v>
      </c>
      <c r="J20" s="4">
        <v>0</v>
      </c>
      <c r="K20" s="4">
        <v>19</v>
      </c>
    </row>
    <row r="21" spans="1:11" ht="15.75" customHeight="1">
      <c r="A21" s="1">
        <v>743</v>
      </c>
      <c r="B21" s="3">
        <v>43603</v>
      </c>
      <c r="C21" s="4" t="s">
        <v>11</v>
      </c>
      <c r="D21" s="4" t="s">
        <v>12</v>
      </c>
      <c r="E21" s="4">
        <v>294</v>
      </c>
      <c r="F21" s="4">
        <v>81</v>
      </c>
      <c r="G21" s="4">
        <v>1282.1099999999999</v>
      </c>
      <c r="H21" s="4">
        <v>320.52749999999997</v>
      </c>
      <c r="I21" s="4">
        <v>1607</v>
      </c>
      <c r="J21" s="4">
        <v>0</v>
      </c>
      <c r="K21" s="4">
        <v>20</v>
      </c>
    </row>
    <row r="22" spans="1:11" ht="15.75" customHeight="1">
      <c r="A22" s="1">
        <v>744</v>
      </c>
      <c r="B22" s="3">
        <v>43610</v>
      </c>
      <c r="C22" s="4" t="s">
        <v>11</v>
      </c>
      <c r="D22" s="4" t="s">
        <v>12</v>
      </c>
      <c r="E22" s="4">
        <v>177</v>
      </c>
      <c r="F22" s="4">
        <v>81</v>
      </c>
      <c r="G22" s="4">
        <v>1382.22</v>
      </c>
      <c r="H22" s="4">
        <v>345.55500000000001</v>
      </c>
      <c r="I22" s="4">
        <v>1468.5</v>
      </c>
      <c r="J22" s="4">
        <v>0</v>
      </c>
      <c r="K22" s="4">
        <v>21</v>
      </c>
    </row>
    <row r="23" spans="1:11" ht="15.75" customHeight="1">
      <c r="A23" s="1">
        <v>745</v>
      </c>
      <c r="B23" s="3">
        <v>43617</v>
      </c>
      <c r="C23" s="4" t="s">
        <v>11</v>
      </c>
      <c r="D23" s="4" t="s">
        <v>12</v>
      </c>
      <c r="E23" s="4">
        <v>147</v>
      </c>
      <c r="F23" s="4">
        <v>81</v>
      </c>
      <c r="G23" s="4">
        <v>1261.44</v>
      </c>
      <c r="H23" s="4">
        <v>315.36</v>
      </c>
      <c r="I23" s="4">
        <v>1294.25</v>
      </c>
      <c r="J23" s="4">
        <v>9.7681814863010796</v>
      </c>
      <c r="K23" s="4">
        <v>22</v>
      </c>
    </row>
    <row r="24" spans="1:11" ht="15.75" customHeight="1">
      <c r="A24" s="1">
        <v>746</v>
      </c>
      <c r="B24" s="3">
        <v>43624</v>
      </c>
      <c r="C24" s="4" t="s">
        <v>11</v>
      </c>
      <c r="D24" s="4" t="s">
        <v>12</v>
      </c>
      <c r="E24" s="4">
        <v>249</v>
      </c>
      <c r="F24" s="4">
        <v>81</v>
      </c>
      <c r="G24" s="4">
        <v>1342.53</v>
      </c>
      <c r="H24" s="4">
        <v>335.63249999999999</v>
      </c>
      <c r="I24" s="4">
        <v>1166</v>
      </c>
      <c r="J24" s="4">
        <v>9.7681814863010796</v>
      </c>
      <c r="K24" s="4">
        <v>23</v>
      </c>
    </row>
    <row r="25" spans="1:11" ht="15.75" customHeight="1">
      <c r="A25" s="1">
        <v>747</v>
      </c>
      <c r="B25" s="3">
        <v>43631</v>
      </c>
      <c r="C25" s="4" t="s">
        <v>11</v>
      </c>
      <c r="D25" s="4" t="s">
        <v>12</v>
      </c>
      <c r="E25" s="4">
        <v>165</v>
      </c>
      <c r="F25" s="4">
        <v>81</v>
      </c>
      <c r="G25" s="4">
        <v>1324.35</v>
      </c>
      <c r="H25" s="4">
        <v>331.08749999999998</v>
      </c>
      <c r="I25" s="4">
        <v>1123.25</v>
      </c>
      <c r="J25" s="4">
        <v>9.7681814863010796</v>
      </c>
      <c r="K25" s="4">
        <v>24</v>
      </c>
    </row>
    <row r="26" spans="1:11" ht="15.75" customHeight="1">
      <c r="A26" s="1">
        <v>748</v>
      </c>
      <c r="B26" s="3">
        <v>43638</v>
      </c>
      <c r="C26" s="4" t="s">
        <v>11</v>
      </c>
      <c r="D26" s="4" t="s">
        <v>12</v>
      </c>
      <c r="E26" s="4">
        <v>492</v>
      </c>
      <c r="F26" s="4">
        <v>81</v>
      </c>
      <c r="G26" s="4">
        <v>1340.85</v>
      </c>
      <c r="H26" s="4">
        <v>335.21249999999998</v>
      </c>
      <c r="I26" s="4">
        <v>1138.5</v>
      </c>
      <c r="J26" s="4">
        <v>9.7681814863010796</v>
      </c>
      <c r="K26" s="4">
        <v>25</v>
      </c>
    </row>
    <row r="27" spans="1:11" ht="15.75" customHeight="1">
      <c r="A27" s="1">
        <v>749</v>
      </c>
      <c r="B27" s="3">
        <v>43645</v>
      </c>
      <c r="C27" s="4" t="s">
        <v>11</v>
      </c>
      <c r="D27" s="4" t="s">
        <v>12</v>
      </c>
      <c r="E27" s="4">
        <v>792</v>
      </c>
      <c r="F27" s="4">
        <v>81</v>
      </c>
      <c r="G27" s="4">
        <v>1447.41</v>
      </c>
      <c r="H27" s="4">
        <v>361.85250000000002</v>
      </c>
      <c r="I27" s="4">
        <v>1179.25</v>
      </c>
      <c r="J27" s="4">
        <v>9.7681814863010796</v>
      </c>
      <c r="K27" s="4">
        <v>26</v>
      </c>
    </row>
    <row r="28" spans="1:11" ht="15.75" customHeight="1">
      <c r="A28" s="1">
        <v>750</v>
      </c>
      <c r="B28" s="3">
        <v>43652</v>
      </c>
      <c r="C28" s="4" t="s">
        <v>11</v>
      </c>
      <c r="D28" s="4" t="s">
        <v>12</v>
      </c>
      <c r="E28" s="4">
        <v>96</v>
      </c>
      <c r="F28" s="4">
        <v>81</v>
      </c>
      <c r="G28" s="4">
        <v>1490.61</v>
      </c>
      <c r="H28" s="4">
        <v>372.65249999999997</v>
      </c>
      <c r="I28" s="4">
        <v>1045.5</v>
      </c>
      <c r="J28" s="4">
        <v>7.9215847760048197</v>
      </c>
      <c r="K28" s="4">
        <v>27</v>
      </c>
    </row>
    <row r="29" spans="1:11" ht="15.75" customHeight="1">
      <c r="A29" s="1">
        <v>751</v>
      </c>
      <c r="B29" s="3">
        <v>43659</v>
      </c>
      <c r="C29" s="4" t="s">
        <v>11</v>
      </c>
      <c r="D29" s="4" t="s">
        <v>12</v>
      </c>
      <c r="E29" s="4">
        <v>126</v>
      </c>
      <c r="F29" s="4">
        <v>81</v>
      </c>
      <c r="G29" s="4">
        <v>2172.12</v>
      </c>
      <c r="H29" s="4">
        <v>543.03</v>
      </c>
      <c r="I29" s="4">
        <v>924.25</v>
      </c>
      <c r="J29" s="4">
        <v>7.9215847760048197</v>
      </c>
      <c r="K29" s="4">
        <v>28</v>
      </c>
    </row>
    <row r="30" spans="1:11" ht="15.75" customHeight="1">
      <c r="A30" s="1">
        <v>752</v>
      </c>
      <c r="B30" s="3">
        <v>43666</v>
      </c>
      <c r="C30" s="4" t="s">
        <v>11</v>
      </c>
      <c r="D30" s="4" t="s">
        <v>12</v>
      </c>
      <c r="E30" s="4">
        <v>417</v>
      </c>
      <c r="F30" s="4">
        <v>81</v>
      </c>
      <c r="G30" s="4">
        <v>2503.23</v>
      </c>
      <c r="H30" s="4">
        <v>625.8075</v>
      </c>
      <c r="I30" s="4">
        <v>864.75</v>
      </c>
      <c r="J30" s="4">
        <v>7.9215847760048197</v>
      </c>
      <c r="K30" s="4">
        <v>29</v>
      </c>
    </row>
    <row r="31" spans="1:11" ht="15.75" customHeight="1">
      <c r="A31" s="1">
        <v>753</v>
      </c>
      <c r="B31" s="3">
        <v>43673</v>
      </c>
      <c r="C31" s="4" t="s">
        <v>11</v>
      </c>
      <c r="D31" s="4" t="s">
        <v>12</v>
      </c>
      <c r="E31" s="4">
        <v>489</v>
      </c>
      <c r="F31" s="4">
        <v>81</v>
      </c>
      <c r="G31" s="4">
        <v>1549.38</v>
      </c>
      <c r="H31" s="4">
        <v>387.34500000000003</v>
      </c>
      <c r="I31" s="4">
        <v>929.5</v>
      </c>
      <c r="J31" s="4">
        <v>7.9215847760048197</v>
      </c>
      <c r="K31" s="4">
        <v>30</v>
      </c>
    </row>
    <row r="32" spans="1:11" ht="15.75" customHeight="1">
      <c r="A32" s="1">
        <v>754</v>
      </c>
      <c r="B32" s="3">
        <v>43680</v>
      </c>
      <c r="C32" s="4" t="s">
        <v>11</v>
      </c>
      <c r="D32" s="4" t="s">
        <v>12</v>
      </c>
      <c r="E32" s="4">
        <v>804</v>
      </c>
      <c r="F32" s="4">
        <v>81</v>
      </c>
      <c r="G32" s="4">
        <v>2374.65</v>
      </c>
      <c r="H32" s="4">
        <v>593.66249999999991</v>
      </c>
      <c r="I32" s="4">
        <v>1035.25</v>
      </c>
      <c r="J32" s="4">
        <v>9.4941093253727793</v>
      </c>
      <c r="K32" s="4">
        <v>31</v>
      </c>
    </row>
    <row r="33" spans="1:11" ht="15.75" customHeight="1">
      <c r="A33" s="1">
        <v>755</v>
      </c>
      <c r="B33" s="3">
        <v>43687</v>
      </c>
      <c r="C33" s="4" t="s">
        <v>11</v>
      </c>
      <c r="D33" s="4" t="s">
        <v>12</v>
      </c>
      <c r="E33" s="4">
        <v>471</v>
      </c>
      <c r="F33" s="4">
        <v>81</v>
      </c>
      <c r="G33" s="4">
        <v>1926.06</v>
      </c>
      <c r="H33" s="4">
        <v>481.51499999999999</v>
      </c>
      <c r="I33" s="4">
        <v>1031.5</v>
      </c>
      <c r="J33" s="4">
        <v>9.4941093253727793</v>
      </c>
      <c r="K33" s="4">
        <v>32</v>
      </c>
    </row>
    <row r="34" spans="1:11" ht="15.75" customHeight="1">
      <c r="A34" s="1">
        <v>756</v>
      </c>
      <c r="B34" s="3">
        <v>43694</v>
      </c>
      <c r="C34" s="4" t="s">
        <v>11</v>
      </c>
      <c r="D34" s="4" t="s">
        <v>12</v>
      </c>
      <c r="E34" s="4">
        <v>390</v>
      </c>
      <c r="F34" s="4">
        <v>81</v>
      </c>
      <c r="G34" s="4">
        <v>1584.96</v>
      </c>
      <c r="H34" s="4">
        <v>396.24</v>
      </c>
      <c r="I34" s="4">
        <v>1003.75</v>
      </c>
      <c r="J34" s="4">
        <v>9.4941093253727793</v>
      </c>
      <c r="K34" s="4">
        <v>33</v>
      </c>
    </row>
    <row r="35" spans="1:11" ht="15.75" customHeight="1">
      <c r="A35" s="1">
        <v>757</v>
      </c>
      <c r="B35" s="3">
        <v>43701</v>
      </c>
      <c r="C35" s="4" t="s">
        <v>11</v>
      </c>
      <c r="D35" s="4" t="s">
        <v>12</v>
      </c>
      <c r="E35" s="4">
        <v>138</v>
      </c>
      <c r="F35" s="4">
        <v>81</v>
      </c>
      <c r="G35" s="4">
        <v>1401.72</v>
      </c>
      <c r="H35" s="4">
        <v>350.43</v>
      </c>
      <c r="I35" s="4">
        <v>931.25</v>
      </c>
      <c r="J35" s="4">
        <v>9.4941093253727793</v>
      </c>
      <c r="K35" s="4">
        <v>34</v>
      </c>
    </row>
    <row r="36" spans="1:11" ht="15.75" customHeight="1">
      <c r="A36" s="1">
        <v>758</v>
      </c>
      <c r="B36" s="3">
        <v>43708</v>
      </c>
      <c r="C36" s="4" t="s">
        <v>11</v>
      </c>
      <c r="D36" s="4" t="s">
        <v>12</v>
      </c>
      <c r="E36" s="4">
        <v>153</v>
      </c>
      <c r="F36" s="4">
        <v>81</v>
      </c>
      <c r="G36" s="4">
        <v>1485</v>
      </c>
      <c r="H36" s="4">
        <v>371.25</v>
      </c>
      <c r="I36" s="4">
        <v>852</v>
      </c>
      <c r="J36" s="4">
        <v>9.4941093253727793</v>
      </c>
      <c r="K36" s="4">
        <v>35</v>
      </c>
    </row>
    <row r="37" spans="1:11" ht="15.75" customHeight="1">
      <c r="A37" s="1">
        <v>759</v>
      </c>
      <c r="B37" s="3">
        <v>43715</v>
      </c>
      <c r="C37" s="4" t="s">
        <v>11</v>
      </c>
      <c r="D37" s="4" t="s">
        <v>12</v>
      </c>
      <c r="E37" s="4">
        <v>153</v>
      </c>
      <c r="F37" s="4">
        <v>81</v>
      </c>
      <c r="G37" s="4">
        <v>1423.08</v>
      </c>
      <c r="H37" s="4">
        <v>355.77</v>
      </c>
      <c r="I37" s="4">
        <v>797.75</v>
      </c>
      <c r="J37" s="4">
        <v>11.95493043899638</v>
      </c>
      <c r="K37" s="4">
        <v>36</v>
      </c>
    </row>
    <row r="38" spans="1:11" ht="15.75" customHeight="1">
      <c r="A38" s="1">
        <v>760</v>
      </c>
      <c r="B38" s="3">
        <v>43722</v>
      </c>
      <c r="C38" s="4" t="s">
        <v>11</v>
      </c>
      <c r="D38" s="4" t="s">
        <v>12</v>
      </c>
      <c r="E38" s="4">
        <v>0</v>
      </c>
      <c r="F38" s="4">
        <v>81</v>
      </c>
      <c r="G38" s="4">
        <v>1385.31</v>
      </c>
      <c r="H38" s="4">
        <v>346.32749999999999</v>
      </c>
      <c r="I38" s="4">
        <v>790.25</v>
      </c>
      <c r="J38" s="4">
        <v>11.95493043899638</v>
      </c>
      <c r="K38" s="4">
        <v>37</v>
      </c>
    </row>
    <row r="39" spans="1:11" ht="15.75" customHeight="1">
      <c r="A39" s="1">
        <v>761</v>
      </c>
      <c r="B39" s="3">
        <v>43729</v>
      </c>
      <c r="C39" s="4" t="s">
        <v>11</v>
      </c>
      <c r="D39" s="4" t="s">
        <v>12</v>
      </c>
      <c r="E39" s="4">
        <v>0</v>
      </c>
      <c r="F39" s="4">
        <v>81</v>
      </c>
      <c r="G39" s="4">
        <v>1313.13</v>
      </c>
      <c r="H39" s="4">
        <v>328.28250000000003</v>
      </c>
      <c r="I39" s="4">
        <v>746.25</v>
      </c>
      <c r="J39" s="4">
        <v>11.95493043899638</v>
      </c>
      <c r="K39" s="4">
        <v>38</v>
      </c>
    </row>
    <row r="40" spans="1:11" ht="15.75" customHeight="1">
      <c r="A40" s="1">
        <v>762</v>
      </c>
      <c r="B40" s="3">
        <v>43736</v>
      </c>
      <c r="C40" s="4" t="s">
        <v>11</v>
      </c>
      <c r="D40" s="4" t="s">
        <v>12</v>
      </c>
      <c r="E40" s="4">
        <v>0</v>
      </c>
      <c r="F40" s="4">
        <v>81</v>
      </c>
      <c r="G40" s="4">
        <v>1226.82</v>
      </c>
      <c r="H40" s="4">
        <v>306.70499999999998</v>
      </c>
      <c r="I40" s="4">
        <v>691.25</v>
      </c>
      <c r="J40" s="4">
        <v>11.95493043899638</v>
      </c>
      <c r="K40" s="4">
        <v>39</v>
      </c>
    </row>
    <row r="41" spans="1:11" ht="15.75" customHeight="1">
      <c r="A41" s="1">
        <v>763</v>
      </c>
      <c r="B41" s="3">
        <v>43743</v>
      </c>
      <c r="C41" s="4" t="s">
        <v>11</v>
      </c>
      <c r="D41" s="4" t="s">
        <v>12</v>
      </c>
      <c r="E41" s="4">
        <v>0</v>
      </c>
      <c r="F41" s="4">
        <v>81</v>
      </c>
      <c r="G41" s="4">
        <v>828.33</v>
      </c>
      <c r="H41" s="4">
        <v>207.08250000000001</v>
      </c>
      <c r="I41" s="4">
        <v>830.75</v>
      </c>
      <c r="J41" s="4">
        <v>12.58179568422266</v>
      </c>
      <c r="K41" s="4">
        <v>40</v>
      </c>
    </row>
    <row r="42" spans="1:11" ht="15.75" customHeight="1">
      <c r="A42" s="1">
        <v>764</v>
      </c>
      <c r="B42" s="3">
        <v>43750</v>
      </c>
      <c r="C42" s="4" t="s">
        <v>11</v>
      </c>
      <c r="D42" s="4" t="s">
        <v>12</v>
      </c>
      <c r="E42" s="4">
        <v>0</v>
      </c>
      <c r="F42" s="4">
        <v>81</v>
      </c>
      <c r="G42" s="4">
        <v>8674.3499999999985</v>
      </c>
      <c r="H42" s="4">
        <v>2168.5875000000001</v>
      </c>
      <c r="I42" s="4">
        <v>2217.25</v>
      </c>
      <c r="J42" s="4">
        <v>12.58179568422266</v>
      </c>
      <c r="K42" s="4">
        <v>41</v>
      </c>
    </row>
    <row r="43" spans="1:11" ht="15.75" customHeight="1">
      <c r="A43" s="1">
        <v>765</v>
      </c>
      <c r="B43" s="3">
        <v>43757</v>
      </c>
      <c r="C43" s="4" t="s">
        <v>11</v>
      </c>
      <c r="D43" s="4" t="s">
        <v>12</v>
      </c>
      <c r="E43" s="4">
        <v>0</v>
      </c>
      <c r="F43" s="4">
        <v>81</v>
      </c>
      <c r="G43" s="4">
        <v>14673.9</v>
      </c>
      <c r="H43" s="4">
        <v>3668.4749999999999</v>
      </c>
      <c r="I43" s="4">
        <v>1646.25</v>
      </c>
      <c r="J43" s="4">
        <v>12.58179568422266</v>
      </c>
      <c r="K43" s="4">
        <v>42</v>
      </c>
    </row>
    <row r="44" spans="1:11" ht="15.75" customHeight="1">
      <c r="A44" s="1">
        <v>766</v>
      </c>
      <c r="B44" s="3">
        <v>43764</v>
      </c>
      <c r="C44" s="4" t="s">
        <v>11</v>
      </c>
      <c r="D44" s="4" t="s">
        <v>12</v>
      </c>
      <c r="E44" s="4">
        <v>0</v>
      </c>
      <c r="F44" s="4">
        <v>81</v>
      </c>
      <c r="G44" s="4">
        <v>7032</v>
      </c>
      <c r="H44" s="4">
        <v>1758</v>
      </c>
      <c r="I44" s="4">
        <v>1261.25</v>
      </c>
      <c r="J44" s="4">
        <v>12.58179568422266</v>
      </c>
      <c r="K44" s="4">
        <v>43</v>
      </c>
    </row>
    <row r="45" spans="1:11" ht="15.75" customHeight="1">
      <c r="A45" s="1">
        <v>767</v>
      </c>
      <c r="B45" s="3">
        <v>43771</v>
      </c>
      <c r="C45" s="4" t="s">
        <v>11</v>
      </c>
      <c r="D45" s="4" t="s">
        <v>12</v>
      </c>
      <c r="E45" s="4">
        <v>0</v>
      </c>
      <c r="F45" s="4">
        <v>81</v>
      </c>
      <c r="G45" s="4">
        <v>508.41</v>
      </c>
      <c r="H45" s="4">
        <v>127.10250000000001</v>
      </c>
      <c r="I45" s="4">
        <v>1117.25</v>
      </c>
      <c r="J45" s="4">
        <v>12.964946808194041</v>
      </c>
      <c r="K45" s="4">
        <v>44</v>
      </c>
    </row>
    <row r="46" spans="1:11" ht="15.75" customHeight="1">
      <c r="A46" s="1">
        <v>768</v>
      </c>
      <c r="B46" s="3">
        <v>43778</v>
      </c>
      <c r="C46" s="4" t="s">
        <v>11</v>
      </c>
      <c r="D46" s="4" t="s">
        <v>12</v>
      </c>
      <c r="E46" s="4">
        <v>0</v>
      </c>
      <c r="F46" s="4">
        <v>81</v>
      </c>
      <c r="G46" s="4">
        <v>488.93999999999988</v>
      </c>
      <c r="H46" s="4">
        <v>122.235</v>
      </c>
      <c r="I46" s="4">
        <v>1003.75</v>
      </c>
      <c r="J46" s="4">
        <v>12.964946808194041</v>
      </c>
      <c r="K46" s="4">
        <v>45</v>
      </c>
    </row>
    <row r="47" spans="1:11" ht="15.75" customHeight="1">
      <c r="A47" s="1">
        <v>769</v>
      </c>
      <c r="B47" s="3">
        <v>43785</v>
      </c>
      <c r="C47" s="4" t="s">
        <v>11</v>
      </c>
      <c r="D47" s="4" t="s">
        <v>12</v>
      </c>
      <c r="E47" s="4">
        <v>0</v>
      </c>
      <c r="F47" s="4">
        <v>81</v>
      </c>
      <c r="G47" s="4">
        <v>501.39</v>
      </c>
      <c r="H47" s="4">
        <v>125.3475</v>
      </c>
      <c r="I47" s="4">
        <v>946.75</v>
      </c>
      <c r="J47" s="4">
        <v>12.964946808194041</v>
      </c>
      <c r="K47" s="4">
        <v>46</v>
      </c>
    </row>
    <row r="48" spans="1:11" ht="15.75" customHeight="1">
      <c r="A48" s="1">
        <v>770</v>
      </c>
      <c r="B48" s="3">
        <v>43792</v>
      </c>
      <c r="C48" s="4" t="s">
        <v>11</v>
      </c>
      <c r="D48" s="4" t="s">
        <v>12</v>
      </c>
      <c r="E48" s="4">
        <v>0</v>
      </c>
      <c r="F48" s="4">
        <v>81</v>
      </c>
      <c r="G48" s="4">
        <v>509.79</v>
      </c>
      <c r="H48" s="4">
        <v>127.44750000000001</v>
      </c>
      <c r="I48" s="4">
        <v>886.5</v>
      </c>
      <c r="J48" s="4">
        <v>12.964946808194041</v>
      </c>
      <c r="K48" s="4">
        <v>47</v>
      </c>
    </row>
    <row r="49" spans="1:11" ht="15.75" customHeight="1">
      <c r="A49" s="1">
        <v>771</v>
      </c>
      <c r="B49" s="3">
        <v>43799</v>
      </c>
      <c r="C49" s="4" t="s">
        <v>11</v>
      </c>
      <c r="D49" s="4" t="s">
        <v>12</v>
      </c>
      <c r="E49" s="4">
        <v>0</v>
      </c>
      <c r="F49" s="4">
        <v>81</v>
      </c>
      <c r="G49" s="4">
        <v>515.04</v>
      </c>
      <c r="H49" s="4">
        <v>128.76</v>
      </c>
      <c r="I49" s="4">
        <v>0</v>
      </c>
      <c r="J49" s="4">
        <v>12.964946808194041</v>
      </c>
      <c r="K49" s="4">
        <v>48</v>
      </c>
    </row>
    <row r="50" spans="1:11" ht="15.75" customHeight="1">
      <c r="A50" s="1">
        <v>772</v>
      </c>
      <c r="B50" s="3">
        <v>43806</v>
      </c>
      <c r="C50" s="4" t="s">
        <v>11</v>
      </c>
      <c r="D50" s="4" t="s">
        <v>12</v>
      </c>
      <c r="E50" s="4">
        <v>0</v>
      </c>
      <c r="F50" s="4">
        <v>81</v>
      </c>
      <c r="G50" s="4">
        <v>511.38</v>
      </c>
      <c r="H50" s="4">
        <v>127.845</v>
      </c>
      <c r="I50" s="4">
        <v>0</v>
      </c>
      <c r="J50" s="4">
        <v>10.945966374964639</v>
      </c>
      <c r="K50" s="4">
        <v>49</v>
      </c>
    </row>
    <row r="51" spans="1:11" ht="15.75" customHeight="1">
      <c r="A51" s="1">
        <v>773</v>
      </c>
      <c r="B51" s="3">
        <v>43813</v>
      </c>
      <c r="C51" s="4" t="s">
        <v>11</v>
      </c>
      <c r="D51" s="4" t="s">
        <v>12</v>
      </c>
      <c r="E51" s="4">
        <v>0</v>
      </c>
      <c r="F51" s="4">
        <v>81</v>
      </c>
      <c r="G51" s="4">
        <v>505.02</v>
      </c>
      <c r="H51" s="4">
        <v>126.255</v>
      </c>
      <c r="I51" s="4">
        <v>0</v>
      </c>
      <c r="J51" s="4">
        <v>10.945966374964639</v>
      </c>
      <c r="K51" s="4">
        <v>50</v>
      </c>
    </row>
    <row r="52" spans="1:11" ht="15.75" customHeight="1">
      <c r="A52" s="1">
        <v>774</v>
      </c>
      <c r="B52" s="3">
        <v>43820</v>
      </c>
      <c r="C52" s="4" t="s">
        <v>11</v>
      </c>
      <c r="D52" s="4" t="s">
        <v>12</v>
      </c>
      <c r="E52" s="4">
        <v>0</v>
      </c>
      <c r="F52" s="4">
        <v>81</v>
      </c>
      <c r="G52" s="4">
        <v>512.70000000000005</v>
      </c>
      <c r="H52" s="4">
        <v>128.17500000000001</v>
      </c>
      <c r="I52" s="4">
        <v>0</v>
      </c>
      <c r="J52" s="4">
        <v>10.945966374964639</v>
      </c>
      <c r="K52" s="4">
        <v>51</v>
      </c>
    </row>
    <row r="53" spans="1:11" ht="15.75" customHeight="1">
      <c r="A53" s="1">
        <v>775</v>
      </c>
      <c r="B53" s="3">
        <v>43827</v>
      </c>
      <c r="C53" s="4" t="s">
        <v>11</v>
      </c>
      <c r="D53" s="4" t="s">
        <v>12</v>
      </c>
      <c r="E53" s="4">
        <v>0</v>
      </c>
      <c r="F53" s="4">
        <v>81</v>
      </c>
      <c r="G53" s="4">
        <v>471.81000000000012</v>
      </c>
      <c r="H53" s="4">
        <v>117.9525</v>
      </c>
      <c r="I53" s="4">
        <v>0</v>
      </c>
      <c r="J53" s="4">
        <v>10.945966374964639</v>
      </c>
      <c r="K53" s="4">
        <v>52</v>
      </c>
    </row>
    <row r="54" spans="1:11" ht="15.75" customHeight="1"/>
    <row r="55" spans="1:11" ht="15.75" customHeight="1"/>
    <row r="56" spans="1:11" ht="15.75" customHeight="1"/>
    <row r="57" spans="1:11" ht="15.75" customHeight="1"/>
    <row r="58" spans="1:11" ht="15.75" customHeight="1"/>
    <row r="59" spans="1:11" ht="15.75" customHeight="1"/>
    <row r="60" spans="1:11" ht="15.75" customHeight="1"/>
    <row r="61" spans="1:11" ht="15.75" customHeight="1"/>
    <row r="62" spans="1:11" ht="15.75" customHeight="1"/>
    <row r="63" spans="1:11" ht="15.75" customHeight="1"/>
    <row r="64" spans="1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5" type="noConversion"/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prod5_2017</vt:lpstr>
      <vt:lpstr>all</vt:lpstr>
      <vt:lpstr>calc</vt:lpstr>
      <vt:lpstr>deseasonalize</vt:lpstr>
      <vt:lpstr>MA</vt:lpstr>
      <vt:lpstr>ES</vt:lpstr>
      <vt:lpstr>naive</vt:lpstr>
      <vt:lpstr>prod5_2018</vt:lpstr>
      <vt:lpstr>prod5_2019</vt:lpstr>
      <vt:lpstr>prod5_2020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2020-04-17T23:24:09Z</dcterms:created>
  <dcterms:modified xsi:type="dcterms:W3CDTF">2020-04-19T03:10:30Z</dcterms:modified>
</cp:coreProperties>
</file>