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omments9.xml" ContentType="application/vnd.openxmlformats-officedocument.spreadsheetml.comments+xml"/>
  <Override PartName="/xl/drawings/drawing8.xml" ContentType="application/vnd.openxmlformats-officedocument.drawing+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Gilbert BC\Documents\Teletrabajo\Metodos 2022\material examen\Examen parcial II 2022\Respuestas\Version 2\"/>
    </mc:Choice>
  </mc:AlternateContent>
  <xr:revisionPtr revIDLastSave="0" documentId="13_ncr:1_{CA27F168-F56B-4C56-B7C9-1F2D2D4709F7}" xr6:coauthVersionLast="47" xr6:coauthVersionMax="47" xr10:uidLastSave="{00000000-0000-0000-0000-000000000000}"/>
  <bookViews>
    <workbookView xWindow="-120" yWindow="-120" windowWidth="20730" windowHeight="11040" tabRatio="769" xr2:uid="{F80FF2AB-870A-4405-B3C4-B85CCC4B310A}"/>
  </bookViews>
  <sheets>
    <sheet name="Instrucciones" sheetId="1" r:id="rId1"/>
    <sheet name="I Parte" sheetId="2" r:id="rId2"/>
    <sheet name="IIP,Preg1.a." sheetId="3" r:id="rId3"/>
    <sheet name="IIP,Preg1.b" sheetId="10" r:id="rId4"/>
    <sheet name="IIP,Preg1.c" sheetId="11" r:id="rId5"/>
    <sheet name="IIP,Preg1.d" sheetId="12" r:id="rId6"/>
    <sheet name="IIP,Preg1.e" sheetId="13" r:id="rId7"/>
    <sheet name="IIP,Preg1.f" sheetId="14" r:id="rId8"/>
    <sheet name="IIP.Preg2.a" sheetId="4" r:id="rId9"/>
    <sheet name="IIP.Preg2.b" sheetId="15" r:id="rId10"/>
    <sheet name="IIP.Preg3" sheetId="5" r:id="rId11"/>
    <sheet name="codigo de simulacion" sheetId="9"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5" i="13" l="1"/>
  <c r="D51" i="14"/>
  <c r="I14" i="14"/>
  <c r="I15" i="14"/>
  <c r="I16" i="14"/>
  <c r="I17" i="14"/>
  <c r="I20" i="14"/>
  <c r="I21" i="14"/>
  <c r="I22" i="14"/>
  <c r="I23" i="14"/>
  <c r="I24" i="14"/>
  <c r="I25" i="14"/>
  <c r="I28" i="14"/>
  <c r="I29" i="14"/>
  <c r="I30" i="14"/>
  <c r="I31" i="14"/>
  <c r="I32" i="14"/>
  <c r="I33" i="14"/>
  <c r="I36" i="14"/>
  <c r="I37" i="14"/>
  <c r="I38" i="14"/>
  <c r="I39" i="14"/>
  <c r="I40" i="14"/>
  <c r="I41" i="14"/>
  <c r="H14" i="14"/>
  <c r="H15" i="14"/>
  <c r="H16" i="14"/>
  <c r="H17" i="14"/>
  <c r="H18" i="14"/>
  <c r="I18" i="14" s="1"/>
  <c r="H19" i="14"/>
  <c r="I19" i="14" s="1"/>
  <c r="H20" i="14"/>
  <c r="H21" i="14"/>
  <c r="H22" i="14"/>
  <c r="H23" i="14"/>
  <c r="H24" i="14"/>
  <c r="H25" i="14"/>
  <c r="H26" i="14"/>
  <c r="I26" i="14" s="1"/>
  <c r="H27" i="14"/>
  <c r="I27" i="14" s="1"/>
  <c r="H28" i="14"/>
  <c r="H29" i="14"/>
  <c r="H30" i="14"/>
  <c r="H31" i="14"/>
  <c r="H32" i="14"/>
  <c r="H33" i="14"/>
  <c r="H34" i="14"/>
  <c r="I34" i="14" s="1"/>
  <c r="H35" i="14"/>
  <c r="I35" i="14" s="1"/>
  <c r="H36" i="14"/>
  <c r="H37" i="14"/>
  <c r="H38" i="14"/>
  <c r="H39" i="14"/>
  <c r="H40" i="14"/>
  <c r="H41" i="14"/>
  <c r="H42" i="14"/>
  <c r="I42" i="14" s="1"/>
  <c r="H13" i="14"/>
  <c r="I13" i="14" s="1"/>
  <c r="I43" i="14" s="1"/>
  <c r="D48" i="14" s="1"/>
  <c r="G48" i="14" s="1"/>
  <c r="C34" i="15"/>
  <c r="C33" i="15"/>
  <c r="C39" i="15" s="1"/>
  <c r="B31" i="4"/>
  <c r="B30" i="4"/>
  <c r="D30" i="4" s="1"/>
  <c r="E25" i="4"/>
  <c r="B25" i="4"/>
  <c r="B24"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J6" authorId="0" shapeId="0" xr:uid="{9E897708-CCB5-435C-90AC-8E51BA214DD7}">
      <text>
        <r>
          <rPr>
            <b/>
            <sz val="9"/>
            <color indexed="81"/>
            <rFont val="Tahoma"/>
            <family val="2"/>
          </rPr>
          <t>Gilbert BC:</t>
        </r>
        <r>
          <rPr>
            <sz val="9"/>
            <color indexed="81"/>
            <rFont val="Tahoma"/>
            <family val="2"/>
          </rPr>
          <t xml:space="preserve">
3 ptos.</t>
        </r>
      </text>
    </comment>
    <comment ref="F14" authorId="0" shapeId="0" xr:uid="{7D106AA9-0756-40FE-9FCF-BDBDCC668EF6}">
      <text>
        <r>
          <rPr>
            <b/>
            <sz val="9"/>
            <color indexed="81"/>
            <rFont val="Tahoma"/>
            <family val="2"/>
          </rPr>
          <t>Gilbert BC:</t>
        </r>
        <r>
          <rPr>
            <sz val="9"/>
            <color indexed="81"/>
            <rFont val="Tahoma"/>
            <family val="2"/>
          </rPr>
          <t xml:space="preserve">
3 ptos.</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G16" authorId="0" shapeId="0" xr:uid="{170C6E80-8960-4368-ABD9-D0DDBB62F6B2}">
      <text>
        <r>
          <rPr>
            <b/>
            <sz val="9"/>
            <color indexed="81"/>
            <rFont val="Tahoma"/>
            <family val="2"/>
          </rPr>
          <t>Gilbert BC:</t>
        </r>
        <r>
          <rPr>
            <sz val="9"/>
            <color indexed="81"/>
            <rFont val="Tahoma"/>
            <family val="2"/>
          </rPr>
          <t xml:space="preserve">
1.5 ptos.
Buen intento, pero generó variables sin correlación.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G27" authorId="0" shapeId="0" xr:uid="{03B4EC99-27A0-4C76-A271-46140F9B6F19}">
      <text>
        <r>
          <rPr>
            <b/>
            <sz val="9"/>
            <color indexed="81"/>
            <rFont val="Tahoma"/>
            <family val="2"/>
          </rPr>
          <t>Gilbert BC:</t>
        </r>
        <r>
          <rPr>
            <sz val="9"/>
            <color indexed="81"/>
            <rFont val="Tahoma"/>
            <family val="2"/>
          </rPr>
          <t xml:space="preserve">
2 ptos.
Tenía que hacer qqPlots o histogramas.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E17" authorId="0" shapeId="0" xr:uid="{C1BEF89A-AB43-485F-AF85-5FBF144C2976}">
      <text>
        <r>
          <rPr>
            <b/>
            <sz val="9"/>
            <color indexed="81"/>
            <rFont val="Tahoma"/>
            <family val="2"/>
          </rPr>
          <t>Gilbert BC:</t>
        </r>
        <r>
          <rPr>
            <sz val="9"/>
            <color indexed="81"/>
            <rFont val="Tahoma"/>
            <family val="2"/>
          </rPr>
          <t xml:space="preserve">
3 ptos.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G16" authorId="0" shapeId="0" xr:uid="{AA6C55BF-6EE2-4B99-9144-39B5C804B846}">
      <text>
        <r>
          <rPr>
            <b/>
            <sz val="9"/>
            <color indexed="81"/>
            <rFont val="Tahoma"/>
            <family val="2"/>
          </rPr>
          <t>Gilbert BC:</t>
        </r>
        <r>
          <rPr>
            <sz val="9"/>
            <color indexed="81"/>
            <rFont val="Tahoma"/>
            <family val="2"/>
          </rPr>
          <t xml:space="preserve">
4 ptos.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I12" authorId="0" shapeId="0" xr:uid="{A317ED34-7146-4EB2-A436-CFB7AE9DF426}">
      <text>
        <r>
          <rPr>
            <b/>
            <sz val="9"/>
            <color indexed="81"/>
            <rFont val="Tahoma"/>
            <family val="2"/>
          </rPr>
          <t>Gilbert BC:</t>
        </r>
        <r>
          <rPr>
            <sz val="9"/>
            <color indexed="81"/>
            <rFont val="Tahoma"/>
            <family val="2"/>
          </rPr>
          <t xml:space="preserve">
3 ptos.
Le pongo todos los puntos porque la respuesta inicial está correcta. 
El procedimiento con las diferencias que hizo al final está mal.</t>
        </r>
      </text>
    </comment>
    <comment ref="F15" authorId="0" shapeId="0" xr:uid="{8FCCFF94-8F67-4E5D-A046-A520049887AF}">
      <text>
        <r>
          <rPr>
            <b/>
            <sz val="9"/>
            <color indexed="81"/>
            <rFont val="Tahoma"/>
            <family val="2"/>
          </rPr>
          <t>Gilbert BC:</t>
        </r>
        <r>
          <rPr>
            <sz val="9"/>
            <color indexed="81"/>
            <rFont val="Tahoma"/>
            <family val="2"/>
          </rPr>
          <t xml:space="preserve">
El de Kendall.  El esta NO.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B27" authorId="0" shapeId="0" xr:uid="{75F9998C-A02E-4CA1-AE22-AADB0B8E002D}">
      <text>
        <r>
          <rPr>
            <b/>
            <sz val="9"/>
            <color indexed="81"/>
            <rFont val="Tahoma"/>
            <family val="2"/>
          </rPr>
          <t>Gilbert BC:</t>
        </r>
        <r>
          <rPr>
            <sz val="9"/>
            <color indexed="81"/>
            <rFont val="Tahoma"/>
            <family val="2"/>
          </rPr>
          <t xml:space="preserve">
5 ptos.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J11" authorId="0" shapeId="0" xr:uid="{50D152B8-EFB9-40B2-8F71-3D504F26D902}">
      <text>
        <r>
          <rPr>
            <b/>
            <sz val="9"/>
            <color indexed="81"/>
            <rFont val="Tahoma"/>
            <family val="2"/>
          </rPr>
          <t>Gilbert BC:</t>
        </r>
        <r>
          <rPr>
            <sz val="9"/>
            <color indexed="81"/>
            <rFont val="Tahoma"/>
            <family val="2"/>
          </rPr>
          <t xml:space="preserve">
4 ptos.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E32" authorId="0" shapeId="0" xr:uid="{046B4B72-33D7-44F2-A8CA-194B5B5838EE}">
      <text>
        <r>
          <rPr>
            <b/>
            <sz val="9"/>
            <color indexed="81"/>
            <rFont val="Tahoma"/>
            <family val="2"/>
          </rPr>
          <t>Gilbert BC:</t>
        </r>
        <r>
          <rPr>
            <sz val="9"/>
            <color indexed="81"/>
            <rFont val="Tahoma"/>
            <family val="2"/>
          </rPr>
          <t xml:space="preserve">
3.5 ptos.
"No hay suficiente evidencia estadística para….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Gilbert BC</author>
  </authors>
  <commentList>
    <comment ref="F40" authorId="0" shapeId="0" xr:uid="{304EB833-5E82-4159-9149-5F54E020740F}">
      <text>
        <r>
          <rPr>
            <b/>
            <sz val="9"/>
            <color indexed="81"/>
            <rFont val="Tahoma"/>
            <family val="2"/>
          </rPr>
          <t>Gilbert BC:</t>
        </r>
        <r>
          <rPr>
            <sz val="9"/>
            <color indexed="81"/>
            <rFont val="Tahoma"/>
            <family val="2"/>
          </rPr>
          <t xml:space="preserve">
3.5 ptos.
Debió escribir mejor la conclusión.</t>
        </r>
      </text>
    </comment>
  </commentList>
</comments>
</file>

<file path=xl/sharedStrings.xml><?xml version="1.0" encoding="utf-8"?>
<sst xmlns="http://schemas.openxmlformats.org/spreadsheetml/2006/main" count="184" uniqueCount="113">
  <si>
    <t xml:space="preserve">XS-2110 Métodos Estadísticos. </t>
  </si>
  <si>
    <t>I Semestre 2022.</t>
  </si>
  <si>
    <t>Prof Gilbert Brenes Camacho</t>
  </si>
  <si>
    <t>Nombre estudiante:</t>
  </si>
  <si>
    <t xml:space="preserve">Examen Parcial II. </t>
  </si>
  <si>
    <t>Instrucciones Generales:</t>
  </si>
  <si>
    <t xml:space="preserve">Pueden resolver el examen con cualquier tipo de herramienta para calcular (calculadora, Excel, R, tablas estadísticas).  Sin embargo, en las preguntas que requieren R, solo pueden usar dicho software. </t>
  </si>
  <si>
    <t>Idealmente me tienen que enviar un único archivo (Hoja de cálculo de Excel ) con todas las respuestas del examen.  Pueden tomar fotos a los cálculos “a mano” y pegarlos en las hojas de Excel.  Ese documento de Excel se envía al email gilbert.brenes.camacho@gmail.com.</t>
  </si>
  <si>
    <t>Al nombre del documento le agregan el nombre de ustedes.  Por ejemplo, Gilbert Brenes EXAMEN PARCIAL 2.xls.</t>
  </si>
  <si>
    <r>
      <t xml:space="preserve">Si tuvieran problemas de acceso a email, </t>
    </r>
    <r>
      <rPr>
        <b/>
        <u/>
        <sz val="11"/>
        <color theme="1"/>
        <rFont val="Times New Roman"/>
        <family val="1"/>
      </rPr>
      <t>en casos excepcionales</t>
    </r>
    <r>
      <rPr>
        <sz val="11"/>
        <color theme="1"/>
        <rFont val="Times New Roman"/>
        <family val="1"/>
      </rPr>
      <t xml:space="preserve">, pueden enviarme el archivo a mi cuenta de Whatsapp (8882-7727).  Independientemente de ese envío, me tienen que enviar el archivo nuevamente a la cuenta de Gmail para mi control. </t>
    </r>
  </si>
  <si>
    <t xml:space="preserve">Debido a que el examen se realiza en condiciones virtuales, el examen es “a libro abierto”.  Pueden utilizar el material dado en clase.  Inclusive, pueden copiar y pegar las fórmulas que aparecen en el material elaborado por mí.  </t>
  </si>
  <si>
    <r>
      <t xml:space="preserve">Existen </t>
    </r>
    <r>
      <rPr>
        <b/>
        <u/>
        <sz val="11"/>
        <color theme="1"/>
        <rFont val="Times New Roman"/>
        <family val="1"/>
      </rPr>
      <t>varias versiones</t>
    </r>
    <r>
      <rPr>
        <sz val="11"/>
        <color theme="1"/>
        <rFont val="Times New Roman"/>
        <family val="1"/>
      </rPr>
      <t xml:space="preserve"> de examen, así que, por favor, no copien.</t>
    </r>
  </si>
  <si>
    <r>
      <t>I Parte.  Ejercicios de respuesta corta.</t>
    </r>
    <r>
      <rPr>
        <sz val="11"/>
        <color theme="1"/>
        <rFont val="Times New Roman"/>
        <family val="1"/>
      </rPr>
      <t xml:space="preserve">  Conteste en menos de 5 renglones, si es posible.</t>
    </r>
  </si>
  <si>
    <r>
      <t>1.</t>
    </r>
    <r>
      <rPr>
        <sz val="7"/>
        <color theme="1"/>
        <rFont val="Times New Roman"/>
        <family val="1"/>
      </rPr>
      <t xml:space="preserve">       </t>
    </r>
    <r>
      <rPr>
        <sz val="11"/>
        <color theme="1"/>
        <rFont val="Times New Roman"/>
        <family val="1"/>
      </rPr>
      <t>Explique por qué el coeficiente de contingencia tiene un máximo menor a uno.  En otras palabras, por qué nunca puede llegar a ser exactamente igual a uno. (3 pts)</t>
    </r>
  </si>
  <si>
    <r>
      <t>2.</t>
    </r>
    <r>
      <rPr>
        <sz val="7"/>
        <color theme="1"/>
        <rFont val="Times New Roman"/>
        <family val="1"/>
      </rPr>
      <t xml:space="preserve">       </t>
    </r>
    <r>
      <rPr>
        <sz val="11"/>
        <color theme="1"/>
        <rFont val="Times New Roman"/>
        <family val="1"/>
      </rPr>
      <t>Usando la fórmula del G</t>
    </r>
    <r>
      <rPr>
        <vertAlign val="superscript"/>
        <sz val="11"/>
        <color theme="1"/>
        <rFont val="Times New Roman"/>
        <family val="1"/>
      </rPr>
      <t>2</t>
    </r>
    <r>
      <rPr>
        <sz val="11"/>
        <color theme="1"/>
        <rFont val="Times New Roman"/>
        <family val="1"/>
      </rPr>
      <t xml:space="preserve"> de la prueba de razón de verosimilitudes para independencia en una tabla de contingencia 2X2, explique cómo se puede obtener un valor de G</t>
    </r>
    <r>
      <rPr>
        <vertAlign val="superscript"/>
        <sz val="11"/>
        <color theme="1"/>
        <rFont val="Times New Roman"/>
        <family val="1"/>
      </rPr>
      <t>2</t>
    </r>
    <r>
      <rPr>
        <sz val="11"/>
        <color theme="1"/>
        <rFont val="Times New Roman"/>
        <family val="1"/>
      </rPr>
      <t>=0 (3 ptos.)</t>
    </r>
  </si>
  <si>
    <t xml:space="preserve">1. (Basado en Lynn, 2002).  Se le da el archivo restaurant.Rdata.  Este archivo contiene datos de 30 restaurantes de una cadena en EEUU, suministrados por el Gerente operativo.  </t>
  </si>
  <si>
    <t>Un investigador está analizando qué predice la rotación de personal en estos restaurantes, pues se sabe que es alta.  La rotación de personal está en la variable cambio.emp y está dada en puntos porcentuales</t>
  </si>
  <si>
    <t xml:space="preserve"> (cambio porcentual con respecto de la contratación al inicio del año).  El archivo cuenta con otras variables: id (identificador), ventas (anuales, en dólares), </t>
  </si>
  <si>
    <t xml:space="preserve">calific.serv (Puntaje de calificación de servicios por evaluadores secretos, en puntos porcentuales), y propina (porcentaje promedio de propina sobre la cuenta final, en puntos porcentuales).  </t>
  </si>
  <si>
    <t>Con estos datos, haga los siguiente análisis:</t>
  </si>
  <si>
    <t xml:space="preserve">e. Con las funciones predeterminadas de R y refiriéndose a la medida de asociación escogida en el inciso anterior, con un 5% de significancia, pruebe la hipótesis de que en la población la rotación de personal </t>
  </si>
  <si>
    <t xml:space="preserve">solo tiene que mostrar el resultado, pero tiene que aparecer la tabla completa con los cálculos “manuales” de la r de Spearman (4 ptos). </t>
  </si>
  <si>
    <t xml:space="preserve">2. Los aumentos en el precio de la gasolina tienen a muchos costarricenses preocupados porque tienen que limitar el uso de sus vehículos.  Suponga que un dueño de una encuestadora tiene una muestra maestra </t>
  </si>
  <si>
    <t>de personas a las que llama cada 3 meses.  Una submuestra de 200 personas tiene vehículo.  Suponga que en febrero, le preguntó a cada persona si evitaron usar el carro durante el fin de semana</t>
  </si>
  <si>
    <t xml:space="preserve"> para ahorrar gasolina.  En mayo de este año vuelve a hacer esta pregunta.  Se desea analizar si hubo algún cambio en la proporción de personas que evitaron usar el carro durante el fin de semana </t>
  </si>
  <si>
    <t xml:space="preserve">entre febrero y mayo.  Los datos se dan abajo en una tabla.  Con base en dichas preguntas, conteste las siguientes preguntas:  </t>
  </si>
  <si>
    <t>Cuadro 1.  Muestra de 100 estudiantes: Cantidad que aprobó el primer y el segundo examen</t>
  </si>
  <si>
    <t xml:space="preserve"> de trigonometría. </t>
  </si>
  <si>
    <t>Evitó sacar el carro</t>
  </si>
  <si>
    <t>Evitó sacar el carro en fin de semana en mayo</t>
  </si>
  <si>
    <t>En fin de semana en febrero</t>
  </si>
  <si>
    <t>Sí</t>
  </si>
  <si>
    <t>No</t>
  </si>
  <si>
    <t>Total</t>
  </si>
  <si>
    <t>a. Al 5% de significancia, contraste la hipótesis nula usando la prueba de McNemar, realizando el procedimiento “manualmente” en Excel (Presente todos los pasos).  (4 ptos.)</t>
  </si>
  <si>
    <t>b. Al 5% de significancia, contraste la hipótesis nula usando la prueba de signos, realizando el procedimiento “manualmente” en Excel (Presente todos los pasos) (4 ptos).</t>
  </si>
  <si>
    <t xml:space="preserve">H0: µ1=µ2 (que es equivalente a H0: µ1-µ2=0) en una muestra pareada, las dos técnicas no paramétricas son la prueba de Wilcoxon y la prueba de signos.  </t>
  </si>
  <si>
    <t xml:space="preserve">para los contrastes de Wilcoxon y de signos, con la H0: µ1=µ2, H1: µ1≠µ2 y H1*: µ1-µ2=0.5 (La H1* está implícita en los parámetros de la simulación).  </t>
  </si>
  <si>
    <t>Como pista, cuando cree las dos variables, redondéelas a dos decimales</t>
  </si>
  <si>
    <t>b. Repita el mismo procedimiento con los mismos parámetros de la simulación, pero con tamaño de muestra igual a 100.</t>
  </si>
  <si>
    <t>c. Llene el cuadro que se encuentra abajo y describa las diferencias en potencia entre ambas pruebas. (4 ptos).</t>
  </si>
  <si>
    <t>Cuadro 2.  Probabilidades de rechazar la hipótesis nula de H0: Tao=0, entre dos variables independientes simuladas, por tamaño de muestra, según tipo de distribución. (1000 repeticiones)</t>
  </si>
  <si>
    <t>Tamaño de muestra</t>
  </si>
  <si>
    <t>Wilcoxon</t>
  </si>
  <si>
    <t>Signos</t>
  </si>
  <si>
    <t xml:space="preserve">En los diseños para muestras pareadas se supone que la medición 1 (primera variable) tiene un cierto grado de correlación con la medición 2.  Adicionalmente, para contrastar la hipótesis nula de </t>
  </si>
  <si>
    <t xml:space="preserve">3.  (Tiene que pegar el código de la simulación en la hoja de Excel que se llama código). </t>
  </si>
  <si>
    <t>El puntaje total del examen son 40 puntos.</t>
  </si>
  <si>
    <r>
      <t xml:space="preserve">a. En ciclos de 5000 corridas, genere 2 variables de tamaño 15 con distribución normal con media µ1=5 y µ2=5.5, </t>
    </r>
    <r>
      <rPr>
        <sz val="11"/>
        <color theme="1"/>
        <rFont val="Symbol"/>
        <family val="1"/>
        <charset val="2"/>
      </rPr>
      <t>s</t>
    </r>
    <r>
      <rPr>
        <sz val="11"/>
        <color theme="1"/>
        <rFont val="Times New Roman"/>
        <family val="1"/>
      </rPr>
      <t>1=1,</t>
    </r>
    <r>
      <rPr>
        <sz val="11"/>
        <color theme="1"/>
        <rFont val="Symbol"/>
        <family val="1"/>
        <charset val="2"/>
      </rPr>
      <t>s</t>
    </r>
    <r>
      <rPr>
        <sz val="11"/>
        <color theme="1"/>
        <rFont val="Times New Roman"/>
        <family val="1"/>
      </rPr>
      <t xml:space="preserve">=2, y covarianza=0.5, al 5% de significancia, y calcule la potencia de la prueba </t>
    </r>
  </si>
  <si>
    <t>a. Con gráficos, analice si se puede considerar que las variables de rotación de personal y calificación del servicio tienen una distribución normal.  Justifique su respuesta (4 ptos.)</t>
  </si>
  <si>
    <t>b. Explore la forma de la asociación entre estas dos variables (rotación y calificación del servicio) con un gráfico de dispersión.  Describa dicho gráfico (3 ptos.)</t>
  </si>
  <si>
    <t>c. Con las funciones predeterminadas de R, calcule el coeficiente de correlación de Pearson y la tao de Kendall entre las variables de rotación de personal y calificación del servicio.  Interprete los dos resultados (4 ptos.)</t>
  </si>
  <si>
    <t>d. Con base en los incisos a y b, diga cuál es la medida de asociación correcta para interpretar la asociación entre estas dos variables (rotación y calificación del servicio).  Justifique su respuesta (3 ptos.)</t>
  </si>
  <si>
    <t>y la calificación del servicio No están asociadas.  Tiene que escribir todas las partes correspondientes a una prueba de hipótesis (5 ptos.)</t>
  </si>
  <si>
    <t xml:space="preserve">f. Extraiga los datos de estas dos variables desde R, copiélas y péguelas en Excel.  Calcule “a pie” (con Excel) la r de Spearman entre la rotación de personal y la calificación del servicio.  No tiene que interpretar, </t>
  </si>
  <si>
    <t>cambio emp</t>
  </si>
  <si>
    <t>se calcula chi cuadrado tabular=</t>
  </si>
  <si>
    <t>alfa=</t>
  </si>
  <si>
    <t>1-alfa=</t>
  </si>
  <si>
    <t>los pares discordantes tienen que ser mayores o iguales a 20</t>
  </si>
  <si>
    <t>en efecto se cumple</t>
  </si>
  <si>
    <t>chi cuadrado calculado=</t>
  </si>
  <si>
    <t>(o_12-o_21)^2/(o_12-o_21)</t>
  </si>
  <si>
    <t xml:space="preserve">    =</t>
  </si>
  <si>
    <t>Zona de no rechazo</t>
  </si>
  <si>
    <t>zona de rech</t>
  </si>
  <si>
    <t>H0: Pantes=Pdespues</t>
  </si>
  <si>
    <t>H1: Pantes dif Pdespues</t>
  </si>
  <si>
    <t>no se rechaza la hipotesis de que los costarricenses evitaran usar el vehiculo en fin de semana de febrero y el fin de semana de mayo</t>
  </si>
  <si>
    <t>antes</t>
  </si>
  <si>
    <t>despues</t>
  </si>
  <si>
    <t>diferencias</t>
  </si>
  <si>
    <t>frecuencia</t>
  </si>
  <si>
    <t xml:space="preserve">SI </t>
  </si>
  <si>
    <t>SI</t>
  </si>
  <si>
    <t>NO</t>
  </si>
  <si>
    <t>r+=</t>
  </si>
  <si>
    <t>r-=</t>
  </si>
  <si>
    <t>p value =</t>
  </si>
  <si>
    <t>2*P(R&lt;= min(r+,r-)|n=29, P=0,5)</t>
  </si>
  <si>
    <t>2*P(R&lt;= 14|n=29, P=0,5)</t>
  </si>
  <si>
    <t>como p value mayor a alfa, no se rechaza la hipotesis de que las personas limitaran el uso de su vehiculos los fines de semana de febrero y marzo</t>
  </si>
  <si>
    <t>como se muestran en esos graficos para analizar normalidad los datos deben de seguir una linea de tendencia como la anaranjada por poner un ejemplo, pero como vemos hay valores que se alejan mucho de los datos agrupados, y eso hace que la normalidad no se logre cumplir</t>
  </si>
  <si>
    <t>En ese grafico podemos notar que la gran mayoria de los puntos se encuentran cerca, tan solo hay 3 puntos que se alejan completamente del resto de valores, en ese caso al trasar una linea de tendecia esta no va a tender ser una recta si no un poco curva</t>
  </si>
  <si>
    <t>En el caso de el coeficiente de correlacion de pearson:</t>
  </si>
  <si>
    <t>La correlacion es moderada y negativa, es decir, a medida que aumenta la calificacion del servicio disminuye la rotacion del personal</t>
  </si>
  <si>
    <t>En el caso de la tau de kendall:</t>
  </si>
  <si>
    <t>La correlacion es baja y negativa, es decir, a medida que aumenta la calificacion del servicio disminuye la rotacion del personal</t>
  </si>
  <si>
    <t>Con base a los incisos anteriores vemos que el coeficiente de correlacion de pearson no es una buena opcion para calcular la corelacion entre las variables, ya que no sumple conn el supuesto de normalidad, en este caso es mas conveniente usar la tao de kendall o eta</t>
  </si>
  <si>
    <t>Para comprobar que no se cumple el supuesto de normalidad se puede verificar con shapiro y vemos que en efecto no se cumple porque el p value tiende a cero</t>
  </si>
  <si>
    <t>calif serv</t>
  </si>
  <si>
    <t>rango x</t>
  </si>
  <si>
    <t>rango x*</t>
  </si>
  <si>
    <t>rango y</t>
  </si>
  <si>
    <t>rango y*</t>
  </si>
  <si>
    <t>d1</t>
  </si>
  <si>
    <t>d1^2</t>
  </si>
  <si>
    <t>como en este caso no tenemos empates para calcular r de spearman seria</t>
  </si>
  <si>
    <t>numerador</t>
  </si>
  <si>
    <t>denominador</t>
  </si>
  <si>
    <t>rs=</t>
  </si>
  <si>
    <t>comprobacion en R:</t>
  </si>
  <si>
    <t>Porque sabemos que cuando tenemos un mismo valor en el numerador y denomidador la "proporcion seria 1" (basandonos en la formula en como se calcula), en el caso de el coeficiente de contingencia para que eso ocurra la muestra tiene que ser igual a cero, y por razones un poco obvias si deseamos realizar una investigacion y recolectar una muestra esta nunca va a ser igual a cero</t>
  </si>
  <si>
    <t>H0: t=0</t>
  </si>
  <si>
    <t>H1: t dif 0</t>
  </si>
  <si>
    <t>z tabular=</t>
  </si>
  <si>
    <t>tau=</t>
  </si>
  <si>
    <t>el valor de g2 = 0 se puede obtener, si en el caso de calcular las frecuencias esperadas el ln(1)=ln(obs/esp) es cero es decir que tanto los valores esperados como los observados sean iguales</t>
  </si>
  <si>
    <t>como el p value menor a alfa se rechaza la hipotesis de que las variables cambio emp y calificacion del servicio estan no asociadas</t>
  </si>
  <si>
    <t>descripcion: no sé profe jajaja lastimosamente no se ni como sacar la de signos :'(</t>
  </si>
  <si>
    <t>Puntos:</t>
  </si>
  <si>
    <t>Nota:</t>
  </si>
  <si>
    <t>Nota con curva (base 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</si>
</sst>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theme="1"/>
      <name val="Times New Roman"/>
      <family val="1"/>
    </font>
    <font>
      <sz val="11"/>
      <color theme="1"/>
      <name val="Times New Roman"/>
      <family val="1"/>
    </font>
    <font>
      <b/>
      <sz val="11"/>
      <color theme="1"/>
      <name val="Times New Roman"/>
      <family val="1"/>
    </font>
    <font>
      <b/>
      <u/>
      <sz val="11"/>
      <color theme="1"/>
      <name val="Times New Roman"/>
      <family val="1"/>
    </font>
    <font>
      <sz val="7"/>
      <color theme="1"/>
      <name val="Times New Roman"/>
      <family val="1"/>
    </font>
    <font>
      <vertAlign val="superscript"/>
      <sz val="11"/>
      <color theme="1"/>
      <name val="Times New Roman"/>
      <family val="1"/>
    </font>
    <font>
      <sz val="11"/>
      <color theme="1"/>
      <name val="Symbol"/>
      <family val="1"/>
      <charset val="2"/>
    </font>
    <font>
      <b/>
      <sz val="11"/>
      <color rgb="FF000000"/>
      <name val="Cambria"/>
      <family val="1"/>
    </font>
    <font>
      <sz val="11"/>
      <color rgb="FF000000"/>
      <name val="Cambria"/>
      <family val="1"/>
    </font>
    <font>
      <b/>
      <sz val="11"/>
      <color rgb="FF000000"/>
      <name val="Times New Roman"/>
      <family val="1"/>
    </font>
    <font>
      <sz val="11"/>
      <color rgb="FF000000"/>
      <name val="Times New Roman"/>
      <family val="1"/>
    </font>
    <font>
      <sz val="7"/>
      <color rgb="FF000000"/>
      <name val="Segoe UI"/>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rgb="FFEFD3D2"/>
        <bgColor indexed="64"/>
      </patternFill>
    </fill>
    <fill>
      <patternFill patternType="solid">
        <fgColor rgb="FFFFCCCC"/>
        <bgColor indexed="64"/>
      </patternFill>
    </fill>
    <fill>
      <patternFill patternType="solid">
        <fgColor rgb="FFFFFFFF"/>
        <bgColor indexed="64"/>
      </patternFill>
    </fill>
    <fill>
      <patternFill patternType="solid">
        <fgColor rgb="FFFFFF00"/>
        <bgColor indexed="64"/>
      </patternFill>
    </fill>
    <fill>
      <patternFill patternType="solid">
        <fgColor theme="5" tint="0.39997558519241921"/>
        <bgColor indexed="64"/>
      </patternFill>
    </fill>
  </fills>
  <borders count="9">
    <border>
      <left/>
      <right/>
      <top/>
      <bottom/>
      <diagonal/>
    </border>
    <border>
      <left/>
      <right/>
      <top style="thick">
        <color rgb="FFC0504D"/>
      </top>
      <bottom/>
      <diagonal/>
    </border>
    <border>
      <left/>
      <right/>
      <top style="thick">
        <color rgb="FFC0504D"/>
      </top>
      <bottom style="medium">
        <color indexed="64"/>
      </bottom>
      <diagonal/>
    </border>
    <border>
      <left/>
      <right/>
      <top/>
      <bottom style="medium">
        <color rgb="FFC0504D"/>
      </bottom>
      <diagonal/>
    </border>
    <border>
      <left/>
      <right/>
      <top style="medium">
        <color indexed="64"/>
      </top>
      <bottom style="medium">
        <color rgb="FFC0504D"/>
      </bottom>
      <diagonal/>
    </border>
    <border>
      <left/>
      <right/>
      <top style="thick">
        <color rgb="FF008000"/>
      </top>
      <bottom style="medium">
        <color indexed="64"/>
      </bottom>
      <diagonal/>
    </border>
    <border>
      <left/>
      <right/>
      <top/>
      <bottom style="thick">
        <color rgb="FF008000"/>
      </bottom>
      <diagonal/>
    </border>
    <border>
      <left/>
      <right style="medium">
        <color rgb="FFD6DADC"/>
      </right>
      <top/>
      <bottom style="medium">
        <color rgb="FFD6DADC"/>
      </bottom>
      <diagonal/>
    </border>
    <border>
      <left/>
      <right/>
      <top/>
      <bottom style="thin">
        <color indexed="64"/>
      </bottom>
      <diagonal/>
    </border>
  </borders>
  <cellStyleXfs count="1">
    <xf numFmtId="0" fontId="0" fillId="0" borderId="0"/>
  </cellStyleXfs>
  <cellXfs count="30">
    <xf numFmtId="0" fontId="0" fillId="0" borderId="0" xfId="0"/>
    <xf numFmtId="0" fontId="2" fillId="0" borderId="0" xfId="0" applyFont="1" applyAlignment="1">
      <alignment vertical="center"/>
    </xf>
    <xf numFmtId="0" fontId="3" fillId="0" borderId="0" xfId="0" applyFont="1" applyAlignment="1">
      <alignment horizontal="center" vertical="center"/>
    </xf>
    <xf numFmtId="0" fontId="2" fillId="0" borderId="0" xfId="0" applyFont="1" applyAlignment="1">
      <alignment horizontal="left" vertical="center" indent="1"/>
    </xf>
    <xf numFmtId="0" fontId="2" fillId="0" borderId="0" xfId="0" applyFont="1"/>
    <xf numFmtId="0" fontId="3" fillId="0" borderId="0" xfId="0" applyFont="1" applyAlignment="1">
      <alignment vertical="center"/>
    </xf>
    <xf numFmtId="0" fontId="2" fillId="0" borderId="0" xfId="0" applyFont="1" applyAlignment="1">
      <alignment horizontal="left" vertical="center" indent="5"/>
    </xf>
    <xf numFmtId="0" fontId="2" fillId="0" borderId="0" xfId="0" applyFont="1" applyAlignment="1">
      <alignment horizontal="left" vertical="center" indent="2"/>
    </xf>
    <xf numFmtId="0" fontId="8" fillId="0" borderId="1" xfId="0" applyFont="1" applyBorder="1" applyAlignment="1">
      <alignment vertical="center" wrapText="1"/>
    </xf>
    <xf numFmtId="0" fontId="8" fillId="0" borderId="3" xfId="0" applyFont="1" applyBorder="1" applyAlignment="1">
      <alignment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1" fillId="0" borderId="0" xfId="0" applyFont="1" applyAlignment="1">
      <alignment vertical="center" wrapText="1"/>
    </xf>
    <xf numFmtId="0" fontId="10" fillId="2" borderId="0" xfId="0" applyFont="1" applyFill="1" applyAlignment="1">
      <alignment vertical="center" wrapText="1"/>
    </xf>
    <xf numFmtId="0" fontId="11" fillId="2" borderId="0" xfId="0" applyFont="1" applyFill="1" applyAlignment="1">
      <alignment horizontal="center" vertical="center" wrapText="1"/>
    </xf>
    <xf numFmtId="0" fontId="10" fillId="0" borderId="0" xfId="0" applyFont="1" applyAlignment="1">
      <alignment vertical="center" wrapText="1"/>
    </xf>
    <xf numFmtId="0" fontId="11" fillId="0" borderId="0" xfId="0" applyFont="1" applyAlignment="1">
      <alignment horizontal="center" vertical="center" wrapText="1"/>
    </xf>
    <xf numFmtId="0" fontId="2"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0" fillId="3" borderId="3" xfId="0" applyFont="1" applyFill="1" applyBorder="1" applyAlignment="1">
      <alignment vertical="center" wrapText="1"/>
    </xf>
    <xf numFmtId="0" fontId="10" fillId="3" borderId="3" xfId="0" applyFont="1" applyFill="1" applyBorder="1" applyAlignment="1">
      <alignment horizontal="center" vertical="center" wrapText="1"/>
    </xf>
    <xf numFmtId="0" fontId="12" fillId="4" borderId="7" xfId="0" applyFont="1" applyFill="1" applyBorder="1" applyAlignment="1">
      <alignment vertical="center"/>
    </xf>
    <xf numFmtId="0" fontId="0" fillId="0" borderId="8" xfId="0" applyBorder="1"/>
    <xf numFmtId="0" fontId="0" fillId="5" borderId="0" xfId="0" applyFill="1"/>
    <xf numFmtId="0" fontId="0" fillId="6" borderId="0" xfId="0" applyFill="1"/>
    <xf numFmtId="0" fontId="0" fillId="5" borderId="0" xfId="0" applyFill="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9"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228600</xdr:colOff>
      <xdr:row>8</xdr:row>
      <xdr:rowOff>68580</xdr:rowOff>
    </xdr:from>
    <xdr:to>
      <xdr:col>3</xdr:col>
      <xdr:colOff>505130</xdr:colOff>
      <xdr:row>25</xdr:row>
      <xdr:rowOff>38428</xdr:rowOff>
    </xdr:to>
    <xdr:pic>
      <xdr:nvPicPr>
        <xdr:cNvPr id="2" name="Imagen 1">
          <a:extLst>
            <a:ext uri="{FF2B5EF4-FFF2-40B4-BE49-F238E27FC236}">
              <a16:creationId xmlns:a16="http://schemas.microsoft.com/office/drawing/2014/main" id="{56BD527B-E0C7-462D-9AFF-396E590C4822}"/>
            </a:ext>
          </a:extLst>
        </xdr:cNvPr>
        <xdr:cNvPicPr>
          <a:picLocks noChangeAspect="1"/>
        </xdr:cNvPicPr>
      </xdr:nvPicPr>
      <xdr:blipFill>
        <a:blip xmlns:r="http://schemas.openxmlformats.org/officeDocument/2006/relationships" r:embed="rId1"/>
        <a:stretch>
          <a:fillRect/>
        </a:stretch>
      </xdr:blipFill>
      <xdr:spPr>
        <a:xfrm>
          <a:off x="228600" y="1531620"/>
          <a:ext cx="3438830" cy="3078808"/>
        </a:xfrm>
        <a:prstGeom prst="rect">
          <a:avLst/>
        </a:prstGeom>
      </xdr:spPr>
    </xdr:pic>
    <xdr:clientData/>
  </xdr:twoCellAnchor>
  <xdr:twoCellAnchor editAs="oneCell">
    <xdr:from>
      <xdr:col>3</xdr:col>
      <xdr:colOff>666646</xdr:colOff>
      <xdr:row>9</xdr:row>
      <xdr:rowOff>129540</xdr:rowOff>
    </xdr:from>
    <xdr:to>
      <xdr:col>7</xdr:col>
      <xdr:colOff>739551</xdr:colOff>
      <xdr:row>23</xdr:row>
      <xdr:rowOff>68898</xdr:rowOff>
    </xdr:to>
    <xdr:pic>
      <xdr:nvPicPr>
        <xdr:cNvPr id="3" name="Imagen 2">
          <a:extLst>
            <a:ext uri="{FF2B5EF4-FFF2-40B4-BE49-F238E27FC236}">
              <a16:creationId xmlns:a16="http://schemas.microsoft.com/office/drawing/2014/main" id="{D7A3D86B-CD33-49D8-9731-F28C403286E2}"/>
            </a:ext>
          </a:extLst>
        </xdr:cNvPr>
        <xdr:cNvPicPr>
          <a:picLocks noChangeAspect="1"/>
        </xdr:cNvPicPr>
      </xdr:nvPicPr>
      <xdr:blipFill>
        <a:blip xmlns:r="http://schemas.openxmlformats.org/officeDocument/2006/relationships" r:embed="rId2"/>
        <a:stretch>
          <a:fillRect/>
        </a:stretch>
      </xdr:blipFill>
      <xdr:spPr>
        <a:xfrm>
          <a:off x="3828946" y="1775460"/>
          <a:ext cx="3242825" cy="2499678"/>
        </a:xfrm>
        <a:prstGeom prst="rect">
          <a:avLst/>
        </a:prstGeom>
      </xdr:spPr>
    </xdr:pic>
    <xdr:clientData/>
  </xdr:twoCellAnchor>
  <xdr:twoCellAnchor editAs="oneCell">
    <xdr:from>
      <xdr:col>8</xdr:col>
      <xdr:colOff>297180</xdr:colOff>
      <xdr:row>10</xdr:row>
      <xdr:rowOff>45720</xdr:rowOff>
    </xdr:from>
    <xdr:to>
      <xdr:col>12</xdr:col>
      <xdr:colOff>366041</xdr:colOff>
      <xdr:row>23</xdr:row>
      <xdr:rowOff>45926</xdr:rowOff>
    </xdr:to>
    <xdr:pic>
      <xdr:nvPicPr>
        <xdr:cNvPr id="4" name="Imagen 3">
          <a:extLst>
            <a:ext uri="{FF2B5EF4-FFF2-40B4-BE49-F238E27FC236}">
              <a16:creationId xmlns:a16="http://schemas.microsoft.com/office/drawing/2014/main" id="{A6B02D55-C12B-4A15-9323-8A2F4F9DC392}"/>
            </a:ext>
          </a:extLst>
        </xdr:cNvPr>
        <xdr:cNvPicPr>
          <a:picLocks noChangeAspect="1"/>
        </xdr:cNvPicPr>
      </xdr:nvPicPr>
      <xdr:blipFill>
        <a:blip xmlns:r="http://schemas.openxmlformats.org/officeDocument/2006/relationships" r:embed="rId3"/>
        <a:stretch>
          <a:fillRect/>
        </a:stretch>
      </xdr:blipFill>
      <xdr:spPr>
        <a:xfrm>
          <a:off x="7421880" y="1874520"/>
          <a:ext cx="3238781" cy="23776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266082</xdr:colOff>
      <xdr:row>9</xdr:row>
      <xdr:rowOff>60960</xdr:rowOff>
    </xdr:from>
    <xdr:to>
      <xdr:col>3</xdr:col>
      <xdr:colOff>50045</xdr:colOff>
      <xdr:row>21</xdr:row>
      <xdr:rowOff>137478</xdr:rowOff>
    </xdr:to>
    <xdr:pic>
      <xdr:nvPicPr>
        <xdr:cNvPr id="2" name="Imagen 1">
          <a:extLst>
            <a:ext uri="{FF2B5EF4-FFF2-40B4-BE49-F238E27FC236}">
              <a16:creationId xmlns:a16="http://schemas.microsoft.com/office/drawing/2014/main" id="{1C5E10A6-DF41-49C6-9FB7-1413CD33C3C8}"/>
            </a:ext>
          </a:extLst>
        </xdr:cNvPr>
        <xdr:cNvPicPr>
          <a:picLocks noChangeAspect="1"/>
        </xdr:cNvPicPr>
      </xdr:nvPicPr>
      <xdr:blipFill>
        <a:blip xmlns:r="http://schemas.openxmlformats.org/officeDocument/2006/relationships" r:embed="rId1"/>
        <a:stretch>
          <a:fillRect/>
        </a:stretch>
      </xdr:blipFill>
      <xdr:spPr>
        <a:xfrm>
          <a:off x="266082" y="1706880"/>
          <a:ext cx="2946263" cy="227107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4</xdr:col>
      <xdr:colOff>640478</xdr:colOff>
      <xdr:row>18</xdr:row>
      <xdr:rowOff>91591</xdr:rowOff>
    </xdr:to>
    <xdr:pic>
      <xdr:nvPicPr>
        <xdr:cNvPr id="3" name="Imagen 2">
          <a:extLst>
            <a:ext uri="{FF2B5EF4-FFF2-40B4-BE49-F238E27FC236}">
              <a16:creationId xmlns:a16="http://schemas.microsoft.com/office/drawing/2014/main" id="{C3C5A183-1D77-48DC-96F5-1B70D411185A}"/>
            </a:ext>
          </a:extLst>
        </xdr:cNvPr>
        <xdr:cNvPicPr>
          <a:picLocks noChangeAspect="1"/>
        </xdr:cNvPicPr>
      </xdr:nvPicPr>
      <xdr:blipFill>
        <a:blip xmlns:r="http://schemas.openxmlformats.org/officeDocument/2006/relationships" r:embed="rId1"/>
        <a:stretch>
          <a:fillRect/>
        </a:stretch>
      </xdr:blipFill>
      <xdr:spPr>
        <a:xfrm>
          <a:off x="0" y="1645920"/>
          <a:ext cx="4595258" cy="1737511"/>
        </a:xfrm>
        <a:prstGeom prst="rect">
          <a:avLst/>
        </a:prstGeom>
      </xdr:spPr>
    </xdr:pic>
    <xdr:clientData/>
  </xdr:twoCellAnchor>
  <xdr:twoCellAnchor editAs="oneCell">
    <xdr:from>
      <xdr:col>0</xdr:col>
      <xdr:colOff>0</xdr:colOff>
      <xdr:row>22</xdr:row>
      <xdr:rowOff>0</xdr:rowOff>
    </xdr:from>
    <xdr:to>
      <xdr:col>4</xdr:col>
      <xdr:colOff>625237</xdr:colOff>
      <xdr:row>29</xdr:row>
      <xdr:rowOff>22973</xdr:rowOff>
    </xdr:to>
    <xdr:pic>
      <xdr:nvPicPr>
        <xdr:cNvPr id="4" name="Imagen 3">
          <a:extLst>
            <a:ext uri="{FF2B5EF4-FFF2-40B4-BE49-F238E27FC236}">
              <a16:creationId xmlns:a16="http://schemas.microsoft.com/office/drawing/2014/main" id="{D69A2936-433B-4F01-86AB-1AD7EE028D22}"/>
            </a:ext>
          </a:extLst>
        </xdr:cNvPr>
        <xdr:cNvPicPr>
          <a:picLocks noChangeAspect="1"/>
        </xdr:cNvPicPr>
      </xdr:nvPicPr>
      <xdr:blipFill>
        <a:blip xmlns:r="http://schemas.openxmlformats.org/officeDocument/2006/relationships" r:embed="rId2"/>
        <a:stretch>
          <a:fillRect/>
        </a:stretch>
      </xdr:blipFill>
      <xdr:spPr>
        <a:xfrm>
          <a:off x="0" y="4023360"/>
          <a:ext cx="4580017" cy="13031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91440</xdr:colOff>
      <xdr:row>18</xdr:row>
      <xdr:rowOff>7620</xdr:rowOff>
    </xdr:from>
    <xdr:to>
      <xdr:col>2</xdr:col>
      <xdr:colOff>259300</xdr:colOff>
      <xdr:row>23</xdr:row>
      <xdr:rowOff>30561</xdr:rowOff>
    </xdr:to>
    <xdr:pic>
      <xdr:nvPicPr>
        <xdr:cNvPr id="2" name="Imagen 1">
          <a:extLst>
            <a:ext uri="{FF2B5EF4-FFF2-40B4-BE49-F238E27FC236}">
              <a16:creationId xmlns:a16="http://schemas.microsoft.com/office/drawing/2014/main" id="{BE25879E-E7B4-49B6-AB92-711AAFFCBB2A}"/>
            </a:ext>
          </a:extLst>
        </xdr:cNvPr>
        <xdr:cNvPicPr>
          <a:picLocks noChangeAspect="1"/>
        </xdr:cNvPicPr>
      </xdr:nvPicPr>
      <xdr:blipFill>
        <a:blip xmlns:r="http://schemas.openxmlformats.org/officeDocument/2006/relationships" r:embed="rId1"/>
        <a:stretch>
          <a:fillRect/>
        </a:stretch>
      </xdr:blipFill>
      <xdr:spPr>
        <a:xfrm>
          <a:off x="91440" y="3299460"/>
          <a:ext cx="2537680" cy="9373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38100</xdr:colOff>
      <xdr:row>15</xdr:row>
      <xdr:rowOff>106680</xdr:rowOff>
    </xdr:from>
    <xdr:to>
      <xdr:col>6</xdr:col>
      <xdr:colOff>648096</xdr:colOff>
      <xdr:row>23</xdr:row>
      <xdr:rowOff>175393</xdr:rowOff>
    </xdr:to>
    <xdr:pic>
      <xdr:nvPicPr>
        <xdr:cNvPr id="2" name="Imagen 1">
          <a:extLst>
            <a:ext uri="{FF2B5EF4-FFF2-40B4-BE49-F238E27FC236}">
              <a16:creationId xmlns:a16="http://schemas.microsoft.com/office/drawing/2014/main" id="{0579285A-54C5-4066-BDCE-43E6E5F32CC5}"/>
            </a:ext>
          </a:extLst>
        </xdr:cNvPr>
        <xdr:cNvPicPr>
          <a:picLocks noChangeAspect="1"/>
        </xdr:cNvPicPr>
      </xdr:nvPicPr>
      <xdr:blipFill>
        <a:blip xmlns:r="http://schemas.openxmlformats.org/officeDocument/2006/relationships" r:embed="rId1"/>
        <a:stretch>
          <a:fillRect/>
        </a:stretch>
      </xdr:blipFill>
      <xdr:spPr>
        <a:xfrm>
          <a:off x="1615440" y="2849880"/>
          <a:ext cx="4572396" cy="153175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106680</xdr:colOff>
      <xdr:row>45</xdr:row>
      <xdr:rowOff>114300</xdr:rowOff>
    </xdr:from>
    <xdr:to>
      <xdr:col>2</xdr:col>
      <xdr:colOff>205817</xdr:colOff>
      <xdr:row>48</xdr:row>
      <xdr:rowOff>38</xdr:rowOff>
    </xdr:to>
    <xdr:pic>
      <xdr:nvPicPr>
        <xdr:cNvPr id="2" name="Imagen 1">
          <a:extLst>
            <a:ext uri="{FF2B5EF4-FFF2-40B4-BE49-F238E27FC236}">
              <a16:creationId xmlns:a16="http://schemas.microsoft.com/office/drawing/2014/main" id="{315B8271-C654-45D1-9853-6241C6027BD6}"/>
            </a:ext>
          </a:extLst>
        </xdr:cNvPr>
        <xdr:cNvPicPr>
          <a:picLocks noChangeAspect="1"/>
        </xdr:cNvPicPr>
      </xdr:nvPicPr>
      <xdr:blipFill>
        <a:blip xmlns:r="http://schemas.openxmlformats.org/officeDocument/2006/relationships" r:embed="rId1"/>
        <a:stretch>
          <a:fillRect/>
        </a:stretch>
      </xdr:blipFill>
      <xdr:spPr>
        <a:xfrm>
          <a:off x="1684020" y="8351520"/>
          <a:ext cx="891617" cy="434378"/>
        </a:xfrm>
        <a:prstGeom prst="rect">
          <a:avLst/>
        </a:prstGeom>
      </xdr:spPr>
    </xdr:pic>
    <xdr:clientData/>
  </xdr:twoCellAnchor>
  <xdr:twoCellAnchor editAs="oneCell">
    <xdr:from>
      <xdr:col>1</xdr:col>
      <xdr:colOff>106680</xdr:colOff>
      <xdr:row>53</xdr:row>
      <xdr:rowOff>99060</xdr:rowOff>
    </xdr:from>
    <xdr:to>
      <xdr:col>6</xdr:col>
      <xdr:colOff>716676</xdr:colOff>
      <xdr:row>60</xdr:row>
      <xdr:rowOff>114412</xdr:rowOff>
    </xdr:to>
    <xdr:pic>
      <xdr:nvPicPr>
        <xdr:cNvPr id="3" name="Imagen 2">
          <a:extLst>
            <a:ext uri="{FF2B5EF4-FFF2-40B4-BE49-F238E27FC236}">
              <a16:creationId xmlns:a16="http://schemas.microsoft.com/office/drawing/2014/main" id="{70964014-E238-4802-B14A-77E56288A093}"/>
            </a:ext>
          </a:extLst>
        </xdr:cNvPr>
        <xdr:cNvPicPr>
          <a:picLocks noChangeAspect="1"/>
        </xdr:cNvPicPr>
      </xdr:nvPicPr>
      <xdr:blipFill>
        <a:blip xmlns:r="http://schemas.openxmlformats.org/officeDocument/2006/relationships" r:embed="rId2"/>
        <a:stretch>
          <a:fillRect/>
        </a:stretch>
      </xdr:blipFill>
      <xdr:spPr>
        <a:xfrm>
          <a:off x="1684020" y="9799320"/>
          <a:ext cx="4572396" cy="129551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99060</xdr:colOff>
      <xdr:row>25</xdr:row>
      <xdr:rowOff>30480</xdr:rowOff>
    </xdr:from>
    <xdr:to>
      <xdr:col>0</xdr:col>
      <xdr:colOff>1661378</xdr:colOff>
      <xdr:row>27</xdr:row>
      <xdr:rowOff>169615</xdr:rowOff>
    </xdr:to>
    <xdr:pic>
      <xdr:nvPicPr>
        <xdr:cNvPr id="2" name="Imagen 1">
          <a:extLst>
            <a:ext uri="{FF2B5EF4-FFF2-40B4-BE49-F238E27FC236}">
              <a16:creationId xmlns:a16="http://schemas.microsoft.com/office/drawing/2014/main" id="{0237832F-31D1-4D77-AC5A-731F20B05AD8}"/>
            </a:ext>
          </a:extLst>
        </xdr:cNvPr>
        <xdr:cNvPicPr>
          <a:picLocks noChangeAspect="1"/>
        </xdr:cNvPicPr>
      </xdr:nvPicPr>
      <xdr:blipFill>
        <a:blip xmlns:r="http://schemas.openxmlformats.org/officeDocument/2006/relationships" r:embed="rId1"/>
        <a:stretch>
          <a:fillRect/>
        </a:stretch>
      </xdr:blipFill>
      <xdr:spPr>
        <a:xfrm>
          <a:off x="99060" y="5105400"/>
          <a:ext cx="1562318" cy="50489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19</xdr:row>
      <xdr:rowOff>0</xdr:rowOff>
    </xdr:from>
    <xdr:to>
      <xdr:col>4</xdr:col>
      <xdr:colOff>587137</xdr:colOff>
      <xdr:row>29</xdr:row>
      <xdr:rowOff>152572</xdr:rowOff>
    </xdr:to>
    <xdr:pic>
      <xdr:nvPicPr>
        <xdr:cNvPr id="2" name="Imagen 1">
          <a:extLst>
            <a:ext uri="{FF2B5EF4-FFF2-40B4-BE49-F238E27FC236}">
              <a16:creationId xmlns:a16="http://schemas.microsoft.com/office/drawing/2014/main" id="{D19C9A27-220B-4001-B8F0-28A298A62B26}"/>
            </a:ext>
          </a:extLst>
        </xdr:cNvPr>
        <xdr:cNvPicPr>
          <a:picLocks noChangeAspect="1"/>
        </xdr:cNvPicPr>
      </xdr:nvPicPr>
      <xdr:blipFill>
        <a:blip xmlns:r="http://schemas.openxmlformats.org/officeDocument/2006/relationships" r:embed="rId1"/>
        <a:stretch>
          <a:fillRect/>
        </a:stretch>
      </xdr:blipFill>
      <xdr:spPr>
        <a:xfrm>
          <a:off x="0" y="3512820"/>
          <a:ext cx="4580017" cy="198137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gilbert.brenes.camacho@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E85F9-E147-4556-A73C-79BBE1BAAFE0}">
  <dimension ref="A1:H13"/>
  <sheetViews>
    <sheetView tabSelected="1" workbookViewId="0">
      <selection activeCell="H6" sqref="H6"/>
    </sheetView>
  </sheetViews>
  <sheetFormatPr baseColWidth="10" defaultRowHeight="15" x14ac:dyDescent="0.25"/>
  <cols>
    <col min="1" max="1" width="55.7109375" customWidth="1"/>
  </cols>
  <sheetData>
    <row r="1" spans="1:8" x14ac:dyDescent="0.25">
      <c r="A1" s="1" t="s">
        <v>0</v>
      </c>
      <c r="F1" s="1" t="s">
        <v>1</v>
      </c>
    </row>
    <row r="2" spans="1:8" x14ac:dyDescent="0.25">
      <c r="A2" s="1" t="s">
        <v>2</v>
      </c>
      <c r="F2" s="1" t="s">
        <v>3</v>
      </c>
    </row>
    <row r="3" spans="1:8" x14ac:dyDescent="0.25">
      <c r="A3" s="1"/>
    </row>
    <row r="4" spans="1:8" x14ac:dyDescent="0.25">
      <c r="A4" s="2" t="s">
        <v>4</v>
      </c>
      <c r="C4" t="s">
        <v>110</v>
      </c>
      <c r="D4">
        <v>35.5</v>
      </c>
    </row>
    <row r="5" spans="1:8" x14ac:dyDescent="0.25">
      <c r="A5" s="1"/>
      <c r="C5" t="s">
        <v>111</v>
      </c>
      <c r="D5">
        <v>89</v>
      </c>
      <c r="F5" t="s">
        <v>112</v>
      </c>
      <c r="H5">
        <v>93</v>
      </c>
    </row>
    <row r="6" spans="1:8" x14ac:dyDescent="0.25">
      <c r="A6" s="1" t="s">
        <v>5</v>
      </c>
    </row>
    <row r="7" spans="1:8" x14ac:dyDescent="0.25">
      <c r="A7" s="3" t="s">
        <v>6</v>
      </c>
    </row>
    <row r="8" spans="1:8" x14ac:dyDescent="0.25">
      <c r="A8" s="3" t="s">
        <v>7</v>
      </c>
    </row>
    <row r="9" spans="1:8" x14ac:dyDescent="0.25">
      <c r="A9" s="3" t="s">
        <v>8</v>
      </c>
    </row>
    <row r="10" spans="1:8" x14ac:dyDescent="0.25">
      <c r="A10" s="3" t="s">
        <v>9</v>
      </c>
    </row>
    <row r="11" spans="1:8" x14ac:dyDescent="0.25">
      <c r="A11" s="3" t="s">
        <v>10</v>
      </c>
    </row>
    <row r="12" spans="1:8" x14ac:dyDescent="0.25">
      <c r="A12" s="3" t="s">
        <v>11</v>
      </c>
    </row>
    <row r="13" spans="1:8" x14ac:dyDescent="0.25">
      <c r="A13" s="3" t="s">
        <v>47</v>
      </c>
    </row>
  </sheetData>
  <hyperlinks>
    <hyperlink ref="A8" r:id="rId1" display="mailto:gilbert.brenes.camacho@gmail.com" xr:uid="{A82B4793-1268-43DF-BE51-EA54588B57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5C76E-C3D9-4438-ABEC-72A05C00B26A}">
  <sheetPr>
    <tabColor rgb="FFFFFF00"/>
  </sheetPr>
  <dimension ref="A2:G41"/>
  <sheetViews>
    <sheetView topLeftCell="A17" zoomScale="76" workbookViewId="0">
      <selection activeCell="F40" sqref="F40"/>
    </sheetView>
  </sheetViews>
  <sheetFormatPr baseColWidth="10" defaultRowHeight="15" x14ac:dyDescent="0.25"/>
  <cols>
    <col min="1" max="1" width="23.42578125" customWidth="1"/>
  </cols>
  <sheetData>
    <row r="2" spans="1:5" x14ac:dyDescent="0.25">
      <c r="A2" s="4" t="s">
        <v>22</v>
      </c>
    </row>
    <row r="3" spans="1:5" x14ac:dyDescent="0.25">
      <c r="A3" s="4" t="s">
        <v>23</v>
      </c>
    </row>
    <row r="4" spans="1:5" x14ac:dyDescent="0.25">
      <c r="A4" s="4" t="s">
        <v>24</v>
      </c>
    </row>
    <row r="5" spans="1:5" x14ac:dyDescent="0.25">
      <c r="A5" s="4" t="s">
        <v>25</v>
      </c>
    </row>
    <row r="7" spans="1:5" x14ac:dyDescent="0.25">
      <c r="A7" s="1" t="s">
        <v>26</v>
      </c>
    </row>
    <row r="8" spans="1:5" ht="15.75" thickBot="1" x14ac:dyDescent="0.3">
      <c r="A8" s="1" t="s">
        <v>27</v>
      </c>
    </row>
    <row r="9" spans="1:5" ht="16.5" thickTop="1" thickBot="1" x14ac:dyDescent="0.3">
      <c r="A9" s="8" t="s">
        <v>28</v>
      </c>
      <c r="B9" s="29" t="s">
        <v>29</v>
      </c>
      <c r="C9" s="29"/>
      <c r="D9" s="29"/>
      <c r="E9" s="29"/>
    </row>
    <row r="10" spans="1:5" ht="29.25" thickBot="1" x14ac:dyDescent="0.3">
      <c r="A10" s="9" t="s">
        <v>30</v>
      </c>
      <c r="B10" s="10" t="s">
        <v>31</v>
      </c>
      <c r="C10" s="11" t="s">
        <v>32</v>
      </c>
      <c r="D10" s="10" t="s">
        <v>33</v>
      </c>
      <c r="E10" s="12"/>
    </row>
    <row r="11" spans="1:5" ht="15.75" x14ac:dyDescent="0.25">
      <c r="A11" s="13" t="s">
        <v>31</v>
      </c>
      <c r="B11" s="14">
        <v>33</v>
      </c>
      <c r="C11" s="14">
        <v>14</v>
      </c>
      <c r="D11" s="14">
        <v>47</v>
      </c>
      <c r="E11" s="12"/>
    </row>
    <row r="12" spans="1:5" ht="15.75" x14ac:dyDescent="0.25">
      <c r="A12" s="15" t="s">
        <v>32</v>
      </c>
      <c r="B12" s="16">
        <v>15</v>
      </c>
      <c r="C12" s="16">
        <v>145</v>
      </c>
      <c r="D12" s="16">
        <v>160</v>
      </c>
      <c r="E12" s="12"/>
    </row>
    <row r="13" spans="1:5" ht="16.5" thickBot="1" x14ac:dyDescent="0.3">
      <c r="A13" s="19" t="s">
        <v>33</v>
      </c>
      <c r="B13" s="20">
        <v>48</v>
      </c>
      <c r="C13" s="20">
        <v>159</v>
      </c>
      <c r="D13" s="20">
        <v>200</v>
      </c>
      <c r="E13" s="12"/>
    </row>
    <row r="14" spans="1:5" x14ac:dyDescent="0.25">
      <c r="A14" s="1"/>
    </row>
    <row r="16" spans="1:5" x14ac:dyDescent="0.25">
      <c r="A16" s="7" t="s">
        <v>35</v>
      </c>
    </row>
    <row r="17" spans="1:7" ht="15.75" thickBot="1" x14ac:dyDescent="0.3"/>
    <row r="18" spans="1:7" ht="16.5" thickTop="1" thickBot="1" x14ac:dyDescent="0.3">
      <c r="A18" s="8" t="s">
        <v>28</v>
      </c>
      <c r="B18" s="29" t="s">
        <v>29</v>
      </c>
      <c r="C18" s="29"/>
      <c r="D18" s="29"/>
      <c r="E18" s="29"/>
    </row>
    <row r="19" spans="1:7" ht="29.25" thickBot="1" x14ac:dyDescent="0.3">
      <c r="A19" s="9" t="s">
        <v>30</v>
      </c>
      <c r="B19" s="10" t="s">
        <v>31</v>
      </c>
      <c r="C19" s="11" t="s">
        <v>32</v>
      </c>
      <c r="D19" s="10" t="s">
        <v>33</v>
      </c>
      <c r="E19" s="12"/>
    </row>
    <row r="20" spans="1:7" ht="15.75" x14ac:dyDescent="0.25">
      <c r="A20" s="13" t="s">
        <v>31</v>
      </c>
      <c r="B20" s="14">
        <v>33</v>
      </c>
      <c r="C20" s="14">
        <v>14</v>
      </c>
      <c r="D20" s="14">
        <v>47</v>
      </c>
      <c r="E20" s="12"/>
    </row>
    <row r="21" spans="1:7" ht="15.75" x14ac:dyDescent="0.25">
      <c r="A21" s="15" t="s">
        <v>32</v>
      </c>
      <c r="B21" s="16">
        <v>15</v>
      </c>
      <c r="C21" s="16">
        <v>145</v>
      </c>
      <c r="D21" s="16">
        <v>160</v>
      </c>
      <c r="E21" s="12"/>
    </row>
    <row r="22" spans="1:7" ht="16.5" thickBot="1" x14ac:dyDescent="0.3">
      <c r="A22" s="19" t="s">
        <v>33</v>
      </c>
      <c r="B22" s="20">
        <v>48</v>
      </c>
      <c r="C22" s="20">
        <v>159</v>
      </c>
      <c r="D22" s="20">
        <v>200</v>
      </c>
      <c r="E22" s="12"/>
    </row>
    <row r="25" spans="1:7" x14ac:dyDescent="0.25">
      <c r="B25" s="26" t="s">
        <v>69</v>
      </c>
      <c r="C25" s="26" t="s">
        <v>70</v>
      </c>
      <c r="D25" s="26" t="s">
        <v>69</v>
      </c>
      <c r="E25" s="26" t="s">
        <v>70</v>
      </c>
      <c r="F25" s="26" t="s">
        <v>71</v>
      </c>
      <c r="G25" s="26" t="s">
        <v>72</v>
      </c>
    </row>
    <row r="26" spans="1:7" x14ac:dyDescent="0.25">
      <c r="B26" s="26" t="s">
        <v>73</v>
      </c>
      <c r="C26" s="26" t="s">
        <v>74</v>
      </c>
      <c r="D26" s="26">
        <v>1</v>
      </c>
      <c r="E26" s="26">
        <v>1</v>
      </c>
      <c r="F26" s="26">
        <v>0</v>
      </c>
      <c r="G26" s="26">
        <v>33</v>
      </c>
    </row>
    <row r="27" spans="1:7" x14ac:dyDescent="0.25">
      <c r="B27" s="26" t="s">
        <v>73</v>
      </c>
      <c r="C27" s="26" t="s">
        <v>75</v>
      </c>
      <c r="D27" s="26">
        <v>1</v>
      </c>
      <c r="E27" s="26">
        <v>0</v>
      </c>
      <c r="F27" s="26">
        <v>1</v>
      </c>
      <c r="G27" s="26">
        <v>14</v>
      </c>
    </row>
    <row r="28" spans="1:7" x14ac:dyDescent="0.25">
      <c r="B28" s="26" t="s">
        <v>75</v>
      </c>
      <c r="C28" s="26" t="s">
        <v>74</v>
      </c>
      <c r="D28" s="26">
        <v>0</v>
      </c>
      <c r="E28" s="26">
        <v>1</v>
      </c>
      <c r="F28" s="26">
        <v>-1</v>
      </c>
      <c r="G28" s="26">
        <v>15</v>
      </c>
    </row>
    <row r="29" spans="1:7" x14ac:dyDescent="0.25">
      <c r="B29" s="26" t="s">
        <v>75</v>
      </c>
      <c r="C29" s="26" t="s">
        <v>75</v>
      </c>
      <c r="D29" s="26">
        <v>0</v>
      </c>
      <c r="E29" s="26">
        <v>0</v>
      </c>
      <c r="F29" s="26">
        <v>0</v>
      </c>
      <c r="G29" s="26">
        <v>145</v>
      </c>
    </row>
    <row r="33" spans="2:6" x14ac:dyDescent="0.25">
      <c r="B33" t="s">
        <v>76</v>
      </c>
      <c r="C33">
        <f>+G27</f>
        <v>14</v>
      </c>
    </row>
    <row r="34" spans="2:6" x14ac:dyDescent="0.25">
      <c r="B34" t="s">
        <v>77</v>
      </c>
      <c r="C34">
        <f>+G28</f>
        <v>15</v>
      </c>
    </row>
    <row r="37" spans="2:6" x14ac:dyDescent="0.25">
      <c r="B37" t="s">
        <v>78</v>
      </c>
      <c r="C37" t="s">
        <v>79</v>
      </c>
    </row>
    <row r="38" spans="2:6" x14ac:dyDescent="0.25">
      <c r="B38" t="s">
        <v>78</v>
      </c>
      <c r="C38" t="s">
        <v>80</v>
      </c>
    </row>
    <row r="39" spans="2:6" x14ac:dyDescent="0.25">
      <c r="B39" t="s">
        <v>78</v>
      </c>
      <c r="C39">
        <f>2*_xlfn.BINOM.DIST(C33,29,0.5,TRUE)</f>
        <v>0.99999999999999956</v>
      </c>
    </row>
    <row r="40" spans="2:6" x14ac:dyDescent="0.25"/>
    <row r="41" spans="2:6" x14ac:dyDescent="0.25">
      <c r="B41" t="s">
        <v>81</v>
      </c>
    </row>
  </sheetData>
  <mergeCells count="2">
    <mergeCell ref="B9:E9"/>
    <mergeCell ref="B18:E18"/>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30718-DE2A-46AE-8E31-D691282B2FC7}">
  <dimension ref="A2:G33"/>
  <sheetViews>
    <sheetView topLeftCell="A10" workbookViewId="0">
      <selection activeCell="G16" sqref="G16"/>
    </sheetView>
  </sheetViews>
  <sheetFormatPr baseColWidth="10" defaultRowHeight="15" x14ac:dyDescent="0.25"/>
  <cols>
    <col min="1" max="1" width="23.5703125" customWidth="1"/>
  </cols>
  <sheetData>
    <row r="2" spans="1:7" x14ac:dyDescent="0.25">
      <c r="A2" s="3" t="s">
        <v>46</v>
      </c>
    </row>
    <row r="3" spans="1:7" x14ac:dyDescent="0.25">
      <c r="A3" s="3" t="s">
        <v>45</v>
      </c>
    </row>
    <row r="4" spans="1:7" x14ac:dyDescent="0.25">
      <c r="A4" s="3" t="s">
        <v>36</v>
      </c>
    </row>
    <row r="6" spans="1:7" x14ac:dyDescent="0.25">
      <c r="A6" s="7" t="s">
        <v>48</v>
      </c>
    </row>
    <row r="7" spans="1:7" x14ac:dyDescent="0.25">
      <c r="A7" s="7" t="s">
        <v>37</v>
      </c>
    </row>
    <row r="8" spans="1:7" x14ac:dyDescent="0.25">
      <c r="A8" s="7" t="s">
        <v>38</v>
      </c>
    </row>
    <row r="9" spans="1:7" x14ac:dyDescent="0.25">
      <c r="A9" s="7"/>
    </row>
    <row r="10" spans="1:7" x14ac:dyDescent="0.25">
      <c r="A10" s="7" t="s">
        <v>39</v>
      </c>
    </row>
    <row r="12" spans="1:7" x14ac:dyDescent="0.25">
      <c r="A12" s="7" t="s">
        <v>40</v>
      </c>
    </row>
    <row r="14" spans="1:7" x14ac:dyDescent="0.25">
      <c r="A14" s="6" t="s">
        <v>41</v>
      </c>
    </row>
    <row r="15" spans="1:7" ht="15.75" thickBot="1" x14ac:dyDescent="0.3">
      <c r="A15" s="6"/>
    </row>
    <row r="16" spans="1:7" ht="16.5" thickTop="1" thickBot="1" x14ac:dyDescent="0.3">
      <c r="A16" s="17" t="s">
        <v>42</v>
      </c>
      <c r="B16" s="17" t="s">
        <v>43</v>
      </c>
      <c r="C16" s="17" t="s">
        <v>44</v>
      </c>
    </row>
    <row r="17" spans="1:3" x14ac:dyDescent="0.25">
      <c r="A17" s="16">
        <v>15</v>
      </c>
      <c r="B17" s="16">
        <v>0.13100000000000001</v>
      </c>
      <c r="C17" s="16"/>
    </row>
    <row r="18" spans="1:3" ht="15.75" thickBot="1" x14ac:dyDescent="0.3">
      <c r="A18" s="18">
        <v>100</v>
      </c>
      <c r="B18" s="18">
        <v>0.56520000000000004</v>
      </c>
      <c r="C18" s="18"/>
    </row>
    <row r="19" spans="1:3" ht="15.75" thickTop="1" x14ac:dyDescent="0.25"/>
    <row r="33" spans="2:2" x14ac:dyDescent="0.25">
      <c r="B33" t="s">
        <v>109</v>
      </c>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167ED-2077-414D-8821-30B670A04B8A}">
  <dimension ref="A1"/>
  <sheetViews>
    <sheetView workbookViewId="0"/>
  </sheetViews>
  <sheetFormatPr baseColWidth="10" defaultRowHeight="15" x14ac:dyDescent="0.25"/>
  <cols>
    <col min="1" max="1" width="171.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0AFDC-5833-4578-B939-3D284E147ACC}">
  <dimension ref="A1:J17"/>
  <sheetViews>
    <sheetView topLeftCell="B1" workbookViewId="0">
      <selection activeCell="F14" sqref="F14"/>
    </sheetView>
  </sheetViews>
  <sheetFormatPr baseColWidth="10" defaultRowHeight="15" x14ac:dyDescent="0.25"/>
  <cols>
    <col min="1" max="1" width="23.140625" customWidth="1"/>
  </cols>
  <sheetData>
    <row r="1" spans="1:10" x14ac:dyDescent="0.25">
      <c r="A1" s="5" t="s">
        <v>12</v>
      </c>
    </row>
    <row r="2" spans="1:10" x14ac:dyDescent="0.25">
      <c r="A2" s="1"/>
    </row>
    <row r="3" spans="1:10" x14ac:dyDescent="0.25">
      <c r="A3" s="6" t="s">
        <v>13</v>
      </c>
    </row>
    <row r="4" spans="1:10" ht="14.45" customHeight="1" x14ac:dyDescent="0.25">
      <c r="A4" s="6"/>
      <c r="B4" s="27" t="s">
        <v>102</v>
      </c>
      <c r="C4" s="27"/>
      <c r="D4" s="27"/>
      <c r="E4" s="27"/>
      <c r="F4" s="27"/>
      <c r="G4" s="27"/>
      <c r="H4" s="27"/>
      <c r="I4" s="27"/>
    </row>
    <row r="5" spans="1:10" x14ac:dyDescent="0.25">
      <c r="A5" s="6"/>
      <c r="B5" s="27"/>
      <c r="C5" s="27"/>
      <c r="D5" s="27"/>
      <c r="E5" s="27"/>
      <c r="F5" s="27"/>
      <c r="G5" s="27"/>
      <c r="H5" s="27"/>
      <c r="I5" s="27"/>
    </row>
    <row r="6" spans="1:10" x14ac:dyDescent="0.25">
      <c r="A6" s="6"/>
      <c r="B6" s="27"/>
      <c r="C6" s="27"/>
      <c r="D6" s="27"/>
      <c r="E6" s="27"/>
      <c r="F6" s="27"/>
      <c r="G6" s="27"/>
      <c r="H6" s="27"/>
      <c r="I6" s="27"/>
    </row>
    <row r="7" spans="1:10" x14ac:dyDescent="0.25">
      <c r="A7" s="6"/>
      <c r="B7" s="27"/>
      <c r="C7" s="27"/>
      <c r="D7" s="27"/>
      <c r="E7" s="27"/>
      <c r="F7" s="27"/>
      <c r="G7" s="27"/>
      <c r="H7" s="27"/>
      <c r="I7" s="27"/>
    </row>
    <row r="8" spans="1:10" x14ac:dyDescent="0.25">
      <c r="A8" s="6"/>
    </row>
    <row r="9" spans="1:10" x14ac:dyDescent="0.25">
      <c r="A9" s="6"/>
    </row>
    <row r="10" spans="1:10" ht="18" x14ac:dyDescent="0.25">
      <c r="A10" s="6" t="s">
        <v>14</v>
      </c>
    </row>
    <row r="11" spans="1:10" x14ac:dyDescent="0.25">
      <c r="A11" s="6"/>
    </row>
    <row r="12" spans="1:10" x14ac:dyDescent="0.25">
      <c r="A12" s="6"/>
      <c r="B12" s="27" t="s">
        <v>107</v>
      </c>
      <c r="C12" s="27"/>
      <c r="D12" s="27"/>
      <c r="E12" s="27"/>
      <c r="F12" s="27"/>
      <c r="G12" s="27"/>
      <c r="H12" s="27"/>
      <c r="I12" s="27"/>
    </row>
    <row r="13" spans="1:10" x14ac:dyDescent="0.25">
      <c r="A13" s="6"/>
      <c r="B13" s="27"/>
      <c r="C13" s="27"/>
      <c r="D13" s="27"/>
      <c r="E13" s="27"/>
      <c r="F13" s="27"/>
      <c r="G13" s="27"/>
      <c r="H13" s="27"/>
      <c r="I13" s="27"/>
    </row>
    <row r="14" spans="1:10" x14ac:dyDescent="0.25">
      <c r="A14" s="6"/>
    </row>
    <row r="15" spans="1:10" x14ac:dyDescent="0.25">
      <c r="A15" s="6"/>
    </row>
    <row r="16" spans="1:10" x14ac:dyDescent="0.25">
      <c r="A16" s="6"/>
    </row>
    <row r="17" spans="1:1" x14ac:dyDescent="0.25">
      <c r="A17" s="6"/>
    </row>
  </sheetData>
  <mergeCells count="2">
    <mergeCell ref="B4:I7"/>
    <mergeCell ref="B12:I13"/>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65C39-4824-49DF-940D-48E62FC970D2}">
  <dimension ref="A2:J30"/>
  <sheetViews>
    <sheetView topLeftCell="A10" workbookViewId="0">
      <selection activeCell="G27" sqref="G27"/>
    </sheetView>
  </sheetViews>
  <sheetFormatPr baseColWidth="10" defaultRowHeight="15" x14ac:dyDescent="0.25"/>
  <cols>
    <col min="1" max="1" width="23" customWidth="1"/>
  </cols>
  <sheetData>
    <row r="2" spans="1:1" x14ac:dyDescent="0.25">
      <c r="A2" s="3" t="s">
        <v>15</v>
      </c>
    </row>
    <row r="3" spans="1:1" x14ac:dyDescent="0.25">
      <c r="A3" s="3" t="s">
        <v>16</v>
      </c>
    </row>
    <row r="4" spans="1:1" x14ac:dyDescent="0.25">
      <c r="A4" s="3" t="s">
        <v>17</v>
      </c>
    </row>
    <row r="5" spans="1:1" x14ac:dyDescent="0.25">
      <c r="A5" s="3" t="s">
        <v>18</v>
      </c>
    </row>
    <row r="6" spans="1:1" x14ac:dyDescent="0.25">
      <c r="A6" s="3" t="s">
        <v>19</v>
      </c>
    </row>
    <row r="8" spans="1:1" x14ac:dyDescent="0.25">
      <c r="A8" s="7" t="s">
        <v>49</v>
      </c>
    </row>
    <row r="27" spans="1:10" x14ac:dyDescent="0.25"/>
    <row r="28" spans="1:10" x14ac:dyDescent="0.25">
      <c r="A28" s="28" t="s">
        <v>82</v>
      </c>
      <c r="B28" s="28"/>
      <c r="C28" s="28"/>
      <c r="D28" s="28"/>
      <c r="E28" s="28"/>
      <c r="F28" s="28"/>
      <c r="G28" s="28"/>
      <c r="H28" s="28"/>
      <c r="I28" s="28"/>
      <c r="J28" s="28"/>
    </row>
    <row r="29" spans="1:10" x14ac:dyDescent="0.25">
      <c r="A29" s="28"/>
      <c r="B29" s="28"/>
      <c r="C29" s="28"/>
      <c r="D29" s="28"/>
      <c r="E29" s="28"/>
      <c r="F29" s="28"/>
      <c r="G29" s="28"/>
      <c r="H29" s="28"/>
      <c r="I29" s="28"/>
      <c r="J29" s="28"/>
    </row>
    <row r="30" spans="1:10" x14ac:dyDescent="0.25">
      <c r="A30" s="28"/>
      <c r="B30" s="28"/>
      <c r="C30" s="28"/>
      <c r="D30" s="28"/>
      <c r="E30" s="28"/>
      <c r="F30" s="28"/>
      <c r="G30" s="28"/>
      <c r="H30" s="28"/>
      <c r="I30" s="28"/>
      <c r="J30" s="28"/>
    </row>
  </sheetData>
  <mergeCells count="1">
    <mergeCell ref="A28:J30"/>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941C0-7060-4510-A8E3-D485F7A46207}">
  <dimension ref="A2:H17"/>
  <sheetViews>
    <sheetView workbookViewId="0">
      <selection activeCell="E17" sqref="E17"/>
    </sheetView>
  </sheetViews>
  <sheetFormatPr baseColWidth="10" defaultRowHeight="15" x14ac:dyDescent="0.25"/>
  <cols>
    <col min="1" max="1" width="23" customWidth="1"/>
  </cols>
  <sheetData>
    <row r="2" spans="1:8" x14ac:dyDescent="0.25">
      <c r="A2" s="3" t="s">
        <v>15</v>
      </c>
    </row>
    <row r="3" spans="1:8" x14ac:dyDescent="0.25">
      <c r="A3" s="3" t="s">
        <v>16</v>
      </c>
    </row>
    <row r="4" spans="1:8" x14ac:dyDescent="0.25">
      <c r="A4" s="3" t="s">
        <v>17</v>
      </c>
    </row>
    <row r="5" spans="1:8" x14ac:dyDescent="0.25">
      <c r="A5" s="3" t="s">
        <v>18</v>
      </c>
    </row>
    <row r="6" spans="1:8" x14ac:dyDescent="0.25">
      <c r="A6" s="3" t="s">
        <v>19</v>
      </c>
    </row>
    <row r="8" spans="1:8" x14ac:dyDescent="0.25">
      <c r="A8" s="7" t="s">
        <v>50</v>
      </c>
    </row>
    <row r="11" spans="1:8" x14ac:dyDescent="0.25">
      <c r="E11" s="27" t="s">
        <v>83</v>
      </c>
      <c r="F11" s="27"/>
      <c r="G11" s="27"/>
      <c r="H11" s="27"/>
    </row>
    <row r="12" spans="1:8" x14ac:dyDescent="0.25">
      <c r="E12" s="27"/>
      <c r="F12" s="27"/>
      <c r="G12" s="27"/>
      <c r="H12" s="27"/>
    </row>
    <row r="13" spans="1:8" x14ac:dyDescent="0.25">
      <c r="E13" s="27"/>
      <c r="F13" s="27"/>
      <c r="G13" s="27"/>
      <c r="H13" s="27"/>
    </row>
    <row r="14" spans="1:8" x14ac:dyDescent="0.25">
      <c r="E14" s="27"/>
      <c r="F14" s="27"/>
      <c r="G14" s="27"/>
      <c r="H14" s="27"/>
    </row>
    <row r="15" spans="1:8" x14ac:dyDescent="0.25">
      <c r="E15" s="27"/>
      <c r="F15" s="27"/>
      <c r="G15" s="27"/>
      <c r="H15" s="27"/>
    </row>
    <row r="17" spans="5:5" x14ac:dyDescent="0.25"/>
  </sheetData>
  <mergeCells count="1">
    <mergeCell ref="E11:H15"/>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83ED0-569A-40B4-9784-043AF5140216}">
  <dimension ref="A2:J26"/>
  <sheetViews>
    <sheetView workbookViewId="0">
      <selection activeCell="G16" sqref="G16"/>
    </sheetView>
  </sheetViews>
  <sheetFormatPr baseColWidth="10" defaultRowHeight="15" x14ac:dyDescent="0.25"/>
  <cols>
    <col min="1" max="1" width="23" customWidth="1"/>
  </cols>
  <sheetData>
    <row r="2" spans="1:10" x14ac:dyDescent="0.25">
      <c r="A2" s="3" t="s">
        <v>15</v>
      </c>
    </row>
    <row r="3" spans="1:10" x14ac:dyDescent="0.25">
      <c r="A3" s="3" t="s">
        <v>16</v>
      </c>
    </row>
    <row r="4" spans="1:10" x14ac:dyDescent="0.25">
      <c r="A4" s="3" t="s">
        <v>17</v>
      </c>
    </row>
    <row r="5" spans="1:10" x14ac:dyDescent="0.25">
      <c r="A5" s="3" t="s">
        <v>18</v>
      </c>
    </row>
    <row r="6" spans="1:10" x14ac:dyDescent="0.25">
      <c r="A6" s="3" t="s">
        <v>19</v>
      </c>
    </row>
    <row r="8" spans="1:10" x14ac:dyDescent="0.25">
      <c r="A8" s="7" t="s">
        <v>51</v>
      </c>
    </row>
    <row r="10" spans="1:10" x14ac:dyDescent="0.25">
      <c r="F10" t="s">
        <v>84</v>
      </c>
    </row>
    <row r="11" spans="1:10" ht="14.45" customHeight="1" x14ac:dyDescent="0.25">
      <c r="F11" s="28" t="s">
        <v>85</v>
      </c>
      <c r="G11" s="28"/>
      <c r="H11" s="28"/>
      <c r="I11" s="28"/>
      <c r="J11" s="28"/>
    </row>
    <row r="12" spans="1:10" x14ac:dyDescent="0.25">
      <c r="F12" s="28"/>
      <c r="G12" s="28"/>
      <c r="H12" s="28"/>
      <c r="I12" s="28"/>
      <c r="J12" s="28"/>
    </row>
    <row r="13" spans="1:10" x14ac:dyDescent="0.25">
      <c r="F13" s="28"/>
      <c r="G13" s="28"/>
      <c r="H13" s="28"/>
      <c r="I13" s="28"/>
      <c r="J13" s="28"/>
    </row>
    <row r="16" spans="1:10" x14ac:dyDescent="0.25"/>
    <row r="23" spans="6:10" x14ac:dyDescent="0.25">
      <c r="F23" t="s">
        <v>86</v>
      </c>
    </row>
    <row r="24" spans="6:10" x14ac:dyDescent="0.25">
      <c r="F24" s="28" t="s">
        <v>87</v>
      </c>
      <c r="G24" s="28"/>
      <c r="H24" s="28"/>
      <c r="I24" s="28"/>
      <c r="J24" s="28"/>
    </row>
    <row r="25" spans="6:10" x14ac:dyDescent="0.25">
      <c r="F25" s="28"/>
      <c r="G25" s="28"/>
      <c r="H25" s="28"/>
      <c r="I25" s="28"/>
      <c r="J25" s="28"/>
    </row>
    <row r="26" spans="6:10" x14ac:dyDescent="0.25">
      <c r="F26" s="28"/>
      <c r="G26" s="28"/>
      <c r="H26" s="28"/>
      <c r="I26" s="28"/>
      <c r="J26" s="28"/>
    </row>
  </sheetData>
  <mergeCells count="2">
    <mergeCell ref="F11:J13"/>
    <mergeCell ref="F24:J26"/>
  </mergeCell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29151-13D7-457B-B5C8-3DC06D8DB07F}">
  <dimension ref="A2:I17"/>
  <sheetViews>
    <sheetView workbookViewId="0">
      <selection activeCell="F15" sqref="F15"/>
    </sheetView>
  </sheetViews>
  <sheetFormatPr baseColWidth="10" defaultRowHeight="15" x14ac:dyDescent="0.25"/>
  <cols>
    <col min="1" max="1" width="23" customWidth="1"/>
  </cols>
  <sheetData>
    <row r="2" spans="1:9" x14ac:dyDescent="0.25">
      <c r="A2" s="3" t="s">
        <v>15</v>
      </c>
    </row>
    <row r="3" spans="1:9" x14ac:dyDescent="0.25">
      <c r="A3" s="3" t="s">
        <v>16</v>
      </c>
    </row>
    <row r="4" spans="1:9" x14ac:dyDescent="0.25">
      <c r="A4" s="3" t="s">
        <v>17</v>
      </c>
    </row>
    <row r="5" spans="1:9" x14ac:dyDescent="0.25">
      <c r="A5" s="3" t="s">
        <v>18</v>
      </c>
    </row>
    <row r="6" spans="1:9" x14ac:dyDescent="0.25">
      <c r="A6" s="3" t="s">
        <v>19</v>
      </c>
    </row>
    <row r="8" spans="1:9" x14ac:dyDescent="0.25">
      <c r="A8" s="7" t="s">
        <v>52</v>
      </c>
    </row>
    <row r="12" spans="1:9" x14ac:dyDescent="0.25">
      <c r="A12" s="27" t="s">
        <v>88</v>
      </c>
      <c r="B12" s="27"/>
      <c r="C12" s="27"/>
      <c r="D12" s="27"/>
      <c r="E12" s="27"/>
      <c r="F12" s="27"/>
      <c r="G12" s="27"/>
      <c r="H12" s="27"/>
    </row>
    <row r="13" spans="1:9" x14ac:dyDescent="0.25">
      <c r="A13" s="27"/>
      <c r="B13" s="27"/>
      <c r="C13" s="27"/>
      <c r="D13" s="27"/>
      <c r="E13" s="27"/>
      <c r="F13" s="27"/>
      <c r="G13" s="27"/>
      <c r="H13" s="27"/>
    </row>
    <row r="14" spans="1:9" x14ac:dyDescent="0.25">
      <c r="A14" s="27"/>
      <c r="B14" s="27"/>
      <c r="C14" s="27"/>
      <c r="D14" s="27"/>
      <c r="E14" s="27"/>
      <c r="F14" s="27"/>
      <c r="G14" s="27"/>
      <c r="H14" s="27"/>
    </row>
    <row r="15" spans="1:9" x14ac:dyDescent="0.25"/>
    <row r="16" spans="1:9" x14ac:dyDescent="0.25">
      <c r="A16" s="27" t="s">
        <v>89</v>
      </c>
      <c r="B16" s="27"/>
      <c r="C16" s="27"/>
      <c r="D16" s="27"/>
      <c r="E16" s="27"/>
      <c r="F16" s="27"/>
      <c r="G16" s="27"/>
    </row>
    <row r="17" spans="1:7" x14ac:dyDescent="0.25">
      <c r="A17" s="27"/>
      <c r="B17" s="27"/>
      <c r="C17" s="27"/>
      <c r="D17" s="27"/>
      <c r="E17" s="27"/>
      <c r="F17" s="27"/>
      <c r="G17" s="27"/>
    </row>
  </sheetData>
  <mergeCells count="2">
    <mergeCell ref="A12:H14"/>
    <mergeCell ref="A16:G17"/>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290B6-FF35-43FE-9DDA-7EE3E53A3C5E}">
  <dimension ref="A2:F27"/>
  <sheetViews>
    <sheetView topLeftCell="A10" workbookViewId="0">
      <selection activeCell="B27" sqref="B27"/>
    </sheetView>
  </sheetViews>
  <sheetFormatPr baseColWidth="10" defaultRowHeight="15" x14ac:dyDescent="0.25"/>
  <cols>
    <col min="1" max="1" width="23" customWidth="1"/>
  </cols>
  <sheetData>
    <row r="2" spans="1:6" x14ac:dyDescent="0.25">
      <c r="A2" s="3" t="s">
        <v>15</v>
      </c>
    </row>
    <row r="3" spans="1:6" x14ac:dyDescent="0.25">
      <c r="A3" s="3" t="s">
        <v>16</v>
      </c>
    </row>
    <row r="4" spans="1:6" x14ac:dyDescent="0.25">
      <c r="A4" s="3" t="s">
        <v>17</v>
      </c>
    </row>
    <row r="5" spans="1:6" x14ac:dyDescent="0.25">
      <c r="A5" s="3" t="s">
        <v>18</v>
      </c>
    </row>
    <row r="6" spans="1:6" x14ac:dyDescent="0.25">
      <c r="A6" s="3" t="s">
        <v>19</v>
      </c>
    </row>
    <row r="7" spans="1:6" x14ac:dyDescent="0.25">
      <c r="A7" s="3"/>
    </row>
    <row r="8" spans="1:6" x14ac:dyDescent="0.25">
      <c r="A8" s="7" t="s">
        <v>20</v>
      </c>
    </row>
    <row r="9" spans="1:6" x14ac:dyDescent="0.25">
      <c r="A9" s="7" t="s">
        <v>53</v>
      </c>
    </row>
    <row r="11" spans="1:6" x14ac:dyDescent="0.25">
      <c r="B11" t="s">
        <v>103</v>
      </c>
      <c r="E11" t="s">
        <v>57</v>
      </c>
      <c r="F11">
        <v>0.05</v>
      </c>
    </row>
    <row r="12" spans="1:6" x14ac:dyDescent="0.25">
      <c r="B12" t="s">
        <v>104</v>
      </c>
    </row>
    <row r="15" spans="1:6" x14ac:dyDescent="0.25">
      <c r="B15" t="s">
        <v>105</v>
      </c>
      <c r="C15">
        <f>+_xlfn.NORM.S.DIST(0.975,TRUE)</f>
        <v>0.83521987001968967</v>
      </c>
      <c r="E15" t="s">
        <v>106</v>
      </c>
      <c r="F15">
        <v>0.27356000000000003</v>
      </c>
    </row>
    <row r="26" spans="2:2" x14ac:dyDescent="0.25">
      <c r="B26" t="s">
        <v>108</v>
      </c>
    </row>
    <row r="27" spans="2:2" x14ac:dyDescent="0.25"/>
  </sheetData>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73F47-A4C4-43C0-840F-46DEDB9B3509}">
  <dimension ref="A2:J53"/>
  <sheetViews>
    <sheetView topLeftCell="B8" workbookViewId="0">
      <selection activeCell="J11" sqref="J11"/>
    </sheetView>
  </sheetViews>
  <sheetFormatPr baseColWidth="10" defaultRowHeight="15" x14ac:dyDescent="0.25"/>
  <cols>
    <col min="1" max="1" width="23" customWidth="1"/>
  </cols>
  <sheetData>
    <row r="2" spans="1:10" x14ac:dyDescent="0.25">
      <c r="A2" s="3" t="s">
        <v>15</v>
      </c>
    </row>
    <row r="3" spans="1:10" x14ac:dyDescent="0.25">
      <c r="A3" s="3" t="s">
        <v>16</v>
      </c>
    </row>
    <row r="4" spans="1:10" x14ac:dyDescent="0.25">
      <c r="A4" s="3" t="s">
        <v>17</v>
      </c>
    </row>
    <row r="5" spans="1:10" x14ac:dyDescent="0.25">
      <c r="A5" s="3" t="s">
        <v>18</v>
      </c>
    </row>
    <row r="6" spans="1:10" x14ac:dyDescent="0.25">
      <c r="A6" s="3" t="s">
        <v>19</v>
      </c>
    </row>
    <row r="8" spans="1:10" x14ac:dyDescent="0.25">
      <c r="A8" s="7" t="s">
        <v>54</v>
      </c>
    </row>
    <row r="9" spans="1:10" x14ac:dyDescent="0.25">
      <c r="A9" s="7" t="s">
        <v>21</v>
      </c>
    </row>
    <row r="11" spans="1:10" x14ac:dyDescent="0.25"/>
    <row r="12" spans="1:10" x14ac:dyDescent="0.25">
      <c r="B12" t="s">
        <v>55</v>
      </c>
      <c r="C12" t="s">
        <v>90</v>
      </c>
      <c r="D12" t="s">
        <v>91</v>
      </c>
      <c r="E12" t="s">
        <v>92</v>
      </c>
      <c r="F12" t="s">
        <v>93</v>
      </c>
      <c r="G12" t="s">
        <v>94</v>
      </c>
      <c r="H12" t="s">
        <v>95</v>
      </c>
      <c r="I12" t="s">
        <v>96</v>
      </c>
    </row>
    <row r="13" spans="1:10" x14ac:dyDescent="0.25">
      <c r="B13">
        <v>162.79682</v>
      </c>
      <c r="C13">
        <v>77.702330000000003</v>
      </c>
      <c r="D13">
        <v>29</v>
      </c>
      <c r="E13">
        <v>29</v>
      </c>
      <c r="F13">
        <v>1</v>
      </c>
      <c r="G13">
        <v>1</v>
      </c>
      <c r="H13">
        <f>+E13-G13</f>
        <v>28</v>
      </c>
      <c r="I13">
        <f>+H13*H13</f>
        <v>784</v>
      </c>
    </row>
    <row r="14" spans="1:10" x14ac:dyDescent="0.25">
      <c r="B14">
        <v>171.64931999999999</v>
      </c>
      <c r="C14">
        <v>78.274000000000001</v>
      </c>
      <c r="D14">
        <v>30</v>
      </c>
      <c r="E14">
        <v>30</v>
      </c>
      <c r="F14">
        <v>2</v>
      </c>
      <c r="G14">
        <v>2</v>
      </c>
      <c r="H14">
        <f t="shared" ref="H14:H42" si="0">+E14-G14</f>
        <v>28</v>
      </c>
      <c r="I14">
        <f t="shared" ref="I14:I42" si="1">+H14*H14</f>
        <v>784</v>
      </c>
    </row>
    <row r="15" spans="1:10" x14ac:dyDescent="0.25">
      <c r="B15">
        <v>146.01286999999999</v>
      </c>
      <c r="C15">
        <v>78.913610000000006</v>
      </c>
      <c r="D15">
        <v>28</v>
      </c>
      <c r="E15">
        <v>28</v>
      </c>
      <c r="F15">
        <v>3</v>
      </c>
      <c r="G15">
        <v>3</v>
      </c>
      <c r="H15">
        <f t="shared" si="0"/>
        <v>25</v>
      </c>
      <c r="I15">
        <f t="shared" si="1"/>
        <v>625</v>
      </c>
    </row>
    <row r="16" spans="1:10" x14ac:dyDescent="0.25">
      <c r="B16">
        <v>51.22728</v>
      </c>
      <c r="C16">
        <v>79.231129999999993</v>
      </c>
      <c r="D16">
        <v>6</v>
      </c>
      <c r="E16">
        <v>6</v>
      </c>
      <c r="F16">
        <v>4</v>
      </c>
      <c r="G16">
        <v>4</v>
      </c>
      <c r="H16">
        <f t="shared" si="0"/>
        <v>2</v>
      </c>
      <c r="I16">
        <f t="shared" si="1"/>
        <v>4</v>
      </c>
    </row>
    <row r="17" spans="1:9" x14ac:dyDescent="0.25">
      <c r="B17">
        <v>57.41301</v>
      </c>
      <c r="C17">
        <v>80.193600000000004</v>
      </c>
      <c r="D17">
        <v>13</v>
      </c>
      <c r="E17">
        <v>13</v>
      </c>
      <c r="F17">
        <v>5</v>
      </c>
      <c r="G17">
        <v>5</v>
      </c>
      <c r="H17">
        <f t="shared" si="0"/>
        <v>8</v>
      </c>
      <c r="I17">
        <f t="shared" si="1"/>
        <v>64</v>
      </c>
    </row>
    <row r="18" spans="1:9" x14ac:dyDescent="0.25">
      <c r="B18">
        <v>78.660550000000001</v>
      </c>
      <c r="C18">
        <v>80.299930000000003</v>
      </c>
      <c r="D18">
        <v>27</v>
      </c>
      <c r="E18">
        <v>27</v>
      </c>
      <c r="F18">
        <v>6</v>
      </c>
      <c r="G18">
        <v>6</v>
      </c>
      <c r="H18">
        <f t="shared" si="0"/>
        <v>21</v>
      </c>
      <c r="I18">
        <f t="shared" si="1"/>
        <v>441</v>
      </c>
    </row>
    <row r="19" spans="1:9" x14ac:dyDescent="0.25">
      <c r="B19">
        <v>77.620570000000001</v>
      </c>
      <c r="C19">
        <v>80.915469999999999</v>
      </c>
      <c r="D19">
        <v>26</v>
      </c>
      <c r="E19">
        <v>26</v>
      </c>
      <c r="F19">
        <v>7</v>
      </c>
      <c r="G19">
        <v>7</v>
      </c>
      <c r="H19">
        <f t="shared" si="0"/>
        <v>19</v>
      </c>
      <c r="I19">
        <f t="shared" si="1"/>
        <v>361</v>
      </c>
    </row>
    <row r="20" spans="1:9" x14ac:dyDescent="0.25">
      <c r="B20">
        <v>72.64085</v>
      </c>
      <c r="C20">
        <v>80.925799999999995</v>
      </c>
      <c r="D20">
        <v>23</v>
      </c>
      <c r="E20">
        <v>23</v>
      </c>
      <c r="F20">
        <v>8</v>
      </c>
      <c r="G20">
        <v>8</v>
      </c>
      <c r="H20">
        <f t="shared" si="0"/>
        <v>15</v>
      </c>
      <c r="I20">
        <f t="shared" si="1"/>
        <v>225</v>
      </c>
    </row>
    <row r="21" spans="1:9" x14ac:dyDescent="0.25">
      <c r="B21">
        <v>39.814579999999999</v>
      </c>
      <c r="C21">
        <v>82.780770000000004</v>
      </c>
      <c r="D21">
        <v>1</v>
      </c>
      <c r="E21">
        <v>1</v>
      </c>
      <c r="F21">
        <v>9</v>
      </c>
      <c r="G21">
        <v>9</v>
      </c>
      <c r="H21">
        <f t="shared" si="0"/>
        <v>-8</v>
      </c>
      <c r="I21">
        <f t="shared" si="1"/>
        <v>64</v>
      </c>
    </row>
    <row r="22" spans="1:9" x14ac:dyDescent="0.25">
      <c r="B22">
        <v>74.694379999999995</v>
      </c>
      <c r="C22">
        <v>83.486859999999993</v>
      </c>
      <c r="D22">
        <v>25</v>
      </c>
      <c r="E22">
        <v>25</v>
      </c>
      <c r="F22">
        <v>10</v>
      </c>
      <c r="G22">
        <v>10</v>
      </c>
      <c r="H22">
        <f t="shared" si="0"/>
        <v>15</v>
      </c>
      <c r="I22">
        <f t="shared" si="1"/>
        <v>225</v>
      </c>
    </row>
    <row r="23" spans="1:9" x14ac:dyDescent="0.25">
      <c r="B23">
        <v>42.521749999999997</v>
      </c>
      <c r="C23">
        <v>83.549989999999994</v>
      </c>
      <c r="D23">
        <v>2</v>
      </c>
      <c r="E23">
        <v>2</v>
      </c>
      <c r="F23">
        <v>11</v>
      </c>
      <c r="G23">
        <v>11</v>
      </c>
      <c r="H23">
        <f t="shared" si="0"/>
        <v>-9</v>
      </c>
      <c r="I23">
        <f t="shared" si="1"/>
        <v>81</v>
      </c>
    </row>
    <row r="24" spans="1:9" ht="15.75" thickBot="1" x14ac:dyDescent="0.3">
      <c r="A24" s="21"/>
      <c r="B24">
        <v>44.864690000000003</v>
      </c>
      <c r="C24">
        <v>83.593710000000002</v>
      </c>
      <c r="D24">
        <v>3</v>
      </c>
      <c r="E24">
        <v>3</v>
      </c>
      <c r="F24">
        <v>12</v>
      </c>
      <c r="G24">
        <v>12</v>
      </c>
      <c r="H24">
        <f t="shared" si="0"/>
        <v>-9</v>
      </c>
      <c r="I24">
        <f t="shared" si="1"/>
        <v>81</v>
      </c>
    </row>
    <row r="25" spans="1:9" x14ac:dyDescent="0.25">
      <c r="B25">
        <v>61.814990000000002</v>
      </c>
      <c r="C25">
        <v>84.146770000000004</v>
      </c>
      <c r="D25">
        <v>16</v>
      </c>
      <c r="E25">
        <v>16</v>
      </c>
      <c r="F25">
        <v>13</v>
      </c>
      <c r="G25">
        <v>13</v>
      </c>
      <c r="H25">
        <f t="shared" si="0"/>
        <v>3</v>
      </c>
      <c r="I25">
        <f t="shared" si="1"/>
        <v>9</v>
      </c>
    </row>
    <row r="26" spans="1:9" x14ac:dyDescent="0.25">
      <c r="B26">
        <v>56.926270000000002</v>
      </c>
      <c r="C26">
        <v>84.314660000000003</v>
      </c>
      <c r="D26">
        <v>11</v>
      </c>
      <c r="E26">
        <v>11</v>
      </c>
      <c r="F26">
        <v>14</v>
      </c>
      <c r="G26">
        <v>14</v>
      </c>
      <c r="H26">
        <f t="shared" si="0"/>
        <v>-3</v>
      </c>
      <c r="I26">
        <f t="shared" si="1"/>
        <v>9</v>
      </c>
    </row>
    <row r="27" spans="1:9" x14ac:dyDescent="0.25">
      <c r="B27">
        <v>63.737819999999999</v>
      </c>
      <c r="C27">
        <v>84.385409999999993</v>
      </c>
      <c r="D27">
        <v>17</v>
      </c>
      <c r="E27">
        <v>17</v>
      </c>
      <c r="F27">
        <v>15</v>
      </c>
      <c r="G27">
        <v>15</v>
      </c>
      <c r="H27">
        <f t="shared" si="0"/>
        <v>2</v>
      </c>
      <c r="I27">
        <f t="shared" si="1"/>
        <v>4</v>
      </c>
    </row>
    <row r="28" spans="1:9" x14ac:dyDescent="0.25">
      <c r="B28">
        <v>55.204520000000002</v>
      </c>
      <c r="C28">
        <v>85.125439999999998</v>
      </c>
      <c r="D28">
        <v>8</v>
      </c>
      <c r="E28">
        <v>8</v>
      </c>
      <c r="F28">
        <v>16</v>
      </c>
      <c r="G28">
        <v>16</v>
      </c>
      <c r="H28">
        <f t="shared" si="0"/>
        <v>-8</v>
      </c>
      <c r="I28">
        <f t="shared" si="1"/>
        <v>64</v>
      </c>
    </row>
    <row r="29" spans="1:9" x14ac:dyDescent="0.25">
      <c r="B29">
        <v>67.470699999999994</v>
      </c>
      <c r="C29">
        <v>85.324349999999995</v>
      </c>
      <c r="D29">
        <v>19</v>
      </c>
      <c r="E29">
        <v>19</v>
      </c>
      <c r="F29">
        <v>17</v>
      </c>
      <c r="G29">
        <v>17</v>
      </c>
      <c r="H29">
        <f t="shared" si="0"/>
        <v>2</v>
      </c>
      <c r="I29">
        <f t="shared" si="1"/>
        <v>4</v>
      </c>
    </row>
    <row r="30" spans="1:9" x14ac:dyDescent="0.25">
      <c r="B30">
        <v>68.277820000000006</v>
      </c>
      <c r="C30">
        <v>85.330129999999997</v>
      </c>
      <c r="D30">
        <v>20</v>
      </c>
      <c r="E30">
        <v>20</v>
      </c>
      <c r="F30">
        <v>18</v>
      </c>
      <c r="G30">
        <v>18</v>
      </c>
      <c r="H30">
        <f t="shared" si="0"/>
        <v>2</v>
      </c>
      <c r="I30">
        <f t="shared" si="1"/>
        <v>4</v>
      </c>
    </row>
    <row r="31" spans="1:9" x14ac:dyDescent="0.25">
      <c r="B31">
        <v>57.138849999999998</v>
      </c>
      <c r="C31">
        <v>85.336280000000002</v>
      </c>
      <c r="D31">
        <v>12</v>
      </c>
      <c r="E31">
        <v>12</v>
      </c>
      <c r="F31">
        <v>19</v>
      </c>
      <c r="G31">
        <v>19</v>
      </c>
      <c r="H31">
        <f t="shared" si="0"/>
        <v>-7</v>
      </c>
      <c r="I31">
        <f t="shared" si="1"/>
        <v>49</v>
      </c>
    </row>
    <row r="32" spans="1:9" x14ac:dyDescent="0.25">
      <c r="B32">
        <v>68.788960000000003</v>
      </c>
      <c r="C32">
        <v>85.743480000000005</v>
      </c>
      <c r="D32">
        <v>21</v>
      </c>
      <c r="E32">
        <v>21</v>
      </c>
      <c r="F32">
        <v>20</v>
      </c>
      <c r="G32">
        <v>20</v>
      </c>
      <c r="H32">
        <f t="shared" si="0"/>
        <v>1</v>
      </c>
      <c r="I32">
        <f t="shared" si="1"/>
        <v>1</v>
      </c>
    </row>
    <row r="33" spans="2:9" x14ac:dyDescent="0.25">
      <c r="B33">
        <v>66.790679999999995</v>
      </c>
      <c r="C33">
        <v>86.246250000000003</v>
      </c>
      <c r="D33">
        <v>18</v>
      </c>
      <c r="E33">
        <v>18</v>
      </c>
      <c r="F33">
        <v>21</v>
      </c>
      <c r="G33">
        <v>21</v>
      </c>
      <c r="H33">
        <f t="shared" si="0"/>
        <v>-3</v>
      </c>
      <c r="I33">
        <f t="shared" si="1"/>
        <v>9</v>
      </c>
    </row>
    <row r="34" spans="2:9" x14ac:dyDescent="0.25">
      <c r="B34">
        <v>74.549390000000002</v>
      </c>
      <c r="C34">
        <v>86.472489999999993</v>
      </c>
      <c r="D34">
        <v>24</v>
      </c>
      <c r="E34">
        <v>24</v>
      </c>
      <c r="F34">
        <v>22</v>
      </c>
      <c r="G34">
        <v>22</v>
      </c>
      <c r="H34">
        <f t="shared" si="0"/>
        <v>2</v>
      </c>
      <c r="I34">
        <f t="shared" si="1"/>
        <v>4</v>
      </c>
    </row>
    <row r="35" spans="2:9" x14ac:dyDescent="0.25">
      <c r="B35">
        <v>69.721810000000005</v>
      </c>
      <c r="C35">
        <v>86.748239999999996</v>
      </c>
      <c r="D35">
        <v>22</v>
      </c>
      <c r="E35">
        <v>22</v>
      </c>
      <c r="F35">
        <v>23</v>
      </c>
      <c r="G35">
        <v>23</v>
      </c>
      <c r="H35">
        <f t="shared" si="0"/>
        <v>-1</v>
      </c>
      <c r="I35">
        <f t="shared" si="1"/>
        <v>1</v>
      </c>
    </row>
    <row r="36" spans="2:9" x14ac:dyDescent="0.25">
      <c r="B36">
        <v>46.714939999999999</v>
      </c>
      <c r="C36">
        <v>86.858059999999995</v>
      </c>
      <c r="D36">
        <v>4</v>
      </c>
      <c r="E36">
        <v>4</v>
      </c>
      <c r="F36">
        <v>24</v>
      </c>
      <c r="G36">
        <v>24</v>
      </c>
      <c r="H36">
        <f t="shared" si="0"/>
        <v>-20</v>
      </c>
      <c r="I36">
        <f t="shared" si="1"/>
        <v>400</v>
      </c>
    </row>
    <row r="37" spans="2:9" x14ac:dyDescent="0.25">
      <c r="B37">
        <v>60.222760000000001</v>
      </c>
      <c r="C37">
        <v>86.887929999999997</v>
      </c>
      <c r="D37">
        <v>14</v>
      </c>
      <c r="E37">
        <v>14</v>
      </c>
      <c r="F37">
        <v>25</v>
      </c>
      <c r="G37">
        <v>25</v>
      </c>
      <c r="H37">
        <f t="shared" si="0"/>
        <v>-11</v>
      </c>
      <c r="I37">
        <f t="shared" si="1"/>
        <v>121</v>
      </c>
    </row>
    <row r="38" spans="2:9" x14ac:dyDescent="0.25">
      <c r="B38">
        <v>56.70241</v>
      </c>
      <c r="C38">
        <v>87.152919999999995</v>
      </c>
      <c r="D38">
        <v>10</v>
      </c>
      <c r="E38">
        <v>10</v>
      </c>
      <c r="F38">
        <v>26</v>
      </c>
      <c r="G38">
        <v>26</v>
      </c>
      <c r="H38">
        <f t="shared" si="0"/>
        <v>-16</v>
      </c>
      <c r="I38">
        <f t="shared" si="1"/>
        <v>256</v>
      </c>
    </row>
    <row r="39" spans="2:9" x14ac:dyDescent="0.25">
      <c r="B39">
        <v>56.050919999999998</v>
      </c>
      <c r="C39">
        <v>87.646469999999994</v>
      </c>
      <c r="D39">
        <v>9</v>
      </c>
      <c r="E39">
        <v>9</v>
      </c>
      <c r="F39">
        <v>27</v>
      </c>
      <c r="G39">
        <v>27</v>
      </c>
      <c r="H39">
        <f t="shared" si="0"/>
        <v>-18</v>
      </c>
      <c r="I39">
        <f t="shared" si="1"/>
        <v>324</v>
      </c>
    </row>
    <row r="40" spans="2:9" x14ac:dyDescent="0.25">
      <c r="B40">
        <v>49.008459999999999</v>
      </c>
      <c r="C40">
        <v>87.812899999999999</v>
      </c>
      <c r="D40">
        <v>5</v>
      </c>
      <c r="E40">
        <v>5</v>
      </c>
      <c r="F40">
        <v>28</v>
      </c>
      <c r="G40">
        <v>28</v>
      </c>
      <c r="H40">
        <f t="shared" si="0"/>
        <v>-23</v>
      </c>
      <c r="I40">
        <f t="shared" si="1"/>
        <v>529</v>
      </c>
    </row>
    <row r="41" spans="2:9" x14ac:dyDescent="0.25">
      <c r="B41">
        <v>60.687779999999997</v>
      </c>
      <c r="C41">
        <v>88.314869999999999</v>
      </c>
      <c r="D41">
        <v>15</v>
      </c>
      <c r="E41">
        <v>15</v>
      </c>
      <c r="F41">
        <v>29</v>
      </c>
      <c r="G41">
        <v>29</v>
      </c>
      <c r="H41">
        <f t="shared" si="0"/>
        <v>-14</v>
      </c>
      <c r="I41">
        <f t="shared" si="1"/>
        <v>196</v>
      </c>
    </row>
    <row r="42" spans="2:9" x14ac:dyDescent="0.25">
      <c r="B42">
        <v>54.17942</v>
      </c>
      <c r="C42">
        <v>88.555670000000006</v>
      </c>
      <c r="D42">
        <v>7</v>
      </c>
      <c r="E42">
        <v>7</v>
      </c>
      <c r="F42">
        <v>30</v>
      </c>
      <c r="G42">
        <v>30</v>
      </c>
      <c r="H42">
        <f t="shared" si="0"/>
        <v>-23</v>
      </c>
      <c r="I42">
        <f t="shared" si="1"/>
        <v>529</v>
      </c>
    </row>
    <row r="43" spans="2:9" x14ac:dyDescent="0.25">
      <c r="I43">
        <f>SUM(I13:I42)</f>
        <v>6252</v>
      </c>
    </row>
    <row r="45" spans="2:9" x14ac:dyDescent="0.25">
      <c r="B45" t="s">
        <v>97</v>
      </c>
    </row>
    <row r="47" spans="2:9" x14ac:dyDescent="0.25">
      <c r="D47" t="s">
        <v>98</v>
      </c>
    </row>
    <row r="48" spans="2:9" x14ac:dyDescent="0.25">
      <c r="D48">
        <f>6*I43</f>
        <v>37512</v>
      </c>
      <c r="F48" t="s">
        <v>100</v>
      </c>
      <c r="G48">
        <f>1-(D48/D51)</f>
        <v>-0.39087875417130147</v>
      </c>
    </row>
    <row r="50" spans="2:4" x14ac:dyDescent="0.25">
      <c r="D50" t="s">
        <v>99</v>
      </c>
    </row>
    <row r="51" spans="2:4" x14ac:dyDescent="0.25">
      <c r="D51">
        <f>30^3-30</f>
        <v>26970</v>
      </c>
    </row>
    <row r="53" spans="2:4" x14ac:dyDescent="0.25">
      <c r="B53" t="s">
        <v>101</v>
      </c>
    </row>
  </sheetData>
  <sortState xmlns:xlrd2="http://schemas.microsoft.com/office/spreadsheetml/2017/richdata2" ref="B13:E42">
    <sortCondition ref="C13:C42"/>
  </sortState>
  <pageMargins left="0.7" right="0.7" top="0.75" bottom="0.75" header="0.3" footer="0.3"/>
  <pageSetup paperSize="9" orientation="portrait" horizontalDpi="0"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1686C-658C-4762-878A-70A85BC54BEA}">
  <sheetPr>
    <tabColor rgb="FFFFFF00"/>
  </sheetPr>
  <dimension ref="A2:G36"/>
  <sheetViews>
    <sheetView topLeftCell="A16" zoomScale="71" workbookViewId="0">
      <selection activeCell="E32" sqref="E32:G36"/>
    </sheetView>
  </sheetViews>
  <sheetFormatPr baseColWidth="10" defaultRowHeight="15" x14ac:dyDescent="0.25"/>
  <cols>
    <col min="1" max="1" width="26.28515625" customWidth="1"/>
  </cols>
  <sheetData>
    <row r="2" spans="1:5" x14ac:dyDescent="0.25">
      <c r="A2" s="4" t="s">
        <v>22</v>
      </c>
    </row>
    <row r="3" spans="1:5" x14ac:dyDescent="0.25">
      <c r="A3" s="4" t="s">
        <v>23</v>
      </c>
    </row>
    <row r="4" spans="1:5" x14ac:dyDescent="0.25">
      <c r="A4" s="4" t="s">
        <v>24</v>
      </c>
    </row>
    <row r="5" spans="1:5" x14ac:dyDescent="0.25">
      <c r="A5" s="4" t="s">
        <v>25</v>
      </c>
    </row>
    <row r="7" spans="1:5" x14ac:dyDescent="0.25">
      <c r="A7" s="1" t="s">
        <v>26</v>
      </c>
    </row>
    <row r="8" spans="1:5" ht="15.75" thickBot="1" x14ac:dyDescent="0.3">
      <c r="A8" s="1" t="s">
        <v>27</v>
      </c>
    </row>
    <row r="9" spans="1:5" ht="16.5" thickTop="1" thickBot="1" x14ac:dyDescent="0.3">
      <c r="A9" s="8" t="s">
        <v>28</v>
      </c>
      <c r="B9" s="29" t="s">
        <v>29</v>
      </c>
      <c r="C9" s="29"/>
      <c r="D9" s="29"/>
      <c r="E9" s="29"/>
    </row>
    <row r="10" spans="1:5" ht="29.25" thickBot="1" x14ac:dyDescent="0.3">
      <c r="A10" s="9" t="s">
        <v>30</v>
      </c>
      <c r="B10" s="10" t="s">
        <v>31</v>
      </c>
      <c r="C10" s="11" t="s">
        <v>32</v>
      </c>
      <c r="D10" s="10" t="s">
        <v>33</v>
      </c>
      <c r="E10" s="12"/>
    </row>
    <row r="11" spans="1:5" ht="15.75" x14ac:dyDescent="0.25">
      <c r="A11" s="13" t="s">
        <v>31</v>
      </c>
      <c r="B11" s="14">
        <v>33</v>
      </c>
      <c r="C11" s="14">
        <v>14</v>
      </c>
      <c r="D11" s="14">
        <v>47</v>
      </c>
      <c r="E11" s="12"/>
    </row>
    <row r="12" spans="1:5" ht="15.75" x14ac:dyDescent="0.25">
      <c r="A12" s="15" t="s">
        <v>32</v>
      </c>
      <c r="B12" s="16">
        <v>15</v>
      </c>
      <c r="C12" s="16">
        <v>145</v>
      </c>
      <c r="D12" s="16">
        <v>160</v>
      </c>
      <c r="E12" s="12"/>
    </row>
    <row r="13" spans="1:5" ht="16.5" thickBot="1" x14ac:dyDescent="0.3">
      <c r="A13" s="19" t="s">
        <v>33</v>
      </c>
      <c r="B13" s="20">
        <v>48</v>
      </c>
      <c r="C13" s="20">
        <v>159</v>
      </c>
      <c r="D13" s="20">
        <v>200</v>
      </c>
      <c r="E13" s="12"/>
    </row>
    <row r="14" spans="1:5" x14ac:dyDescent="0.25">
      <c r="A14" s="1"/>
    </row>
    <row r="16" spans="1:5" x14ac:dyDescent="0.25">
      <c r="A16" s="7" t="s">
        <v>34</v>
      </c>
    </row>
    <row r="17" spans="1:7" ht="15.75" thickBot="1" x14ac:dyDescent="0.3"/>
    <row r="18" spans="1:7" ht="16.5" thickTop="1" thickBot="1" x14ac:dyDescent="0.3">
      <c r="A18" s="8" t="s">
        <v>28</v>
      </c>
      <c r="B18" s="29" t="s">
        <v>29</v>
      </c>
      <c r="C18" s="29"/>
      <c r="D18" s="29"/>
      <c r="E18" s="29"/>
    </row>
    <row r="19" spans="1:7" ht="29.25" thickBot="1" x14ac:dyDescent="0.3">
      <c r="A19" s="9" t="s">
        <v>30</v>
      </c>
      <c r="B19" s="10" t="s">
        <v>31</v>
      </c>
      <c r="C19" s="11" t="s">
        <v>32</v>
      </c>
      <c r="D19" s="10" t="s">
        <v>33</v>
      </c>
      <c r="E19" s="12"/>
    </row>
    <row r="20" spans="1:7" ht="15.75" x14ac:dyDescent="0.25">
      <c r="A20" s="13" t="s">
        <v>31</v>
      </c>
      <c r="B20" s="14">
        <v>33</v>
      </c>
      <c r="C20" s="14">
        <v>14</v>
      </c>
      <c r="D20" s="14">
        <v>47</v>
      </c>
      <c r="E20" s="12"/>
      <c r="F20" t="s">
        <v>66</v>
      </c>
    </row>
    <row r="21" spans="1:7" ht="15.75" x14ac:dyDescent="0.25">
      <c r="A21" s="15" t="s">
        <v>32</v>
      </c>
      <c r="B21" s="16">
        <v>15</v>
      </c>
      <c r="C21" s="16">
        <v>145</v>
      </c>
      <c r="D21" s="16">
        <v>160</v>
      </c>
      <c r="E21" s="12"/>
      <c r="F21" t="s">
        <v>67</v>
      </c>
    </row>
    <row r="22" spans="1:7" ht="16.5" thickBot="1" x14ac:dyDescent="0.3">
      <c r="A22" s="19" t="s">
        <v>33</v>
      </c>
      <c r="B22" s="20">
        <v>48</v>
      </c>
      <c r="C22" s="20">
        <v>159</v>
      </c>
      <c r="D22" s="20">
        <v>200</v>
      </c>
      <c r="E22" s="12"/>
    </row>
    <row r="23" spans="1:7" x14ac:dyDescent="0.25">
      <c r="A23" t="s">
        <v>57</v>
      </c>
      <c r="B23">
        <v>0.05</v>
      </c>
    </row>
    <row r="24" spans="1:7" x14ac:dyDescent="0.25">
      <c r="A24" t="s">
        <v>58</v>
      </c>
      <c r="B24">
        <f>1-B23</f>
        <v>0.95</v>
      </c>
      <c r="E24" t="s">
        <v>59</v>
      </c>
    </row>
    <row r="25" spans="1:7" x14ac:dyDescent="0.25">
      <c r="A25" t="s">
        <v>56</v>
      </c>
      <c r="B25">
        <f>+_xlfn.CHISQ.INV(B24,1)</f>
        <v>3.8414588206941236</v>
      </c>
      <c r="E25">
        <f>+C20+B21</f>
        <v>29</v>
      </c>
    </row>
    <row r="26" spans="1:7" x14ac:dyDescent="0.25">
      <c r="E26" t="s">
        <v>60</v>
      </c>
    </row>
    <row r="30" spans="1:7" x14ac:dyDescent="0.25">
      <c r="A30" t="s">
        <v>61</v>
      </c>
      <c r="B30" s="22">
        <f>+(C20-B21)^2</f>
        <v>1</v>
      </c>
      <c r="C30" t="s">
        <v>63</v>
      </c>
      <c r="D30">
        <f>+B30/B31</f>
        <v>3.4482758620689655E-2</v>
      </c>
    </row>
    <row r="31" spans="1:7" x14ac:dyDescent="0.25">
      <c r="A31" t="s">
        <v>62</v>
      </c>
      <c r="B31">
        <f>+C20+B21</f>
        <v>29</v>
      </c>
    </row>
    <row r="32" spans="1:7" ht="14.45" customHeight="1" x14ac:dyDescent="0.25">
      <c r="E32" s="28" t="s">
        <v>68</v>
      </c>
      <c r="F32" s="28"/>
      <c r="G32" s="28"/>
    </row>
    <row r="33" spans="1:7" x14ac:dyDescent="0.25">
      <c r="E33" s="28"/>
      <c r="F33" s="28"/>
      <c r="G33" s="28"/>
    </row>
    <row r="34" spans="1:7" x14ac:dyDescent="0.25">
      <c r="A34" s="23" t="s">
        <v>64</v>
      </c>
      <c r="E34" s="28"/>
      <c r="F34" s="28"/>
      <c r="G34" s="28"/>
    </row>
    <row r="35" spans="1:7" x14ac:dyDescent="0.25">
      <c r="A35" s="25">
        <v>3.4000000000000002E-2</v>
      </c>
      <c r="B35" s="24" t="s">
        <v>65</v>
      </c>
      <c r="E35" s="28"/>
      <c r="F35" s="28"/>
      <c r="G35" s="28"/>
    </row>
    <row r="36" spans="1:7" x14ac:dyDescent="0.25">
      <c r="A36">
        <v>3.84</v>
      </c>
      <c r="E36" s="28"/>
      <c r="F36" s="28"/>
      <c r="G36" s="28"/>
    </row>
  </sheetData>
  <mergeCells count="3">
    <mergeCell ref="B9:E9"/>
    <mergeCell ref="B18:E18"/>
    <mergeCell ref="E32:G36"/>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Instrucciones</vt:lpstr>
      <vt:lpstr>I Parte</vt:lpstr>
      <vt:lpstr>IIP,Preg1.a.</vt:lpstr>
      <vt:lpstr>IIP,Preg1.b</vt:lpstr>
      <vt:lpstr>IIP,Preg1.c</vt:lpstr>
      <vt:lpstr>IIP,Preg1.d</vt:lpstr>
      <vt:lpstr>IIP,Preg1.e</vt:lpstr>
      <vt:lpstr>IIP,Preg1.f</vt:lpstr>
      <vt:lpstr>IIP.Preg2.a</vt:lpstr>
      <vt:lpstr>IIP.Preg2.b</vt:lpstr>
      <vt:lpstr>IIP.Preg3</vt:lpstr>
      <vt:lpstr>codigo de simulacion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Gilbert BC</dc:creator>
  <cp:lastModifiedBy>Gilbert BC</cp:lastModifiedBy>
  <dcterms:created xsi:type="dcterms:W3CDTF">2022-05-20T23:50:06Z</dcterms:created>
  <dcterms:modified xsi:type="dcterms:W3CDTF">2022-06-03T23:25:49Z</dcterms:modified>
</cp:coreProperties>
</file>