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ilbert BC\Documents\Teletrabajo\Metodos 2022\material examen\Examen parcial I 2022\Respuestas\Version 3\"/>
    </mc:Choice>
  </mc:AlternateContent>
  <xr:revisionPtr revIDLastSave="0" documentId="13_ncr:1_{16D27804-E35F-497F-9DE8-4C1B5376E66F}" xr6:coauthVersionLast="47" xr6:coauthVersionMax="47" xr10:uidLastSave="{00000000-0000-0000-0000-000000000000}"/>
  <bookViews>
    <workbookView xWindow="-120" yWindow="-120" windowWidth="20730" windowHeight="11040" xr2:uid="{4D164DCF-589A-4151-8476-080BA136EDC3}"/>
  </bookViews>
  <sheets>
    <sheet name="Instrucciones" sheetId="1" r:id="rId1"/>
    <sheet name="Preg 1" sheetId="3" r:id="rId2"/>
    <sheet name="Preg 2" sheetId="4" r:id="rId3"/>
    <sheet name="Preg 3 y 4"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9" i="4" l="1"/>
  <c r="B14" i="4"/>
  <c r="A16" i="4" s="1"/>
  <c r="G9" i="4" s="1"/>
  <c r="D42" i="3" l="1"/>
  <c r="A17" i="4"/>
  <c r="G11" i="4" s="1"/>
  <c r="H16" i="4" s="1"/>
  <c r="H17" i="4" s="1"/>
  <c r="F81" i="3"/>
  <c r="C88" i="3"/>
  <c r="K44" i="3"/>
  <c r="K45" i="3" s="1"/>
  <c r="N45" i="3" s="1"/>
  <c r="E42" i="3"/>
  <c r="F42" i="3" s="1"/>
  <c r="G42" i="3" s="1"/>
  <c r="H42" i="3" s="1"/>
  <c r="E47" i="3"/>
  <c r="F47" i="3" s="1"/>
  <c r="G47" i="3" s="1"/>
  <c r="H47" i="3" s="1"/>
  <c r="E48" i="3"/>
  <c r="F48" i="3" s="1"/>
  <c r="G48" i="3" s="1"/>
  <c r="H48" i="3" s="1"/>
  <c r="D43" i="3"/>
  <c r="E43" i="3" s="1"/>
  <c r="F43" i="3" s="1"/>
  <c r="G43" i="3" s="1"/>
  <c r="H43" i="3" s="1"/>
  <c r="D44" i="3"/>
  <c r="E44" i="3" s="1"/>
  <c r="F44" i="3" s="1"/>
  <c r="G44" i="3" s="1"/>
  <c r="H44" i="3" s="1"/>
  <c r="D45" i="3"/>
  <c r="E45" i="3" s="1"/>
  <c r="D46" i="3"/>
  <c r="E46" i="3" s="1"/>
  <c r="F46" i="3" s="1"/>
  <c r="G46" i="3" s="1"/>
  <c r="H46" i="3" s="1"/>
  <c r="D47" i="3"/>
  <c r="D48" i="3"/>
  <c r="D49" i="3"/>
  <c r="F45" i="3" l="1"/>
  <c r="G45" i="3" s="1"/>
  <c r="H45" i="3" s="1"/>
  <c r="H50" i="3" s="1"/>
  <c r="M44" i="3" s="1"/>
  <c r="H23" i="4"/>
  <c r="H24" i="4" s="1"/>
  <c r="F49" i="3"/>
  <c r="G49" i="3" s="1"/>
  <c r="H49" i="3" s="1"/>
  <c r="G79" i="3"/>
  <c r="G80" i="3"/>
  <c r="F25" i="4" l="1"/>
  <c r="F2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I10" authorId="0" shapeId="0" xr:uid="{99AF40BD-7DD8-4213-B2C3-915BC97F2AD1}">
      <text>
        <r>
          <rPr>
            <b/>
            <sz val="9"/>
            <color indexed="81"/>
            <rFont val="Tahoma"/>
            <family val="2"/>
          </rPr>
          <t>Gilbert BC:</t>
        </r>
        <r>
          <rPr>
            <sz val="9"/>
            <color indexed="81"/>
            <rFont val="Tahoma"/>
            <family val="2"/>
          </rPr>
          <t xml:space="preserve">
2 ptos.
Le hizo falta escribir H0 y H1</t>
        </r>
      </text>
    </comment>
    <comment ref="G27" authorId="0" shapeId="0" xr:uid="{565151A4-425E-409E-BCBB-EB9BFC70F382}">
      <text>
        <r>
          <rPr>
            <b/>
            <sz val="9"/>
            <color indexed="81"/>
            <rFont val="Tahoma"/>
            <family val="2"/>
          </rPr>
          <t>Gilbert BC:</t>
        </r>
        <r>
          <rPr>
            <sz val="9"/>
            <color indexed="81"/>
            <rFont val="Tahoma"/>
            <family val="2"/>
          </rPr>
          <t xml:space="preserve">
2 ptos.
Le hizo falta escribir H0 y H1</t>
        </r>
      </text>
    </comment>
    <comment ref="F34" authorId="0" shapeId="0" xr:uid="{8DBF0F1B-F12B-4980-A458-E7A29DBB4463}">
      <text>
        <r>
          <rPr>
            <b/>
            <sz val="9"/>
            <color indexed="81"/>
            <rFont val="Tahoma"/>
            <family val="2"/>
          </rPr>
          <t>Gilbert BC:</t>
        </r>
        <r>
          <rPr>
            <sz val="9"/>
            <color indexed="81"/>
            <rFont val="Tahoma"/>
            <family val="2"/>
          </rPr>
          <t xml:space="preserve">
8 ptos.
Muy bien.</t>
        </r>
      </text>
    </comment>
    <comment ref="H58" authorId="0" shapeId="0" xr:uid="{55A754CB-37AF-4AFD-BC0E-5BB7B37C40A7}">
      <text>
        <r>
          <rPr>
            <b/>
            <sz val="9"/>
            <color indexed="81"/>
            <rFont val="Tahoma"/>
            <family val="2"/>
          </rPr>
          <t>Gilbert BC:</t>
        </r>
        <r>
          <rPr>
            <sz val="9"/>
            <color indexed="81"/>
            <rFont val="Tahoma"/>
            <family val="2"/>
          </rPr>
          <t xml:space="preserve">
2 ptos.
Y cómo se relaciona esta forma con las respuestas de los incisos a, b y c?</t>
        </r>
      </text>
    </comment>
    <comment ref="J85" authorId="0" shapeId="0" xr:uid="{F6D07A00-0C7D-4438-84B7-18D35D532F55}">
      <text>
        <r>
          <rPr>
            <b/>
            <sz val="9"/>
            <color indexed="81"/>
            <rFont val="Tahoma"/>
            <family val="2"/>
          </rPr>
          <t>Gilbert BC:</t>
        </r>
        <r>
          <rPr>
            <sz val="9"/>
            <color indexed="81"/>
            <rFont val="Tahoma"/>
            <family val="2"/>
          </rPr>
          <t xml:space="preserve">
5 ptos.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H16" authorId="0" shapeId="0" xr:uid="{6F7C3C30-D6D8-4F55-86A9-495134939BD9}">
      <text>
        <r>
          <rPr>
            <b/>
            <sz val="9"/>
            <color indexed="81"/>
            <rFont val="Tahoma"/>
            <family val="2"/>
          </rPr>
          <t>Gilbert BC:</t>
        </r>
        <r>
          <rPr>
            <sz val="9"/>
            <color indexed="81"/>
            <rFont val="Tahoma"/>
            <family val="2"/>
          </rPr>
          <t xml:space="preserve">
4 ptos.
Debió estandarizar con base en 0.3275 y 0.1725, y no con 1.96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A5" authorId="0" shapeId="0" xr:uid="{8177B7CC-309D-4E0C-BE4D-5C018DA1C3AD}">
      <text>
        <r>
          <rPr>
            <b/>
            <sz val="9"/>
            <color indexed="81"/>
            <rFont val="Tahoma"/>
            <family val="2"/>
          </rPr>
          <t>Gilbert BC:</t>
        </r>
        <r>
          <rPr>
            <sz val="9"/>
            <color indexed="81"/>
            <rFont val="Tahoma"/>
            <family val="2"/>
          </rPr>
          <t xml:space="preserve">
3 ptos.
Redacción enredada.</t>
        </r>
      </text>
    </comment>
    <comment ref="D19" authorId="0" shapeId="0" xr:uid="{E6732F32-ED37-45BF-A255-9BFC2C0C521D}">
      <text>
        <r>
          <rPr>
            <b/>
            <sz val="9"/>
            <color indexed="81"/>
            <rFont val="Tahoma"/>
            <family val="2"/>
          </rPr>
          <t>Gilbert BC:</t>
        </r>
        <r>
          <rPr>
            <sz val="9"/>
            <color indexed="81"/>
            <rFont val="Tahoma"/>
            <family val="2"/>
          </rPr>
          <t xml:space="preserve">
4 ptos
Excelente.</t>
        </r>
      </text>
    </comment>
  </commentList>
</comments>
</file>

<file path=xl/sharedStrings.xml><?xml version="1.0" encoding="utf-8"?>
<sst xmlns="http://schemas.openxmlformats.org/spreadsheetml/2006/main" count="133" uniqueCount="117">
  <si>
    <t>XS-2110 Métodos Estadísticos.</t>
  </si>
  <si>
    <t>Prof Gilbert Brenes Camacho</t>
  </si>
  <si>
    <t>I Semestre 2022.</t>
  </si>
  <si>
    <t>Examen Parcial I.</t>
  </si>
  <si>
    <t>Instrucciones Generales:</t>
  </si>
  <si>
    <t xml:space="preserve">Pueden resolver el examen con cualquier tipo de herramienta para calcular (calculadora, Excel, R, tablas estadísticas).  Aún si usan R o calculadora, tienen que escribir el procedimiento en las preguntas de desarrollo.  </t>
  </si>
  <si>
    <t>Idealmente me tienen que enviar un único archivo (Hoja de cálculo de Excel) con todas las respuestas del examen.  Pueden tomar fotos a los cálculos “a mano” y pegarlos en las hojas de Excel.  Ese archivo de Excel se envía al email gilbert.brenes.camacho@gmail.com.</t>
  </si>
  <si>
    <r>
      <t xml:space="preserve">Si tuvieran problemas de acceso a email, </t>
    </r>
    <r>
      <rPr>
        <b/>
        <u/>
        <sz val="11"/>
        <color theme="1"/>
        <rFont val="Times New Roman"/>
        <family val="1"/>
      </rPr>
      <t>en casos excepcionales</t>
    </r>
    <r>
      <rPr>
        <sz val="11"/>
        <color theme="1"/>
        <rFont val="Times New Roman"/>
        <family val="1"/>
      </rPr>
      <t xml:space="preserve">, pueden enviarme el archivo a mi cuenta de Whatsapp (8882-7727).  Independientemente de ese envío, me tienen que enviar el archivo nuevamente a la cuenta de Gmail para mi control. </t>
    </r>
  </si>
  <si>
    <t xml:space="preserve">Debido a que el examen se realiza en condiciones virtuales, el examen es “a libro abierto”.  Pueden utilizar el material dado en clase.  Inclusive, pueden copiar y pegar las fórmulas que aparecen en el material elaborado por mí.  </t>
  </si>
  <si>
    <r>
      <t xml:space="preserve">Existen </t>
    </r>
    <r>
      <rPr>
        <b/>
        <u/>
        <sz val="11"/>
        <color theme="1"/>
        <rFont val="Times New Roman"/>
        <family val="1"/>
      </rPr>
      <t>varias versiones</t>
    </r>
    <r>
      <rPr>
        <sz val="11"/>
        <color theme="1"/>
        <rFont val="Times New Roman"/>
        <family val="1"/>
      </rPr>
      <t xml:space="preserve"> de examen, así que, por favor, no copien.</t>
    </r>
  </si>
  <si>
    <t>El puntaje total del examen son 40 puntos.</t>
  </si>
  <si>
    <t>Todo el examen vale un 25% de la nota.</t>
  </si>
  <si>
    <t>Tienen 120 minutos para responder el examen.</t>
  </si>
  <si>
    <t xml:space="preserve">3. Explique en menos de 5 renglones, ¿por qué la interpretación de un contraste de hipótesis en términos de rechazar o no la hipótesis nula se sostiene epistemológicamente en las premisas de </t>
  </si>
  <si>
    <t>Karl Popper (el principio de falsamiento) sobre la investigación científica comentadas en clase? (4 ptos).</t>
  </si>
  <si>
    <t xml:space="preserve">4. Suponga que tiene un tamaño de muestra fijo, y que está recolectando datos sobre la calificación promedio de matemáticas entre los estudiantes de 4º año de secundaria.  </t>
  </si>
  <si>
    <t xml:space="preserve">Plantea hacer la prueba de hipótesis de que H0: Mu=75.  Planea hacer el contraste con una significancia del 5% y con una significancia del 1%.  Diga en menos de 5 renglones </t>
  </si>
  <si>
    <t xml:space="preserve">si la potencia de la prueba con el alfa de 5% es mayor o menor a la potencia de la prueba con el alfa del 1%, y por qué. (4 ptos). </t>
  </si>
  <si>
    <r>
      <t>b)</t>
    </r>
    <r>
      <rPr>
        <sz val="7"/>
        <color theme="1"/>
        <rFont val="Times New Roman"/>
        <family val="1"/>
      </rPr>
      <t xml:space="preserve">      </t>
    </r>
    <r>
      <rPr>
        <sz val="11"/>
        <color theme="1"/>
        <rFont val="Times New Roman"/>
        <family val="1"/>
      </rPr>
      <t xml:space="preserve">Con una significancia del 5% y usando R, estime una prueba de Shapiro para analizar si la distribución del IQ en esta población es una normal (3 ptos.). </t>
    </r>
  </si>
  <si>
    <t>Cuadro 1.  Muestra de 200 estudiantes.  Distribución del coeficiente IQ.</t>
  </si>
  <si>
    <t>Variable IQ (en puntos)</t>
  </si>
  <si>
    <t>Frecuencia observada</t>
  </si>
  <si>
    <t>De más de 60 a 70</t>
  </si>
  <si>
    <t>De más de 70 a 80</t>
  </si>
  <si>
    <t>De más de 80 a 90</t>
  </si>
  <si>
    <t>De más de 90 a 100</t>
  </si>
  <si>
    <t>De más de 100 a 110</t>
  </si>
  <si>
    <t>De más de 110 a 120</t>
  </si>
  <si>
    <t>De más de 120 a 130</t>
  </si>
  <si>
    <t>Total</t>
  </si>
  <si>
    <r>
      <t>d)</t>
    </r>
    <r>
      <rPr>
        <sz val="7"/>
        <color theme="1"/>
        <rFont val="Times New Roman"/>
        <family val="1"/>
      </rPr>
      <t xml:space="preserve">       </t>
    </r>
    <r>
      <rPr>
        <sz val="11"/>
        <color theme="1"/>
        <rFont val="Times New Roman"/>
        <family val="1"/>
      </rPr>
      <t>Grafique un histograma con los datos del IQ y explique cómo se relaciona la forma del histograma con los resultados de los incisos a, b y c de esta pregunta (4 ptos.)</t>
    </r>
  </si>
  <si>
    <t xml:space="preserve">2. Un agrónomo zootecnista recibió noticias que un alimento para ganado viene contaminado con Pestivirus pudiendo casuar Diarrea Viral Bovina (DBV) en terneros.  Las noticias recibidas </t>
  </si>
  <si>
    <t xml:space="preserve">por la compañía distribuidora del alimento es que aproximadamente un 25% de los terneros contraían la enfermedad, la cual se podría diagnosticar con un examen de las heces de los terneros </t>
  </si>
  <si>
    <t xml:space="preserve">para detectar la presencia del Pestivirus.  Suponga que el zootecnista planea tomar una muestra de 120 terneros, les toma “muestras de boñiga” para analizar la presencia de Pestivirus.  </t>
  </si>
  <si>
    <t xml:space="preserve">El agrónomo cree que en la población en la que él trabaja, la prevalencia de Pestivirus podría ser diferente por la mezcla de alimentos que hacen los ganaderos.  Si la verdadera proporción fue de 15%, </t>
  </si>
  <si>
    <t>calcule “paso a paso” (o sea, con Excel o calculadora, no con simulaciones) la potencia de la prueba para detectar como significativa una estimación del 15%, usando una signficancia del 5% (8 ptos).</t>
  </si>
  <si>
    <r>
      <t>e)</t>
    </r>
    <r>
      <rPr>
        <sz val="7"/>
        <color theme="1"/>
        <rFont val="Times New Roman"/>
        <family val="1"/>
      </rPr>
      <t xml:space="preserve">      </t>
    </r>
    <r>
      <rPr>
        <sz val="11"/>
        <color theme="1"/>
        <rFont val="Times New Roman"/>
        <family val="1"/>
      </rPr>
      <t xml:space="preserve">Calcule la media y la desviación estándar de la varaible IQ (esto lo puede hacer con R o con Excel), y “manualmente” o “paso a paso” (o sea, con Excel o calculadora), </t>
    </r>
  </si>
  <si>
    <t xml:space="preserve">al 5% de significancia, pruebe la hipótesis nula de que la media es igual a 100 vs la hipótesis de que la media es mayor, usando el método del p-value </t>
  </si>
  <si>
    <t>y usando la estimación de la desviación estándar generada con la muestra. (6 ptos)</t>
  </si>
  <si>
    <t xml:space="preserve">1. Entre las variables psicométricas analizadas mundialmente, es común estudiar el coeficiente intelectual denominado IQ.  Suponga que un psicólogo selecciona una muestra de 200 personas de un pueblo rural </t>
  </si>
  <si>
    <t xml:space="preserve">conocido porque muchos de los graduados de colegio son admitidos a las universidades estatales, por lo que el psicólogo considera que es importante investigar si el coeficiente intelectual de los jóvenes de este pueblo es alto. </t>
  </si>
  <si>
    <t xml:space="preserve"> Los datos están disponibles en el archivo Iqu.Rdata (id es el identificador y iq es el coeficiente IQ).  Para que los investigadores sepan que el IQ está bien medido, primero analizan si la distribución de los datos </t>
  </si>
  <si>
    <t xml:space="preserve">se aproxima a una normal.  Con estos datos, conteste las siguientes preguntas.  </t>
  </si>
  <si>
    <r>
      <t>a)</t>
    </r>
    <r>
      <rPr>
        <sz val="7"/>
        <color theme="1"/>
        <rFont val="Times New Roman"/>
        <family val="1"/>
      </rPr>
      <t xml:space="preserve">       </t>
    </r>
    <r>
      <rPr>
        <sz val="11"/>
        <color theme="1"/>
        <rFont val="Times New Roman"/>
        <family val="1"/>
      </rPr>
      <t xml:space="preserve">Suponga que el promedio del coeficiente IQ es 100 y la desviación estándar es 15.  Con una significancia del 5% y usando R, </t>
    </r>
  </si>
  <si>
    <t>estime una prueba de Kolmogorov Smirnov para analizar si la distribución del IQ en esta población es una normal (3 ptos).</t>
  </si>
  <si>
    <r>
      <t>c)</t>
    </r>
    <r>
      <rPr>
        <sz val="7"/>
        <color theme="1"/>
        <rFont val="Times New Roman"/>
        <family val="1"/>
      </rPr>
      <t xml:space="preserve">       </t>
    </r>
    <r>
      <rPr>
        <sz val="11"/>
        <color theme="1"/>
        <rFont val="Times New Roman"/>
        <family val="1"/>
      </rPr>
      <t>Con la siguiente tabla agrupada basada en los mismos datos, estime una prueba X</t>
    </r>
    <r>
      <rPr>
        <vertAlign val="superscript"/>
        <sz val="11"/>
        <color theme="1"/>
        <rFont val="Times New Roman"/>
        <family val="1"/>
      </rPr>
      <t>2</t>
    </r>
    <r>
      <rPr>
        <sz val="11"/>
        <color theme="1"/>
        <rFont val="Times New Roman"/>
        <family val="1"/>
      </rPr>
      <t xml:space="preserve"> de Pearson para analizar si la distribución del IQ en esta población</t>
    </r>
  </si>
  <si>
    <t xml:space="preserve"> es una normal con media igual a 100 y desviación estándar igual a 15 (8 ptos)</t>
  </si>
  <si>
    <t>H0: La distribucion del iq en la poblacion de zona rural proviene  de una distribucion normal com media= 100 y desviacion estandar =  15</t>
  </si>
  <si>
    <t>z tabular</t>
  </si>
  <si>
    <t>1. Planteamiento de las hipotesis</t>
  </si>
  <si>
    <t>DOS COLAS</t>
  </si>
  <si>
    <t xml:space="preserve">H0: MU= </t>
  </si>
  <si>
    <t>P VALUE=</t>
  </si>
  <si>
    <r>
      <t>P(</t>
    </r>
    <r>
      <rPr>
        <sz val="11"/>
        <color theme="1"/>
        <rFont val="MS Reference Sans Serif"/>
        <family val="2"/>
      </rPr>
      <t>|</t>
    </r>
    <r>
      <rPr>
        <sz val="11"/>
        <color theme="1"/>
        <rFont val="Calibri"/>
        <family val="2"/>
        <scheme val="minor"/>
      </rPr>
      <t>μ)</t>
    </r>
  </si>
  <si>
    <t>P(z&gt; zc)</t>
  </si>
  <si>
    <t>n=</t>
  </si>
  <si>
    <t xml:space="preserve">P(z&gt; </t>
  </si>
  <si>
    <t>)</t>
  </si>
  <si>
    <t>alfa=</t>
  </si>
  <si>
    <t xml:space="preserve"> P(z&gt; </t>
  </si>
  <si>
    <t>x barra=</t>
  </si>
  <si>
    <t>ds poblacional=</t>
  </si>
  <si>
    <t>3. Se estandariza el promedio muestral (x barra), o sea, se calcula z calculado</t>
  </si>
  <si>
    <t>conclusion</t>
  </si>
  <si>
    <t>h1*:  P=</t>
  </si>
  <si>
    <t>averiguo el p tabular</t>
  </si>
  <si>
    <t>1.Se platean las hipotesis</t>
  </si>
  <si>
    <t>H0: p=</t>
  </si>
  <si>
    <r>
      <t>H1: p</t>
    </r>
    <r>
      <rPr>
        <sz val="11"/>
        <color theme="1"/>
        <rFont val="Calibri"/>
        <family val="2"/>
      </rPr>
      <t>≠</t>
    </r>
  </si>
  <si>
    <t>se calcula el z tabular</t>
  </si>
  <si>
    <t>potencia=</t>
  </si>
  <si>
    <t>P(x &lt; p techo/ ph1)</t>
  </si>
  <si>
    <t>P(x &lt; p techo/ p= 0,15)</t>
  </si>
  <si>
    <t>Pt= Pk - z(1- alfa/2)* raiz((ph1*1-ph1)/n)</t>
  </si>
  <si>
    <t>P(x &gt; p techo/ ph1)</t>
  </si>
  <si>
    <t>P(x &gt; p techo/ p= 0,15)</t>
  </si>
  <si>
    <t>beta= p(z&lt;(1,9600-0,15)/(raiz(0,15*0,85)/120)</t>
  </si>
  <si>
    <t>beta de dos colas=</t>
  </si>
  <si>
    <t>potencia de la prueba =</t>
  </si>
  <si>
    <t>conclucion</t>
  </si>
  <si>
    <t>como el p value es mayor a alfa no se rechaza</t>
  </si>
  <si>
    <t>las barras del grafico tienden a crecer (por decirlo de alguna manera) de manera muy similar a como decrece despues de la media, y esto se aproxima a como se ve una poblacion que sigue una distribucion normal</t>
  </si>
  <si>
    <t>p(X&lt;= X)</t>
  </si>
  <si>
    <t>p(X= X)</t>
  </si>
  <si>
    <t>LIMITE</t>
  </si>
  <si>
    <t>media=</t>
  </si>
  <si>
    <t>ds=</t>
  </si>
  <si>
    <t>Fi=n*P(X=x)</t>
  </si>
  <si>
    <r>
      <t>X</t>
    </r>
    <r>
      <rPr>
        <vertAlign val="superscript"/>
        <sz val="11"/>
        <color theme="1"/>
        <rFont val="Calibri"/>
        <family val="2"/>
        <scheme val="minor"/>
      </rPr>
      <t>2</t>
    </r>
  </si>
  <si>
    <t>gl=k-p-1=</t>
  </si>
  <si>
    <t>chi cuad=</t>
  </si>
  <si>
    <t>H1: La distribucion del iq en la poblacion de zona rural no proviene  de una distribucion normal com media= 100 y desviacion estandar =  15</t>
  </si>
  <si>
    <t>conclucion=</t>
  </si>
  <si>
    <t>De más de 130 a 150</t>
  </si>
  <si>
    <t>H0: MU&gt;</t>
  </si>
  <si>
    <t>zc= (x barra- mu)/(ds/raiz(n))</t>
  </si>
  <si>
    <t>zc= (101,41- 100)/(15,79/raiz(200))</t>
  </si>
  <si>
    <t>zc=</t>
  </si>
  <si>
    <t>como p value &gt;alfa no se rechaza</t>
  </si>
  <si>
    <t>No hay suficiente evidencia estadistica para rechazar H0 de que los coeficientes intelectuales de los estudiantes de la zona rural  provienen de una población con distribución normal  con mu= 100, ds</t>
  </si>
  <si>
    <t>con un alfa de 0,01 es mas baja la potencia de la prueba que con un alfa de 0,05, porque a la hora de calcular el valor tabular que me va a indicar las zonas de rechazo y no rechazo este tiende a ser mas amplio cuando el valor de alfa es menor, entonces hay mas probabilidad de estar comentiendo el error tipo II entonces como la potencia es 1- error tipo II esta disminuye.</t>
  </si>
  <si>
    <t>no se rechaza que la hipotesis nula de que el coeficiente intelectual de los jovenes del pueblo de zona rural sigue una distribucion normal con una media de 100, desviacion estandar de 15 y un alfa de 0,05</t>
  </si>
  <si>
    <t>como inv chi cuad es mayor a la sumatoria de x2 se puede concluir que</t>
  </si>
  <si>
    <t>No hay suficiente evidencia estadistica para rechazar H0 de que los coeficientes intelectuales de los estudiantes del pueblo  de la zona rural  provienen de una población con distribución normal  con mu= 100, ds= 15</t>
  </si>
  <si>
    <t>zona de  rechazo</t>
  </si>
  <si>
    <t>zona de no rechazo</t>
  </si>
  <si>
    <t>Pt= Pk + z(1- alfa/2)* raiz((pk*1-pk)/n)</t>
  </si>
  <si>
    <t>Pt= 0,25 + 1,96* raiz((0,25*0,75)/120)=</t>
  </si>
  <si>
    <t>Pt= 0,25 - 1,96* raiz((0,25*0,75)/120)=</t>
  </si>
  <si>
    <t>porque si se hace una investigacion y se genera nuevo conocimiento estos resultados se someten a una prueba para detectar si realmente pueden ser validos o almenos aceptables, asi nos samos cienya si podremos estar cometiendo alguno de los dos errores inconcientemente, es decir podremos aceptar una hipotesis que puede no ser verdadera y estar comentiendo el error tipo 2 o en caso contrario rechazar algo que en realidad es verdadero</t>
  </si>
  <si>
    <t>la prueba con una muestra de 120 terneros tiene una potencia de la prueba = 0,2447</t>
  </si>
  <si>
    <t>Beta menor=</t>
  </si>
  <si>
    <t>Beta mayor=</t>
  </si>
  <si>
    <t>Puntos:</t>
  </si>
  <si>
    <t>Nota:</t>
  </si>
  <si>
    <t>30 de 40</t>
  </si>
  <si>
    <t>Nota con curva: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</si>
</sst>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5" x14ac:knownFonts="1">
    <font>
      <sz val="11"/>
      <color theme="1"/>
      <name val="Calibri"/>
      <family val="2"/>
      <scheme val="minor"/>
    </font>
    <font>
      <u/>
      <sz val="11"/>
      <color theme="10"/>
      <name val="Calibri"/>
      <family val="2"/>
      <scheme val="minor"/>
    </font>
    <font>
      <sz val="11"/>
      <color theme="1"/>
      <name val="Times New Roman"/>
      <family val="1"/>
    </font>
    <font>
      <b/>
      <sz val="11"/>
      <color theme="1"/>
      <name val="Times New Roman"/>
      <family val="1"/>
    </font>
    <font>
      <b/>
      <u/>
      <sz val="11"/>
      <color theme="1"/>
      <name val="Times New Roman"/>
      <family val="1"/>
    </font>
    <font>
      <sz val="7"/>
      <color theme="1"/>
      <name val="Times New Roman"/>
      <family val="1"/>
    </font>
    <font>
      <vertAlign val="superscript"/>
      <sz val="11"/>
      <color theme="1"/>
      <name val="Times New Roman"/>
      <family val="1"/>
    </font>
    <font>
      <b/>
      <sz val="11"/>
      <color rgb="FF000000"/>
      <name val="Times New Roman"/>
      <family val="1"/>
    </font>
    <font>
      <sz val="11"/>
      <color rgb="FF000000"/>
      <name val="Times New Roman"/>
      <family val="1"/>
    </font>
    <font>
      <b/>
      <sz val="12"/>
      <color theme="1"/>
      <name val="Calibri"/>
      <family val="2"/>
      <scheme val="minor"/>
    </font>
    <font>
      <sz val="11"/>
      <color theme="1"/>
      <name val="MS Reference Sans Serif"/>
      <family val="2"/>
    </font>
    <font>
      <sz val="11"/>
      <color theme="1"/>
      <name val="Calibri"/>
      <family val="2"/>
    </font>
    <font>
      <vertAlign val="superscript"/>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CCCCCC"/>
        <bgColor indexed="64"/>
      </patternFill>
    </fill>
    <fill>
      <patternFill patternType="solid">
        <fgColor rgb="FFFFFF00"/>
        <bgColor indexed="64"/>
      </patternFill>
    </fill>
    <fill>
      <patternFill patternType="solid">
        <fgColor theme="3" tint="0.39997558519241921"/>
        <bgColor indexed="64"/>
      </patternFill>
    </fill>
  </fills>
  <borders count="3">
    <border>
      <left/>
      <right/>
      <top/>
      <bottom/>
      <diagonal/>
    </border>
    <border>
      <left/>
      <right/>
      <top style="medium">
        <color indexed="64"/>
      </top>
      <bottom style="medium">
        <color rgb="FF666666"/>
      </bottom>
      <diagonal/>
    </border>
    <border>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indent="1"/>
    </xf>
    <xf numFmtId="0" fontId="2" fillId="0" borderId="0" xfId="0" applyFont="1" applyAlignment="1">
      <alignment horizontal="left" vertical="center" indent="5"/>
    </xf>
    <xf numFmtId="0" fontId="2" fillId="0" borderId="0" xfId="0" applyFont="1" applyAlignment="1">
      <alignment horizontal="left" vertical="center" indent="13"/>
    </xf>
    <xf numFmtId="0" fontId="2" fillId="0" borderId="0" xfId="0" applyFont="1" applyAlignment="1">
      <alignment horizontal="left" vertical="center" indent="8"/>
    </xf>
    <xf numFmtId="0" fontId="3" fillId="0" borderId="1" xfId="0" applyFont="1" applyBorder="1" applyAlignment="1">
      <alignment vertical="center" wrapText="1"/>
    </xf>
    <xf numFmtId="0" fontId="7" fillId="2" borderId="0" xfId="0" applyFont="1" applyFill="1" applyAlignment="1">
      <alignment vertical="center" wrapText="1"/>
    </xf>
    <xf numFmtId="0" fontId="8" fillId="2" borderId="0" xfId="0" applyFont="1" applyFill="1" applyAlignment="1">
      <alignment horizontal="right" vertical="center" wrapText="1"/>
    </xf>
    <xf numFmtId="0" fontId="3" fillId="0" borderId="0" xfId="0" applyFont="1" applyAlignment="1">
      <alignment vertical="center" wrapText="1"/>
    </xf>
    <xf numFmtId="0" fontId="2" fillId="0" borderId="0" xfId="0" applyFont="1" applyAlignment="1">
      <alignment horizontal="right" vertical="center" wrapText="1"/>
    </xf>
    <xf numFmtId="0" fontId="3" fillId="0" borderId="2" xfId="0" applyFont="1" applyBorder="1" applyAlignment="1">
      <alignment vertical="center" wrapText="1"/>
    </xf>
    <xf numFmtId="0" fontId="3" fillId="0" borderId="2" xfId="0" applyFont="1" applyBorder="1" applyAlignment="1">
      <alignment horizontal="right" vertical="center" wrapText="1"/>
    </xf>
    <xf numFmtId="0" fontId="2" fillId="0" borderId="0" xfId="0" applyFont="1" applyAlignment="1">
      <alignment horizontal="left" vertical="center"/>
    </xf>
    <xf numFmtId="0" fontId="1" fillId="0" borderId="0" xfId="1" applyAlignment="1">
      <alignment horizontal="left" vertical="center"/>
    </xf>
    <xf numFmtId="0" fontId="0" fillId="0" borderId="0" xfId="0" applyFill="1"/>
    <xf numFmtId="0" fontId="0" fillId="0" borderId="0" xfId="0" applyFont="1" applyFill="1"/>
    <xf numFmtId="164" fontId="0" fillId="0" borderId="0" xfId="0" applyNumberFormat="1" applyFont="1" applyFill="1"/>
    <xf numFmtId="164" fontId="0" fillId="0" borderId="0" xfId="0" applyNumberFormat="1" applyFont="1" applyFill="1" applyAlignment="1">
      <alignment horizontal="center"/>
    </xf>
    <xf numFmtId="0" fontId="0" fillId="3" borderId="0" xfId="0" applyFont="1" applyFill="1"/>
    <xf numFmtId="0" fontId="0" fillId="0" borderId="0" xfId="0" applyAlignment="1">
      <alignment horizontal="left"/>
    </xf>
    <xf numFmtId="165" fontId="0" fillId="0" borderId="0" xfId="0" applyNumberFormat="1"/>
    <xf numFmtId="0" fontId="0" fillId="0" borderId="0" xfId="0" applyAlignment="1">
      <alignment horizontal="center"/>
    </xf>
    <xf numFmtId="164" fontId="0" fillId="0" borderId="0" xfId="0" applyNumberFormat="1" applyAlignment="1">
      <alignment horizontal="center"/>
    </xf>
    <xf numFmtId="164" fontId="0" fillId="0" borderId="0" xfId="0" applyNumberFormat="1" applyAlignment="1">
      <alignment horizontal="left"/>
    </xf>
    <xf numFmtId="0" fontId="0" fillId="0" borderId="0" xfId="0" applyAlignment="1">
      <alignment horizontal="right"/>
    </xf>
    <xf numFmtId="0" fontId="11" fillId="0" borderId="0" xfId="0" applyFont="1" applyAlignment="1">
      <alignment horizontal="left"/>
    </xf>
    <xf numFmtId="166" fontId="0" fillId="0" borderId="0" xfId="0" applyNumberFormat="1" applyAlignment="1"/>
    <xf numFmtId="0" fontId="10" fillId="0" borderId="0" xfId="0" applyFont="1" applyAlignment="1">
      <alignment horizontal="right"/>
    </xf>
    <xf numFmtId="0" fontId="0" fillId="0" borderId="0" xfId="0" applyAlignment="1"/>
    <xf numFmtId="0" fontId="0" fillId="0" borderId="0" xfId="0" applyAlignment="1">
      <alignment wrapText="1"/>
    </xf>
    <xf numFmtId="0" fontId="0" fillId="0" borderId="0" xfId="0" applyAlignment="1">
      <alignment horizontal="right" wrapText="1"/>
    </xf>
    <xf numFmtId="166" fontId="0" fillId="0" borderId="0" xfId="0" applyNumberFormat="1" applyAlignment="1">
      <alignment wrapText="1"/>
    </xf>
    <xf numFmtId="165" fontId="0" fillId="0" borderId="0" xfId="0" applyNumberFormat="1" applyAlignment="1">
      <alignment horizontal="left"/>
    </xf>
    <xf numFmtId="0" fontId="11" fillId="0" borderId="0" xfId="0" applyFont="1" applyAlignment="1">
      <alignment horizontal="center"/>
    </xf>
    <xf numFmtId="164" fontId="0" fillId="0" borderId="0" xfId="0" applyNumberFormat="1"/>
    <xf numFmtId="167" fontId="0" fillId="0" borderId="0" xfId="0" applyNumberFormat="1" applyFont="1" applyFill="1"/>
    <xf numFmtId="0" fontId="0" fillId="3" borderId="0" xfId="0" applyFill="1"/>
    <xf numFmtId="2" fontId="0" fillId="0" borderId="0" xfId="0" applyNumberFormat="1"/>
    <xf numFmtId="2" fontId="0" fillId="3" borderId="0" xfId="0" applyNumberFormat="1" applyFill="1"/>
    <xf numFmtId="0" fontId="0" fillId="0" borderId="0" xfId="0" applyAlignment="1">
      <alignment horizontal="center" wrapText="1"/>
    </xf>
    <xf numFmtId="0" fontId="0" fillId="4" borderId="0" xfId="0" applyFill="1" applyAlignment="1">
      <alignment horizontal="center" wrapText="1"/>
    </xf>
    <xf numFmtId="0" fontId="9" fillId="0" borderId="0" xfId="0" applyFont="1" applyFill="1" applyAlignment="1">
      <alignment horizontal="center"/>
    </xf>
    <xf numFmtId="0" fontId="0" fillId="0" borderId="0" xfId="0" applyFont="1" applyFill="1" applyAlignment="1">
      <alignment horizontal="center" wrapText="1"/>
    </xf>
    <xf numFmtId="0" fontId="0" fillId="0" borderId="0" xfId="0" applyAlignment="1">
      <alignment horizontal="center" vertical="center"/>
    </xf>
    <xf numFmtId="0" fontId="2" fillId="0" borderId="0" xfId="0" applyFont="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1120140</xdr:colOff>
      <xdr:row>8</xdr:row>
      <xdr:rowOff>167640</xdr:rowOff>
    </xdr:from>
    <xdr:to>
      <xdr:col>4</xdr:col>
      <xdr:colOff>286226</xdr:colOff>
      <xdr:row>16</xdr:row>
      <xdr:rowOff>38286</xdr:rowOff>
    </xdr:to>
    <xdr:pic>
      <xdr:nvPicPr>
        <xdr:cNvPr id="3" name="Imagen 2">
          <a:extLst>
            <a:ext uri="{FF2B5EF4-FFF2-40B4-BE49-F238E27FC236}">
              <a16:creationId xmlns:a16="http://schemas.microsoft.com/office/drawing/2014/main" id="{FFE1FE83-6620-493D-A73B-F4DEAC571007}"/>
            </a:ext>
          </a:extLst>
        </xdr:cNvPr>
        <xdr:cNvPicPr>
          <a:picLocks noChangeAspect="1"/>
        </xdr:cNvPicPr>
      </xdr:nvPicPr>
      <xdr:blipFill>
        <a:blip xmlns:r="http://schemas.openxmlformats.org/officeDocument/2006/relationships" r:embed="rId1"/>
        <a:stretch>
          <a:fillRect/>
        </a:stretch>
      </xdr:blipFill>
      <xdr:spPr>
        <a:xfrm>
          <a:off x="1120140" y="1630680"/>
          <a:ext cx="3410426" cy="1333686"/>
        </a:xfrm>
        <a:prstGeom prst="rect">
          <a:avLst/>
        </a:prstGeom>
      </xdr:spPr>
    </xdr:pic>
    <xdr:clientData/>
  </xdr:twoCellAnchor>
  <xdr:twoCellAnchor editAs="oneCell">
    <xdr:from>
      <xdr:col>0</xdr:col>
      <xdr:colOff>1783080</xdr:colOff>
      <xdr:row>21</xdr:row>
      <xdr:rowOff>160020</xdr:rowOff>
    </xdr:from>
    <xdr:to>
      <xdr:col>4</xdr:col>
      <xdr:colOff>339481</xdr:colOff>
      <xdr:row>28</xdr:row>
      <xdr:rowOff>127809</xdr:rowOff>
    </xdr:to>
    <xdr:pic>
      <xdr:nvPicPr>
        <xdr:cNvPr id="4" name="Imagen 3">
          <a:extLst>
            <a:ext uri="{FF2B5EF4-FFF2-40B4-BE49-F238E27FC236}">
              <a16:creationId xmlns:a16="http://schemas.microsoft.com/office/drawing/2014/main" id="{E3AAFA4A-858A-4BE4-9241-D1EAFEA20570}"/>
            </a:ext>
          </a:extLst>
        </xdr:cNvPr>
        <xdr:cNvPicPr>
          <a:picLocks noChangeAspect="1"/>
        </xdr:cNvPicPr>
      </xdr:nvPicPr>
      <xdr:blipFill>
        <a:blip xmlns:r="http://schemas.openxmlformats.org/officeDocument/2006/relationships" r:embed="rId2"/>
        <a:stretch>
          <a:fillRect/>
        </a:stretch>
      </xdr:blipFill>
      <xdr:spPr>
        <a:xfrm>
          <a:off x="1783080" y="4000500"/>
          <a:ext cx="2800741" cy="1247949"/>
        </a:xfrm>
        <a:prstGeom prst="rect">
          <a:avLst/>
        </a:prstGeom>
      </xdr:spPr>
    </xdr:pic>
    <xdr:clientData/>
  </xdr:twoCellAnchor>
  <xdr:twoCellAnchor editAs="oneCell">
    <xdr:from>
      <xdr:col>1</xdr:col>
      <xdr:colOff>228600</xdr:colOff>
      <xdr:row>57</xdr:row>
      <xdr:rowOff>90864</xdr:rowOff>
    </xdr:from>
    <xdr:to>
      <xdr:col>4</xdr:col>
      <xdr:colOff>25521</xdr:colOff>
      <xdr:row>68</xdr:row>
      <xdr:rowOff>128336</xdr:rowOff>
    </xdr:to>
    <xdr:pic>
      <xdr:nvPicPr>
        <xdr:cNvPr id="5" name="Imagen 4">
          <a:extLst>
            <a:ext uri="{FF2B5EF4-FFF2-40B4-BE49-F238E27FC236}">
              <a16:creationId xmlns:a16="http://schemas.microsoft.com/office/drawing/2014/main" id="{DCF62686-B5FA-4C21-A510-B3767C78D16D}"/>
            </a:ext>
          </a:extLst>
        </xdr:cNvPr>
        <xdr:cNvPicPr>
          <a:picLocks noChangeAspect="1"/>
        </xdr:cNvPicPr>
      </xdr:nvPicPr>
      <xdr:blipFill>
        <a:blip xmlns:r="http://schemas.openxmlformats.org/officeDocument/2006/relationships" r:embed="rId3"/>
        <a:stretch>
          <a:fillRect/>
        </a:stretch>
      </xdr:blipFill>
      <xdr:spPr>
        <a:xfrm>
          <a:off x="2057400" y="10743624"/>
          <a:ext cx="2212461" cy="2049152"/>
        </a:xfrm>
        <a:prstGeom prst="rect">
          <a:avLst/>
        </a:prstGeom>
      </xdr:spPr>
    </xdr:pic>
    <xdr:clientData/>
  </xdr:twoCellAnchor>
  <xdr:twoCellAnchor editAs="oneCell">
    <xdr:from>
      <xdr:col>6</xdr:col>
      <xdr:colOff>224988</xdr:colOff>
      <xdr:row>62</xdr:row>
      <xdr:rowOff>76200</xdr:rowOff>
    </xdr:from>
    <xdr:to>
      <xdr:col>7</xdr:col>
      <xdr:colOff>617379</xdr:colOff>
      <xdr:row>68</xdr:row>
      <xdr:rowOff>7759</xdr:rowOff>
    </xdr:to>
    <xdr:pic>
      <xdr:nvPicPr>
        <xdr:cNvPr id="6" name="Imagen 5">
          <a:extLst>
            <a:ext uri="{FF2B5EF4-FFF2-40B4-BE49-F238E27FC236}">
              <a16:creationId xmlns:a16="http://schemas.microsoft.com/office/drawing/2014/main" id="{8331FD34-6F56-407D-BB12-A078F3CC5FED}"/>
            </a:ext>
          </a:extLst>
        </xdr:cNvPr>
        <xdr:cNvPicPr>
          <a:picLocks noChangeAspect="1"/>
        </xdr:cNvPicPr>
      </xdr:nvPicPr>
      <xdr:blipFill>
        <a:blip xmlns:r="http://schemas.openxmlformats.org/officeDocument/2006/relationships" r:embed="rId4"/>
        <a:stretch>
          <a:fillRect/>
        </a:stretch>
      </xdr:blipFill>
      <xdr:spPr>
        <a:xfrm>
          <a:off x="6016188" y="11643360"/>
          <a:ext cx="1184871" cy="102883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ilbert.brenes.camacho@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57A21-B606-4C2E-AB52-4FFA48170961}">
  <dimension ref="A1:H15"/>
  <sheetViews>
    <sheetView tabSelected="1" workbookViewId="0">
      <selection activeCell="H6" sqref="H6"/>
    </sheetView>
  </sheetViews>
  <sheetFormatPr baseColWidth="10" defaultRowHeight="15" x14ac:dyDescent="0.25"/>
  <sheetData>
    <row r="1" spans="1:8" x14ac:dyDescent="0.25">
      <c r="A1" s="1" t="s">
        <v>0</v>
      </c>
    </row>
    <row r="2" spans="1:8" x14ac:dyDescent="0.25">
      <c r="A2" s="1" t="s">
        <v>1</v>
      </c>
    </row>
    <row r="3" spans="1:8" x14ac:dyDescent="0.25">
      <c r="A3" s="1" t="s">
        <v>2</v>
      </c>
      <c r="F3" t="s">
        <v>113</v>
      </c>
      <c r="G3" t="s">
        <v>115</v>
      </c>
    </row>
    <row r="4" spans="1:8" x14ac:dyDescent="0.25">
      <c r="A4" s="1"/>
      <c r="F4" t="s">
        <v>114</v>
      </c>
      <c r="G4">
        <v>75</v>
      </c>
    </row>
    <row r="5" spans="1:8" x14ac:dyDescent="0.25">
      <c r="A5" s="2" t="s">
        <v>3</v>
      </c>
      <c r="F5" t="s">
        <v>116</v>
      </c>
      <c r="H5">
        <v>79</v>
      </c>
    </row>
    <row r="6" spans="1:8" x14ac:dyDescent="0.25">
      <c r="A6" s="1"/>
    </row>
    <row r="7" spans="1:8" x14ac:dyDescent="0.25">
      <c r="A7" s="14" t="s">
        <v>4</v>
      </c>
    </row>
    <row r="8" spans="1:8" x14ac:dyDescent="0.25">
      <c r="A8" s="14" t="s">
        <v>5</v>
      </c>
    </row>
    <row r="9" spans="1:8" x14ac:dyDescent="0.25">
      <c r="A9" s="15" t="s">
        <v>6</v>
      </c>
    </row>
    <row r="10" spans="1:8" x14ac:dyDescent="0.25">
      <c r="A10" s="14" t="s">
        <v>7</v>
      </c>
    </row>
    <row r="11" spans="1:8" x14ac:dyDescent="0.25">
      <c r="A11" s="14" t="s">
        <v>8</v>
      </c>
    </row>
    <row r="12" spans="1:8" x14ac:dyDescent="0.25">
      <c r="A12" s="14" t="s">
        <v>9</v>
      </c>
    </row>
    <row r="13" spans="1:8" x14ac:dyDescent="0.25">
      <c r="A13" s="14" t="s">
        <v>10</v>
      </c>
    </row>
    <row r="14" spans="1:8" x14ac:dyDescent="0.25">
      <c r="A14" s="14" t="s">
        <v>11</v>
      </c>
    </row>
    <row r="15" spans="1:8" x14ac:dyDescent="0.25">
      <c r="A15" s="14" t="s">
        <v>12</v>
      </c>
    </row>
  </sheetData>
  <hyperlinks>
    <hyperlink ref="A9" r:id="rId1" display="mailto:gilbert.brenes.camacho@gmail.com" xr:uid="{E96C7A48-AA8B-4199-B285-706EC6E102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B5A7D-480D-4A15-8E9B-31605B8D0886}">
  <dimension ref="A1:Q90"/>
  <sheetViews>
    <sheetView workbookViewId="0">
      <selection activeCell="I77" sqref="I77"/>
    </sheetView>
  </sheetViews>
  <sheetFormatPr baseColWidth="10" defaultRowHeight="15" x14ac:dyDescent="0.25"/>
  <cols>
    <col min="1" max="1" width="26.7109375" customWidth="1"/>
    <col min="4" max="4" width="12.140625" bestFit="1" customWidth="1"/>
  </cols>
  <sheetData>
    <row r="1" spans="1:9" x14ac:dyDescent="0.25">
      <c r="A1" s="3" t="s">
        <v>39</v>
      </c>
    </row>
    <row r="2" spans="1:9" x14ac:dyDescent="0.25">
      <c r="A2" s="3" t="s">
        <v>40</v>
      </c>
    </row>
    <row r="3" spans="1:9" x14ac:dyDescent="0.25">
      <c r="A3" s="3" t="s">
        <v>41</v>
      </c>
    </row>
    <row r="4" spans="1:9" x14ac:dyDescent="0.25">
      <c r="A4" s="3" t="s">
        <v>42</v>
      </c>
    </row>
    <row r="5" spans="1:9" x14ac:dyDescent="0.25">
      <c r="A5" s="3"/>
    </row>
    <row r="6" spans="1:9" x14ac:dyDescent="0.25">
      <c r="A6" s="5"/>
    </row>
    <row r="7" spans="1:9" x14ac:dyDescent="0.25">
      <c r="A7" s="6" t="s">
        <v>43</v>
      </c>
    </row>
    <row r="8" spans="1:9" x14ac:dyDescent="0.25">
      <c r="A8" s="6" t="s">
        <v>44</v>
      </c>
    </row>
    <row r="9" spans="1:9" x14ac:dyDescent="0.25">
      <c r="A9" s="6"/>
    </row>
    <row r="10" spans="1:9" x14ac:dyDescent="0.25">
      <c r="A10" s="6"/>
      <c r="F10" t="s">
        <v>58</v>
      </c>
      <c r="G10">
        <v>0.05</v>
      </c>
    </row>
    <row r="11" spans="1:9" x14ac:dyDescent="0.25">
      <c r="A11" s="6"/>
    </row>
    <row r="12" spans="1:9" x14ac:dyDescent="0.25">
      <c r="F12" t="s">
        <v>79</v>
      </c>
    </row>
    <row r="13" spans="1:9" x14ac:dyDescent="0.25">
      <c r="F13" t="s">
        <v>80</v>
      </c>
    </row>
    <row r="14" spans="1:9" x14ac:dyDescent="0.25">
      <c r="F14" t="s">
        <v>101</v>
      </c>
    </row>
    <row r="21" spans="1:7" x14ac:dyDescent="0.25">
      <c r="A21" s="6" t="s">
        <v>18</v>
      </c>
    </row>
    <row r="23" spans="1:7" x14ac:dyDescent="0.25">
      <c r="F23" t="s">
        <v>79</v>
      </c>
    </row>
    <row r="24" spans="1:7" x14ac:dyDescent="0.25">
      <c r="F24" t="s">
        <v>80</v>
      </c>
    </row>
    <row r="25" spans="1:7" x14ac:dyDescent="0.25">
      <c r="F25" t="s">
        <v>101</v>
      </c>
    </row>
    <row r="27" spans="1:7" x14ac:dyDescent="0.25"/>
    <row r="31" spans="1:7" x14ac:dyDescent="0.25">
      <c r="A31" s="4"/>
    </row>
    <row r="32" spans="1:7" ht="18" x14ac:dyDescent="0.25">
      <c r="A32" s="6" t="s">
        <v>45</v>
      </c>
    </row>
    <row r="33" spans="1:15" x14ac:dyDescent="0.25">
      <c r="A33" s="6" t="s">
        <v>46</v>
      </c>
    </row>
    <row r="34" spans="1:15" x14ac:dyDescent="0.25">
      <c r="A34" s="6"/>
    </row>
    <row r="35" spans="1:15" x14ac:dyDescent="0.25">
      <c r="A35" s="4" t="s">
        <v>19</v>
      </c>
    </row>
    <row r="37" spans="1:15" x14ac:dyDescent="0.25">
      <c r="A37" s="6" t="s">
        <v>47</v>
      </c>
    </row>
    <row r="38" spans="1:15" x14ac:dyDescent="0.25">
      <c r="A38" s="6" t="s">
        <v>91</v>
      </c>
    </row>
    <row r="40" spans="1:15" ht="15.75" thickBot="1" x14ac:dyDescent="0.3">
      <c r="G40" s="45" t="s">
        <v>87</v>
      </c>
      <c r="H40" s="45" t="s">
        <v>88</v>
      </c>
    </row>
    <row r="41" spans="1:15" ht="29.25" thickBot="1" x14ac:dyDescent="0.3">
      <c r="A41" s="7" t="s">
        <v>20</v>
      </c>
      <c r="B41" s="7" t="s">
        <v>21</v>
      </c>
      <c r="C41" t="s">
        <v>84</v>
      </c>
      <c r="D41" t="s">
        <v>48</v>
      </c>
      <c r="E41" t="s">
        <v>82</v>
      </c>
      <c r="F41" t="s">
        <v>83</v>
      </c>
      <c r="G41" s="45"/>
      <c r="H41" s="45"/>
      <c r="J41" t="s">
        <v>85</v>
      </c>
      <c r="K41">
        <v>100</v>
      </c>
    </row>
    <row r="42" spans="1:15" x14ac:dyDescent="0.25">
      <c r="A42" s="8" t="s">
        <v>22</v>
      </c>
      <c r="B42" s="9">
        <v>4</v>
      </c>
      <c r="C42">
        <v>70</v>
      </c>
      <c r="D42" s="22">
        <f>+(C42-$K$41)/$K$42</f>
        <v>-2</v>
      </c>
      <c r="E42">
        <f>+_xlfn.NORM.S.DIST(D42,TRUE)</f>
        <v>2.2750131948179191E-2</v>
      </c>
      <c r="F42">
        <f>+E42</f>
        <v>2.2750131948179191E-2</v>
      </c>
      <c r="G42">
        <f t="shared" ref="G42:G49" si="0">+$B$50*F42</f>
        <v>4.5500263896358382</v>
      </c>
      <c r="H42">
        <f>+((B42-G42)^2)/G42</f>
        <v>6.6489510914693351E-2</v>
      </c>
      <c r="J42" t="s">
        <v>86</v>
      </c>
      <c r="K42">
        <v>15</v>
      </c>
      <c r="M42" s="38"/>
      <c r="N42" s="38"/>
      <c r="O42" s="42" t="s">
        <v>104</v>
      </c>
    </row>
    <row r="43" spans="1:15" x14ac:dyDescent="0.25">
      <c r="A43" s="10" t="s">
        <v>23</v>
      </c>
      <c r="B43" s="11">
        <v>11</v>
      </c>
      <c r="C43">
        <v>80</v>
      </c>
      <c r="D43" s="22">
        <f t="shared" ref="D43:D49" si="1">+(C43-$K$41)/$K$42</f>
        <v>-1.3333333333333333</v>
      </c>
      <c r="E43">
        <f t="shared" ref="E43:E48" si="2">+_xlfn.NORM.S.DIST(D43,TRUE)</f>
        <v>9.1211219725867876E-2</v>
      </c>
      <c r="F43">
        <f t="shared" ref="F43:F49" si="3">+E43-E42</f>
        <v>6.8461087777688681E-2</v>
      </c>
      <c r="G43">
        <f t="shared" si="0"/>
        <v>13.692217555537736</v>
      </c>
      <c r="H43">
        <f t="shared" ref="H43:H49" si="4">+((B43-G43)^2)/G43</f>
        <v>0.5293543822939154</v>
      </c>
      <c r="M43" s="38" t="s">
        <v>105</v>
      </c>
      <c r="N43" s="38"/>
      <c r="O43" s="42"/>
    </row>
    <row r="44" spans="1:15" x14ac:dyDescent="0.25">
      <c r="A44" s="8" t="s">
        <v>24</v>
      </c>
      <c r="B44" s="9">
        <v>33</v>
      </c>
      <c r="C44">
        <v>90</v>
      </c>
      <c r="D44" s="22">
        <f t="shared" si="1"/>
        <v>-0.66666666666666663</v>
      </c>
      <c r="E44">
        <f t="shared" si="2"/>
        <v>0.25249253754692291</v>
      </c>
      <c r="F44">
        <f t="shared" si="3"/>
        <v>0.16128131782105504</v>
      </c>
      <c r="G44">
        <f t="shared" si="0"/>
        <v>32.256263564211011</v>
      </c>
      <c r="H44">
        <f t="shared" si="4"/>
        <v>1.7148417851280011E-2</v>
      </c>
      <c r="J44" t="s">
        <v>89</v>
      </c>
      <c r="K44" s="21">
        <f>8-2-1</f>
        <v>5</v>
      </c>
      <c r="M44" s="40">
        <f>+H50</f>
        <v>4.7924321062931163</v>
      </c>
      <c r="N44" s="38"/>
      <c r="O44" s="42"/>
    </row>
    <row r="45" spans="1:15" x14ac:dyDescent="0.25">
      <c r="A45" s="10" t="s">
        <v>25</v>
      </c>
      <c r="B45" s="11">
        <v>44</v>
      </c>
      <c r="C45">
        <v>100</v>
      </c>
      <c r="D45" s="22">
        <f t="shared" si="1"/>
        <v>0</v>
      </c>
      <c r="E45">
        <f t="shared" si="2"/>
        <v>0.5</v>
      </c>
      <c r="F45">
        <f t="shared" si="3"/>
        <v>0.24750746245307709</v>
      </c>
      <c r="G45">
        <f t="shared" si="0"/>
        <v>49.501492490615419</v>
      </c>
      <c r="H45">
        <f t="shared" si="4"/>
        <v>0.6114243854371828</v>
      </c>
      <c r="J45" t="s">
        <v>90</v>
      </c>
      <c r="K45">
        <f>+_xlfn.CHISQ.INV.RT(K46,K44)</f>
        <v>11.070497693516353</v>
      </c>
      <c r="N45" s="39">
        <f>+K45</f>
        <v>11.070497693516353</v>
      </c>
    </row>
    <row r="46" spans="1:15" x14ac:dyDescent="0.25">
      <c r="A46" s="8" t="s">
        <v>26</v>
      </c>
      <c r="B46" s="9">
        <v>51</v>
      </c>
      <c r="C46">
        <v>110</v>
      </c>
      <c r="D46" s="22">
        <f t="shared" si="1"/>
        <v>0.66666666666666663</v>
      </c>
      <c r="E46">
        <f t="shared" si="2"/>
        <v>0.74750746245307709</v>
      </c>
      <c r="F46">
        <f t="shared" si="3"/>
        <v>0.24750746245307709</v>
      </c>
      <c r="G46">
        <f t="shared" si="0"/>
        <v>49.501492490615419</v>
      </c>
      <c r="H46">
        <f t="shared" si="4"/>
        <v>4.5362768730815337E-2</v>
      </c>
      <c r="J46" t="s">
        <v>58</v>
      </c>
      <c r="K46">
        <v>0.05</v>
      </c>
    </row>
    <row r="47" spans="1:15" x14ac:dyDescent="0.25">
      <c r="A47" s="10" t="s">
        <v>27</v>
      </c>
      <c r="B47" s="11">
        <v>37</v>
      </c>
      <c r="C47">
        <v>120</v>
      </c>
      <c r="D47" s="22">
        <f t="shared" si="1"/>
        <v>1.3333333333333333</v>
      </c>
      <c r="E47">
        <f t="shared" si="2"/>
        <v>0.90878878027413212</v>
      </c>
      <c r="F47">
        <f t="shared" si="3"/>
        <v>0.16128131782105504</v>
      </c>
      <c r="G47">
        <f t="shared" si="0"/>
        <v>32.256263564211011</v>
      </c>
      <c r="H47">
        <f t="shared" si="4"/>
        <v>0.69763304504987989</v>
      </c>
    </row>
    <row r="48" spans="1:15" x14ac:dyDescent="0.25">
      <c r="A48" s="8" t="s">
        <v>28</v>
      </c>
      <c r="B48" s="9">
        <v>12</v>
      </c>
      <c r="C48">
        <v>130</v>
      </c>
      <c r="D48" s="22">
        <f t="shared" si="1"/>
        <v>2</v>
      </c>
      <c r="E48">
        <f t="shared" si="2"/>
        <v>0.97724986805182079</v>
      </c>
      <c r="F48">
        <f t="shared" si="3"/>
        <v>6.8461087777688667E-2</v>
      </c>
      <c r="G48">
        <f t="shared" si="0"/>
        <v>13.692217555537734</v>
      </c>
      <c r="H48">
        <f t="shared" si="4"/>
        <v>0.20914072126409788</v>
      </c>
      <c r="J48" t="s">
        <v>92</v>
      </c>
      <c r="K48" t="s">
        <v>102</v>
      </c>
    </row>
    <row r="49" spans="1:17" x14ac:dyDescent="0.25">
      <c r="A49" s="10" t="s">
        <v>93</v>
      </c>
      <c r="B49" s="11">
        <v>8</v>
      </c>
      <c r="C49">
        <v>150</v>
      </c>
      <c r="D49" s="22">
        <f t="shared" si="1"/>
        <v>3.3333333333333335</v>
      </c>
      <c r="E49">
        <v>1</v>
      </c>
      <c r="F49">
        <f t="shared" si="3"/>
        <v>2.2750131948179209E-2</v>
      </c>
      <c r="G49">
        <f t="shared" si="0"/>
        <v>4.5500263896358417</v>
      </c>
      <c r="H49">
        <f t="shared" si="4"/>
        <v>2.6158788747512514</v>
      </c>
      <c r="J49" s="41" t="s">
        <v>103</v>
      </c>
      <c r="K49" s="41"/>
      <c r="L49" s="41"/>
      <c r="M49" s="41"/>
      <c r="N49" s="41"/>
      <c r="O49" s="41"/>
      <c r="P49" s="41"/>
      <c r="Q49" s="41"/>
    </row>
    <row r="50" spans="1:17" ht="15.75" thickBot="1" x14ac:dyDescent="0.3">
      <c r="A50" s="12" t="s">
        <v>29</v>
      </c>
      <c r="B50" s="13">
        <v>200</v>
      </c>
      <c r="D50" s="22"/>
      <c r="H50">
        <f>SUM(H42:H49)</f>
        <v>4.7924321062931163</v>
      </c>
      <c r="J50" s="41"/>
      <c r="K50" s="41"/>
      <c r="L50" s="41"/>
      <c r="M50" s="41"/>
      <c r="N50" s="41"/>
      <c r="O50" s="41"/>
      <c r="P50" s="41"/>
      <c r="Q50" s="41"/>
    </row>
    <row r="52" spans="1:17" x14ac:dyDescent="0.25">
      <c r="A52" s="4"/>
    </row>
    <row r="56" spans="1:17" x14ac:dyDescent="0.25">
      <c r="A56" s="6" t="s">
        <v>30</v>
      </c>
    </row>
    <row r="57" spans="1:17" x14ac:dyDescent="0.25">
      <c r="A57" s="6"/>
    </row>
    <row r="58" spans="1:17" x14ac:dyDescent="0.25"/>
    <row r="59" spans="1:17" x14ac:dyDescent="0.25">
      <c r="F59" s="41" t="s">
        <v>81</v>
      </c>
      <c r="G59" s="41"/>
      <c r="H59" s="41"/>
      <c r="I59" s="41"/>
      <c r="J59" s="41"/>
      <c r="K59" s="41"/>
      <c r="L59" s="41"/>
      <c r="M59" s="41"/>
    </row>
    <row r="60" spans="1:17" x14ac:dyDescent="0.25">
      <c r="F60" s="41"/>
      <c r="G60" s="41"/>
      <c r="H60" s="41"/>
      <c r="I60" s="41"/>
      <c r="J60" s="41"/>
      <c r="K60" s="41"/>
      <c r="L60" s="41"/>
      <c r="M60" s="41"/>
    </row>
    <row r="61" spans="1:17" x14ac:dyDescent="0.25">
      <c r="F61" s="41"/>
      <c r="G61" s="41"/>
      <c r="H61" s="41"/>
      <c r="I61" s="41"/>
      <c r="J61" s="41"/>
      <c r="K61" s="41"/>
      <c r="L61" s="41"/>
      <c r="M61" s="41"/>
    </row>
    <row r="71" spans="1:8" x14ac:dyDescent="0.25">
      <c r="A71" s="6" t="s">
        <v>36</v>
      </c>
    </row>
    <row r="72" spans="1:8" x14ac:dyDescent="0.25">
      <c r="A72" s="6" t="s">
        <v>37</v>
      </c>
    </row>
    <row r="73" spans="1:8" x14ac:dyDescent="0.25">
      <c r="A73" s="6" t="s">
        <v>38</v>
      </c>
    </row>
    <row r="75" spans="1:8" ht="15.75" x14ac:dyDescent="0.25">
      <c r="B75" s="16" t="s">
        <v>49</v>
      </c>
      <c r="C75" s="16"/>
      <c r="D75" s="16"/>
      <c r="E75" s="43" t="s">
        <v>50</v>
      </c>
      <c r="F75" s="43"/>
      <c r="G75" s="16"/>
      <c r="H75" s="16"/>
    </row>
    <row r="76" spans="1:8" x14ac:dyDescent="0.25">
      <c r="B76" s="17" t="s">
        <v>51</v>
      </c>
      <c r="C76" s="17">
        <v>100</v>
      </c>
      <c r="D76" s="17"/>
      <c r="E76" s="17"/>
      <c r="F76" s="17"/>
      <c r="G76" s="17"/>
      <c r="H76" s="17"/>
    </row>
    <row r="77" spans="1:8" x14ac:dyDescent="0.25">
      <c r="B77" s="17" t="s">
        <v>94</v>
      </c>
      <c r="C77" s="17">
        <v>100</v>
      </c>
      <c r="D77" s="17"/>
      <c r="E77" s="17" t="s">
        <v>52</v>
      </c>
      <c r="F77" s="17" t="s">
        <v>53</v>
      </c>
      <c r="G77" s="17"/>
      <c r="H77" s="17"/>
    </row>
    <row r="78" spans="1:8" x14ac:dyDescent="0.25">
      <c r="B78" s="17"/>
      <c r="C78" s="17"/>
      <c r="D78" s="17"/>
      <c r="E78" s="17" t="s">
        <v>52</v>
      </c>
      <c r="F78" s="17" t="s">
        <v>54</v>
      </c>
      <c r="G78" s="17"/>
      <c r="H78" s="17"/>
    </row>
    <row r="79" spans="1:8" x14ac:dyDescent="0.25">
      <c r="B79" s="17" t="s">
        <v>55</v>
      </c>
      <c r="C79" s="17">
        <v>200</v>
      </c>
      <c r="D79" s="17"/>
      <c r="E79" s="17" t="s">
        <v>52</v>
      </c>
      <c r="F79" s="17" t="s">
        <v>56</v>
      </c>
      <c r="G79" s="18">
        <f>+C88</f>
        <v>1.2623389651731147</v>
      </c>
      <c r="H79" s="17" t="s">
        <v>57</v>
      </c>
    </row>
    <row r="80" spans="1:8" x14ac:dyDescent="0.25">
      <c r="B80" s="17" t="s">
        <v>58</v>
      </c>
      <c r="C80" s="17">
        <v>0.05</v>
      </c>
      <c r="D80" s="17"/>
      <c r="E80" s="17" t="s">
        <v>52</v>
      </c>
      <c r="F80" s="17" t="s">
        <v>59</v>
      </c>
      <c r="G80" s="18">
        <f>+C88</f>
        <v>1.2623389651731147</v>
      </c>
      <c r="H80" s="17" t="s">
        <v>57</v>
      </c>
    </row>
    <row r="81" spans="2:14" x14ac:dyDescent="0.25">
      <c r="B81" s="20" t="s">
        <v>60</v>
      </c>
      <c r="C81" s="20">
        <v>101.41</v>
      </c>
      <c r="D81" s="17"/>
      <c r="E81" s="17" t="s">
        <v>52</v>
      </c>
      <c r="F81" s="37">
        <f>1-_xlfn.NORM.S.DIST(C88,TRUE)</f>
        <v>0.10341342068905601</v>
      </c>
      <c r="G81" s="17"/>
      <c r="H81" s="17"/>
    </row>
    <row r="82" spans="2:14" x14ac:dyDescent="0.25">
      <c r="B82" s="20" t="s">
        <v>61</v>
      </c>
      <c r="C82" s="20">
        <v>15.7964</v>
      </c>
      <c r="D82" s="17"/>
      <c r="E82" s="17"/>
      <c r="F82" s="17"/>
      <c r="G82" s="17"/>
      <c r="H82" s="17"/>
    </row>
    <row r="83" spans="2:14" x14ac:dyDescent="0.25">
      <c r="B83" s="17"/>
      <c r="C83" s="17"/>
      <c r="D83" s="17"/>
      <c r="E83" s="17"/>
      <c r="F83" s="17"/>
      <c r="G83" s="17"/>
      <c r="H83" s="17"/>
    </row>
    <row r="84" spans="2:14" x14ac:dyDescent="0.25">
      <c r="B84" s="44" t="s">
        <v>62</v>
      </c>
      <c r="C84" s="44"/>
      <c r="D84" s="44"/>
      <c r="E84" s="17"/>
      <c r="F84" s="17"/>
      <c r="G84" s="17" t="s">
        <v>63</v>
      </c>
      <c r="H84" s="17"/>
    </row>
    <row r="85" spans="2:14" x14ac:dyDescent="0.25">
      <c r="B85" s="44"/>
      <c r="C85" s="44"/>
      <c r="D85" s="44"/>
      <c r="E85" s="17"/>
      <c r="F85" s="17"/>
      <c r="G85" s="17" t="s">
        <v>98</v>
      </c>
      <c r="H85" s="17"/>
    </row>
    <row r="86" spans="2:14" x14ac:dyDescent="0.25">
      <c r="B86" s="17" t="s">
        <v>95</v>
      </c>
      <c r="F86" s="17"/>
      <c r="G86" s="41" t="s">
        <v>99</v>
      </c>
      <c r="H86" s="41"/>
      <c r="I86" s="41"/>
      <c r="J86" s="41"/>
      <c r="K86" s="41"/>
      <c r="L86" s="41"/>
      <c r="M86" s="41"/>
      <c r="N86" s="41"/>
    </row>
    <row r="87" spans="2:14" x14ac:dyDescent="0.25">
      <c r="B87" s="17" t="s">
        <v>96</v>
      </c>
      <c r="D87" s="17"/>
      <c r="E87" s="17"/>
      <c r="F87" s="17"/>
      <c r="G87" s="41"/>
      <c r="H87" s="41"/>
      <c r="I87" s="41"/>
      <c r="J87" s="41"/>
      <c r="K87" s="41"/>
      <c r="L87" s="41"/>
      <c r="M87" s="41"/>
      <c r="N87" s="41"/>
    </row>
    <row r="88" spans="2:14" x14ac:dyDescent="0.25">
      <c r="B88" s="26" t="s">
        <v>97</v>
      </c>
      <c r="C88" s="19">
        <f>+((C81-C76)/(C82/SQRT(C79)))</f>
        <v>1.2623389651731147</v>
      </c>
      <c r="D88" s="17"/>
      <c r="E88" s="17"/>
      <c r="F88" s="17"/>
      <c r="G88" s="17"/>
      <c r="H88" s="17"/>
    </row>
    <row r="89" spans="2:14" x14ac:dyDescent="0.25">
      <c r="B89" s="17"/>
      <c r="C89" s="17"/>
      <c r="D89" s="17"/>
      <c r="E89" s="17"/>
      <c r="F89" s="17"/>
      <c r="G89" s="17"/>
      <c r="H89" s="17"/>
    </row>
    <row r="90" spans="2:14" x14ac:dyDescent="0.25">
      <c r="B90" s="16"/>
      <c r="C90" s="16"/>
      <c r="D90" s="16"/>
      <c r="E90" s="16"/>
      <c r="F90" s="16"/>
      <c r="G90" s="16"/>
      <c r="H90" s="16"/>
    </row>
  </sheetData>
  <mergeCells count="8">
    <mergeCell ref="G40:G41"/>
    <mergeCell ref="H40:H41"/>
    <mergeCell ref="J49:Q50"/>
    <mergeCell ref="G86:N87"/>
    <mergeCell ref="O42:O44"/>
    <mergeCell ref="E75:F75"/>
    <mergeCell ref="B84:D85"/>
    <mergeCell ref="F59:M6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8BA5-F5B8-424F-B35B-AF654AD23FE2}">
  <dimension ref="A1:J46"/>
  <sheetViews>
    <sheetView workbookViewId="0">
      <selection activeCell="L17" sqref="L17"/>
    </sheetView>
  </sheetViews>
  <sheetFormatPr baseColWidth="10" defaultRowHeight="15" x14ac:dyDescent="0.25"/>
  <sheetData>
    <row r="1" spans="1:10" x14ac:dyDescent="0.25">
      <c r="A1" s="3" t="s">
        <v>31</v>
      </c>
    </row>
    <row r="2" spans="1:10" x14ac:dyDescent="0.25">
      <c r="A2" t="s">
        <v>32</v>
      </c>
    </row>
    <row r="3" spans="1:10" x14ac:dyDescent="0.25">
      <c r="A3" t="s">
        <v>33</v>
      </c>
    </row>
    <row r="4" spans="1:10" x14ac:dyDescent="0.25">
      <c r="A4" t="s">
        <v>34</v>
      </c>
    </row>
    <row r="5" spans="1:10" x14ac:dyDescent="0.25">
      <c r="A5" t="s">
        <v>35</v>
      </c>
    </row>
    <row r="7" spans="1:10" x14ac:dyDescent="0.25">
      <c r="A7" t="s">
        <v>66</v>
      </c>
      <c r="D7" t="s">
        <v>65</v>
      </c>
    </row>
    <row r="8" spans="1:10" x14ac:dyDescent="0.25">
      <c r="A8" t="s">
        <v>67</v>
      </c>
      <c r="B8" s="21">
        <v>0.25</v>
      </c>
      <c r="D8" t="s">
        <v>106</v>
      </c>
    </row>
    <row r="9" spans="1:10" x14ac:dyDescent="0.25">
      <c r="A9" t="s">
        <v>68</v>
      </c>
      <c r="B9" s="21">
        <v>0.25</v>
      </c>
      <c r="D9" t="s">
        <v>107</v>
      </c>
      <c r="G9" s="22">
        <f>+B8+A16*SQRT((B8*0.75)/B11)</f>
        <v>0.3274743790380702</v>
      </c>
      <c r="J9">
        <f>+SQRT((0.25*0.75)/B11)</f>
        <v>3.9528470752104743E-2</v>
      </c>
    </row>
    <row r="10" spans="1:10" x14ac:dyDescent="0.25">
      <c r="A10" t="s">
        <v>64</v>
      </c>
      <c r="B10">
        <v>0.15</v>
      </c>
      <c r="D10" t="s">
        <v>73</v>
      </c>
    </row>
    <row r="11" spans="1:10" x14ac:dyDescent="0.25">
      <c r="A11" t="s">
        <v>55</v>
      </c>
      <c r="B11">
        <v>120</v>
      </c>
      <c r="D11" t="s">
        <v>108</v>
      </c>
      <c r="G11" s="22">
        <f>+B8+A17*SQRT((B8*0.75)/B11)</f>
        <v>0.1725256209619298</v>
      </c>
    </row>
    <row r="13" spans="1:10" x14ac:dyDescent="0.25">
      <c r="A13" t="s">
        <v>58</v>
      </c>
      <c r="B13">
        <v>0.05</v>
      </c>
      <c r="D13" t="s">
        <v>71</v>
      </c>
    </row>
    <row r="14" spans="1:10" x14ac:dyDescent="0.25">
      <c r="B14">
        <f>+B13/2</f>
        <v>2.5000000000000001E-2</v>
      </c>
      <c r="D14" t="s">
        <v>72</v>
      </c>
    </row>
    <row r="15" spans="1:10" x14ac:dyDescent="0.25">
      <c r="A15" t="s">
        <v>69</v>
      </c>
      <c r="D15" t="s">
        <v>76</v>
      </c>
    </row>
    <row r="16" spans="1:10" x14ac:dyDescent="0.25">
      <c r="A16" s="22">
        <f>+_xlfn.NORM.S.INV(1-B14)</f>
        <v>1.9599639845400536</v>
      </c>
      <c r="D16" t="s">
        <v>76</v>
      </c>
      <c r="H16">
        <f>+(G11-B10)/SQRT((B10*0.85)/B11)</f>
        <v>0.69105450519386358</v>
      </c>
    </row>
    <row r="17" spans="1:8" x14ac:dyDescent="0.25">
      <c r="A17" s="22">
        <f>-_xlfn.NORM.S.INV(1-B13/2)</f>
        <v>-1.9599639845400536</v>
      </c>
      <c r="G17" t="s">
        <v>111</v>
      </c>
      <c r="H17">
        <f>+_xlfn.NORM.S.DIST(H16,TRUE)</f>
        <v>0.75523435548245399</v>
      </c>
    </row>
    <row r="19" spans="1:8" x14ac:dyDescent="0.25">
      <c r="D19" t="s">
        <v>70</v>
      </c>
    </row>
    <row r="20" spans="1:8" x14ac:dyDescent="0.25">
      <c r="D20" t="s">
        <v>74</v>
      </c>
    </row>
    <row r="21" spans="1:8" x14ac:dyDescent="0.25">
      <c r="D21" t="s">
        <v>75</v>
      </c>
    </row>
    <row r="22" spans="1:8" x14ac:dyDescent="0.25">
      <c r="D22" t="s">
        <v>76</v>
      </c>
    </row>
    <row r="23" spans="1:8" x14ac:dyDescent="0.25">
      <c r="D23" t="s">
        <v>76</v>
      </c>
      <c r="H23">
        <f>+(G9-B10)/SQRT((B10*0.85)/B11)</f>
        <v>5.4446654055850994</v>
      </c>
    </row>
    <row r="24" spans="1:8" x14ac:dyDescent="0.25">
      <c r="G24" t="s">
        <v>112</v>
      </c>
      <c r="H24">
        <f>1-_xlfn.NORM.S.DIST(H23,TRUE)</f>
        <v>2.5951427451431641E-8</v>
      </c>
    </row>
    <row r="25" spans="1:8" x14ac:dyDescent="0.25">
      <c r="D25" t="s">
        <v>77</v>
      </c>
      <c r="F25">
        <f>+H17-H24</f>
        <v>0.75523432953102654</v>
      </c>
    </row>
    <row r="27" spans="1:8" x14ac:dyDescent="0.25">
      <c r="D27" t="s">
        <v>78</v>
      </c>
      <c r="F27">
        <f>1-F25</f>
        <v>0.24476567046897346</v>
      </c>
    </row>
    <row r="30" spans="1:8" x14ac:dyDescent="0.25">
      <c r="B30" t="s">
        <v>92</v>
      </c>
    </row>
    <row r="31" spans="1:8" x14ac:dyDescent="0.25">
      <c r="B31" t="s">
        <v>110</v>
      </c>
    </row>
    <row r="35" spans="3:7" x14ac:dyDescent="0.25">
      <c r="F35" s="23"/>
      <c r="G35" s="24"/>
    </row>
    <row r="37" spans="3:7" x14ac:dyDescent="0.25">
      <c r="E37" s="25"/>
    </row>
    <row r="38" spans="3:7" x14ac:dyDescent="0.25">
      <c r="E38" s="25"/>
    </row>
    <row r="39" spans="3:7" ht="14.45" customHeight="1" x14ac:dyDescent="0.25"/>
    <row r="41" spans="3:7" x14ac:dyDescent="0.25">
      <c r="D41" s="26"/>
      <c r="E41" s="22"/>
      <c r="F41" s="27"/>
      <c r="G41" s="28"/>
    </row>
    <row r="42" spans="3:7" x14ac:dyDescent="0.25">
      <c r="D42" s="26"/>
      <c r="E42" s="22"/>
      <c r="F42" s="27"/>
      <c r="G42" s="28"/>
    </row>
    <row r="43" spans="3:7" x14ac:dyDescent="0.25">
      <c r="D43" s="29"/>
      <c r="E43" s="28"/>
      <c r="F43" s="30"/>
      <c r="G43" s="30"/>
    </row>
    <row r="44" spans="3:7" x14ac:dyDescent="0.25">
      <c r="D44" s="23"/>
      <c r="E44" s="23"/>
      <c r="F44" s="23"/>
      <c r="G44" s="31"/>
    </row>
    <row r="45" spans="3:7" x14ac:dyDescent="0.25">
      <c r="D45" s="32"/>
      <c r="E45" s="33"/>
      <c r="F45" s="31"/>
      <c r="G45" s="31"/>
    </row>
    <row r="46" spans="3:7" x14ac:dyDescent="0.25">
      <c r="C46" s="34"/>
      <c r="E46" s="22"/>
      <c r="F46" s="35"/>
      <c r="G46" s="3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15D59-3DE9-466C-A46F-91DC1B49D645}">
  <dimension ref="A2:K19"/>
  <sheetViews>
    <sheetView zoomScaleNormal="100" workbookViewId="0">
      <selection activeCell="H20" sqref="H20"/>
    </sheetView>
  </sheetViews>
  <sheetFormatPr baseColWidth="10" defaultRowHeight="15" x14ac:dyDescent="0.25"/>
  <sheetData>
    <row r="2" spans="1:11" x14ac:dyDescent="0.25">
      <c r="A2" s="3" t="s">
        <v>13</v>
      </c>
    </row>
    <row r="3" spans="1:11" x14ac:dyDescent="0.25">
      <c r="A3" s="3" t="s">
        <v>14</v>
      </c>
    </row>
    <row r="5" spans="1:11" ht="14.45" customHeight="1" x14ac:dyDescent="0.25">
      <c r="A5" s="46" t="s">
        <v>109</v>
      </c>
      <c r="B5" s="46"/>
      <c r="C5" s="46"/>
      <c r="D5" s="46"/>
      <c r="E5" s="46"/>
      <c r="F5" s="46"/>
      <c r="G5" s="46"/>
      <c r="H5" s="46"/>
      <c r="I5" s="46"/>
      <c r="J5" s="46"/>
    </row>
    <row r="6" spans="1:11" x14ac:dyDescent="0.25">
      <c r="A6" s="46"/>
      <c r="B6" s="46"/>
      <c r="C6" s="46"/>
      <c r="D6" s="46"/>
      <c r="E6" s="46"/>
      <c r="F6" s="46"/>
      <c r="G6" s="46"/>
      <c r="H6" s="46"/>
      <c r="I6" s="46"/>
      <c r="J6" s="46"/>
    </row>
    <row r="7" spans="1:11" x14ac:dyDescent="0.25">
      <c r="A7" s="46"/>
      <c r="B7" s="46"/>
      <c r="C7" s="46"/>
      <c r="D7" s="46"/>
      <c r="E7" s="46"/>
      <c r="F7" s="46"/>
      <c r="G7" s="46"/>
      <c r="H7" s="46"/>
      <c r="I7" s="46"/>
      <c r="J7" s="46"/>
    </row>
    <row r="8" spans="1:11" x14ac:dyDescent="0.25">
      <c r="A8" s="46"/>
      <c r="B8" s="46"/>
      <c r="C8" s="46"/>
      <c r="D8" s="46"/>
      <c r="E8" s="46"/>
      <c r="F8" s="46"/>
      <c r="G8" s="46"/>
      <c r="H8" s="46"/>
      <c r="I8" s="46"/>
      <c r="J8" s="46"/>
    </row>
    <row r="10" spans="1:11" x14ac:dyDescent="0.25">
      <c r="A10" s="4"/>
    </row>
    <row r="11" spans="1:11" x14ac:dyDescent="0.25">
      <c r="A11" s="3" t="s">
        <v>15</v>
      </c>
    </row>
    <row r="12" spans="1:11" x14ac:dyDescent="0.25">
      <c r="A12" t="s">
        <v>16</v>
      </c>
    </row>
    <row r="13" spans="1:11" x14ac:dyDescent="0.25">
      <c r="A13" t="s">
        <v>17</v>
      </c>
    </row>
    <row r="15" spans="1:11" x14ac:dyDescent="0.25">
      <c r="B15" s="41" t="s">
        <v>100</v>
      </c>
      <c r="C15" s="41"/>
      <c r="D15" s="41"/>
      <c r="E15" s="41"/>
      <c r="F15" s="41"/>
      <c r="G15" s="41"/>
      <c r="H15" s="41"/>
      <c r="I15" s="41"/>
      <c r="J15" s="41"/>
      <c r="K15" s="41"/>
    </row>
    <row r="16" spans="1:11" x14ac:dyDescent="0.25">
      <c r="B16" s="41"/>
      <c r="C16" s="41"/>
      <c r="D16" s="41"/>
      <c r="E16" s="41"/>
      <c r="F16" s="41"/>
      <c r="G16" s="41"/>
      <c r="H16" s="41"/>
      <c r="I16" s="41"/>
      <c r="J16" s="41"/>
      <c r="K16" s="41"/>
    </row>
    <row r="17" spans="2:11" x14ac:dyDescent="0.25">
      <c r="B17" s="41"/>
      <c r="C17" s="41"/>
      <c r="D17" s="41"/>
      <c r="E17" s="41"/>
      <c r="F17" s="41"/>
      <c r="G17" s="41"/>
      <c r="H17" s="41"/>
      <c r="I17" s="41"/>
      <c r="J17" s="41"/>
      <c r="K17" s="41"/>
    </row>
    <row r="19" spans="2:11" x14ac:dyDescent="0.25"/>
  </sheetData>
  <mergeCells count="2">
    <mergeCell ref="B15:K17"/>
    <mergeCell ref="A5:J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Preg 1</vt:lpstr>
      <vt:lpstr>Preg 2</vt:lpstr>
      <vt:lpstr>Preg 3 y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Gilbert BC</dc:creator>
  <cp:lastModifiedBy>Gilbert BC</cp:lastModifiedBy>
  <dcterms:created xsi:type="dcterms:W3CDTF">2022-04-23T00:17:15Z</dcterms:created>
  <dcterms:modified xsi:type="dcterms:W3CDTF">2022-05-09T20:27:38Z</dcterms:modified>
</cp:coreProperties>
</file>