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odys\Dropbox\000CLASES\000 Demografía Aplicada 2023\"/>
    </mc:Choice>
  </mc:AlternateContent>
  <bookViews>
    <workbookView xWindow="360" yWindow="105" windowWidth="22515" windowHeight="12075"/>
  </bookViews>
  <sheets>
    <sheet name="proyección con migración" sheetId="1" r:id="rId1"/>
    <sheet name="Notas" sheetId="2" r:id="rId2"/>
  </sheets>
  <definedNames>
    <definedName name="_xlnm.Print_Area" localSheetId="0">'proyección con migración'!$A$2:$I$25</definedName>
  </definedNames>
  <calcPr calcId="162913"/>
</workbook>
</file>

<file path=xl/calcChain.xml><?xml version="1.0" encoding="utf-8"?>
<calcChain xmlns="http://schemas.openxmlformats.org/spreadsheetml/2006/main">
  <c r="D25" i="1" l="1"/>
  <c r="D24" i="1"/>
  <c r="D26" i="1" s="1"/>
  <c r="F28" i="1" s="1"/>
  <c r="B23" i="1"/>
  <c r="K21" i="1"/>
  <c r="D21" i="1"/>
  <c r="F27" i="1" s="1"/>
  <c r="K20" i="1"/>
  <c r="M27" i="1" s="1"/>
  <c r="F20" i="1"/>
  <c r="D20" i="1"/>
  <c r="K19" i="1"/>
  <c r="M20" i="1" s="1"/>
  <c r="D19" i="1"/>
  <c r="F19" i="1" s="1"/>
  <c r="K18" i="1"/>
  <c r="D18" i="1"/>
  <c r="F18" i="1" s="1"/>
  <c r="K17" i="1"/>
  <c r="M18" i="1" s="1"/>
  <c r="D17" i="1"/>
  <c r="F17" i="1" s="1"/>
  <c r="K16" i="1"/>
  <c r="M17" i="1" s="1"/>
  <c r="F16" i="1"/>
  <c r="D16" i="1"/>
  <c r="K15" i="1"/>
  <c r="M16" i="1" s="1"/>
  <c r="D15" i="1"/>
  <c r="F15" i="1" s="1"/>
  <c r="K14" i="1"/>
  <c r="D14" i="1"/>
  <c r="F14" i="1" s="1"/>
  <c r="K13" i="1"/>
  <c r="M14" i="1" s="1"/>
  <c r="D13" i="1"/>
  <c r="F13" i="1" s="1"/>
  <c r="I13" i="1" s="1"/>
  <c r="K12" i="1"/>
  <c r="F12" i="1"/>
  <c r="I12" i="1" s="1"/>
  <c r="D12" i="1"/>
  <c r="K11" i="1"/>
  <c r="D11" i="1"/>
  <c r="F11" i="1" s="1"/>
  <c r="I11" i="1" s="1"/>
  <c r="K10" i="1"/>
  <c r="D10" i="1"/>
  <c r="F10" i="1" s="1"/>
  <c r="I10" i="1" s="1"/>
  <c r="K9" i="1"/>
  <c r="D9" i="1"/>
  <c r="F9" i="1" s="1"/>
  <c r="I9" i="1" s="1"/>
  <c r="K8" i="1"/>
  <c r="F8" i="1"/>
  <c r="I8" i="1" s="1"/>
  <c r="D8" i="1"/>
  <c r="K7" i="1"/>
  <c r="D7" i="1"/>
  <c r="F7" i="1" s="1"/>
  <c r="I7" i="1" s="1"/>
  <c r="K6" i="1"/>
  <c r="D6" i="1"/>
  <c r="F6" i="1" s="1"/>
  <c r="K5" i="1"/>
  <c r="D5" i="1"/>
  <c r="F5" i="1" s="1"/>
  <c r="K4" i="1"/>
  <c r="D4" i="1"/>
  <c r="I23" i="1" l="1"/>
  <c r="I24" i="1" s="1"/>
  <c r="F4" i="1" s="1"/>
  <c r="M15" i="1"/>
  <c r="M19" i="1"/>
  <c r="M28" i="1"/>
  <c r="M21" i="1" s="1"/>
  <c r="F21" i="1"/>
  <c r="F23" i="1" s="1"/>
  <c r="M7" i="1"/>
  <c r="O7" i="1" s="1"/>
  <c r="M9" i="1"/>
  <c r="O9" i="1" s="1"/>
  <c r="M6" i="1"/>
  <c r="M12" i="1"/>
  <c r="O12" i="1" s="1"/>
  <c r="M11" i="1"/>
  <c r="O11" i="1" s="1"/>
  <c r="M13" i="1"/>
  <c r="M5" i="1"/>
  <c r="M8" i="1"/>
  <c r="O8" i="1" s="1"/>
  <c r="M10" i="1"/>
  <c r="O10" i="1" s="1"/>
  <c r="O13" i="1"/>
  <c r="O23" i="1" l="1"/>
  <c r="O24" i="1" s="1"/>
  <c r="M4" i="1" s="1"/>
  <c r="M23" i="1" s="1"/>
</calcChain>
</file>

<file path=xl/sharedStrings.xml><?xml version="1.0" encoding="utf-8"?>
<sst xmlns="http://schemas.openxmlformats.org/spreadsheetml/2006/main" count="47" uniqueCount="46">
  <si>
    <t>Números en azul: información base. En negro las estimaciones. Números en rojo los que se calculan de forma distinta</t>
  </si>
  <si>
    <t>Proyección Mujeres 1985 a 1990</t>
  </si>
  <si>
    <t>Ejemplo con migración</t>
  </si>
  <si>
    <t>Edad</t>
  </si>
  <si>
    <t>Población femenina 1985</t>
  </si>
  <si>
    <t>L(x) Tabla de Vida mujeres</t>
  </si>
  <si>
    <t>S(x) Relaciones de sobrevivencia</t>
  </si>
  <si>
    <t>Población femenina 1990 (proyectada sin tomar en cuenta migración)</t>
  </si>
  <si>
    <t>Tasas fecundidad por edad</t>
  </si>
  <si>
    <t>Nacimientos</t>
  </si>
  <si>
    <t>Población migrante 1979-1984</t>
  </si>
  <si>
    <t>Población femenina 1985 incluyendo la mitad de las migrantes</t>
  </si>
  <si>
    <t>d</t>
  </si>
  <si>
    <t>Población femenina 1990 incluyendo migrantes</t>
  </si>
  <si>
    <t>e</t>
  </si>
  <si>
    <t>0 a 4</t>
  </si>
  <si>
    <t>a</t>
  </si>
  <si>
    <t>b</t>
  </si>
  <si>
    <t>f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</si>
  <si>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</si>
  <si>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</si>
  <si>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</si>
  <si>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</si>
  <si>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</si>
  <si>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</si>
  <si>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</si>
  <si>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</si>
  <si>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</si>
  <si>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</si>
  <si>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</si>
  <si>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</si>
  <si>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</si>
  <si>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</si>
  <si>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</si>
  <si>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</si>
  <si>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85+</t>
  </si>
  <si>
    <t>c</t>
  </si>
  <si>
    <t>90+</t>
  </si>
  <si>
    <t>Total</t>
  </si>
  <si>
    <t xml:space="preserve">Grupo abierto final: </t>
  </si>
  <si>
    <t>T(85)</t>
  </si>
  <si>
    <t>Nacimientos femeninos</t>
  </si>
  <si>
    <t>T(90)</t>
  </si>
  <si>
    <t>T(90)/T(85)</t>
  </si>
  <si>
    <t>Población de 80 a 84 que sobrevive a 85 y +</t>
  </si>
  <si>
    <t>Población de 85 y + que sobrevive 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</si>
</sst>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#\ ###"/>
    <numFmt numFmtId="165" formatCode="0.00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0" fontId="6" fillId="0" borderId="1" xfId="0" applyFont="1" applyFill="1" applyBorder="1"/>
    <xf numFmtId="0" fontId="3" fillId="2" borderId="1" xfId="0" applyFont="1" applyFill="1" applyBorder="1"/>
    <xf numFmtId="1" fontId="3" fillId="2" borderId="1" xfId="0" applyNumberFormat="1" applyFont="1" applyFill="1" applyBorder="1"/>
    <xf numFmtId="1" fontId="3" fillId="2" borderId="2" xfId="0" applyNumberFormat="1" applyFont="1" applyFill="1" applyBorder="1"/>
    <xf numFmtId="1" fontId="4" fillId="2" borderId="2" xfId="0" applyNumberFormat="1" applyFont="1" applyFill="1" applyBorder="1"/>
    <xf numFmtId="165" fontId="7" fillId="0" borderId="1" xfId="0" applyNumberFormat="1" applyFont="1" applyFill="1" applyBorder="1"/>
    <xf numFmtId="1" fontId="7" fillId="0" borderId="1" xfId="0" applyNumberFormat="1" applyFont="1" applyFill="1" applyBorder="1"/>
    <xf numFmtId="166" fontId="1" fillId="0" borderId="1" xfId="0" applyNumberFormat="1" applyFont="1" applyFill="1" applyBorder="1"/>
    <xf numFmtId="166" fontId="7" fillId="0" borderId="1" xfId="0" applyNumberFormat="1" applyFont="1" applyFill="1" applyBorder="1"/>
    <xf numFmtId="0" fontId="7" fillId="0" borderId="1" xfId="0" applyFont="1" applyFill="1" applyBorder="1"/>
    <xf numFmtId="0" fontId="3" fillId="2" borderId="2" xfId="0" applyFont="1" applyFill="1" applyBorder="1"/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/>
    <xf numFmtId="0" fontId="8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276225</xdr:colOff>
      <xdr:row>29</xdr:row>
      <xdr:rowOff>85725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90500"/>
          <a:ext cx="5610225" cy="5419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tabSelected="1" workbookViewId="0">
      <selection activeCell="E26" sqref="E26"/>
    </sheetView>
  </sheetViews>
  <sheetFormatPr baseColWidth="10" defaultRowHeight="15" x14ac:dyDescent="0.25"/>
  <cols>
    <col min="4" max="4" width="13.28515625" customWidth="1"/>
    <col min="5" max="5" width="3.28515625" customWidth="1"/>
    <col min="6" max="6" width="13.85546875" customWidth="1"/>
    <col min="7" max="7" width="3" customWidth="1"/>
    <col min="9" max="9" width="14.28515625" customWidth="1"/>
    <col min="10" max="10" width="12.140625" customWidth="1"/>
    <col min="11" max="11" width="17.7109375" customWidth="1"/>
    <col min="12" max="12" width="2.5703125" customWidth="1"/>
    <col min="13" max="13" width="15.5703125" customWidth="1"/>
    <col min="14" max="14" width="2.85546875" customWidth="1"/>
    <col min="15" max="15" width="13" customWidth="1"/>
  </cols>
  <sheetData>
    <row r="1" spans="1:15" x14ac:dyDescent="0.25">
      <c r="A1" t="s">
        <v>0</v>
      </c>
    </row>
    <row r="2" spans="1:15" ht="15.75" x14ac:dyDescent="0.25">
      <c r="A2" s="1" t="s">
        <v>1</v>
      </c>
      <c r="J2" s="2" t="s">
        <v>2</v>
      </c>
      <c r="K2" s="2"/>
      <c r="L2" s="2"/>
      <c r="M2" s="2"/>
      <c r="N2" s="2"/>
      <c r="O2" s="2"/>
    </row>
    <row r="3" spans="1:15" ht="105" x14ac:dyDescent="0.25">
      <c r="A3" s="3" t="s">
        <v>3</v>
      </c>
      <c r="B3" s="4" t="s">
        <v>4</v>
      </c>
      <c r="C3" s="5" t="s">
        <v>5</v>
      </c>
      <c r="D3" s="4" t="s">
        <v>6</v>
      </c>
      <c r="E3" s="4"/>
      <c r="F3" s="4" t="s">
        <v>7</v>
      </c>
      <c r="G3" s="4"/>
      <c r="H3" s="4" t="s">
        <v>8</v>
      </c>
      <c r="I3" s="4" t="s">
        <v>9</v>
      </c>
      <c r="J3" s="6" t="s">
        <v>10</v>
      </c>
      <c r="K3" s="6" t="s">
        <v>11</v>
      </c>
      <c r="L3" s="7" t="s">
        <v>12</v>
      </c>
      <c r="M3" s="6" t="s">
        <v>13</v>
      </c>
      <c r="N3" s="7" t="s">
        <v>14</v>
      </c>
      <c r="O3" s="6" t="s">
        <v>9</v>
      </c>
    </row>
    <row r="4" spans="1:15" ht="24.95" customHeight="1" x14ac:dyDescent="0.25">
      <c r="A4" s="3" t="s">
        <v>15</v>
      </c>
      <c r="B4" s="8">
        <v>175084</v>
      </c>
      <c r="C4" s="9">
        <v>491578</v>
      </c>
      <c r="D4" s="10">
        <f>+C4/(5*100000)</f>
        <v>0.98315600000000003</v>
      </c>
      <c r="E4" s="10" t="s">
        <v>16</v>
      </c>
      <c r="F4" s="11">
        <f>+I24*D4</f>
        <v>206037.24300303904</v>
      </c>
      <c r="G4" s="11" t="s">
        <v>17</v>
      </c>
      <c r="H4" s="12"/>
      <c r="I4" s="12"/>
      <c r="J4" s="13">
        <v>1298</v>
      </c>
      <c r="K4" s="14">
        <f>+B4+(J4/2)</f>
        <v>175733</v>
      </c>
      <c r="L4" s="15"/>
      <c r="M4" s="16">
        <f>+O24*D4</f>
        <v>209051.53425876962</v>
      </c>
      <c r="N4" s="16" t="s">
        <v>18</v>
      </c>
      <c r="O4" s="14"/>
    </row>
    <row r="5" spans="1:15" ht="24.95" customHeight="1" x14ac:dyDescent="0.25">
      <c r="A5" s="3" t="s">
        <v>19</v>
      </c>
      <c r="B5" s="8">
        <v>153503</v>
      </c>
      <c r="C5" s="9">
        <v>490162</v>
      </c>
      <c r="D5" s="17">
        <f>+C5/C4</f>
        <v>0.99711948053004817</v>
      </c>
      <c r="E5" s="17"/>
      <c r="F5" s="18">
        <f>+B4*D5</f>
        <v>174579.66712912294</v>
      </c>
      <c r="G5" s="18"/>
      <c r="H5" s="12"/>
      <c r="I5" s="12"/>
      <c r="J5" s="13">
        <v>2200</v>
      </c>
      <c r="K5" s="14">
        <f t="shared" ref="K5:K21" si="0">+B5+(J5/2)</f>
        <v>154603</v>
      </c>
      <c r="L5" s="15"/>
      <c r="M5" s="15">
        <f>+K4*D5+(J5/2)</f>
        <v>176326.79767198695</v>
      </c>
      <c r="N5" s="15"/>
      <c r="O5" s="14"/>
    </row>
    <row r="6" spans="1:15" ht="24.95" customHeight="1" x14ac:dyDescent="0.25">
      <c r="A6" s="3" t="s">
        <v>20</v>
      </c>
      <c r="B6" s="8">
        <v>135771</v>
      </c>
      <c r="C6" s="9">
        <v>489559</v>
      </c>
      <c r="D6" s="17">
        <f t="shared" ref="D6:D20" si="1">+C6/C5</f>
        <v>0.99876979447611203</v>
      </c>
      <c r="E6" s="17"/>
      <c r="F6" s="18">
        <f t="shared" ref="F6:F20" si="2">+B5*D6</f>
        <v>153314.15976146664</v>
      </c>
      <c r="G6" s="18"/>
      <c r="H6" s="12"/>
      <c r="I6" s="12"/>
      <c r="J6" s="13">
        <v>2242</v>
      </c>
      <c r="K6" s="14">
        <f t="shared" si="0"/>
        <v>136892</v>
      </c>
      <c r="L6" s="15"/>
      <c r="M6" s="15">
        <f t="shared" ref="M6:M20" si="3">+K5*D6+(J6/2)</f>
        <v>155533.80653539035</v>
      </c>
      <c r="N6" s="15"/>
      <c r="O6" s="14"/>
    </row>
    <row r="7" spans="1:15" ht="24.95" customHeight="1" x14ac:dyDescent="0.25">
      <c r="A7" s="3" t="s">
        <v>21</v>
      </c>
      <c r="B7" s="8">
        <v>142180</v>
      </c>
      <c r="C7" s="9">
        <v>488775</v>
      </c>
      <c r="D7" s="17">
        <f t="shared" si="1"/>
        <v>0.99839855870283256</v>
      </c>
      <c r="E7" s="17"/>
      <c r="F7" s="18">
        <f t="shared" si="2"/>
        <v>135553.57071364229</v>
      </c>
      <c r="G7" s="18"/>
      <c r="H7" s="19">
        <v>9.3979462652975104E-2</v>
      </c>
      <c r="I7" s="18">
        <f>5*H7*((B7+F7)/2)</f>
        <v>65253.129340900407</v>
      </c>
      <c r="J7" s="13">
        <v>2460</v>
      </c>
      <c r="K7" s="14">
        <f t="shared" si="0"/>
        <v>143410</v>
      </c>
      <c r="L7" s="15"/>
      <c r="M7" s="15">
        <f t="shared" si="3"/>
        <v>137902.77549794817</v>
      </c>
      <c r="N7" s="15"/>
      <c r="O7" s="14">
        <f>+((K7+M7)/2)*H7*5</f>
        <v>66094.058696785476</v>
      </c>
    </row>
    <row r="8" spans="1:15" ht="24.95" customHeight="1" x14ac:dyDescent="0.25">
      <c r="A8" s="3" t="s">
        <v>22</v>
      </c>
      <c r="B8" s="8">
        <v>140699</v>
      </c>
      <c r="C8" s="9">
        <v>487805</v>
      </c>
      <c r="D8" s="17">
        <f t="shared" si="1"/>
        <v>0.99801544678021581</v>
      </c>
      <c r="E8" s="17"/>
      <c r="F8" s="18">
        <f t="shared" si="2"/>
        <v>141897.83622321108</v>
      </c>
      <c r="G8" s="18"/>
      <c r="H8" s="19">
        <v>0.18351232062772302</v>
      </c>
      <c r="I8" s="18">
        <f t="shared" ref="I8:I13" si="4">5*H8*((B8+F8)/2)</f>
        <v>129650.00304343511</v>
      </c>
      <c r="J8" s="13">
        <v>2893</v>
      </c>
      <c r="K8" s="14">
        <f t="shared" si="0"/>
        <v>142145.5</v>
      </c>
      <c r="L8" s="15"/>
      <c r="M8" s="15">
        <f t="shared" si="3"/>
        <v>144571.89522275075</v>
      </c>
      <c r="N8" s="15"/>
      <c r="O8" s="14">
        <f t="shared" ref="O8:O13" si="5">+((K8+M8)/2)*H8*5</f>
        <v>131540.43640415755</v>
      </c>
    </row>
    <row r="9" spans="1:15" ht="24.95" customHeight="1" x14ac:dyDescent="0.25">
      <c r="A9" s="3" t="s">
        <v>23</v>
      </c>
      <c r="B9" s="8">
        <v>121812</v>
      </c>
      <c r="C9" s="9">
        <v>486657</v>
      </c>
      <c r="D9" s="17">
        <f t="shared" si="1"/>
        <v>0.99764660058834986</v>
      </c>
      <c r="E9" s="17"/>
      <c r="F9" s="18">
        <f t="shared" si="2"/>
        <v>140367.87905618025</v>
      </c>
      <c r="G9" s="18"/>
      <c r="H9" s="19">
        <v>0.17454602173841657</v>
      </c>
      <c r="I9" s="18">
        <f t="shared" si="4"/>
        <v>114406.13717278867</v>
      </c>
      <c r="J9" s="13">
        <v>2502</v>
      </c>
      <c r="K9" s="14">
        <f t="shared" si="0"/>
        <v>123063</v>
      </c>
      <c r="L9" s="15"/>
      <c r="M9" s="15">
        <f t="shared" si="3"/>
        <v>143061.97486393127</v>
      </c>
      <c r="N9" s="15"/>
      <c r="O9" s="14">
        <f t="shared" si="5"/>
        <v>116127.63911933829</v>
      </c>
    </row>
    <row r="10" spans="1:15" ht="24.95" customHeight="1" x14ac:dyDescent="0.25">
      <c r="A10" s="3" t="s">
        <v>24</v>
      </c>
      <c r="B10" s="8">
        <v>97337</v>
      </c>
      <c r="C10" s="9">
        <v>484995</v>
      </c>
      <c r="D10" s="17">
        <f t="shared" si="1"/>
        <v>0.99658486367194965</v>
      </c>
      <c r="E10" s="17"/>
      <c r="F10" s="18">
        <f t="shared" si="2"/>
        <v>121395.99541360752</v>
      </c>
      <c r="G10" s="18"/>
      <c r="H10" s="19">
        <v>0.13430658434100085</v>
      </c>
      <c r="I10" s="18">
        <f t="shared" si="4"/>
        <v>73443.203741693564</v>
      </c>
      <c r="J10" s="13">
        <v>2066</v>
      </c>
      <c r="K10" s="14">
        <f t="shared" si="0"/>
        <v>98370</v>
      </c>
      <c r="L10" s="15"/>
      <c r="M10" s="15">
        <f t="shared" si="3"/>
        <v>123675.72307806114</v>
      </c>
      <c r="N10" s="15"/>
      <c r="O10" s="14">
        <f t="shared" si="5"/>
        <v>74555.506585355339</v>
      </c>
    </row>
    <row r="11" spans="1:15" ht="24.95" customHeight="1" x14ac:dyDescent="0.25">
      <c r="A11" s="3" t="s">
        <v>25</v>
      </c>
      <c r="B11" s="8">
        <v>72242</v>
      </c>
      <c r="C11" s="9">
        <v>482744</v>
      </c>
      <c r="D11" s="17">
        <f t="shared" si="1"/>
        <v>0.99535871503829931</v>
      </c>
      <c r="E11" s="17"/>
      <c r="F11" s="18">
        <f t="shared" si="2"/>
        <v>96885.231245682939</v>
      </c>
      <c r="G11" s="18"/>
      <c r="H11" s="19">
        <v>8.6476011184629442E-2</v>
      </c>
      <c r="I11" s="18">
        <f t="shared" si="4"/>
        <v>36563.620852067717</v>
      </c>
      <c r="J11" s="13">
        <v>1584</v>
      </c>
      <c r="K11" s="14">
        <f t="shared" si="0"/>
        <v>73034</v>
      </c>
      <c r="L11" s="15"/>
      <c r="M11" s="15">
        <f t="shared" si="3"/>
        <v>98705.436798317503</v>
      </c>
      <c r="N11" s="15"/>
      <c r="O11" s="14">
        <f t="shared" si="5"/>
        <v>37128.353643533163</v>
      </c>
    </row>
    <row r="12" spans="1:15" ht="24.95" customHeight="1" x14ac:dyDescent="0.25">
      <c r="A12" s="3" t="s">
        <v>26</v>
      </c>
      <c r="B12" s="8">
        <v>56655</v>
      </c>
      <c r="C12" s="9">
        <v>479368</v>
      </c>
      <c r="D12" s="17">
        <f t="shared" si="1"/>
        <v>0.99300664534411609</v>
      </c>
      <c r="E12" s="17"/>
      <c r="F12" s="18">
        <f t="shared" si="2"/>
        <v>71736.786072949631</v>
      </c>
      <c r="G12" s="18"/>
      <c r="H12" s="19">
        <v>2.9670814579472245E-2</v>
      </c>
      <c r="I12" s="18">
        <f t="shared" si="4"/>
        <v>9523.7221952443888</v>
      </c>
      <c r="J12" s="13">
        <v>1161</v>
      </c>
      <c r="K12" s="14">
        <f t="shared" si="0"/>
        <v>57235.5</v>
      </c>
      <c r="L12" s="15"/>
      <c r="M12" s="15">
        <f t="shared" si="3"/>
        <v>73103.747336062181</v>
      </c>
      <c r="N12" s="15"/>
      <c r="O12" s="14">
        <f t="shared" si="5"/>
        <v>9668.1791003406815</v>
      </c>
    </row>
    <row r="13" spans="1:15" ht="24.95" customHeight="1" x14ac:dyDescent="0.25">
      <c r="A13" s="3" t="s">
        <v>27</v>
      </c>
      <c r="B13" s="8">
        <v>47744</v>
      </c>
      <c r="C13" s="9">
        <v>474343</v>
      </c>
      <c r="D13" s="17">
        <f t="shared" si="1"/>
        <v>0.98951744797316465</v>
      </c>
      <c r="E13" s="17"/>
      <c r="F13" s="18">
        <f t="shared" si="2"/>
        <v>56061.111014919647</v>
      </c>
      <c r="G13" s="18"/>
      <c r="H13" s="19">
        <v>2.9783847184986596E-3</v>
      </c>
      <c r="I13" s="18">
        <f t="shared" si="4"/>
        <v>772.92889087223398</v>
      </c>
      <c r="J13" s="13">
        <v>877</v>
      </c>
      <c r="K13" s="14">
        <f t="shared" si="0"/>
        <v>48182.5</v>
      </c>
      <c r="L13" s="15"/>
      <c r="M13" s="15">
        <f t="shared" si="3"/>
        <v>57074.025893468068</v>
      </c>
      <c r="N13" s="15"/>
      <c r="O13" s="14">
        <f t="shared" si="5"/>
        <v>783.73607060840936</v>
      </c>
    </row>
    <row r="14" spans="1:15" ht="24.95" customHeight="1" x14ac:dyDescent="0.25">
      <c r="A14" s="3" t="s">
        <v>28</v>
      </c>
      <c r="B14" s="8">
        <v>40231</v>
      </c>
      <c r="C14" s="9">
        <v>466696</v>
      </c>
      <c r="D14" s="17">
        <f t="shared" si="1"/>
        <v>0.98387875440345907</v>
      </c>
      <c r="E14" s="17"/>
      <c r="F14" s="18">
        <f t="shared" si="2"/>
        <v>46974.307250238751</v>
      </c>
      <c r="G14" s="18"/>
      <c r="H14" s="20"/>
      <c r="I14" s="18"/>
      <c r="J14" s="13">
        <v>705</v>
      </c>
      <c r="K14" s="14">
        <f t="shared" si="0"/>
        <v>40583.5</v>
      </c>
      <c r="L14" s="15"/>
      <c r="M14" s="15">
        <f t="shared" si="3"/>
        <v>47758.238084044664</v>
      </c>
      <c r="N14" s="15"/>
      <c r="O14" s="14"/>
    </row>
    <row r="15" spans="1:15" ht="24.95" customHeight="1" x14ac:dyDescent="0.25">
      <c r="A15" s="3" t="s">
        <v>29</v>
      </c>
      <c r="B15" s="8">
        <v>34890</v>
      </c>
      <c r="C15" s="9">
        <v>454847</v>
      </c>
      <c r="D15" s="17">
        <f t="shared" si="1"/>
        <v>0.97461088160172793</v>
      </c>
      <c r="E15" s="17"/>
      <c r="F15" s="18">
        <f t="shared" si="2"/>
        <v>39209.570377719116</v>
      </c>
      <c r="G15" s="18"/>
      <c r="H15" s="12"/>
      <c r="I15" s="12"/>
      <c r="J15" s="13">
        <v>544</v>
      </c>
      <c r="K15" s="14">
        <f t="shared" si="0"/>
        <v>35162</v>
      </c>
      <c r="L15" s="15"/>
      <c r="M15" s="15">
        <f t="shared" si="3"/>
        <v>39825.120713483724</v>
      </c>
      <c r="N15" s="15"/>
      <c r="O15" s="14"/>
    </row>
    <row r="16" spans="1:15" ht="24.95" customHeight="1" x14ac:dyDescent="0.25">
      <c r="A16" s="3" t="s">
        <v>30</v>
      </c>
      <c r="B16" s="8">
        <v>26890</v>
      </c>
      <c r="C16" s="9">
        <v>436976</v>
      </c>
      <c r="D16" s="17">
        <f t="shared" si="1"/>
        <v>0.96070986507550893</v>
      </c>
      <c r="E16" s="17"/>
      <c r="F16" s="18">
        <f t="shared" si="2"/>
        <v>33519.167192484507</v>
      </c>
      <c r="G16" s="18"/>
      <c r="H16" s="12"/>
      <c r="I16" s="12"/>
      <c r="J16" s="13">
        <v>419</v>
      </c>
      <c r="K16" s="14">
        <f t="shared" si="0"/>
        <v>27099.5</v>
      </c>
      <c r="L16" s="15"/>
      <c r="M16" s="15">
        <f t="shared" si="3"/>
        <v>33989.980275785048</v>
      </c>
      <c r="N16" s="15"/>
      <c r="O16" s="14"/>
    </row>
    <row r="17" spans="1:15" ht="24.95" customHeight="1" x14ac:dyDescent="0.25">
      <c r="A17" s="3" t="s">
        <v>31</v>
      </c>
      <c r="B17" s="8">
        <v>20817</v>
      </c>
      <c r="C17" s="9">
        <v>410025</v>
      </c>
      <c r="D17" s="17">
        <f t="shared" si="1"/>
        <v>0.93832384387243239</v>
      </c>
      <c r="E17" s="17"/>
      <c r="F17" s="18">
        <f t="shared" si="2"/>
        <v>25231.528161729708</v>
      </c>
      <c r="G17" s="18"/>
      <c r="H17" s="12"/>
      <c r="I17" s="12"/>
      <c r="J17" s="13">
        <v>321</v>
      </c>
      <c r="K17" s="14">
        <f t="shared" si="0"/>
        <v>20977.5</v>
      </c>
      <c r="L17" s="15"/>
      <c r="M17" s="15">
        <f t="shared" si="3"/>
        <v>25588.607007020983</v>
      </c>
      <c r="N17" s="15"/>
      <c r="O17" s="14"/>
    </row>
    <row r="18" spans="1:15" ht="24.95" customHeight="1" x14ac:dyDescent="0.25">
      <c r="A18" s="3" t="s">
        <v>32</v>
      </c>
      <c r="B18" s="8">
        <v>17652</v>
      </c>
      <c r="C18" s="9">
        <v>369601</v>
      </c>
      <c r="D18" s="17">
        <f t="shared" si="1"/>
        <v>0.90141088957990367</v>
      </c>
      <c r="E18" s="17"/>
      <c r="F18" s="18">
        <f t="shared" si="2"/>
        <v>18764.670488384854</v>
      </c>
      <c r="G18" s="18"/>
      <c r="H18" s="12"/>
      <c r="I18" s="12"/>
      <c r="J18" s="13">
        <v>239</v>
      </c>
      <c r="K18" s="14">
        <f t="shared" si="0"/>
        <v>17771.5</v>
      </c>
      <c r="L18" s="15"/>
      <c r="M18" s="15">
        <f t="shared" si="3"/>
        <v>19028.84693616243</v>
      </c>
      <c r="N18" s="15"/>
      <c r="O18" s="14"/>
    </row>
    <row r="19" spans="1:15" ht="24.95" customHeight="1" x14ac:dyDescent="0.25">
      <c r="A19" s="3" t="s">
        <v>33</v>
      </c>
      <c r="B19" s="8">
        <v>11565</v>
      </c>
      <c r="C19" s="9">
        <v>311728</v>
      </c>
      <c r="D19" s="17">
        <f t="shared" si="1"/>
        <v>0.8434176314458024</v>
      </c>
      <c r="E19" s="17"/>
      <c r="F19" s="18">
        <f t="shared" si="2"/>
        <v>14888.008030281304</v>
      </c>
      <c r="G19" s="18"/>
      <c r="H19" s="12"/>
      <c r="I19" s="12"/>
      <c r="J19" s="13">
        <v>145</v>
      </c>
      <c r="K19" s="14">
        <f t="shared" si="0"/>
        <v>11637.5</v>
      </c>
      <c r="L19" s="15"/>
      <c r="M19" s="15">
        <f t="shared" si="3"/>
        <v>15061.296437239078</v>
      </c>
      <c r="N19" s="15"/>
      <c r="O19" s="14"/>
    </row>
    <row r="20" spans="1:15" ht="24.95" customHeight="1" x14ac:dyDescent="0.25">
      <c r="A20" s="3" t="s">
        <v>34</v>
      </c>
      <c r="B20" s="8">
        <v>6784</v>
      </c>
      <c r="C20" s="9">
        <v>234078</v>
      </c>
      <c r="D20" s="17">
        <f t="shared" si="1"/>
        <v>0.75090463480983416</v>
      </c>
      <c r="E20" s="17"/>
      <c r="F20" s="18">
        <f t="shared" si="2"/>
        <v>8684.212101575733</v>
      </c>
      <c r="G20" s="18"/>
      <c r="H20" s="12"/>
      <c r="I20" s="12"/>
      <c r="J20" s="13">
        <v>103</v>
      </c>
      <c r="K20" s="14">
        <f t="shared" si="0"/>
        <v>6835.5</v>
      </c>
      <c r="L20" s="15"/>
      <c r="M20" s="15">
        <f t="shared" si="3"/>
        <v>8790.1526875994459</v>
      </c>
      <c r="N20" s="15"/>
      <c r="O20" s="14"/>
    </row>
    <row r="21" spans="1:15" ht="24.95" customHeight="1" x14ac:dyDescent="0.25">
      <c r="A21" s="3" t="s">
        <v>35</v>
      </c>
      <c r="B21" s="8">
        <v>4713</v>
      </c>
      <c r="C21" s="9">
        <v>146402</v>
      </c>
      <c r="D21" s="17">
        <f>+C21/C20</f>
        <v>0.62544109228547751</v>
      </c>
      <c r="E21" s="17"/>
      <c r="F21" s="11">
        <f>+F27+F28</f>
        <v>6113.9552007639522</v>
      </c>
      <c r="G21" s="11" t="s">
        <v>36</v>
      </c>
      <c r="H21" s="12"/>
      <c r="I21" s="12"/>
      <c r="J21" s="13">
        <v>84</v>
      </c>
      <c r="K21" s="14">
        <f t="shared" si="0"/>
        <v>4755</v>
      </c>
      <c r="L21" s="15"/>
      <c r="M21" s="15">
        <f>+M27+M28</f>
        <v>6162.8385421788371</v>
      </c>
      <c r="N21" s="15"/>
      <c r="O21" s="14"/>
    </row>
    <row r="22" spans="1:15" ht="24.95" customHeight="1" x14ac:dyDescent="0.25">
      <c r="A22" s="3" t="s">
        <v>37</v>
      </c>
      <c r="B22" s="3"/>
      <c r="C22" s="9">
        <v>96379</v>
      </c>
      <c r="D22" s="21"/>
      <c r="E22" s="21"/>
      <c r="F22" s="18"/>
      <c r="G22" s="18"/>
      <c r="H22" s="18"/>
      <c r="I22" s="18"/>
      <c r="J22" s="13"/>
      <c r="K22" s="13"/>
      <c r="L22" s="22"/>
      <c r="M22" s="22"/>
      <c r="N22" s="22"/>
      <c r="O22" s="13"/>
    </row>
    <row r="23" spans="1:15" x14ac:dyDescent="0.25">
      <c r="A23" t="s">
        <v>38</v>
      </c>
      <c r="B23" s="1">
        <f>SUM(B4:B21)</f>
        <v>1306569</v>
      </c>
      <c r="F23" s="23">
        <f>SUM(F4:F22)</f>
        <v>1491214.8984369999</v>
      </c>
      <c r="G23" s="23"/>
      <c r="I23" s="24">
        <f>SUM(I7:I14)</f>
        <v>429612.74523700209</v>
      </c>
      <c r="M23" s="23">
        <f>SUM(M4:M22)</f>
        <v>1515212.7978402004</v>
      </c>
      <c r="N23" s="23"/>
      <c r="O23" s="24">
        <f>SUM(O7:O22)</f>
        <v>435897.90962011897</v>
      </c>
    </row>
    <row r="24" spans="1:15" x14ac:dyDescent="0.25">
      <c r="A24" t="s">
        <v>39</v>
      </c>
      <c r="C24" s="1" t="s">
        <v>40</v>
      </c>
      <c r="D24" s="25">
        <f>+C22+C21</f>
        <v>242781</v>
      </c>
      <c r="E24" s="25"/>
      <c r="F24" t="s">
        <v>41</v>
      </c>
      <c r="I24" s="24">
        <f>+I23*(100/205)</f>
        <v>209567.19279853761</v>
      </c>
      <c r="O24" s="24">
        <f>+O23*(100/205)</f>
        <v>212633.12664396048</v>
      </c>
    </row>
    <row r="25" spans="1:15" x14ac:dyDescent="0.25">
      <c r="C25" s="1" t="s">
        <v>42</v>
      </c>
      <c r="D25" s="25">
        <f>+C22</f>
        <v>96379</v>
      </c>
      <c r="E25" s="25"/>
      <c r="H25" s="26"/>
    </row>
    <row r="26" spans="1:15" x14ac:dyDescent="0.25">
      <c r="C26" t="s">
        <v>43</v>
      </c>
      <c r="D26">
        <f>+D25/D24</f>
        <v>0.3969791705281715</v>
      </c>
    </row>
    <row r="27" spans="1:15" x14ac:dyDescent="0.25">
      <c r="A27" t="s">
        <v>44</v>
      </c>
      <c r="F27" s="24">
        <f>+B20*D21</f>
        <v>4242.9923700646796</v>
      </c>
      <c r="G27" s="24"/>
      <c r="M27" s="24">
        <f>+K20*D21</f>
        <v>4275.2025863173812</v>
      </c>
      <c r="N27" s="24"/>
    </row>
    <row r="28" spans="1:15" x14ac:dyDescent="0.25">
      <c r="A28" s="1" t="s">
        <v>45</v>
      </c>
      <c r="B28" s="1"/>
      <c r="F28" s="24">
        <f>+B21*D26</f>
        <v>1870.9628306992722</v>
      </c>
      <c r="G28" s="24"/>
      <c r="M28" s="24">
        <f>+K21*D26</f>
        <v>1887.6359558614554</v>
      </c>
      <c r="N28" s="24"/>
    </row>
    <row r="29" spans="1:15" x14ac:dyDescent="0.25">
      <c r="A29" s="26"/>
    </row>
    <row r="30" spans="1:15" x14ac:dyDescent="0.25">
      <c r="A30" s="27"/>
    </row>
  </sheetData>
  <printOptions gridLines="1"/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K9" sqref="K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proyección con migración</vt:lpstr>
      <vt:lpstr>Notas</vt:lpstr>
      <vt:lpstr>'proyección con migración'!Área_de_impresión</vt:lpstr>
    </vt:vector>
  </TitlesOfParts>
  <Company>Universidad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soporteCCP</cp:lastModifiedBy>
  <dcterms:created xsi:type="dcterms:W3CDTF">2019-06-30T00:36:21Z</dcterms:created>
  <dcterms:modified xsi:type="dcterms:W3CDTF">2023-06-23T17:18:47Z</dcterms:modified>
</cp:coreProperties>
</file>