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mo\"/>
    </mc:Choice>
  </mc:AlternateContent>
  <xr:revisionPtr revIDLastSave="0" documentId="13_ncr:1_{4D68F1E3-47E3-4104-BFC1-75E7BC3D7B5B}" xr6:coauthVersionLast="37" xr6:coauthVersionMax="47" xr10:uidLastSave="{00000000-0000-0000-0000-000000000000}"/>
  <bookViews>
    <workbookView xWindow="0" yWindow="0" windowWidth="23040" windowHeight="8940" activeTab="8" xr2:uid="{00000000-000D-0000-FFFF-FFFF00000000}"/>
  </bookViews>
  <sheets>
    <sheet name="pregunta 1 a" sheetId="1" r:id="rId1"/>
    <sheet name="pregunta 1 b" sheetId="2" r:id="rId2"/>
    <sheet name="pregunta 1 c" sheetId="3" r:id="rId3"/>
    <sheet name="pregunta 1 d" sheetId="4" r:id="rId4"/>
    <sheet name="piramides CR" sheetId="10" r:id="rId5"/>
    <sheet name="alta m y alta n" sheetId="6" r:id="rId6"/>
    <sheet name="alta n y baja m" sheetId="7" r:id="rId7"/>
    <sheet name="baja n y baja -m" sheetId="9" r:id="rId8"/>
    <sheet name="baja n y baja +m" sheetId="8" r:id="rId9"/>
    <sheet name="pregunta 3" sheetId="5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5" l="1"/>
  <c r="O2" i="5"/>
  <c r="P2" i="5"/>
  <c r="M2" i="5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26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I40" i="9"/>
  <c r="J39" i="9" s="1"/>
  <c r="J37" i="9"/>
  <c r="J36" i="9"/>
  <c r="J35" i="9"/>
  <c r="J34" i="9"/>
  <c r="J33" i="9"/>
  <c r="J32" i="9"/>
  <c r="J29" i="9"/>
  <c r="J28" i="9"/>
  <c r="J27" i="9"/>
  <c r="J26" i="9"/>
  <c r="J25" i="9"/>
  <c r="J24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44" i="8"/>
  <c r="J43" i="8" s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38" i="7"/>
  <c r="J32" i="7" s="1"/>
  <c r="J37" i="7"/>
  <c r="J36" i="7"/>
  <c r="J35" i="7"/>
  <c r="J34" i="7"/>
  <c r="J33" i="7"/>
  <c r="J30" i="7"/>
  <c r="J29" i="7"/>
  <c r="J28" i="7"/>
  <c r="J27" i="7"/>
  <c r="J26" i="7"/>
  <c r="J25" i="7"/>
  <c r="J22" i="7"/>
  <c r="J21" i="7"/>
  <c r="J20" i="7"/>
  <c r="J19" i="7"/>
  <c r="J18" i="7"/>
  <c r="J17" i="7"/>
  <c r="J14" i="7"/>
  <c r="J13" i="7"/>
  <c r="J12" i="7"/>
  <c r="J11" i="7"/>
  <c r="J10" i="7"/>
  <c r="J9" i="7"/>
  <c r="J6" i="7"/>
  <c r="J5" i="7"/>
  <c r="J4" i="7"/>
  <c r="J3" i="7"/>
  <c r="J2" i="7"/>
  <c r="I42" i="6"/>
  <c r="J36" i="6" s="1"/>
  <c r="J41" i="6"/>
  <c r="J40" i="6"/>
  <c r="J39" i="6"/>
  <c r="J38" i="6"/>
  <c r="J37" i="6"/>
  <c r="J33" i="6"/>
  <c r="J32" i="6"/>
  <c r="J31" i="6"/>
  <c r="J30" i="6"/>
  <c r="J29" i="6"/>
  <c r="J25" i="6"/>
  <c r="J24" i="6"/>
  <c r="J23" i="6"/>
  <c r="J22" i="6"/>
  <c r="J21" i="6"/>
  <c r="J17" i="6"/>
  <c r="J16" i="6"/>
  <c r="J15" i="6"/>
  <c r="J14" i="6"/>
  <c r="J13" i="6"/>
  <c r="J9" i="6"/>
  <c r="J8" i="6"/>
  <c r="J7" i="6"/>
  <c r="J6" i="6"/>
  <c r="J5" i="6"/>
  <c r="J2" i="6"/>
  <c r="J22" i="9" l="1"/>
  <c r="J30" i="9"/>
  <c r="J38" i="9"/>
  <c r="J23" i="9"/>
  <c r="J31" i="9"/>
  <c r="J27" i="8"/>
  <c r="J35" i="8"/>
  <c r="J7" i="7"/>
  <c r="J15" i="7"/>
  <c r="J23" i="7"/>
  <c r="J31" i="7"/>
  <c r="J8" i="7"/>
  <c r="J16" i="7"/>
  <c r="J24" i="7"/>
  <c r="J10" i="6"/>
  <c r="J18" i="6"/>
  <c r="J26" i="6"/>
  <c r="J34" i="6"/>
  <c r="J35" i="6"/>
  <c r="J3" i="6"/>
  <c r="J11" i="6"/>
  <c r="J19" i="6"/>
  <c r="J27" i="6"/>
  <c r="J4" i="6"/>
  <c r="J12" i="6"/>
  <c r="J20" i="6"/>
  <c r="J28" i="6"/>
  <c r="G24" i="5"/>
  <c r="F15" i="5"/>
  <c r="F14" i="5"/>
  <c r="F11" i="5"/>
  <c r="G42" i="5"/>
  <c r="G35" i="5"/>
  <c r="G29" i="5"/>
  <c r="B34" i="5"/>
  <c r="B35" i="5"/>
  <c r="F16" i="5"/>
  <c r="G15" i="5"/>
  <c r="F17" i="5"/>
  <c r="G14" i="5"/>
  <c r="F13" i="5"/>
  <c r="F12" i="5"/>
  <c r="G3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3" i="5"/>
  <c r="B28" i="5"/>
  <c r="B29" i="5" s="1"/>
  <c r="G11" i="5"/>
  <c r="B22" i="5"/>
  <c r="B23" i="5" s="1"/>
  <c r="G12" i="5"/>
  <c r="G13" i="5"/>
  <c r="B40" i="5"/>
  <c r="B41" i="5" s="1"/>
  <c r="G16" i="5"/>
  <c r="I107" i="2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H6" i="1"/>
  <c r="L6" i="1" s="1"/>
  <c r="N6" i="1" s="1"/>
  <c r="H15" i="1"/>
  <c r="L15" i="1" s="1"/>
  <c r="N15" i="1" s="1"/>
  <c r="H7" i="1"/>
  <c r="L7" i="1" s="1"/>
  <c r="N7" i="1" s="1"/>
  <c r="H8" i="1"/>
  <c r="L8" i="1" s="1"/>
  <c r="H9" i="1"/>
  <c r="L9" i="1" s="1"/>
  <c r="H10" i="1"/>
  <c r="L10" i="1" s="1"/>
  <c r="N10" i="1" s="1"/>
  <c r="H11" i="1"/>
  <c r="L11" i="1" s="1"/>
  <c r="N11" i="1" s="1"/>
  <c r="H12" i="1"/>
  <c r="L12" i="1" s="1"/>
  <c r="N12" i="1" s="1"/>
  <c r="H13" i="1"/>
  <c r="L13" i="1" s="1"/>
  <c r="N13" i="1" s="1"/>
  <c r="H14" i="1"/>
  <c r="L14" i="1" s="1"/>
  <c r="N14" i="1" s="1"/>
  <c r="G40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G2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G27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3" i="5"/>
  <c r="N9" i="1"/>
  <c r="N8" i="1"/>
  <c r="N16" i="1" l="1"/>
  <c r="O6" i="1" s="1"/>
  <c r="P6" i="1" s="1"/>
  <c r="O13" i="1"/>
  <c r="P13" i="1" s="1"/>
  <c r="O14" i="1"/>
  <c r="P14" i="1" s="1"/>
  <c r="O7" i="1"/>
  <c r="P7" i="1" s="1"/>
  <c r="O15" i="1"/>
  <c r="P15" i="1" s="1"/>
  <c r="O8" i="1"/>
  <c r="P8" i="1" s="1"/>
  <c r="O16" i="1"/>
  <c r="O9" i="1"/>
  <c r="P9" i="1" s="1"/>
  <c r="O10" i="1"/>
  <c r="P10" i="1" s="1"/>
  <c r="O11" i="1"/>
  <c r="P11" i="1" s="1"/>
  <c r="O12" i="1"/>
  <c r="P12" i="1" s="1"/>
  <c r="P16" i="1" l="1"/>
  <c r="P17" i="1" s="1"/>
</calcChain>
</file>

<file path=xl/sharedStrings.xml><?xml version="1.0" encoding="utf-8"?>
<sst xmlns="http://schemas.openxmlformats.org/spreadsheetml/2006/main" count="1095" uniqueCount="125">
  <si>
    <t>Censos Nacionales de Poblaci_x0003_n y Vivienda de Costa Rica 2011</t>
  </si>
  <si>
    <t>P02 sexo según p03 edad</t>
  </si>
  <si>
    <t>1: Hombre</t>
  </si>
  <si>
    <t>2: Mujer</t>
  </si>
  <si>
    <t>Total</t>
  </si>
  <si>
    <t>0: NA</t>
  </si>
  <si>
    <t>Indice de Myers</t>
  </si>
  <si>
    <t>termino en que termina la edad</t>
  </si>
  <si>
    <t>sumatoria desde 10 años de las edades terminadas en a</t>
  </si>
  <si>
    <t>sumatoria desde 20 años de las edades terminadas en a</t>
  </si>
  <si>
    <t>peso asignado a cada sumatoria</t>
  </si>
  <si>
    <t>sumatoria * pesos</t>
  </si>
  <si>
    <t>distribucion porcentual</t>
  </si>
  <si>
    <t>desviacion absoluta con respecto a 10</t>
  </si>
  <si>
    <t>datos de la poblacion nueva</t>
  </si>
  <si>
    <t>edad</t>
  </si>
  <si>
    <t>datos.p</t>
  </si>
  <si>
    <t>total</t>
  </si>
  <si>
    <t xml:space="preserve">poblacion 1927= </t>
  </si>
  <si>
    <t>poblacion 1950=</t>
  </si>
  <si>
    <t>poblacion 1963=</t>
  </si>
  <si>
    <t>poblacion 2000=</t>
  </si>
  <si>
    <t>poblacion 2011=</t>
  </si>
  <si>
    <t>poblacion 2060=</t>
  </si>
  <si>
    <t>poblacion 2050=</t>
  </si>
  <si>
    <t>a) la tasa de crecimiento en el periodo intercensal 1950 - 1963</t>
  </si>
  <si>
    <t>dia</t>
  </si>
  <si>
    <t xml:space="preserve">mes </t>
  </si>
  <si>
    <t>a;o</t>
  </si>
  <si>
    <t>poblacion</t>
  </si>
  <si>
    <t>fms</t>
  </si>
  <si>
    <t>t intercensal</t>
  </si>
  <si>
    <t>r=</t>
  </si>
  <si>
    <t>periodo intercensal=</t>
  </si>
  <si>
    <t>b) la tasa de crecimiento en el periodo 1927-1950</t>
  </si>
  <si>
    <t>c) la tasa de crecimiento en el periodo 2000-2011</t>
  </si>
  <si>
    <t>d) la tasa de crecimiento entre los a;os 2050 y 2060 implicita en las proyecciones de poblacion del pais</t>
  </si>
  <si>
    <t>e) escriba un comentario sobre las diferencias</t>
  </si>
  <si>
    <t>estimacion de la poblacion desde 1950 hasta el 2025</t>
  </si>
  <si>
    <t>Nt=</t>
  </si>
  <si>
    <t>N0=</t>
  </si>
  <si>
    <t>Edad</t>
  </si>
  <si>
    <t>HombreCR</t>
  </si>
  <si>
    <t>MujerCR</t>
  </si>
  <si>
    <t>HombreG</t>
  </si>
  <si>
    <t>MujerG</t>
  </si>
  <si>
    <t>t=</t>
  </si>
  <si>
    <t>Country or Area</t>
  </si>
  <si>
    <t>Year</t>
  </si>
  <si>
    <t>Area</t>
  </si>
  <si>
    <t>Sex</t>
  </si>
  <si>
    <t>Age</t>
  </si>
  <si>
    <t>Record Type</t>
  </si>
  <si>
    <t>Reliability</t>
  </si>
  <si>
    <t>Source Year</t>
  </si>
  <si>
    <t>Value</t>
  </si>
  <si>
    <t>Value Footnotes</t>
  </si>
  <si>
    <t>Burundi</t>
  </si>
  <si>
    <t>Male</t>
  </si>
  <si>
    <t>0 - 4</t>
  </si>
  <si>
    <t>Census - de jure - complete tabulation</t>
  </si>
  <si>
    <t>Final figure, complete</t>
  </si>
  <si>
    <t>5- 9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</si>
  <si>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</si>
  <si>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</si>
  <si>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</si>
  <si>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</si>
  <si>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</si>
  <si>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</si>
  <si>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</si>
  <si>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</si>
  <si>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</si>
  <si>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</si>
  <si>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</si>
  <si>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</si>
  <si>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</si>
  <si>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</si>
  <si>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</si>
  <si>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</si>
  <si>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</si>
  <si>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+</t>
  </si>
  <si>
    <t>Female</t>
  </si>
  <si>
    <t>0-9</t>
  </si>
  <si>
    <t>Libya</t>
  </si>
  <si>
    <t>Census - de facto - complete tabulation</t>
  </si>
  <si>
    <t>Provisional figure</t>
  </si>
  <si>
    <t>5 - 9</t>
  </si>
  <si>
    <t>85 +</t>
  </si>
  <si>
    <t>Estimate - de jure</t>
  </si>
  <si>
    <t>95 - 99</t>
  </si>
  <si>
    <t>100 +</t>
  </si>
  <si>
    <t>Spain</t>
  </si>
  <si>
    <t>Singapore</t>
  </si>
  <si>
    <t>90 +</t>
  </si>
  <si>
    <t>1: hombre</t>
  </si>
  <si>
    <t>2: mujer</t>
  </si>
  <si>
    <t>0-4</t>
  </si>
  <si>
    <t>5-9</t>
  </si>
  <si>
    <t>9-14</t>
  </si>
  <si>
    <t>15-19</t>
  </si>
  <si>
    <t>20-24</t>
  </si>
  <si>
    <t>25-29</t>
  </si>
  <si>
    <t>20-34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</si>
  <si>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</si>
  <si>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</si>
  <si>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</si>
  <si>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</si>
  <si>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</si>
  <si>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</si>
  <si>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</si>
  <si>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</si>
  <si>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</si>
  <si>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</si>
  <si>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</si>
  <si>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</si>
  <si>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+95</t>
  </si>
  <si>
    <t>1: Masculino</t>
  </si>
  <si>
    <t>2: Femenino</t>
  </si>
  <si>
    <t>95-99</t>
  </si>
  <si>
    <t>+ 100</t>
  </si>
  <si>
    <t>r1950-1963</t>
  </si>
  <si>
    <t>r2000-2011</t>
  </si>
  <si>
    <t>r1927-1950</t>
  </si>
  <si>
    <t>r2050-2060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</si>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</sst>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42"/>
    <xf numFmtId="0" fontId="16" fillId="35" borderId="10" xfId="0" applyFont="1" applyFill="1" applyBorder="1" applyAlignment="1">
      <alignment horizontal="right" wrapText="1"/>
    </xf>
    <xf numFmtId="0" fontId="16" fillId="35" borderId="10" xfId="0" applyFont="1" applyFill="1" applyBorder="1" applyAlignment="1">
      <alignment horizontal="left" wrapText="1"/>
    </xf>
    <xf numFmtId="0" fontId="0" fillId="35" borderId="10" xfId="0" applyFill="1" applyBorder="1" applyAlignment="1">
      <alignment horizontal="right" wrapText="1"/>
    </xf>
    <xf numFmtId="0" fontId="0" fillId="35" borderId="10" xfId="0" applyFill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right" wrapText="1"/>
    </xf>
    <xf numFmtId="0" fontId="16" fillId="34" borderId="10" xfId="0" applyFont="1" applyFill="1" applyBorder="1" applyAlignment="1">
      <alignment horizontal="left" wrapText="1"/>
    </xf>
    <xf numFmtId="0" fontId="16" fillId="34" borderId="10" xfId="0" applyFont="1" applyFill="1" applyBorder="1" applyAlignment="1">
      <alignment horizontal="right" wrapText="1"/>
    </xf>
    <xf numFmtId="164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2" fontId="0" fillId="0" borderId="0" xfId="0" applyNumberFormat="1"/>
    <xf numFmtId="16" fontId="0" fillId="0" borderId="10" xfId="0" quotePrefix="1" applyNumberFormat="1" applyBorder="1" applyAlignment="1">
      <alignment horizontal="left" vertical="center" wrapText="1"/>
    </xf>
    <xf numFmtId="17" fontId="0" fillId="0" borderId="10" xfId="0" quotePrefix="1" applyNumberFormat="1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1" fontId="0" fillId="0" borderId="0" xfId="0" applyNumberFormat="1"/>
    <xf numFmtId="0" fontId="0" fillId="0" borderId="0" xfId="0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Costa</a:t>
            </a:r>
            <a:r>
              <a:rPr lang="es-CR" baseline="0"/>
              <a:t> Rica 1963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1067825896762903"/>
          <c:y val="0.16708333333333336"/>
          <c:w val="0.81881036745406821"/>
          <c:h val="0.63755431612715063"/>
        </c:manualLayout>
      </c:layout>
      <c:barChart>
        <c:barDir val="bar"/>
        <c:grouping val="clustered"/>
        <c:varyColors val="0"/>
        <c:ser>
          <c:idx val="0"/>
          <c:order val="0"/>
          <c:tx>
            <c:v>hombres</c:v>
          </c:tx>
          <c:spPr>
            <a:solidFill>
              <a:srgbClr val="00206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'[1]Muestra_de_5%_del_Censo_de_Pobl'!$A$5:$A$24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9-14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20-34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+95</c:v>
                </c:pt>
              </c:strCache>
            </c:strRef>
          </c:cat>
          <c:val>
            <c:numRef>
              <c:f>'[1]Muestra_de_5%_del_Censo_de_Pobl'!$E$5:$E$24</c:f>
              <c:numCache>
                <c:formatCode>General</c:formatCode>
                <c:ptCount val="20"/>
                <c:pt idx="0">
                  <c:v>-9.3674873580369731</c:v>
                </c:pt>
                <c:pt idx="1">
                  <c:v>-8.1601893091572268</c:v>
                </c:pt>
                <c:pt idx="2">
                  <c:v>-6.3477349973246513</c:v>
                </c:pt>
                <c:pt idx="3">
                  <c:v>-4.6664104361194632</c:v>
                </c:pt>
                <c:pt idx="4">
                  <c:v>-3.8660667857385089</c:v>
                </c:pt>
                <c:pt idx="5">
                  <c:v>-3.1320416299277278</c:v>
                </c:pt>
                <c:pt idx="6">
                  <c:v>-2.8539561242868881</c:v>
                </c:pt>
                <c:pt idx="7">
                  <c:v>-2.4748856382778293</c:v>
                </c:pt>
                <c:pt idx="8">
                  <c:v>-1.9767433097450506</c:v>
                </c:pt>
                <c:pt idx="9">
                  <c:v>-1.6790637034357503</c:v>
                </c:pt>
                <c:pt idx="10">
                  <c:v>-1.6557015064848937</c:v>
                </c:pt>
                <c:pt idx="11">
                  <c:v>-0.96086455201103305</c:v>
                </c:pt>
                <c:pt idx="12">
                  <c:v>-0.97141522160174232</c:v>
                </c:pt>
                <c:pt idx="13">
                  <c:v>-0.60666350146578951</c:v>
                </c:pt>
                <c:pt idx="14">
                  <c:v>-0.4823163241467146</c:v>
                </c:pt>
                <c:pt idx="15">
                  <c:v>-0.28562169820563255</c:v>
                </c:pt>
                <c:pt idx="16">
                  <c:v>-0.15976728237359919</c:v>
                </c:pt>
                <c:pt idx="17">
                  <c:v>-7.9130021930320357E-2</c:v>
                </c:pt>
                <c:pt idx="18">
                  <c:v>-2.1854958437898007E-2</c:v>
                </c:pt>
                <c:pt idx="19">
                  <c:v>-6.9332971596090226E-2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A83-AE8D-347995BC78FF}"/>
            </c:ext>
          </c:extLst>
        </c:ser>
        <c:ser>
          <c:idx val="1"/>
          <c:order val="1"/>
          <c:tx>
            <c:v>mujeres</c:v>
          </c:tx>
          <c:spPr>
            <a:solidFill>
              <a:srgbClr val="7030A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'[1]Muestra_de_5%_del_Censo_de_Pobl'!$A$5:$A$24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9-14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20-34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+95</c:v>
                </c:pt>
              </c:strCache>
            </c:strRef>
          </c:cat>
          <c:val>
            <c:numRef>
              <c:f>'[1]Muestra_de_5%_del_Censo_de_Pobl'!$F$5:$F$24</c:f>
              <c:numCache>
                <c:formatCode>General</c:formatCode>
                <c:ptCount val="20"/>
                <c:pt idx="0">
                  <c:v>9.2438937999743764</c:v>
                </c:pt>
                <c:pt idx="1">
                  <c:v>8.1074359612036808</c:v>
                </c:pt>
                <c:pt idx="2">
                  <c:v>6.3582856669153616</c:v>
                </c:pt>
                <c:pt idx="3">
                  <c:v>4.8073372370810814</c:v>
                </c:pt>
                <c:pt idx="4">
                  <c:v>4.1878622082551455</c:v>
                </c:pt>
                <c:pt idx="5">
                  <c:v>3.2300121332700291</c:v>
                </c:pt>
                <c:pt idx="6">
                  <c:v>2.9519266276291889</c:v>
                </c:pt>
                <c:pt idx="7">
                  <c:v>2.51407383961475</c:v>
                </c:pt>
                <c:pt idx="8">
                  <c:v>1.9541347320506732</c:v>
                </c:pt>
                <c:pt idx="9">
                  <c:v>1.7679907757003006</c:v>
                </c:pt>
                <c:pt idx="10">
                  <c:v>1.5110066092408792</c:v>
                </c:pt>
                <c:pt idx="11">
                  <c:v>0.99176294152668176</c:v>
                </c:pt>
                <c:pt idx="12">
                  <c:v>0.97216884085822164</c:v>
                </c:pt>
                <c:pt idx="13">
                  <c:v>0.58179406600197447</c:v>
                </c:pt>
                <c:pt idx="14">
                  <c:v>0.39414287113864338</c:v>
                </c:pt>
                <c:pt idx="15">
                  <c:v>0.25773778571590061</c:v>
                </c:pt>
                <c:pt idx="16">
                  <c:v>0.16654985568191238</c:v>
                </c:pt>
                <c:pt idx="17">
                  <c:v>9.1941549290467467E-2</c:v>
                </c:pt>
                <c:pt idx="18">
                  <c:v>3.0898389515648907E-2</c:v>
                </c:pt>
                <c:pt idx="19">
                  <c:v>6.1796779031297815E-2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A83-AE8D-347995BC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5591168"/>
        <c:axId val="533707968"/>
      </c:barChart>
      <c:catAx>
        <c:axId val="6555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707968"/>
        <c:crosses val="autoZero"/>
        <c:auto val="1"/>
        <c:lblAlgn val="ctr"/>
        <c:lblOffset val="100"/>
        <c:noMultiLvlLbl val="0"/>
      </c:catAx>
      <c:valAx>
        <c:axId val="5337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55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16229221347334"/>
          <c:y val="0.89893445610965295"/>
          <c:w val="0.30672659667541557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Costa</a:t>
            </a:r>
            <a:r>
              <a:rPr lang="es-CR" baseline="0"/>
              <a:t> Rica 2022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3449920322459694"/>
          <c:w val="0.84298140857392823"/>
          <c:h val="0.66719550681164852"/>
        </c:manualLayout>
      </c:layout>
      <c:barChart>
        <c:barDir val="bar"/>
        <c:grouping val="clustered"/>
        <c:varyColors val="0"/>
        <c:ser>
          <c:idx val="0"/>
          <c:order val="0"/>
          <c:tx>
            <c:v>hombres</c:v>
          </c:tx>
          <c:spPr>
            <a:solidFill>
              <a:srgbClr val="00206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'[1]Muestra_de_5%_del_Censo_de_Pobl'!$A$29:$A$49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9-14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20-34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+ 100</c:v>
                </c:pt>
              </c:strCache>
            </c:strRef>
          </c:cat>
          <c:val>
            <c:numRef>
              <c:f>'[1]Muestra_de_5%_del_Censo_de_Pobl'!$E$29:$E$48</c:f>
              <c:numCache>
                <c:formatCode>General</c:formatCode>
                <c:ptCount val="20"/>
                <c:pt idx="0">
                  <c:v>-2.7327747681145782E-2</c:v>
                </c:pt>
                <c:pt idx="1">
                  <c:v>-2.850633479681039E-2</c:v>
                </c:pt>
                <c:pt idx="2">
                  <c:v>-2.8505890158814034E-2</c:v>
                </c:pt>
                <c:pt idx="3">
                  <c:v>-2.8238218085009925E-2</c:v>
                </c:pt>
                <c:pt idx="4">
                  <c:v>-3.1009053865612264E-2</c:v>
                </c:pt>
                <c:pt idx="5">
                  <c:v>-3.3447003999612153E-2</c:v>
                </c:pt>
                <c:pt idx="6">
                  <c:v>-3.4297003635972378E-2</c:v>
                </c:pt>
                <c:pt idx="7">
                  <c:v>-3.3122566474940392E-2</c:v>
                </c:pt>
                <c:pt idx="8">
                  <c:v>-2.8138915599157904E-2</c:v>
                </c:pt>
                <c:pt idx="9">
                  <c:v>-2.3052108708221671E-2</c:v>
                </c:pt>
                <c:pt idx="10">
                  <c:v>-2.071805565270278E-2</c:v>
                </c:pt>
                <c:pt idx="11">
                  <c:v>-2.0149363655368138E-2</c:v>
                </c:pt>
                <c:pt idx="12">
                  <c:v>-1.7589730923033162E-2</c:v>
                </c:pt>
                <c:pt idx="13">
                  <c:v>-1.3564867780051771E-2</c:v>
                </c:pt>
                <c:pt idx="14">
                  <c:v>-9.0818792881620161E-3</c:v>
                </c:pt>
                <c:pt idx="15">
                  <c:v>-5.8358737021244758E-3</c:v>
                </c:pt>
                <c:pt idx="16">
                  <c:v>-3.5504344008734433E-3</c:v>
                </c:pt>
                <c:pt idx="17">
                  <c:v>-1.8756312812796252E-3</c:v>
                </c:pt>
                <c:pt idx="18">
                  <c:v>-8.0909294069580996E-4</c:v>
                </c:pt>
                <c:pt idx="19">
                  <c:v>-2.0912807095105105E-4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058-8133-5D33234376AB}"/>
            </c:ext>
          </c:extLst>
        </c:ser>
        <c:ser>
          <c:idx val="1"/>
          <c:order val="1"/>
          <c:tx>
            <c:v>mujeres</c:v>
          </c:tx>
          <c:spPr>
            <a:solidFill>
              <a:srgbClr val="7030A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'[1]Muestra_de_5%_del_Censo_de_Pobl'!$A$29:$A$49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9-14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20-34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+ 100</c:v>
                </c:pt>
              </c:strCache>
            </c:strRef>
          </c:cat>
          <c:val>
            <c:numRef>
              <c:f>'[1]Muestra_de_5%_del_Censo_de_Pobl'!$F$29:$F$48</c:f>
              <c:numCache>
                <c:formatCode>General</c:formatCode>
                <c:ptCount val="20"/>
                <c:pt idx="0">
                  <c:v>2.606586504749784E-2</c:v>
                </c:pt>
                <c:pt idx="1">
                  <c:v>2.7204434743490734E-2</c:v>
                </c:pt>
                <c:pt idx="2">
                  <c:v>2.7078453977857572E-2</c:v>
                </c:pt>
                <c:pt idx="3">
                  <c:v>2.6844870817107139E-2</c:v>
                </c:pt>
                <c:pt idx="4">
                  <c:v>2.9764660326487512E-2</c:v>
                </c:pt>
                <c:pt idx="5">
                  <c:v>3.1586490410208501E-2</c:v>
                </c:pt>
                <c:pt idx="6">
                  <c:v>3.2189864171258631E-2</c:v>
                </c:pt>
                <c:pt idx="7">
                  <c:v>3.1578486926274164E-2</c:v>
                </c:pt>
                <c:pt idx="8">
                  <c:v>2.7722289796575761E-2</c:v>
                </c:pt>
                <c:pt idx="9">
                  <c:v>2.3201062436999705E-2</c:v>
                </c:pt>
                <c:pt idx="10">
                  <c:v>2.1561237506452273E-2</c:v>
                </c:pt>
                <c:pt idx="11">
                  <c:v>2.1100592542231247E-2</c:v>
                </c:pt>
                <c:pt idx="12">
                  <c:v>1.8410236238968682E-2</c:v>
                </c:pt>
                <c:pt idx="13">
                  <c:v>1.4433690424924244E-2</c:v>
                </c:pt>
                <c:pt idx="14">
                  <c:v>9.8771884509709033E-3</c:v>
                </c:pt>
                <c:pt idx="15">
                  <c:v>6.6125080690865659E-3</c:v>
                </c:pt>
                <c:pt idx="16">
                  <c:v>4.2965369587526711E-3</c:v>
                </c:pt>
                <c:pt idx="17">
                  <c:v>2.5040529827909338E-3</c:v>
                </c:pt>
                <c:pt idx="18">
                  <c:v>1.1851084729444397E-3</c:v>
                </c:pt>
                <c:pt idx="19">
                  <c:v>3.5719252373638064E-4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0-4058-8133-5D332343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0901696"/>
        <c:axId val="528137008"/>
      </c:barChart>
      <c:catAx>
        <c:axId val="89090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28137008"/>
        <c:crosses val="autoZero"/>
        <c:auto val="1"/>
        <c:lblAlgn val="ctr"/>
        <c:lblOffset val="100"/>
        <c:noMultiLvlLbl val="0"/>
      </c:catAx>
      <c:valAx>
        <c:axId val="528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09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94006999125109"/>
          <c:y val="0.89270755218097742"/>
          <c:w val="0.34283770778652667"/>
          <c:h val="8.8046806649168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Burundi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[2]UNdata_Export_20230506_14283976!$E$2:$E$21</c:f>
              <c:strCache>
                <c:ptCount val="20"/>
                <c:pt idx="0">
                  <c:v>0 - 4</c:v>
                </c:pt>
                <c:pt idx="1">
                  <c:v>5- 9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+</c:v>
                </c:pt>
              </c:strCache>
            </c:strRef>
          </c:cat>
          <c:val>
            <c:numRef>
              <c:f>[2]UNdata_Export_20230506_14283976!$J$2:$J$21</c:f>
              <c:numCache>
                <c:formatCode>General</c:formatCode>
                <c:ptCount val="20"/>
                <c:pt idx="0">
                  <c:v>-8.8010177823191071</c:v>
                </c:pt>
                <c:pt idx="1">
                  <c:v>-6.9645408054388849</c:v>
                </c:pt>
                <c:pt idx="2">
                  <c:v>-6.0237700123268647</c:v>
                </c:pt>
                <c:pt idx="3">
                  <c:v>-5.8025517364310337</c:v>
                </c:pt>
                <c:pt idx="4">
                  <c:v>-4.5764303306160672</c:v>
                </c:pt>
                <c:pt idx="5">
                  <c:v>-3.8266255269044507</c:v>
                </c:pt>
                <c:pt idx="6">
                  <c:v>-2.635865403686009</c:v>
                </c:pt>
                <c:pt idx="7">
                  <c:v>-2.33504972170407</c:v>
                </c:pt>
                <c:pt idx="8">
                  <c:v>-1.9292924981861181</c:v>
                </c:pt>
                <c:pt idx="9">
                  <c:v>-1.8436320819849517</c:v>
                </c:pt>
                <c:pt idx="10">
                  <c:v>-1.4661438000386626</c:v>
                </c:pt>
                <c:pt idx="11">
                  <c:v>-0.96308969991238136</c:v>
                </c:pt>
                <c:pt idx="12">
                  <c:v>-0.66030322582264878</c:v>
                </c:pt>
                <c:pt idx="13">
                  <c:v>-0.4327834363082671</c:v>
                </c:pt>
                <c:pt idx="14">
                  <c:v>-0.36100643457346787</c:v>
                </c:pt>
                <c:pt idx="15">
                  <c:v>-0.23026885621251414</c:v>
                </c:pt>
                <c:pt idx="16">
                  <c:v>-0.15910694246040216</c:v>
                </c:pt>
                <c:pt idx="17">
                  <c:v>-7.9434219478455609E-2</c:v>
                </c:pt>
                <c:pt idx="18">
                  <c:v>-5.1140172274846414E-2</c:v>
                </c:pt>
                <c:pt idx="19">
                  <c:v>-4.5001845263948063E-2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980-9A82-9A33286BF9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[2]UNdata_Export_20230506_14283976!$J$22:$J$41</c:f>
              <c:numCache>
                <c:formatCode>General</c:formatCode>
                <c:ptCount val="20"/>
                <c:pt idx="0">
                  <c:v>9.0743930085836162</c:v>
                </c:pt>
                <c:pt idx="1">
                  <c:v>7.2579377731806574</c:v>
                </c:pt>
                <c:pt idx="2">
                  <c:v>6.4301925350913978</c:v>
                </c:pt>
                <c:pt idx="3">
                  <c:v>6.3439923478033826</c:v>
                </c:pt>
                <c:pt idx="4">
                  <c:v>5.1104020164843575</c:v>
                </c:pt>
                <c:pt idx="5">
                  <c:v>3.7997248422738674</c:v>
                </c:pt>
                <c:pt idx="6">
                  <c:v>2.5666868348576637</c:v>
                </c:pt>
                <c:pt idx="7">
                  <c:v>2.3337316760268831</c:v>
                </c:pt>
                <c:pt idx="8">
                  <c:v>1.8832487691963939</c:v>
                </c:pt>
                <c:pt idx="9">
                  <c:v>1.6823283967292384</c:v>
                </c:pt>
                <c:pt idx="10">
                  <c:v>1.3989862345820039</c:v>
                </c:pt>
                <c:pt idx="11">
                  <c:v>0.81637238681753466</c:v>
                </c:pt>
                <c:pt idx="12">
                  <c:v>0.68790686814773161</c:v>
                </c:pt>
                <c:pt idx="13">
                  <c:v>0.41370315602899199</c:v>
                </c:pt>
                <c:pt idx="14">
                  <c:v>0.43557016145431904</c:v>
                </c:pt>
                <c:pt idx="15">
                  <c:v>0.2108370970859893</c:v>
                </c:pt>
                <c:pt idx="16">
                  <c:v>0.19503310177572133</c:v>
                </c:pt>
                <c:pt idx="17">
                  <c:v>6.9140910380425649E-2</c:v>
                </c:pt>
                <c:pt idx="18">
                  <c:v>5.6123640216209705E-2</c:v>
                </c:pt>
                <c:pt idx="19">
                  <c:v>4.6633711340465012E-2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2-4980-9A82-9A33286B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8503808"/>
        <c:axId val="386570768"/>
      </c:barChart>
      <c:catAx>
        <c:axId val="5585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6570768"/>
        <c:crosses val="autoZero"/>
        <c:auto val="1"/>
        <c:lblAlgn val="ctr"/>
        <c:lblOffset val="100"/>
        <c:tickLblSkip val="1"/>
        <c:noMultiLvlLbl val="0"/>
      </c:catAx>
      <c:valAx>
        <c:axId val="3865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85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Libya</a:t>
            </a:r>
            <a:r>
              <a:rPr lang="en-US" baseline="0"/>
              <a:t> 2006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[3]UNdata_Export_20230506_15123590!$E$2:$E$19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+</c:v>
                </c:pt>
              </c:strCache>
            </c:strRef>
          </c:cat>
          <c:val>
            <c:numRef>
              <c:f>[3]UNdata_Export_20230506_15123590!$J$2:$J$19</c:f>
              <c:numCache>
                <c:formatCode>General</c:formatCode>
                <c:ptCount val="18"/>
                <c:pt idx="0">
                  <c:v>-5.5619204583031969</c:v>
                </c:pt>
                <c:pt idx="1">
                  <c:v>-5.078733112979771</c:v>
                </c:pt>
                <c:pt idx="2">
                  <c:v>-5.2333341889775902</c:v>
                </c:pt>
                <c:pt idx="3">
                  <c:v>-5.4843273654662985</c:v>
                </c:pt>
                <c:pt idx="4">
                  <c:v>-5.4672459378288885</c:v>
                </c:pt>
                <c:pt idx="5">
                  <c:v>-5.4188894542851926</c:v>
                </c:pt>
                <c:pt idx="6">
                  <c:v>-4.6973926002877979</c:v>
                </c:pt>
                <c:pt idx="7">
                  <c:v>-3.6867194448177405</c:v>
                </c:pt>
                <c:pt idx="8">
                  <c:v>-2.6588893636875652</c:v>
                </c:pt>
                <c:pt idx="9">
                  <c:v>-1.8997756198765154</c:v>
                </c:pt>
                <c:pt idx="10">
                  <c:v>-1.2207464036516884</c:v>
                </c:pt>
                <c:pt idx="11">
                  <c:v>-1.1596307542705457</c:v>
                </c:pt>
                <c:pt idx="12">
                  <c:v>-0.96816776868613819</c:v>
                </c:pt>
                <c:pt idx="13">
                  <c:v>-0.80639438053117396</c:v>
                </c:pt>
                <c:pt idx="14">
                  <c:v>-0.5723693846458161</c:v>
                </c:pt>
                <c:pt idx="15">
                  <c:v>-0.43647294377360257</c:v>
                </c:pt>
                <c:pt idx="16">
                  <c:v>-0.22947624001727396</c:v>
                </c:pt>
                <c:pt idx="17">
                  <c:v>-0.14499395260838119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B-4334-971A-AEE387123B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[3]UNdata_Export_20230506_15123590!$E$2:$E$19</c:f>
              <c:strCache>
                <c:ptCount val="18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+</c:v>
                </c:pt>
              </c:strCache>
            </c:strRef>
          </c:cat>
          <c:val>
            <c:numRef>
              <c:f>[3]UNdata_Export_20230506_15123590!$J$20:$J$37</c:f>
              <c:numCache>
                <c:formatCode>General</c:formatCode>
                <c:ptCount val="18"/>
                <c:pt idx="0">
                  <c:v>5.297432010255652</c:v>
                </c:pt>
                <c:pt idx="1">
                  <c:v>4.8793617095168278</c:v>
                </c:pt>
                <c:pt idx="2">
                  <c:v>5.0135028213611088</c:v>
                </c:pt>
                <c:pt idx="3">
                  <c:v>5.3312551244282913</c:v>
                </c:pt>
                <c:pt idx="4">
                  <c:v>5.3532627980473189</c:v>
                </c:pt>
                <c:pt idx="5">
                  <c:v>5.2727252823248563</c:v>
                </c:pt>
                <c:pt idx="6">
                  <c:v>4.6044922833470991</c:v>
                </c:pt>
                <c:pt idx="7">
                  <c:v>3.689437373635184</c:v>
                </c:pt>
                <c:pt idx="8">
                  <c:v>2.6608711867836181</c:v>
                </c:pt>
                <c:pt idx="9">
                  <c:v>1.8589311895921445</c:v>
                </c:pt>
                <c:pt idx="10">
                  <c:v>1.2823716646861019</c:v>
                </c:pt>
                <c:pt idx="11">
                  <c:v>1.1482871763588511</c:v>
                </c:pt>
                <c:pt idx="12">
                  <c:v>0.82730733282095348</c:v>
                </c:pt>
                <c:pt idx="13">
                  <c:v>0.70390581470671287</c:v>
                </c:pt>
                <c:pt idx="14">
                  <c:v>0.51953964325674318</c:v>
                </c:pt>
                <c:pt idx="15">
                  <c:v>0.4256201030095022</c:v>
                </c:pt>
                <c:pt idx="16">
                  <c:v>0.23438361149321499</c:v>
                </c:pt>
                <c:pt idx="17">
                  <c:v>0.17183349968064335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B-4334-971A-AEE38712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3778288"/>
        <c:axId val="539069376"/>
      </c:barChart>
      <c:catAx>
        <c:axId val="65377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9069376"/>
        <c:crosses val="autoZero"/>
        <c:auto val="1"/>
        <c:lblAlgn val="ctr"/>
        <c:lblOffset val="100"/>
        <c:noMultiLvlLbl val="0"/>
      </c:catAx>
      <c:valAx>
        <c:axId val="539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37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Singapur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[4]UNdata_Export_20230506_16240230!$E$21:$E$39</c:f>
              <c:strCache>
                <c:ptCount val="1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+</c:v>
                </c:pt>
              </c:strCache>
            </c:strRef>
          </c:cat>
          <c:val>
            <c:numRef>
              <c:f>[4]UNdata_Export_20230506_16240230!$J$2:$J$20</c:f>
              <c:numCache>
                <c:formatCode>General</c:formatCode>
                <c:ptCount val="19"/>
                <c:pt idx="0">
                  <c:v>-2.3512440611006533</c:v>
                </c:pt>
                <c:pt idx="1">
                  <c:v>-2.5098299666013362</c:v>
                </c:pt>
                <c:pt idx="2">
                  <c:v>-2.6243297354906314</c:v>
                </c:pt>
                <c:pt idx="3">
                  <c:v>-2.82039506642601</c:v>
                </c:pt>
                <c:pt idx="4">
                  <c:v>-3.148470434594925</c:v>
                </c:pt>
                <c:pt idx="5">
                  <c:v>-3.5384402548402227</c:v>
                </c:pt>
                <c:pt idx="6">
                  <c:v>-3.4823825588785877</c:v>
                </c:pt>
                <c:pt idx="7">
                  <c:v>-3.5298217255984476</c:v>
                </c:pt>
                <c:pt idx="8">
                  <c:v>-3.5733117679683297</c:v>
                </c:pt>
                <c:pt idx="9">
                  <c:v>-3.7662476041358013</c:v>
                </c:pt>
                <c:pt idx="10">
                  <c:v>-3.7037570578179126</c:v>
                </c:pt>
                <c:pt idx="11">
                  <c:v>-3.8119481626512686</c:v>
                </c:pt>
                <c:pt idx="12">
                  <c:v>-3.4355891609203595</c:v>
                </c:pt>
                <c:pt idx="13">
                  <c:v>-2.6986924921185165</c:v>
                </c:pt>
                <c:pt idx="14">
                  <c:v>-1.7692573833102057</c:v>
                </c:pt>
                <c:pt idx="15">
                  <c:v>-1.048157211908274</c:v>
                </c:pt>
                <c:pt idx="16">
                  <c:v>-0.64768123065643146</c:v>
                </c:pt>
                <c:pt idx="17">
                  <c:v>-0.3100683546234187</c:v>
                </c:pt>
                <c:pt idx="18">
                  <c:v>-0.14442866726491346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6-4D94-A488-5E91EF5938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[4]UNdata_Export_20230506_16240230!$E$21:$E$39</c:f>
              <c:strCache>
                <c:ptCount val="1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+</c:v>
                </c:pt>
              </c:strCache>
            </c:strRef>
          </c:cat>
          <c:val>
            <c:numRef>
              <c:f>[4]UNdata_Export_20230506_16240230!$J$21:$J$39</c:f>
              <c:numCache>
                <c:formatCode>General</c:formatCode>
                <c:ptCount val="19"/>
                <c:pt idx="0">
                  <c:v>2.2524662778310813</c:v>
                </c:pt>
                <c:pt idx="1">
                  <c:v>2.4023591423098005</c:v>
                </c:pt>
                <c:pt idx="2">
                  <c:v>2.5399824003175193</c:v>
                </c:pt>
                <c:pt idx="3">
                  <c:v>2.6989905392392695</c:v>
                </c:pt>
                <c:pt idx="4">
                  <c:v>3.0379694645757334</c:v>
                </c:pt>
                <c:pt idx="5">
                  <c:v>3.6195090716850515</c:v>
                </c:pt>
                <c:pt idx="6">
                  <c:v>3.8060120574962699</c:v>
                </c:pt>
                <c:pt idx="7">
                  <c:v>3.9416731719590317</c:v>
                </c:pt>
                <c:pt idx="8">
                  <c:v>3.8968170802856981</c:v>
                </c:pt>
                <c:pt idx="9">
                  <c:v>3.9750792867434352</c:v>
                </c:pt>
                <c:pt idx="10">
                  <c:v>3.7891972324337857</c:v>
                </c:pt>
                <c:pt idx="11">
                  <c:v>3.8071048969390313</c:v>
                </c:pt>
                <c:pt idx="12">
                  <c:v>3.4897343878571627</c:v>
                </c:pt>
                <c:pt idx="13">
                  <c:v>2.7976938107286529</c:v>
                </c:pt>
                <c:pt idx="14">
                  <c:v>1.9594859581308373</c:v>
                </c:pt>
                <c:pt idx="15">
                  <c:v>1.3014475900282374</c:v>
                </c:pt>
                <c:pt idx="16">
                  <c:v>0.89950621043269241</c:v>
                </c:pt>
                <c:pt idx="17">
                  <c:v>0.53278406560613223</c:v>
                </c:pt>
                <c:pt idx="18">
                  <c:v>0.33813445849433055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6-4D94-A488-5E91EF59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4870496"/>
        <c:axId val="554885920"/>
      </c:barChart>
      <c:catAx>
        <c:axId val="76487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54885920"/>
        <c:crosses val="autoZero"/>
        <c:auto val="1"/>
        <c:lblAlgn val="ctr"/>
        <c:lblOffset val="100"/>
        <c:noMultiLvlLbl val="0"/>
      </c:catAx>
      <c:valAx>
        <c:axId val="5548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648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España</a:t>
            </a:r>
            <a:r>
              <a:rPr lang="es-CR" baseline="0"/>
              <a:t> 2021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[5]UNdata_Export_20230506_15571828!$E$23:$E$43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+</c:v>
                </c:pt>
              </c:strCache>
            </c:strRef>
          </c:cat>
          <c:val>
            <c:numRef>
              <c:f>[5]UNdata_Export_20230506_15571828!$J$2:$J$22</c:f>
              <c:numCache>
                <c:formatCode>General</c:formatCode>
                <c:ptCount val="21"/>
                <c:pt idx="0">
                  <c:v>-2.0885743795266936</c:v>
                </c:pt>
                <c:pt idx="1">
                  <c:v>-2.4951256569405547</c:v>
                </c:pt>
                <c:pt idx="2">
                  <c:v>-2.7653187498094622</c:v>
                </c:pt>
                <c:pt idx="3">
                  <c:v>-2.6568832749509244</c:v>
                </c:pt>
                <c:pt idx="4">
                  <c:v>-2.5914363254093811</c:v>
                </c:pt>
                <c:pt idx="5">
                  <c:v>-2.7088699382968247</c:v>
                </c:pt>
                <c:pt idx="6">
                  <c:v>-2.8981515208382849</c:v>
                </c:pt>
                <c:pt idx="7">
                  <c:v>-3.3522695086858398</c:v>
                </c:pt>
                <c:pt idx="8">
                  <c:v>-4.1133769611167565</c:v>
                </c:pt>
                <c:pt idx="9">
                  <c:v>-4.1821974212581168</c:v>
                </c:pt>
                <c:pt idx="10">
                  <c:v>-3.8984723102608627</c:v>
                </c:pt>
                <c:pt idx="11">
                  <c:v>-3.5621001801842853</c:v>
                </c:pt>
                <c:pt idx="12">
                  <c:v>-3.0901968925515777</c:v>
                </c:pt>
                <c:pt idx="13">
                  <c:v>-2.5054740431144782</c:v>
                </c:pt>
                <c:pt idx="14">
                  <c:v>-2.162375989465533</c:v>
                </c:pt>
                <c:pt idx="15">
                  <c:v>-1.6697105268404542</c:v>
                </c:pt>
                <c:pt idx="16">
                  <c:v>-1.1256533539583737</c:v>
                </c:pt>
                <c:pt idx="17">
                  <c:v>-0.77289891630982666</c:v>
                </c:pt>
                <c:pt idx="18">
                  <c:v>-0.29597439338783482</c:v>
                </c:pt>
                <c:pt idx="19">
                  <c:v>-6.3562931426698568E-2</c:v>
                </c:pt>
                <c:pt idx="20">
                  <c:v>-5.4305292582422365E-3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24F-9CF5-DA0FF4C389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[5]UNdata_Export_20230506_15571828!$E$23:$E$43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100 +</c:v>
                </c:pt>
              </c:strCache>
            </c:strRef>
          </c:cat>
          <c:val>
            <c:numRef>
              <c:f>[5]UNdata_Export_20230506_15571828!$J$23:$J$43</c:f>
              <c:numCache>
                <c:formatCode>General</c:formatCode>
                <c:ptCount val="21"/>
                <c:pt idx="0">
                  <c:v>1.9753624018551563</c:v>
                </c:pt>
                <c:pt idx="1">
                  <c:v>2.3457903218643468</c:v>
                </c:pt>
                <c:pt idx="2">
                  <c:v>2.5903772245206329</c:v>
                </c:pt>
                <c:pt idx="3">
                  <c:v>2.4873743886830639</c:v>
                </c:pt>
                <c:pt idx="4">
                  <c:v>2.4566836702993617</c:v>
                </c:pt>
                <c:pt idx="5">
                  <c:v>2.6327539186469164</c:v>
                </c:pt>
                <c:pt idx="6">
                  <c:v>2.8944024724731348</c:v>
                </c:pt>
                <c:pt idx="7">
                  <c:v>3.3914288146540748</c:v>
                </c:pt>
                <c:pt idx="8">
                  <c:v>4.0825322300540128</c:v>
                </c:pt>
                <c:pt idx="9">
                  <c:v>4.1135014371176251</c:v>
                </c:pt>
                <c:pt idx="10">
                  <c:v>3.9088122573838793</c:v>
                </c:pt>
                <c:pt idx="11">
                  <c:v>3.6726222103794206</c:v>
                </c:pt>
                <c:pt idx="12">
                  <c:v>3.2749656926208628</c:v>
                </c:pt>
                <c:pt idx="13">
                  <c:v>2.7492191504428551</c:v>
                </c:pt>
                <c:pt idx="14">
                  <c:v>2.5112442441717011</c:v>
                </c:pt>
                <c:pt idx="15">
                  <c:v>2.0890300882756372</c:v>
                </c:pt>
                <c:pt idx="16">
                  <c:v>1.6324626659025108</c:v>
                </c:pt>
                <c:pt idx="17">
                  <c:v>1.3300070814185918</c:v>
                </c:pt>
                <c:pt idx="18">
                  <c:v>0.65388087161471431</c:v>
                </c:pt>
                <c:pt idx="19">
                  <c:v>0.18145647258853856</c:v>
                </c:pt>
                <c:pt idx="20">
                  <c:v>2.203858144195742E-2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2-424F-9CF5-DA0FF4C3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4886816"/>
        <c:axId val="661222768"/>
      </c:barChart>
      <c:catAx>
        <c:axId val="7548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1222768"/>
        <c:crosses val="autoZero"/>
        <c:auto val="1"/>
        <c:lblAlgn val="ctr"/>
        <c:lblOffset val="100"/>
        <c:noMultiLvlLbl val="0"/>
      </c:catAx>
      <c:valAx>
        <c:axId val="6612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0;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48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las tasas de crecomiento</a:t>
            </a:r>
            <a:r>
              <a:rPr lang="es-CR" baseline="0"/>
              <a:t> de Costa Rica a traves de los años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'pregunta 3'!$M$1</c:f>
              <c:strCache>
                <c:ptCount val="1"/>
                <c:pt idx="0">
                  <c:v>r1950-1963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'pregunta 3'!$L$2:$L$77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'pregunta 3'!$M$2:$M$77</c:f>
              <c:numCache>
                <c:formatCode>0</c:formatCode>
                <c:ptCount val="76"/>
                <c:pt idx="0" formatCode="General">
                  <c:v>800875</c:v>
                </c:pt>
                <c:pt idx="1">
                  <c:v>832944.20795189624</c:v>
                </c:pt>
                <c:pt idx="2">
                  <c:v>866297.5540010758</c:v>
                </c:pt>
                <c:pt idx="3">
                  <c:v>900986.4585211064</c:v>
                </c:pt>
                <c:pt idx="4">
                  <c:v>937064.40089682769</c:v>
                </c:pt>
                <c:pt idx="5">
                  <c:v>974587.00197275006</c:v>
                </c:pt>
                <c:pt idx="6">
                  <c:v>1013612.1098029098</c:v>
                </c:pt>
                <c:pt idx="7">
                  <c:v>1054199.8888343812</c:v>
                </c:pt>
                <c:pt idx="8">
                  <c:v>1096412.9126619394</c:v>
                </c:pt>
                <c:pt idx="9">
                  <c:v>1140316.2604968697</c:v>
                </c:pt>
                <c:pt idx="10">
                  <c:v>1185977.6174986525</c:v>
                </c:pt>
                <c:pt idx="11">
                  <c:v>1233467.3791241979</c:v>
                </c:pt>
                <c:pt idx="12">
                  <c:v>1282858.7596555094</c:v>
                </c:pt>
                <c:pt idx="13">
                  <c:v>1334227.9050730891</c:v>
                </c:pt>
                <c:pt idx="14">
                  <c:v>1387654.0104490987</c:v>
                </c:pt>
                <c:pt idx="15">
                  <c:v>1443219.4420412632</c:v>
                </c:pt>
                <c:pt idx="16">
                  <c:v>1501009.8642757453</c:v>
                </c:pt>
                <c:pt idx="17">
                  <c:v>1561114.3718147574</c:v>
                </c:pt>
                <c:pt idx="18">
                  <c:v>1623625.6269125205</c:v>
                </c:pt>
                <c:pt idx="19">
                  <c:v>1688640.0022713284</c:v>
                </c:pt>
                <c:pt idx="20">
                  <c:v>1756257.7296179549</c:v>
                </c:pt>
                <c:pt idx="21">
                  <c:v>1826583.0542294653</c:v>
                </c:pt>
                <c:pt idx="22">
                  <c:v>1899724.3956466585</c:v>
                </c:pt>
                <c:pt idx="23">
                  <c:v>1975794.5148229129</c:v>
                </c:pt>
                <c:pt idx="24">
                  <c:v>2054910.6879661274</c:v>
                </c:pt>
                <c:pt idx="25">
                  <c:v>2137194.8873417596</c:v>
                </c:pt>
                <c:pt idx="26">
                  <c:v>2222773.9693157161</c:v>
                </c:pt>
                <c:pt idx="27">
                  <c:v>2311779.8699269812</c:v>
                </c:pt>
                <c:pt idx="28">
                  <c:v>2404349.8082915149</c:v>
                </c:pt>
                <c:pt idx="29">
                  <c:v>2500626.4981509838</c:v>
                </c:pt>
                <c:pt idx="30">
                  <c:v>2600758.367892486</c:v>
                </c:pt>
                <c:pt idx="31">
                  <c:v>2704899.7893784586</c:v>
                </c:pt>
                <c:pt idx="32">
                  <c:v>2813211.3159395549</c:v>
                </c:pt>
                <c:pt idx="33">
                  <c:v>2925859.9298974047</c:v>
                </c:pt>
                <c:pt idx="34">
                  <c:v>3043019.2999988566</c:v>
                </c:pt>
                <c:pt idx="35">
                  <c:v>3164870.0491585843</c:v>
                </c:pt>
                <c:pt idx="36">
                  <c:v>3291600.0329228356</c:v>
                </c:pt>
                <c:pt idx="37">
                  <c:v>3423404.6290836232</c:v>
                </c:pt>
                <c:pt idx="38">
                  <c:v>3560487.0388898547</c:v>
                </c:pt>
                <c:pt idx="39">
                  <c:v>3703058.6003197781</c:v>
                </c:pt>
                <c:pt idx="40">
                  <c:v>3851339.1138976929</c:v>
                </c:pt>
                <c:pt idx="41">
                  <c:v>4005557.1815572605</c:v>
                </c:pt>
                <c:pt idx="42">
                  <c:v>4165950.5590738156</c:v>
                </c:pt>
                <c:pt idx="43">
                  <c:v>4332766.5226090197</c:v>
                </c:pt>
                <c:pt idx="44">
                  <c:v>4506262.2499329615</c:v>
                </c:pt>
                <c:pt idx="45">
                  <c:v>4686705.2169114295</c:v>
                </c:pt>
                <c:pt idx="46">
                  <c:v>4874373.6098695928</c:v>
                </c:pt>
                <c:pt idx="47">
                  <c:v>5069556.7544678664</c:v>
                </c:pt>
                <c:pt idx="48">
                  <c:v>5272555.5617511123</c:v>
                </c:pt>
                <c:pt idx="49">
                  <c:v>5483682.9920588667</c:v>
                </c:pt>
                <c:pt idx="50">
                  <c:v>5703264.537511792</c:v>
                </c:pt>
                <c:pt idx="51">
                  <c:v>5931638.7238181951</c:v>
                </c:pt>
                <c:pt idx="52">
                  <c:v>6169157.6321742395</c:v>
                </c:pt>
                <c:pt idx="53">
                  <c:v>6416187.4420624515</c:v>
                </c:pt>
                <c:pt idx="54">
                  <c:v>6673108.9957853714</c:v>
                </c:pt>
                <c:pt idx="55">
                  <c:v>6940318.3856046461</c:v>
                </c:pt>
                <c:pt idx="56">
                  <c:v>7218227.5643907525</c:v>
                </c:pt>
                <c:pt idx="57">
                  <c:v>7507264.980724833</c:v>
                </c:pt>
                <c:pt idx="58">
                  <c:v>7807876.2394316867</c:v>
                </c:pt>
                <c:pt idx="59">
                  <c:v>8120524.7885623313</c:v>
                </c:pt>
                <c:pt idx="60">
                  <c:v>8445692.633885175</c:v>
                </c:pt>
                <c:pt idx="61">
                  <c:v>8783881.0819873922</c:v>
                </c:pt>
                <c:pt idx="62">
                  <c:v>9135611.5131320506</c:v>
                </c:pt>
                <c:pt idx="63">
                  <c:v>9501426.1850625891</c:v>
                </c:pt>
                <c:pt idx="64">
                  <c:v>9881889.0689937416</c:v>
                </c:pt>
                <c:pt idx="65">
                  <c:v>10277586.719077872</c:v>
                </c:pt>
                <c:pt idx="66">
                  <c:v>10689129.176687058</c:v>
                </c:pt>
                <c:pt idx="67">
                  <c:v>11117150.910905076</c:v>
                </c:pt>
                <c:pt idx="68">
                  <c:v>11562311.796679296</c:v>
                </c:pt>
                <c:pt idx="69">
                  <c:v>12025298.132140346</c:v>
                </c:pt>
                <c:pt idx="70">
                  <c:v>12506823.696658105</c:v>
                </c:pt>
                <c:pt idx="71">
                  <c:v>13007630.851265039</c:v>
                </c:pt>
                <c:pt idx="72">
                  <c:v>13528491.683143573</c:v>
                </c:pt>
                <c:pt idx="73">
                  <c:v>14070209.195941735</c:v>
                </c:pt>
                <c:pt idx="74">
                  <c:v>14633618.547752365</c:v>
                </c:pt>
                <c:pt idx="75">
                  <c:v>15219588.338664297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1F6-933A-EA40129A3815}"/>
            </c:ext>
          </c:extLst>
        </c:ser>
        <c:ser>
          <c:idx val="0"/>
          <c:order val="1"/>
          <c:tx>
            <c:strRef>
              <c:f>'pregunta 3'!$N$1</c:f>
              <c:strCache>
                <c:ptCount val="1"/>
                <c:pt idx="0">
                  <c:v>r1927-1950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'pregunta 3'!$L$2:$L$77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'pregunta 3'!$N$2:$N$77</c:f>
              <c:numCache>
                <c:formatCode>0</c:formatCode>
                <c:ptCount val="76"/>
                <c:pt idx="0" formatCode="General">
                  <c:v>800875</c:v>
                </c:pt>
                <c:pt idx="1">
                  <c:v>819443.37740768678</c:v>
                </c:pt>
                <c:pt idx="2">
                  <c:v>838442.26474458131</c:v>
                </c:pt>
                <c:pt idx="3">
                  <c:v>857881.64343205816</c:v>
                </c:pt>
                <c:pt idx="4">
                  <c:v>877771.72631187469</c:v>
                </c:pt>
                <c:pt idx="5">
                  <c:v>898122.96301167889</c:v>
                </c:pt>
                <c:pt idx="6">
                  <c:v>918946.04543491674</c:v>
                </c:pt>
                <c:pt idx="7">
                  <c:v>940251.91337802494</c:v>
                </c:pt>
                <c:pt idx="8">
                  <c:v>962051.76027785684</c:v>
                </c:pt>
                <c:pt idx="9">
                  <c:v>984357.03909236437</c:v>
                </c:pt>
                <c:pt idx="10">
                  <c:v>1007179.4683176242</c:v>
                </c:pt>
                <c:pt idx="11">
                  <c:v>1030531.03814437</c:v>
                </c:pt>
                <c:pt idx="12">
                  <c:v>1054424.0167572619</c:v>
                </c:pt>
                <c:pt idx="13">
                  <c:v>1078870.9567802092</c:v>
                </c:pt>
                <c:pt idx="14">
                  <c:v>1103884.7018711248</c:v>
                </c:pt>
                <c:pt idx="15">
                  <c:v>1129478.3934695825</c:v>
                </c:pt>
                <c:pt idx="16">
                  <c:v>1155665.4777009182</c:v>
                </c:pt>
                <c:pt idx="17">
                  <c:v>1182459.7124404034</c:v>
                </c:pt>
                <c:pt idx="18">
                  <c:v>1209875.1745412035</c:v>
                </c:pt>
                <c:pt idx="19">
                  <c:v>1237926.2672299151</c:v>
                </c:pt>
                <c:pt idx="20">
                  <c:v>1266627.7276735725</c:v>
                </c:pt>
                <c:pt idx="21">
                  <c:v>1295994.6347220927</c:v>
                </c:pt>
                <c:pt idx="22">
                  <c:v>1326042.4168302328</c:v>
                </c:pt>
                <c:pt idx="23">
                  <c:v>1356786.8601632186</c:v>
                </c:pt>
                <c:pt idx="24">
                  <c:v>1388244.1168902996</c:v>
                </c:pt>
                <c:pt idx="25">
                  <c:v>1420430.713670596</c:v>
                </c:pt>
                <c:pt idx="26">
                  <c:v>1453363.5603356878</c:v>
                </c:pt>
                <c:pt idx="27">
                  <c:v>1487059.9587735122</c:v>
                </c:pt>
                <c:pt idx="28">
                  <c:v>1521537.6120182327</c:v>
                </c:pt>
                <c:pt idx="29">
                  <c:v>1556814.6335508628</c:v>
                </c:pt>
                <c:pt idx="30">
                  <c:v>1592909.5568155195</c:v>
                </c:pt>
                <c:pt idx="31">
                  <c:v>1629841.3449563175</c:v>
                </c:pt>
                <c:pt idx="32">
                  <c:v>1667629.4007800114</c:v>
                </c:pt>
                <c:pt idx="33">
                  <c:v>1706293.5769496232</c:v>
                </c:pt>
                <c:pt idx="34">
                  <c:v>1745854.1864144115</c:v>
                </c:pt>
                <c:pt idx="35">
                  <c:v>1786332.01308166</c:v>
                </c:pt>
                <c:pt idx="36">
                  <c:v>1827748.3227358921</c:v>
                </c:pt>
                <c:pt idx="37">
                  <c:v>1870124.8742112492</c:v>
                </c:pt>
                <c:pt idx="38">
                  <c:v>1913483.9308229014</c:v>
                </c:pt>
                <c:pt idx="39">
                  <c:v>1957848.2720634993</c:v>
                </c:pt>
                <c:pt idx="40">
                  <c:v>2003241.2055708037</c:v>
                </c:pt>
                <c:pt idx="41">
                  <c:v>2049686.579372793</c:v>
                </c:pt>
                <c:pt idx="42">
                  <c:v>2097208.7944166693</c:v>
                </c:pt>
                <c:pt idx="43">
                  <c:v>2145832.8173883548</c:v>
                </c:pt>
                <c:pt idx="44">
                  <c:v>2195584.1938292058</c:v>
                </c:pt>
                <c:pt idx="45">
                  <c:v>2246489.0615568445</c:v>
                </c:pt>
                <c:pt idx="46">
                  <c:v>2298574.164397147</c:v>
                </c:pt>
                <c:pt idx="47">
                  <c:v>2351866.8662346182</c:v>
                </c:pt>
                <c:pt idx="48">
                  <c:v>2406395.1653885162</c:v>
                </c:pt>
                <c:pt idx="49">
                  <c:v>2462187.709322297</c:v>
                </c:pt>
                <c:pt idx="50">
                  <c:v>2519273.8096940955</c:v>
                </c:pt>
                <c:pt idx="51">
                  <c:v>2577683.4577561538</c:v>
                </c:pt>
                <c:pt idx="52">
                  <c:v>2637447.3401112868</c:v>
                </c:pt>
                <c:pt idx="53">
                  <c:v>2698596.8548346655</c:v>
                </c:pt>
                <c:pt idx="54">
                  <c:v>2761164.1279693823</c:v>
                </c:pt>
                <c:pt idx="55">
                  <c:v>2825182.0304044718</c:v>
                </c:pt>
                <c:pt idx="56">
                  <c:v>2890684.1951442435</c:v>
                </c:pt>
                <c:pt idx="57">
                  <c:v>2957705.0349780177</c:v>
                </c:pt>
                <c:pt idx="58">
                  <c:v>3026279.7605595216</c:v>
                </c:pt>
                <c:pt idx="59">
                  <c:v>3096444.3989054724</c:v>
                </c:pt>
                <c:pt idx="60">
                  <c:v>3168235.8123230403</c:v>
                </c:pt>
                <c:pt idx="61">
                  <c:v>3241691.7177761551</c:v>
                </c:pt>
                <c:pt idx="62">
                  <c:v>3316850.7067008186</c:v>
                </c:pt>
                <c:pt idx="63">
                  <c:v>3393752.2652798402</c:v>
                </c:pt>
                <c:pt idx="64">
                  <c:v>3472436.7951876377</c:v>
                </c:pt>
                <c:pt idx="65">
                  <c:v>3552945.6348160221</c:v>
                </c:pt>
                <c:pt idx="66">
                  <c:v>3635321.0809920887</c:v>
                </c:pt>
                <c:pt idx="67">
                  <c:v>3719606.4111996498</c:v>
                </c:pt>
                <c:pt idx="68">
                  <c:v>3805845.9063158748</c:v>
                </c:pt>
                <c:pt idx="69">
                  <c:v>3894084.8738750727</c:v>
                </c:pt>
                <c:pt idx="70">
                  <c:v>3984369.67187186</c:v>
                </c:pt>
                <c:pt idx="71">
                  <c:v>4076747.733116196</c:v>
                </c:pt>
                <c:pt idx="72">
                  <c:v>4171267.5901531037</c:v>
                </c:pt>
                <c:pt idx="73">
                  <c:v>4267978.9007601449</c:v>
                </c:pt>
                <c:pt idx="74">
                  <c:v>4366932.4740360733</c:v>
                </c:pt>
                <c:pt idx="75">
                  <c:v>4468180.2970943348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1F6-933A-EA40129A3815}"/>
            </c:ext>
          </c:extLst>
        </c:ser>
        <c:ser>
          <c:idx val="2"/>
          <c:order val="2"/>
          <c:tx>
            <c:strRef>
              <c:f>'pregunta 3'!$O$1</c:f>
              <c:strCache>
                <c:ptCount val="1"/>
                <c:pt idx="0">
                  <c:v>r2000-2011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'pregunta 3'!$L$2:$L$77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'pregunta 3'!$O$2:$O$77</c:f>
              <c:numCache>
                <c:formatCode>0</c:formatCode>
                <c:ptCount val="76"/>
                <c:pt idx="0" formatCode="General">
                  <c:v>800875</c:v>
                </c:pt>
                <c:pt idx="1">
                  <c:v>809821.81488090637</c:v>
                </c:pt>
                <c:pt idx="2">
                  <c:v>818868.57731481816</c:v>
                </c:pt>
                <c:pt idx="3">
                  <c:v>828016.4038458335</c:v>
                </c:pt>
                <c:pt idx="4">
                  <c:v>837266.4234912995</c:v>
                </c:pt>
                <c:pt idx="5">
                  <c:v>846619.77788115456</c:v>
                </c:pt>
                <c:pt idx="6">
                  <c:v>856077.62139882823</c:v>
                </c:pt>
                <c:pt idx="7">
                  <c:v>865641.12132371275</c:v>
                </c:pt>
                <c:pt idx="8">
                  <c:v>875311.4579752296</c:v>
                </c:pt>
                <c:pt idx="9">
                  <c:v>885089.82485850179</c:v>
                </c:pt>
                <c:pt idx="10">
                  <c:v>894977.42881165666</c:v>
                </c:pt>
                <c:pt idx="11">
                  <c:v>904975.49015477195</c:v>
                </c:pt>
                <c:pt idx="12">
                  <c:v>915085.24284048739</c:v>
                </c:pt>
                <c:pt idx="13">
                  <c:v>925307.93460629752</c:v>
                </c:pt>
                <c:pt idx="14">
                  <c:v>935644.82712854666</c:v>
                </c:pt>
                <c:pt idx="15">
                  <c:v>946097.19617814478</c:v>
                </c:pt>
                <c:pt idx="16">
                  <c:v>956666.33177802037</c:v>
                </c:pt>
                <c:pt idx="17">
                  <c:v>967353.538362336</c:v>
                </c:pt>
                <c:pt idx="18">
                  <c:v>978160.13493747893</c:v>
                </c:pt>
                <c:pt idx="19">
                  <c:v>989087.45524485281</c:v>
                </c:pt>
                <c:pt idx="20">
                  <c:v>1000136.8479254866</c:v>
                </c:pt>
                <c:pt idx="21">
                  <c:v>1011309.6766864824</c:v>
                </c:pt>
                <c:pt idx="22">
                  <c:v>1022607.320469324</c:v>
                </c:pt>
                <c:pt idx="23">
                  <c:v>1034031.1736200639</c:v>
                </c:pt>
                <c:pt idx="24">
                  <c:v>1045582.6460614125</c:v>
                </c:pt>
                <c:pt idx="25">
                  <c:v>1057263.1634667502</c:v>
                </c:pt>
                <c:pt idx="26">
                  <c:v>1069074.1674360819</c:v>
                </c:pt>
                <c:pt idx="27">
                  <c:v>1081017.1156739588</c:v>
                </c:pt>
                <c:pt idx="28">
                  <c:v>1093093.4821693872</c:v>
                </c:pt>
                <c:pt idx="29">
                  <c:v>1105304.7573777467</c:v>
                </c:pt>
                <c:pt idx="30">
                  <c:v>1117652.4484047408</c:v>
                </c:pt>
                <c:pt idx="31">
                  <c:v>1130138.0791924032</c:v>
                </c:pt>
                <c:pt idx="32">
                  <c:v>1142763.1907071809</c:v>
                </c:pt>
                <c:pt idx="33">
                  <c:v>1155529.3411301197</c:v>
                </c:pt>
                <c:pt idx="34">
                  <c:v>1168438.106049173</c:v>
                </c:pt>
                <c:pt idx="35">
                  <c:v>1181491.0786536606</c:v>
                </c:pt>
                <c:pt idx="36">
                  <c:v>1194689.8699308969</c:v>
                </c:pt>
                <c:pt idx="37">
                  <c:v>1208036.1088650201</c:v>
                </c:pt>
                <c:pt idx="38">
                  <c:v>1221531.4426380382</c:v>
                </c:pt>
                <c:pt idx="39">
                  <c:v>1235177.5368331235</c:v>
                </c:pt>
                <c:pt idx="40">
                  <c:v>1248976.0756401783</c:v>
                </c:pt>
                <c:pt idx="41">
                  <c:v>1262928.7620636947</c:v>
                </c:pt>
                <c:pt idx="42">
                  <c:v>1277037.318132939</c:v>
                </c:pt>
                <c:pt idx="43">
                  <c:v>1291303.4851144836</c:v>
                </c:pt>
                <c:pt idx="44">
                  <c:v>1305729.023727112</c:v>
                </c:pt>
                <c:pt idx="45">
                  <c:v>1320315.7143591247</c:v>
                </c:pt>
                <c:pt idx="46">
                  <c:v>1335065.3572880744</c:v>
                </c:pt>
                <c:pt idx="47">
                  <c:v>1349979.7729029553</c:v>
                </c:pt>
                <c:pt idx="48">
                  <c:v>1365060.8019288715</c:v>
                </c:pt>
                <c:pt idx="49">
                  <c:v>1380310.305654221</c:v>
                </c:pt>
                <c:pt idx="50">
                  <c:v>1395730.1661604121</c:v>
                </c:pt>
                <c:pt idx="51">
                  <c:v>1411322.2865541489</c:v>
                </c:pt>
                <c:pt idx="52">
                  <c:v>1427088.5912023119</c:v>
                </c:pt>
                <c:pt idx="53">
                  <c:v>1443031.0259694611</c:v>
                </c:pt>
                <c:pt idx="54">
                  <c:v>1459151.5584579932</c:v>
                </c:pt>
                <c:pt idx="55">
                  <c:v>1475452.1782509817</c:v>
                </c:pt>
                <c:pt idx="56">
                  <c:v>1491934.8971577296</c:v>
                </c:pt>
                <c:pt idx="57">
                  <c:v>1508601.7494620646</c:v>
                </c:pt>
                <c:pt idx="58">
                  <c:v>1525454.7921734098</c:v>
                </c:pt>
                <c:pt idx="59">
                  <c:v>1542496.1052806578</c:v>
                </c:pt>
                <c:pt idx="60">
                  <c:v>1559727.7920088803</c:v>
                </c:pt>
                <c:pt idx="61">
                  <c:v>1577151.979078908</c:v>
                </c:pt>
                <c:pt idx="62">
                  <c:v>1594770.8169698075</c:v>
                </c:pt>
                <c:pt idx="63">
                  <c:v>1612586.4801842927</c:v>
                </c:pt>
                <c:pt idx="64">
                  <c:v>1630601.1675170988</c:v>
                </c:pt>
                <c:pt idx="65">
                  <c:v>1648817.1023263577</c:v>
                </c:pt>
                <c:pt idx="66">
                  <c:v>1667236.5328080016</c:v>
                </c:pt>
                <c:pt idx="67">
                  <c:v>1685861.7322732331</c:v>
                </c:pt>
                <c:pt idx="68">
                  <c:v>1704694.9994290976</c:v>
                </c:pt>
                <c:pt idx="69">
                  <c:v>1723738.6586621851</c:v>
                </c:pt>
                <c:pt idx="70">
                  <c:v>1742995.0603255066</c:v>
                </c:pt>
                <c:pt idx="71">
                  <c:v>1762466.5810285709</c:v>
                </c:pt>
                <c:pt idx="72">
                  <c:v>1782155.623930705</c:v>
                </c:pt>
                <c:pt idx="73">
                  <c:v>1802064.6190376496</c:v>
                </c:pt>
                <c:pt idx="74">
                  <c:v>1822196.0235014684</c:v>
                </c:pt>
                <c:pt idx="75">
                  <c:v>1842552.3219238084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1F6-933A-EA40129A3815}"/>
            </c:ext>
          </c:extLst>
        </c:ser>
        <c:ser>
          <c:idx val="3"/>
          <c:order val="3"/>
          <c:tx>
            <c:strRef>
              <c:f>'pregunta 3'!$P$1</c:f>
              <c:strCache>
                <c:ptCount val="1"/>
                <c:pt idx="0">
                  <c:v>r2050-2060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'pregunta 3'!$L$2:$L$77</c:f>
              <c:numCache>
                <c:formatCode>General</c:formatCode>
                <c:ptCount val="7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</c:numCache>
            </c:numRef>
          </c:cat>
          <c:val>
            <c:numRef>
              <c:f>'pregunta 3'!$P$2:$P$77</c:f>
              <c:numCache>
                <c:formatCode>0</c:formatCode>
                <c:ptCount val="76"/>
                <c:pt idx="0" formatCode="General">
                  <c:v>800875</c:v>
                </c:pt>
                <c:pt idx="1">
                  <c:v>801914.63182834361</c:v>
                </c:pt>
                <c:pt idx="2">
                  <c:v>802955.61322352174</c:v>
                </c:pt>
                <c:pt idx="3">
                  <c:v>803997.94593743386</c:v>
                </c:pt>
                <c:pt idx="4">
                  <c:v>805041.63172425388</c:v>
                </c:pt>
                <c:pt idx="5">
                  <c:v>806086.67234043265</c:v>
                </c:pt>
                <c:pt idx="6">
                  <c:v>807133.06954470149</c:v>
                </c:pt>
                <c:pt idx="7">
                  <c:v>808180.82509807416</c:v>
                </c:pt>
                <c:pt idx="8">
                  <c:v>809229.94076385105</c:v>
                </c:pt>
                <c:pt idx="9">
                  <c:v>810280.41830762092</c:v>
                </c:pt>
                <c:pt idx="10">
                  <c:v>811332.25949726498</c:v>
                </c:pt>
                <c:pt idx="11">
                  <c:v>812385.46610295924</c:v>
                </c:pt>
                <c:pt idx="12">
                  <c:v>813440.03989717725</c:v>
                </c:pt>
                <c:pt idx="13">
                  <c:v>814495.98265469412</c:v>
                </c:pt>
                <c:pt idx="14">
                  <c:v>815553.2961525881</c:v>
                </c:pt>
                <c:pt idx="15">
                  <c:v>816611.9821702448</c:v>
                </c:pt>
                <c:pt idx="16">
                  <c:v>817672.0424893595</c:v>
                </c:pt>
                <c:pt idx="17">
                  <c:v>818733.47889394034</c:v>
                </c:pt>
                <c:pt idx="18">
                  <c:v>819796.29317031149</c:v>
                </c:pt>
                <c:pt idx="19">
                  <c:v>820860.48710711556</c:v>
                </c:pt>
                <c:pt idx="20">
                  <c:v>821926.06249531743</c:v>
                </c:pt>
                <c:pt idx="21">
                  <c:v>822993.02112820698</c:v>
                </c:pt>
                <c:pt idx="22">
                  <c:v>824061.36480140127</c:v>
                </c:pt>
                <c:pt idx="23">
                  <c:v>825131.09531284927</c:v>
                </c:pt>
                <c:pt idx="24">
                  <c:v>826202.21446283301</c:v>
                </c:pt>
                <c:pt idx="25">
                  <c:v>827274.72405397217</c:v>
                </c:pt>
                <c:pt idx="26">
                  <c:v>828348.62589122599</c:v>
                </c:pt>
                <c:pt idx="27">
                  <c:v>829423.9217818972</c:v>
                </c:pt>
                <c:pt idx="28">
                  <c:v>830500.61353563424</c:v>
                </c:pt>
                <c:pt idx="29">
                  <c:v>831578.70296443463</c:v>
                </c:pt>
                <c:pt idx="30">
                  <c:v>832658.19188264851</c:v>
                </c:pt>
                <c:pt idx="31">
                  <c:v>833739.08210698096</c:v>
                </c:pt>
                <c:pt idx="32">
                  <c:v>834821.37545649556</c:v>
                </c:pt>
                <c:pt idx="33">
                  <c:v>835905.07375261688</c:v>
                </c:pt>
                <c:pt idx="34">
                  <c:v>836990.17881913425</c:v>
                </c:pt>
                <c:pt idx="35">
                  <c:v>838076.69248220464</c:v>
                </c:pt>
                <c:pt idx="36">
                  <c:v>839164.61657035502</c:v>
                </c:pt>
                <c:pt idx="37">
                  <c:v>840253.95291448652</c:v>
                </c:pt>
                <c:pt idx="38">
                  <c:v>841344.7033478769</c:v>
                </c:pt>
                <c:pt idx="39">
                  <c:v>842436.86970618356</c:v>
                </c:pt>
                <c:pt idx="40">
                  <c:v>843530.45382744679</c:v>
                </c:pt>
                <c:pt idx="41">
                  <c:v>844625.4575520932</c:v>
                </c:pt>
                <c:pt idx="42">
                  <c:v>845721.88272293832</c:v>
                </c:pt>
                <c:pt idx="43">
                  <c:v>846819.73118518945</c:v>
                </c:pt>
                <c:pt idx="44">
                  <c:v>847919.00478644995</c:v>
                </c:pt>
                <c:pt idx="45">
                  <c:v>849019.70537672122</c:v>
                </c:pt>
                <c:pt idx="46">
                  <c:v>850121.83480840619</c:v>
                </c:pt>
                <c:pt idx="47">
                  <c:v>851225.39493631211</c:v>
                </c:pt>
                <c:pt idx="48">
                  <c:v>852330.38761765463</c:v>
                </c:pt>
                <c:pt idx="49">
                  <c:v>853436.8147120598</c:v>
                </c:pt>
                <c:pt idx="50">
                  <c:v>854544.67808156821</c:v>
                </c:pt>
                <c:pt idx="51">
                  <c:v>855653.97959063656</c:v>
                </c:pt>
                <c:pt idx="52">
                  <c:v>856764.72110614332</c:v>
                </c:pt>
                <c:pt idx="53">
                  <c:v>857876.90449738887</c:v>
                </c:pt>
                <c:pt idx="54">
                  <c:v>858990.53163610154</c:v>
                </c:pt>
                <c:pt idx="55">
                  <c:v>860105.60439643834</c:v>
                </c:pt>
                <c:pt idx="56">
                  <c:v>861222.12465498957</c:v>
                </c:pt>
                <c:pt idx="57">
                  <c:v>862340.09429078188</c:v>
                </c:pt>
                <c:pt idx="58">
                  <c:v>863459.51518528047</c:v>
                </c:pt>
                <c:pt idx="59">
                  <c:v>864580.38922239339</c:v>
                </c:pt>
                <c:pt idx="60">
                  <c:v>865702.71828847402</c:v>
                </c:pt>
                <c:pt idx="61">
                  <c:v>866826.5042723245</c:v>
                </c:pt>
                <c:pt idx="62">
                  <c:v>867951.74906519905</c:v>
                </c:pt>
                <c:pt idx="63">
                  <c:v>869078.45456080663</c:v>
                </c:pt>
                <c:pt idx="64">
                  <c:v>870206.62265531474</c:v>
                </c:pt>
                <c:pt idx="65">
                  <c:v>871336.25524735195</c:v>
                </c:pt>
                <c:pt idx="66">
                  <c:v>872467.35423801199</c:v>
                </c:pt>
                <c:pt idx="67">
                  <c:v>873599.9215308564</c:v>
                </c:pt>
                <c:pt idx="68">
                  <c:v>874733.95903191704</c:v>
                </c:pt>
                <c:pt idx="69">
                  <c:v>875869.46864970087</c:v>
                </c:pt>
                <c:pt idx="70">
                  <c:v>877006.45229519194</c:v>
                </c:pt>
                <c:pt idx="71">
                  <c:v>878144.91188185511</c:v>
                </c:pt>
                <c:pt idx="72">
                  <c:v>879284.84932563896</c:v>
                </c:pt>
                <c:pt idx="73">
                  <c:v>880426.26654497941</c:v>
                </c:pt>
                <c:pt idx="74">
                  <c:v>881569.16546080273</c:v>
                </c:pt>
                <c:pt idx="75">
                  <c:v>882713.54799652845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D-41F6-933A-EA40129A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46191"/>
        <c:axId val="1481286031"/>
      </c:lineChart>
      <c:catAx>
        <c:axId val="148124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1286031"/>
        <c:crosses val="autoZero"/>
        <c:auto val="1"/>
        <c:lblAlgn val="ctr"/>
        <c:lblOffset val="100"/>
        <c:noMultiLvlLbl val="0"/>
      </c:catAx>
      <c:valAx>
        <c:axId val="14812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12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</xdr:rowOff>
    </xdr:from>
    <xdr:to>
      <xdr:col>5</xdr:col>
      <xdr:colOff>670560</xdr:colOff>
      <xdr:row>15</xdr:row>
      <xdr:rowOff>55530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182AD9-DF54-4AAF-BC6A-EE831C1D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7620"/>
          <a:ext cx="3810000" cy="279111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17</xdr:row>
      <xdr:rowOff>30480</xdr:rowOff>
    </xdr:from>
    <xdr:to>
      <xdr:col>6</xdr:col>
      <xdr:colOff>84969</xdr:colOff>
      <xdr:row>31</xdr:row>
      <xdr:rowOff>114610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784001-DE6E-4CBE-9C02-9844FEC37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39440"/>
          <a:ext cx="3986409" cy="2644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33</xdr:row>
      <xdr:rowOff>49156</xdr:rowOff>
    </xdr:from>
    <xdr:to>
      <xdr:col>6</xdr:col>
      <xdr:colOff>426720</xdr:colOff>
      <xdr:row>50</xdr:row>
      <xdr:rowOff>61299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F0E7093-8CF7-49B8-ABB7-DB3CCB4A3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781" y="6084196"/>
          <a:ext cx="4274819" cy="3121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144780</xdr:colOff>
      <xdr:row>0</xdr:row>
      <xdr:rowOff>42179</xdr:rowOff>
    </xdr:from>
    <xdr:to>
      <xdr:col>10</xdr:col>
      <xdr:colOff>762590</xdr:colOff>
      <xdr:row>14</xdr:row>
      <xdr:rowOff>175621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B8E636-5C0F-4487-B0A5-3AA45BAD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180" y="42179"/>
          <a:ext cx="4580210" cy="280044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16</xdr:row>
      <xdr:rowOff>34363</xdr:rowOff>
    </xdr:from>
    <xdr:to>
      <xdr:col>11</xdr:col>
      <xdr:colOff>198120</xdr:colOff>
      <xdr:row>32</xdr:row>
      <xdr:rowOff>7979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D299A-85B0-42F2-A29D-925F3ECFD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0" y="3082363"/>
          <a:ext cx="4876800" cy="302161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39</xdr:row>
      <xdr:rowOff>28064</xdr:rowOff>
    </xdr:from>
    <xdr:to>
      <xdr:col>11</xdr:col>
      <xdr:colOff>472440</xdr:colOff>
      <xdr:row>56</xdr:row>
      <xdr:rowOff>53708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658D68-4041-4A40-9C1E-72F83F8C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1" y="7457564"/>
          <a:ext cx="5227319" cy="3264144"/>
        </a:xfrm>
        <a:prstGeom prst="rect">
          <a:avLst/>
        </a:prstGeom>
      </xdr:spPr>
    </xdr:pic>
    <xdr:clientData/>
  </xdr:twoCellAnchor>
  <xdr:twoCellAnchor editAs="oneCell">
    <xdr:from>
      <xdr:col>5</xdr:col>
      <xdr:colOff>327661</xdr:colOff>
      <xdr:row>34</xdr:row>
      <xdr:rowOff>118664</xdr:rowOff>
    </xdr:from>
    <xdr:to>
      <xdr:col>12</xdr:col>
      <xdr:colOff>251460</xdr:colOff>
      <xdr:row>51</xdr:row>
      <xdr:rowOff>142728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16AB78-34D1-43C7-BEFD-1100FED4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0061" y="6595664"/>
          <a:ext cx="5471159" cy="3262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160020</xdr:rowOff>
    </xdr:from>
    <xdr:to>
      <xdr:col>12</xdr:col>
      <xdr:colOff>685800</xdr:colOff>
      <xdr:row>14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46E96-AF2F-4859-B463-69E0DB14C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731520</xdr:colOff>
      <xdr:row>26</xdr:row>
      <xdr:rowOff>175260</xdr:rowOff>
    </xdr:from>
    <xdr:to>
      <xdr:col>12</xdr:col>
      <xdr:colOff>548640</xdr:colOff>
      <xdr:row>40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5C61C-8CD6-4DF7-A065-B9475EE8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2</xdr:row>
      <xdr:rowOff>0</xdr:rowOff>
    </xdr:from>
    <xdr:to>
      <xdr:col>16</xdr:col>
      <xdr:colOff>502920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869528-5253-4543-8D55-807D6F93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472440</xdr:colOff>
      <xdr:row>18</xdr:row>
      <xdr:rowOff>22860</xdr:rowOff>
    </xdr:from>
    <xdr:to>
      <xdr:col>17</xdr:col>
      <xdr:colOff>724403</xdr:colOff>
      <xdr:row>24</xdr:row>
      <xdr:rowOff>91541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E11FCE-F6DF-4109-8A90-9E4FA30C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7240" y="3314700"/>
          <a:ext cx="5799323" cy="1165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624840</xdr:colOff>
      <xdr:row>0</xdr:row>
      <xdr:rowOff>38100</xdr:rowOff>
    </xdr:from>
    <xdr:to>
      <xdr:col>17</xdr:col>
      <xdr:colOff>426720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3AA76F-1020-4E2A-8CED-14ECCF4E1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83820</xdr:colOff>
      <xdr:row>1</xdr:row>
      <xdr:rowOff>129540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0012BD4-74AC-4F16-8F84-AF66CAF2E08E}"/>
            </a:ext>
          </a:extLst>
        </xdr:cNvPr>
        <xdr:cNvSpPr txBox="1"/>
      </xdr:nvSpPr>
      <xdr:spPr>
        <a:xfrm>
          <a:off x="9593580" y="312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R" sz="1100"/>
        </a:p>
      </xdr:txBody>
    </xdr:sp>
    <xdr:clientData/>
  </xdr:oneCellAnchor>
  <xdr:twoCellAnchor editAs="oneCell">
    <xdr:from>
      <xdr:col>11</xdr:col>
      <xdr:colOff>0</xdr:colOff>
      <xdr:row>19</xdr:row>
      <xdr:rowOff>0</xdr:rowOff>
    </xdr:from>
    <xdr:to>
      <xdr:col>18</xdr:col>
      <xdr:colOff>404376</xdr:colOff>
      <xdr:row>25</xdr:row>
      <xdr:rowOff>167750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177031-68EC-4EEC-B7EF-B94C817C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7280" y="3467100"/>
          <a:ext cx="5951736" cy="1265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1</xdr:row>
      <xdr:rowOff>121920</xdr:rowOff>
    </xdr:from>
    <xdr:to>
      <xdr:col>16</xdr:col>
      <xdr:colOff>68580</xdr:colOff>
      <xdr:row>16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44892-57A4-4741-B6B4-FD1604DA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381000</xdr:colOff>
      <xdr:row>17</xdr:row>
      <xdr:rowOff>53340</xdr:rowOff>
    </xdr:from>
    <xdr:to>
      <xdr:col>16</xdr:col>
      <xdr:colOff>785307</xdr:colOff>
      <xdr:row>23</xdr:row>
      <xdr:rowOff>152504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948BC0-1E86-4174-BAF0-13DC9B77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3162300"/>
          <a:ext cx="5159187" cy="11964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76200</xdr:rowOff>
    </xdr:from>
    <xdr:to>
      <xdr:col>16</xdr:col>
      <xdr:colOff>372035</xdr:colOff>
      <xdr:row>17</xdr:row>
      <xdr:rowOff>129988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A37C0B-594A-44C6-9098-967993A6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152400</xdr:colOff>
      <xdr:row>19</xdr:row>
      <xdr:rowOff>89648</xdr:rowOff>
    </xdr:from>
    <xdr:to>
      <xdr:col>17</xdr:col>
      <xdr:colOff>86534</xdr:colOff>
      <xdr:row>26</xdr:row>
      <xdr:rowOff>145343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AC0966-2764-41E8-B946-A4198100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4860" y="3564368"/>
          <a:ext cx="5481494" cy="13358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81642</xdr:colOff>
      <xdr:row>4</xdr:row>
      <xdr:rowOff>108855</xdr:rowOff>
    </xdr:from>
    <xdr:to>
      <xdr:col>33</xdr:col>
      <xdr:colOff>293915</xdr:colOff>
      <xdr:row>41</xdr:row>
      <xdr:rowOff>32656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C6631-D467-D1E7-9244-3AB3385B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Muestra_de_5%25_del_Censo_de_Poblaci&#243;n_y_Vivienda_1963_6-05-2023%2015_23_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emp1_UNdata_Export_20230506_142839766.zip/UNdata_Export_20230506_142839766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emp1_UNdata_Export_20230506_151235908.zip/UNdata_Export_20230506_151235908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emp1_UNdata_Export_20230506_162402302.zip/UNdata_Export_20230506_16240230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emp1_UNdata_Export_20230506_155718289.zip/UNdata_Export_20230506_15571828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a_de_5%_del_Censo_de_Pobl"/>
    </sheetNames>
    <sheetDataSet>
      <sheetData sheetId="0">
        <row r="5">
          <cell r="A5" t="str">
            <v>0-4</v>
          </cell>
          <cell r="E5">
            <v>-9.3674873580369731</v>
          </cell>
          <cell r="F5">
            <v>9.2438937999743764</v>
          </cell>
        </row>
        <row r="6">
          <cell r="A6" t="str">
            <v>5-9</v>
          </cell>
          <cell r="E6">
            <v>-8.1601893091572268</v>
          </cell>
          <cell r="F6">
            <v>8.1074359612036808</v>
          </cell>
        </row>
        <row r="7">
          <cell r="A7" t="str">
            <v>9-14</v>
          </cell>
          <cell r="E7">
            <v>-6.3477349973246513</v>
          </cell>
          <cell r="F7">
            <v>6.3582856669153616</v>
          </cell>
        </row>
        <row r="8">
          <cell r="A8" t="str">
            <v>15-19</v>
          </cell>
          <cell r="E8">
            <v>-4.6664104361194632</v>
          </cell>
          <cell r="F8">
            <v>4.8073372370810814</v>
          </cell>
        </row>
        <row r="9">
          <cell r="A9" t="str">
            <v>20-24</v>
          </cell>
          <cell r="E9">
            <v>-3.8660667857385089</v>
          </cell>
          <cell r="F9">
            <v>4.1878622082551455</v>
          </cell>
        </row>
        <row r="10">
          <cell r="A10" t="str">
            <v>25-29</v>
          </cell>
          <cell r="E10">
            <v>-3.1320416299277278</v>
          </cell>
          <cell r="F10">
            <v>3.2300121332700291</v>
          </cell>
        </row>
        <row r="11">
          <cell r="A11" t="str">
            <v>20-34</v>
          </cell>
          <cell r="E11">
            <v>-2.8539561242868881</v>
          </cell>
          <cell r="F11">
            <v>2.9519266276291889</v>
          </cell>
        </row>
        <row r="12">
          <cell r="A12" t="str">
            <v>35-39</v>
          </cell>
          <cell r="E12">
            <v>-2.4748856382778293</v>
          </cell>
          <cell r="F12">
            <v>2.51407383961475</v>
          </cell>
        </row>
        <row r="13">
          <cell r="A13" t="str">
            <v>40-44</v>
          </cell>
          <cell r="E13">
            <v>-1.9767433097450506</v>
          </cell>
          <cell r="F13">
            <v>1.9541347320506732</v>
          </cell>
        </row>
        <row r="14">
          <cell r="A14" t="str">
            <v>45-49</v>
          </cell>
          <cell r="E14">
            <v>-1.6790637034357503</v>
          </cell>
          <cell r="F14">
            <v>1.7679907757003006</v>
          </cell>
        </row>
        <row r="15">
          <cell r="A15" t="str">
            <v>50-54</v>
          </cell>
          <cell r="E15">
            <v>-1.6557015064848937</v>
          </cell>
          <cell r="F15">
            <v>1.5110066092408792</v>
          </cell>
        </row>
        <row r="16">
          <cell r="A16" t="str">
            <v>55-59</v>
          </cell>
          <cell r="E16">
            <v>-0.96086455201103305</v>
          </cell>
          <cell r="F16">
            <v>0.99176294152668176</v>
          </cell>
        </row>
        <row r="17">
          <cell r="A17" t="str">
            <v>60-64</v>
          </cell>
          <cell r="E17">
            <v>-0.97141522160174232</v>
          </cell>
          <cell r="F17">
            <v>0.97216884085822164</v>
          </cell>
        </row>
        <row r="18">
          <cell r="A18" t="str">
            <v>65-69</v>
          </cell>
          <cell r="E18">
            <v>-0.60666350146578951</v>
          </cell>
          <cell r="F18">
            <v>0.58179406600197447</v>
          </cell>
        </row>
        <row r="19">
          <cell r="A19" t="str">
            <v>70-74</v>
          </cell>
          <cell r="E19">
            <v>-0.4823163241467146</v>
          </cell>
          <cell r="F19">
            <v>0.39414287113864338</v>
          </cell>
        </row>
        <row r="20">
          <cell r="A20" t="str">
            <v>75-79</v>
          </cell>
          <cell r="E20">
            <v>-0.28562169820563255</v>
          </cell>
          <cell r="F20">
            <v>0.25773778571590061</v>
          </cell>
        </row>
        <row r="21">
          <cell r="A21" t="str">
            <v>80-84</v>
          </cell>
          <cell r="E21">
            <v>-0.15976728237359919</v>
          </cell>
          <cell r="F21">
            <v>0.16654985568191238</v>
          </cell>
        </row>
        <row r="22">
          <cell r="A22" t="str">
            <v>85-89</v>
          </cell>
          <cell r="E22">
            <v>-7.9130021930320357E-2</v>
          </cell>
          <cell r="F22">
            <v>9.1941549290467467E-2</v>
          </cell>
        </row>
        <row r="23">
          <cell r="A23" t="str">
            <v>90-94</v>
          </cell>
          <cell r="E23">
            <v>-2.1854958437898007E-2</v>
          </cell>
          <cell r="F23">
            <v>3.0898389515648907E-2</v>
          </cell>
        </row>
        <row r="24">
          <cell r="A24" t="str">
            <v>+95</v>
          </cell>
          <cell r="E24">
            <v>-6.9332971596090226E-2</v>
          </cell>
          <cell r="F24">
            <v>6.1796779031297815E-2</v>
          </cell>
        </row>
        <row r="29">
          <cell r="A29" t="str">
            <v>0-4</v>
          </cell>
          <cell r="E29">
            <v>-2.7327747681145782E-2</v>
          </cell>
          <cell r="F29">
            <v>2.606586504749784E-2</v>
          </cell>
        </row>
        <row r="30">
          <cell r="A30" t="str">
            <v>5-9</v>
          </cell>
          <cell r="E30">
            <v>-2.850633479681039E-2</v>
          </cell>
          <cell r="F30">
            <v>2.7204434743490734E-2</v>
          </cell>
        </row>
        <row r="31">
          <cell r="A31" t="str">
            <v>9-14</v>
          </cell>
          <cell r="E31">
            <v>-2.8505890158814034E-2</v>
          </cell>
          <cell r="F31">
            <v>2.7078453977857572E-2</v>
          </cell>
        </row>
        <row r="32">
          <cell r="A32" t="str">
            <v>15-19</v>
          </cell>
          <cell r="E32">
            <v>-2.8238218085009925E-2</v>
          </cell>
          <cell r="F32">
            <v>2.6844870817107139E-2</v>
          </cell>
        </row>
        <row r="33">
          <cell r="A33" t="str">
            <v>20-24</v>
          </cell>
          <cell r="E33">
            <v>-3.1009053865612264E-2</v>
          </cell>
          <cell r="F33">
            <v>2.9764660326487512E-2</v>
          </cell>
        </row>
        <row r="34">
          <cell r="A34" t="str">
            <v>25-29</v>
          </cell>
          <cell r="E34">
            <v>-3.3447003999612153E-2</v>
          </cell>
          <cell r="F34">
            <v>3.1586490410208501E-2</v>
          </cell>
        </row>
        <row r="35">
          <cell r="A35" t="str">
            <v>20-34</v>
          </cell>
          <cell r="E35">
            <v>-3.4297003635972378E-2</v>
          </cell>
          <cell r="F35">
            <v>3.2189864171258631E-2</v>
          </cell>
        </row>
        <row r="36">
          <cell r="A36" t="str">
            <v>35-39</v>
          </cell>
          <cell r="E36">
            <v>-3.3122566474940392E-2</v>
          </cell>
          <cell r="F36">
            <v>3.1578486926274164E-2</v>
          </cell>
        </row>
        <row r="37">
          <cell r="A37" t="str">
            <v>40-44</v>
          </cell>
          <cell r="E37">
            <v>-2.8138915599157904E-2</v>
          </cell>
          <cell r="F37">
            <v>2.7722289796575761E-2</v>
          </cell>
        </row>
        <row r="38">
          <cell r="A38" t="str">
            <v>45-49</v>
          </cell>
          <cell r="E38">
            <v>-2.3052108708221671E-2</v>
          </cell>
          <cell r="F38">
            <v>2.3201062436999705E-2</v>
          </cell>
        </row>
        <row r="39">
          <cell r="A39" t="str">
            <v>50-54</v>
          </cell>
          <cell r="E39">
            <v>-2.071805565270278E-2</v>
          </cell>
          <cell r="F39">
            <v>2.1561237506452273E-2</v>
          </cell>
        </row>
        <row r="40">
          <cell r="A40" t="str">
            <v>55-59</v>
          </cell>
          <cell r="E40">
            <v>-2.0149363655368138E-2</v>
          </cell>
          <cell r="F40">
            <v>2.1100592542231247E-2</v>
          </cell>
        </row>
        <row r="41">
          <cell r="A41" t="str">
            <v>60-64</v>
          </cell>
          <cell r="E41">
            <v>-1.7589730923033162E-2</v>
          </cell>
          <cell r="F41">
            <v>1.8410236238968682E-2</v>
          </cell>
        </row>
        <row r="42">
          <cell r="A42" t="str">
            <v>65-69</v>
          </cell>
          <cell r="E42">
            <v>-1.3564867780051771E-2</v>
          </cell>
          <cell r="F42">
            <v>1.4433690424924244E-2</v>
          </cell>
        </row>
        <row r="43">
          <cell r="A43" t="str">
            <v>70-74</v>
          </cell>
          <cell r="E43">
            <v>-9.0818792881620161E-3</v>
          </cell>
          <cell r="F43">
            <v>9.8771884509709033E-3</v>
          </cell>
        </row>
        <row r="44">
          <cell r="A44" t="str">
            <v>75-79</v>
          </cell>
          <cell r="E44">
            <v>-5.8358737021244758E-3</v>
          </cell>
          <cell r="F44">
            <v>6.6125080690865659E-3</v>
          </cell>
        </row>
        <row r="45">
          <cell r="A45" t="str">
            <v>80-84</v>
          </cell>
          <cell r="E45">
            <v>-3.5504344008734433E-3</v>
          </cell>
          <cell r="F45">
            <v>4.2965369587526711E-3</v>
          </cell>
        </row>
        <row r="46">
          <cell r="A46" t="str">
            <v>85-89</v>
          </cell>
          <cell r="E46">
            <v>-1.8756312812796252E-3</v>
          </cell>
          <cell r="F46">
            <v>2.5040529827909338E-3</v>
          </cell>
        </row>
        <row r="47">
          <cell r="A47" t="str">
            <v>90-94</v>
          </cell>
          <cell r="E47">
            <v>-8.0909294069580996E-4</v>
          </cell>
          <cell r="F47">
            <v>1.1851084729444397E-3</v>
          </cell>
        </row>
        <row r="48">
          <cell r="A48" t="str">
            <v>95-99</v>
          </cell>
          <cell r="E48">
            <v>-2.0912807095105105E-4</v>
          </cell>
          <cell r="F48">
            <v>3.5719252373638064E-4</v>
          </cell>
        </row>
        <row r="49">
          <cell r="A49" t="str">
            <v>+ 100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ta_Export_20230506_14283976"/>
    </sheetNames>
    <sheetDataSet>
      <sheetData sheetId="0">
        <row r="2">
          <cell r="E2" t="str">
            <v>0 - 4</v>
          </cell>
          <cell r="J2">
            <v>-8.8010177823191071</v>
          </cell>
        </row>
        <row r="3">
          <cell r="E3" t="str">
            <v>5- 9</v>
          </cell>
          <cell r="J3">
            <v>-6.9645408054388849</v>
          </cell>
        </row>
        <row r="4">
          <cell r="E4" t="str">
            <v>10 - 14</v>
          </cell>
          <cell r="J4">
            <v>-6.0237700123268647</v>
          </cell>
        </row>
        <row r="5">
          <cell r="E5" t="str">
            <v>15 - 19</v>
          </cell>
          <cell r="J5">
            <v>-5.8025517364310337</v>
          </cell>
        </row>
        <row r="6">
          <cell r="E6" t="str">
            <v>20 - 24</v>
          </cell>
          <cell r="J6">
            <v>-4.5764303306160672</v>
          </cell>
        </row>
        <row r="7">
          <cell r="E7" t="str">
            <v>25 - 29</v>
          </cell>
          <cell r="J7">
            <v>-3.8266255269044507</v>
          </cell>
        </row>
        <row r="8">
          <cell r="E8" t="str">
            <v>30 - 34</v>
          </cell>
          <cell r="J8">
            <v>-2.635865403686009</v>
          </cell>
        </row>
        <row r="9">
          <cell r="E9" t="str">
            <v>35 - 39</v>
          </cell>
          <cell r="J9">
            <v>-2.33504972170407</v>
          </cell>
        </row>
        <row r="10">
          <cell r="E10" t="str">
            <v>40 - 44</v>
          </cell>
          <cell r="J10">
            <v>-1.9292924981861181</v>
          </cell>
        </row>
        <row r="11">
          <cell r="E11" t="str">
            <v>45 - 49</v>
          </cell>
          <cell r="J11">
            <v>-1.8436320819849517</v>
          </cell>
        </row>
        <row r="12">
          <cell r="E12" t="str">
            <v>50 - 54</v>
          </cell>
          <cell r="J12">
            <v>-1.4661438000386626</v>
          </cell>
        </row>
        <row r="13">
          <cell r="E13" t="str">
            <v>55 - 59</v>
          </cell>
          <cell r="J13">
            <v>-0.96308969991238136</v>
          </cell>
        </row>
        <row r="14">
          <cell r="E14" t="str">
            <v>60 - 64</v>
          </cell>
          <cell r="J14">
            <v>-0.66030322582264878</v>
          </cell>
        </row>
        <row r="15">
          <cell r="E15" t="str">
            <v>65 - 69</v>
          </cell>
          <cell r="J15">
            <v>-0.4327834363082671</v>
          </cell>
        </row>
        <row r="16">
          <cell r="E16" t="str">
            <v>70 - 74</v>
          </cell>
          <cell r="J16">
            <v>-0.36100643457346787</v>
          </cell>
        </row>
        <row r="17">
          <cell r="E17" t="str">
            <v>75 - 79</v>
          </cell>
          <cell r="J17">
            <v>-0.23026885621251414</v>
          </cell>
        </row>
        <row r="18">
          <cell r="E18" t="str">
            <v>80 - 84</v>
          </cell>
          <cell r="J18">
            <v>-0.15910694246040216</v>
          </cell>
        </row>
        <row r="19">
          <cell r="E19" t="str">
            <v>85 - 89</v>
          </cell>
          <cell r="J19">
            <v>-7.9434219478455609E-2</v>
          </cell>
        </row>
        <row r="20">
          <cell r="E20" t="str">
            <v>90 - 94</v>
          </cell>
          <cell r="J20">
            <v>-5.1140172274846414E-2</v>
          </cell>
        </row>
        <row r="21">
          <cell r="E21" t="str">
            <v>95 +</v>
          </cell>
          <cell r="J21">
            <v>-4.5001845263948063E-2</v>
          </cell>
        </row>
        <row r="22">
          <cell r="J22">
            <v>9.0743930085836162</v>
          </cell>
        </row>
        <row r="23">
          <cell r="J23">
            <v>7.2579377731806574</v>
          </cell>
        </row>
        <row r="24">
          <cell r="J24">
            <v>6.4301925350913978</v>
          </cell>
        </row>
        <row r="25">
          <cell r="J25">
            <v>6.3439923478033826</v>
          </cell>
        </row>
        <row r="26">
          <cell r="J26">
            <v>5.1104020164843575</v>
          </cell>
        </row>
        <row r="27">
          <cell r="J27">
            <v>3.7997248422738674</v>
          </cell>
        </row>
        <row r="28">
          <cell r="J28">
            <v>2.5666868348576637</v>
          </cell>
        </row>
        <row r="29">
          <cell r="J29">
            <v>2.3337316760268831</v>
          </cell>
        </row>
        <row r="30">
          <cell r="J30">
            <v>1.8832487691963939</v>
          </cell>
        </row>
        <row r="31">
          <cell r="J31">
            <v>1.6823283967292384</v>
          </cell>
        </row>
        <row r="32">
          <cell r="J32">
            <v>1.3989862345820039</v>
          </cell>
        </row>
        <row r="33">
          <cell r="J33">
            <v>0.81637238681753466</v>
          </cell>
        </row>
        <row r="34">
          <cell r="J34">
            <v>0.68790686814773161</v>
          </cell>
        </row>
        <row r="35">
          <cell r="J35">
            <v>0.41370315602899199</v>
          </cell>
        </row>
        <row r="36">
          <cell r="J36">
            <v>0.43557016145431904</v>
          </cell>
        </row>
        <row r="37">
          <cell r="J37">
            <v>0.2108370970859893</v>
          </cell>
        </row>
        <row r="38">
          <cell r="J38">
            <v>0.19503310177572133</v>
          </cell>
        </row>
        <row r="39">
          <cell r="J39">
            <v>6.9140910380425649E-2</v>
          </cell>
        </row>
        <row r="40">
          <cell r="J40">
            <v>5.6123640216209705E-2</v>
          </cell>
        </row>
        <row r="41">
          <cell r="J41">
            <v>4.6633711340465012E-2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ta_Export_20230506_15123590"/>
    </sheetNames>
    <sheetDataSet>
      <sheetData sheetId="0">
        <row r="2">
          <cell r="E2" t="str">
            <v>0 - 4</v>
          </cell>
          <cell r="J2">
            <v>-5.5619204583031969</v>
          </cell>
        </row>
        <row r="3">
          <cell r="E3" t="str">
            <v>5 - 9</v>
          </cell>
          <cell r="J3">
            <v>-5.078733112979771</v>
          </cell>
        </row>
        <row r="4">
          <cell r="E4" t="str">
            <v>10 - 14</v>
          </cell>
          <cell r="J4">
            <v>-5.2333341889775902</v>
          </cell>
        </row>
        <row r="5">
          <cell r="E5" t="str">
            <v>15 - 19</v>
          </cell>
          <cell r="J5">
            <v>-5.4843273654662985</v>
          </cell>
        </row>
        <row r="6">
          <cell r="E6" t="str">
            <v>20 - 24</v>
          </cell>
          <cell r="J6">
            <v>-5.4672459378288885</v>
          </cell>
        </row>
        <row r="7">
          <cell r="E7" t="str">
            <v>25 - 29</v>
          </cell>
          <cell r="J7">
            <v>-5.4188894542851926</v>
          </cell>
        </row>
        <row r="8">
          <cell r="E8" t="str">
            <v>30 - 34</v>
          </cell>
          <cell r="J8">
            <v>-4.6973926002877979</v>
          </cell>
        </row>
        <row r="9">
          <cell r="E9" t="str">
            <v>35 - 39</v>
          </cell>
          <cell r="J9">
            <v>-3.6867194448177405</v>
          </cell>
        </row>
        <row r="10">
          <cell r="E10" t="str">
            <v>40 - 44</v>
          </cell>
          <cell r="J10">
            <v>-2.6588893636875652</v>
          </cell>
        </row>
        <row r="11">
          <cell r="E11" t="str">
            <v>45 - 49</v>
          </cell>
          <cell r="J11">
            <v>-1.8997756198765154</v>
          </cell>
        </row>
        <row r="12">
          <cell r="E12" t="str">
            <v>50 - 54</v>
          </cell>
          <cell r="J12">
            <v>-1.2207464036516884</v>
          </cell>
        </row>
        <row r="13">
          <cell r="E13" t="str">
            <v>55 - 59</v>
          </cell>
          <cell r="J13">
            <v>-1.1596307542705457</v>
          </cell>
        </row>
        <row r="14">
          <cell r="E14" t="str">
            <v>60 - 64</v>
          </cell>
          <cell r="J14">
            <v>-0.96816776868613819</v>
          </cell>
        </row>
        <row r="15">
          <cell r="E15" t="str">
            <v>65 - 69</v>
          </cell>
          <cell r="J15">
            <v>-0.80639438053117396</v>
          </cell>
        </row>
        <row r="16">
          <cell r="E16" t="str">
            <v>70 - 74</v>
          </cell>
          <cell r="J16">
            <v>-0.5723693846458161</v>
          </cell>
        </row>
        <row r="17">
          <cell r="E17" t="str">
            <v>75 - 79</v>
          </cell>
          <cell r="J17">
            <v>-0.43647294377360257</v>
          </cell>
        </row>
        <row r="18">
          <cell r="E18" t="str">
            <v>80 - 84</v>
          </cell>
          <cell r="J18">
            <v>-0.22947624001727396</v>
          </cell>
        </row>
        <row r="19">
          <cell r="E19" t="str">
            <v>85 +</v>
          </cell>
          <cell r="J19">
            <v>-0.14499395260838119</v>
          </cell>
        </row>
        <row r="20">
          <cell r="J20">
            <v>5.297432010255652</v>
          </cell>
        </row>
        <row r="21">
          <cell r="J21">
            <v>4.8793617095168278</v>
          </cell>
        </row>
        <row r="22">
          <cell r="J22">
            <v>5.0135028213611088</v>
          </cell>
        </row>
        <row r="23">
          <cell r="J23">
            <v>5.3312551244282913</v>
          </cell>
        </row>
        <row r="24">
          <cell r="J24">
            <v>5.3532627980473189</v>
          </cell>
        </row>
        <row r="25">
          <cell r="J25">
            <v>5.2727252823248563</v>
          </cell>
        </row>
        <row r="26">
          <cell r="J26">
            <v>4.6044922833470991</v>
          </cell>
        </row>
        <row r="27">
          <cell r="J27">
            <v>3.689437373635184</v>
          </cell>
        </row>
        <row r="28">
          <cell r="J28">
            <v>2.6608711867836181</v>
          </cell>
        </row>
        <row r="29">
          <cell r="J29">
            <v>1.8589311895921445</v>
          </cell>
        </row>
        <row r="30">
          <cell r="J30">
            <v>1.2823716646861019</v>
          </cell>
        </row>
        <row r="31">
          <cell r="J31">
            <v>1.1482871763588511</v>
          </cell>
        </row>
        <row r="32">
          <cell r="J32">
            <v>0.82730733282095348</v>
          </cell>
        </row>
        <row r="33">
          <cell r="J33">
            <v>0.70390581470671287</v>
          </cell>
        </row>
        <row r="34">
          <cell r="J34">
            <v>0.51953964325674318</v>
          </cell>
        </row>
        <row r="35">
          <cell r="J35">
            <v>0.4256201030095022</v>
          </cell>
        </row>
        <row r="36">
          <cell r="J36">
            <v>0.23438361149321499</v>
          </cell>
        </row>
        <row r="37">
          <cell r="J37">
            <v>0.17183349968064335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ta_Export_20230506_16240230"/>
    </sheetNames>
    <sheetDataSet>
      <sheetData sheetId="0">
        <row r="2">
          <cell r="J2">
            <v>-2.3512440611006533</v>
          </cell>
        </row>
        <row r="3">
          <cell r="J3">
            <v>-2.5098299666013362</v>
          </cell>
        </row>
        <row r="4">
          <cell r="J4">
            <v>-2.6243297354906314</v>
          </cell>
        </row>
        <row r="5">
          <cell r="J5">
            <v>-2.82039506642601</v>
          </cell>
        </row>
        <row r="6">
          <cell r="J6">
            <v>-3.148470434594925</v>
          </cell>
        </row>
        <row r="7">
          <cell r="J7">
            <v>-3.5384402548402227</v>
          </cell>
        </row>
        <row r="8">
          <cell r="J8">
            <v>-3.4823825588785877</v>
          </cell>
        </row>
        <row r="9">
          <cell r="J9">
            <v>-3.5298217255984476</v>
          </cell>
        </row>
        <row r="10">
          <cell r="J10">
            <v>-3.5733117679683297</v>
          </cell>
        </row>
        <row r="11">
          <cell r="J11">
            <v>-3.7662476041358013</v>
          </cell>
        </row>
        <row r="12">
          <cell r="J12">
            <v>-3.7037570578179126</v>
          </cell>
        </row>
        <row r="13">
          <cell r="J13">
            <v>-3.8119481626512686</v>
          </cell>
        </row>
        <row r="14">
          <cell r="J14">
            <v>-3.4355891609203595</v>
          </cell>
        </row>
        <row r="15">
          <cell r="J15">
            <v>-2.6986924921185165</v>
          </cell>
        </row>
        <row r="16">
          <cell r="J16">
            <v>-1.7692573833102057</v>
          </cell>
        </row>
        <row r="17">
          <cell r="J17">
            <v>-1.048157211908274</v>
          </cell>
        </row>
        <row r="18">
          <cell r="J18">
            <v>-0.64768123065643146</v>
          </cell>
        </row>
        <row r="19">
          <cell r="J19">
            <v>-0.3100683546234187</v>
          </cell>
        </row>
        <row r="20">
          <cell r="J20">
            <v>-0.14442866726491346</v>
          </cell>
        </row>
        <row r="21">
          <cell r="E21" t="str">
            <v>0 - 4</v>
          </cell>
          <cell r="J21">
            <v>2.2524662778310813</v>
          </cell>
        </row>
        <row r="22">
          <cell r="E22" t="str">
            <v>5 - 9</v>
          </cell>
          <cell r="J22">
            <v>2.4023591423098005</v>
          </cell>
        </row>
        <row r="23">
          <cell r="E23" t="str">
            <v>10 - 14</v>
          </cell>
          <cell r="J23">
            <v>2.5399824003175193</v>
          </cell>
        </row>
        <row r="24">
          <cell r="E24" t="str">
            <v>15 - 19</v>
          </cell>
          <cell r="J24">
            <v>2.6989905392392695</v>
          </cell>
        </row>
        <row r="25">
          <cell r="E25" t="str">
            <v>20 - 24</v>
          </cell>
          <cell r="J25">
            <v>3.0379694645757334</v>
          </cell>
        </row>
        <row r="26">
          <cell r="E26" t="str">
            <v>25 - 29</v>
          </cell>
          <cell r="J26">
            <v>3.6195090716850515</v>
          </cell>
        </row>
        <row r="27">
          <cell r="E27" t="str">
            <v>30 - 34</v>
          </cell>
          <cell r="J27">
            <v>3.8060120574962699</v>
          </cell>
        </row>
        <row r="28">
          <cell r="E28" t="str">
            <v>35 - 39</v>
          </cell>
          <cell r="J28">
            <v>3.9416731719590317</v>
          </cell>
        </row>
        <row r="29">
          <cell r="E29" t="str">
            <v>40 - 44</v>
          </cell>
          <cell r="J29">
            <v>3.8968170802856981</v>
          </cell>
        </row>
        <row r="30">
          <cell r="E30" t="str">
            <v>45 - 49</v>
          </cell>
          <cell r="J30">
            <v>3.9750792867434352</v>
          </cell>
        </row>
        <row r="31">
          <cell r="E31" t="str">
            <v>50 - 54</v>
          </cell>
          <cell r="J31">
            <v>3.7891972324337857</v>
          </cell>
        </row>
        <row r="32">
          <cell r="E32" t="str">
            <v>55 - 59</v>
          </cell>
          <cell r="J32">
            <v>3.8071048969390313</v>
          </cell>
        </row>
        <row r="33">
          <cell r="E33" t="str">
            <v>60 - 64</v>
          </cell>
          <cell r="J33">
            <v>3.4897343878571627</v>
          </cell>
        </row>
        <row r="34">
          <cell r="E34" t="str">
            <v>65 - 69</v>
          </cell>
          <cell r="J34">
            <v>2.7976938107286529</v>
          </cell>
        </row>
        <row r="35">
          <cell r="E35" t="str">
            <v>70 - 74</v>
          </cell>
          <cell r="J35">
            <v>1.9594859581308373</v>
          </cell>
        </row>
        <row r="36">
          <cell r="E36" t="str">
            <v>75 - 79</v>
          </cell>
          <cell r="J36">
            <v>1.3014475900282374</v>
          </cell>
        </row>
        <row r="37">
          <cell r="E37" t="str">
            <v>80 - 84</v>
          </cell>
          <cell r="J37">
            <v>0.89950621043269241</v>
          </cell>
        </row>
        <row r="38">
          <cell r="E38" t="str">
            <v>85 - 89</v>
          </cell>
          <cell r="J38">
            <v>0.53278406560613223</v>
          </cell>
        </row>
        <row r="39">
          <cell r="E39" t="str">
            <v>90 +</v>
          </cell>
          <cell r="J39">
            <v>0.33813445849433055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ta_Export_20230506_15571828"/>
    </sheetNames>
    <sheetDataSet>
      <sheetData sheetId="0">
        <row r="2">
          <cell r="J2">
            <v>-2.0885743795266936</v>
          </cell>
        </row>
        <row r="3">
          <cell r="J3">
            <v>-2.4951256569405547</v>
          </cell>
        </row>
        <row r="4">
          <cell r="J4">
            <v>-2.7653187498094622</v>
          </cell>
        </row>
        <row r="5">
          <cell r="J5">
            <v>-2.6568832749509244</v>
          </cell>
        </row>
        <row r="6">
          <cell r="J6">
            <v>-2.5914363254093811</v>
          </cell>
        </row>
        <row r="7">
          <cell r="J7">
            <v>-2.7088699382968247</v>
          </cell>
        </row>
        <row r="8">
          <cell r="J8">
            <v>-2.8981515208382849</v>
          </cell>
        </row>
        <row r="9">
          <cell r="J9">
            <v>-3.3522695086858398</v>
          </cell>
        </row>
        <row r="10">
          <cell r="J10">
            <v>-4.1133769611167565</v>
          </cell>
        </row>
        <row r="11">
          <cell r="J11">
            <v>-4.1821974212581168</v>
          </cell>
        </row>
        <row r="12">
          <cell r="J12">
            <v>-3.8984723102608627</v>
          </cell>
        </row>
        <row r="13">
          <cell r="J13">
            <v>-3.5621001801842853</v>
          </cell>
        </row>
        <row r="14">
          <cell r="J14">
            <v>-3.0901968925515777</v>
          </cell>
        </row>
        <row r="15">
          <cell r="J15">
            <v>-2.5054740431144782</v>
          </cell>
        </row>
        <row r="16">
          <cell r="J16">
            <v>-2.162375989465533</v>
          </cell>
        </row>
        <row r="17">
          <cell r="J17">
            <v>-1.6697105268404542</v>
          </cell>
        </row>
        <row r="18">
          <cell r="J18">
            <v>-1.1256533539583737</v>
          </cell>
        </row>
        <row r="19">
          <cell r="J19">
            <v>-0.77289891630982666</v>
          </cell>
        </row>
        <row r="20">
          <cell r="J20">
            <v>-0.29597439338783482</v>
          </cell>
        </row>
        <row r="21">
          <cell r="J21">
            <v>-6.3562931426698568E-2</v>
          </cell>
        </row>
        <row r="22">
          <cell r="J22">
            <v>-5.4305292582422365E-3</v>
          </cell>
        </row>
        <row r="23">
          <cell r="E23" t="str">
            <v>0 - 4</v>
          </cell>
          <cell r="J23">
            <v>1.9753624018551563</v>
          </cell>
        </row>
        <row r="24">
          <cell r="E24" t="str">
            <v>5 - 9</v>
          </cell>
          <cell r="J24">
            <v>2.3457903218643468</v>
          </cell>
        </row>
        <row r="25">
          <cell r="E25" t="str">
            <v>10 - 14</v>
          </cell>
          <cell r="J25">
            <v>2.5903772245206329</v>
          </cell>
        </row>
        <row r="26">
          <cell r="E26" t="str">
            <v>15 - 19</v>
          </cell>
          <cell r="J26">
            <v>2.4873743886830639</v>
          </cell>
        </row>
        <row r="27">
          <cell r="E27" t="str">
            <v>20 - 24</v>
          </cell>
          <cell r="J27">
            <v>2.4566836702993617</v>
          </cell>
        </row>
        <row r="28">
          <cell r="E28" t="str">
            <v>25 - 29</v>
          </cell>
          <cell r="J28">
            <v>2.6327539186469164</v>
          </cell>
        </row>
        <row r="29">
          <cell r="E29" t="str">
            <v>30 - 34</v>
          </cell>
          <cell r="J29">
            <v>2.8944024724731348</v>
          </cell>
        </row>
        <row r="30">
          <cell r="E30" t="str">
            <v>35 - 39</v>
          </cell>
          <cell r="J30">
            <v>3.3914288146540748</v>
          </cell>
        </row>
        <row r="31">
          <cell r="E31" t="str">
            <v>40 - 44</v>
          </cell>
          <cell r="J31">
            <v>4.0825322300540128</v>
          </cell>
        </row>
        <row r="32">
          <cell r="E32" t="str">
            <v>45 - 49</v>
          </cell>
          <cell r="J32">
            <v>4.1135014371176251</v>
          </cell>
        </row>
        <row r="33">
          <cell r="E33" t="str">
            <v>50 - 54</v>
          </cell>
          <cell r="J33">
            <v>3.9088122573838793</v>
          </cell>
        </row>
        <row r="34">
          <cell r="E34" t="str">
            <v>55 - 59</v>
          </cell>
          <cell r="J34">
            <v>3.6726222103794206</v>
          </cell>
        </row>
        <row r="35">
          <cell r="E35" t="str">
            <v>60 - 64</v>
          </cell>
          <cell r="J35">
            <v>3.2749656926208628</v>
          </cell>
        </row>
        <row r="36">
          <cell r="E36" t="str">
            <v>65 - 69</v>
          </cell>
          <cell r="J36">
            <v>2.7492191504428551</v>
          </cell>
        </row>
        <row r="37">
          <cell r="E37" t="str">
            <v>70 - 74</v>
          </cell>
          <cell r="J37">
            <v>2.5112442441717011</v>
          </cell>
        </row>
        <row r="38">
          <cell r="E38" t="str">
            <v>75 - 79</v>
          </cell>
          <cell r="J38">
            <v>2.0890300882756372</v>
          </cell>
        </row>
        <row r="39">
          <cell r="E39" t="str">
            <v>80 - 84</v>
          </cell>
          <cell r="J39">
            <v>1.6324626659025108</v>
          </cell>
        </row>
        <row r="40">
          <cell r="E40" t="str">
            <v>85 - 89</v>
          </cell>
          <cell r="J40">
            <v>1.3300070814185918</v>
          </cell>
        </row>
        <row r="41">
          <cell r="E41" t="str">
            <v>90 - 94</v>
          </cell>
          <cell r="J41">
            <v>0.65388087161471431</v>
          </cell>
        </row>
        <row r="42">
          <cell r="E42" t="str">
            <v>95 - 99</v>
          </cell>
          <cell r="J42">
            <v>0.18145647258853856</v>
          </cell>
        </row>
        <row r="43">
          <cell r="E43" t="str">
            <v>100 +</v>
          </cell>
          <cell r="J43">
            <v>2.203858144195742E-2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showGridLines="0" zoomScaleNormal="100" workbookViewId="0">
      <selection activeCell="P18" sqref="P18"/>
    </sheetView>
  </sheetViews>
  <sheetFormatPr baseColWidth="10" defaultRowHeight="14.4" x14ac:dyDescent="0.3"/>
  <cols>
    <col min="1" max="1" width="5.44140625" bestFit="1" customWidth="1"/>
    <col min="2" max="2" width="9.6640625" bestFit="1" customWidth="1"/>
    <col min="3" max="3" width="8.109375" bestFit="1" customWidth="1"/>
    <col min="4" max="4" width="8" bestFit="1" customWidth="1"/>
    <col min="8" max="8" width="15.6640625" customWidth="1"/>
    <col min="9" max="9" width="14.109375" customWidth="1"/>
    <col min="10" max="10" width="7.33203125" customWidth="1"/>
    <col min="11" max="11" width="8.88671875" customWidth="1"/>
  </cols>
  <sheetData>
    <row r="1" spans="1:16" x14ac:dyDescent="0.3">
      <c r="A1" t="s">
        <v>0</v>
      </c>
      <c r="I1" t="s">
        <v>6</v>
      </c>
    </row>
    <row r="2" spans="1:16" ht="14.4" customHeight="1" x14ac:dyDescent="0.3">
      <c r="A2" t="s">
        <v>1</v>
      </c>
      <c r="G2" s="2"/>
      <c r="H2" s="22" t="s">
        <v>8</v>
      </c>
      <c r="I2" s="22" t="s">
        <v>9</v>
      </c>
      <c r="J2" s="22" t="s">
        <v>10</v>
      </c>
      <c r="K2" s="22"/>
      <c r="L2" s="2"/>
      <c r="O2" s="2"/>
      <c r="P2" s="22" t="s">
        <v>13</v>
      </c>
    </row>
    <row r="3" spans="1:16" ht="14.4" customHeight="1" x14ac:dyDescent="0.3">
      <c r="G3" s="22" t="s">
        <v>7</v>
      </c>
      <c r="H3" s="22"/>
      <c r="I3" s="22"/>
      <c r="J3" s="22"/>
      <c r="K3" s="22"/>
      <c r="N3" s="22" t="s">
        <v>11</v>
      </c>
      <c r="O3" s="22" t="s">
        <v>12</v>
      </c>
      <c r="P3" s="22"/>
    </row>
    <row r="4" spans="1:16" x14ac:dyDescent="0.3">
      <c r="G4" s="22"/>
      <c r="H4" s="22"/>
      <c r="I4" s="22"/>
      <c r="J4" s="22"/>
      <c r="K4" s="22"/>
      <c r="N4" s="22"/>
      <c r="O4" s="22"/>
      <c r="P4" s="22"/>
    </row>
    <row r="5" spans="1:16" ht="15" thickBot="1" x14ac:dyDescent="0.35">
      <c r="G5" s="22"/>
      <c r="H5" s="22"/>
      <c r="I5" s="22"/>
      <c r="J5" s="22"/>
      <c r="K5" s="22"/>
      <c r="N5" s="22"/>
      <c r="O5" s="22"/>
      <c r="P5" s="22"/>
    </row>
    <row r="6" spans="1:16" ht="29.4" thickBot="1" x14ac:dyDescent="0.35">
      <c r="A6" s="9"/>
      <c r="B6" s="9" t="s">
        <v>2</v>
      </c>
      <c r="C6" s="9" t="s">
        <v>3</v>
      </c>
      <c r="D6" s="9" t="s">
        <v>4</v>
      </c>
      <c r="G6" s="2">
        <v>0</v>
      </c>
      <c r="H6" s="2">
        <f>+D17+D27+D37+D47+D57+D67+D77</f>
        <v>3517</v>
      </c>
      <c r="I6" s="2">
        <f>+D27+D37+D47+D57+D67+D77</f>
        <v>2719</v>
      </c>
      <c r="J6" s="2">
        <v>1</v>
      </c>
      <c r="K6" s="2">
        <v>9</v>
      </c>
      <c r="L6" s="2">
        <f>+H6*J6</f>
        <v>3517</v>
      </c>
      <c r="M6" s="2">
        <f>+I6*K6</f>
        <v>24471</v>
      </c>
      <c r="N6" s="2">
        <f>+L6+M6</f>
        <v>27988</v>
      </c>
      <c r="O6" s="2">
        <f>+N6/$N$16*100</f>
        <v>10.046268544209971</v>
      </c>
      <c r="P6" s="2">
        <f>+ABS(O6-10)</f>
        <v>4.6268544209970841E-2</v>
      </c>
    </row>
    <row r="7" spans="1:16" ht="15" thickBot="1" x14ac:dyDescent="0.35">
      <c r="A7" s="10" t="s">
        <v>5</v>
      </c>
      <c r="B7" s="11">
        <v>365</v>
      </c>
      <c r="C7" s="11">
        <v>325</v>
      </c>
      <c r="D7" s="11">
        <v>690</v>
      </c>
      <c r="G7" s="3">
        <v>1</v>
      </c>
      <c r="H7" s="2">
        <f t="shared" ref="H7:H14" si="0">+D18+D28+D38+D48+D58+D68+D78</f>
        <v>3325</v>
      </c>
      <c r="I7" s="2">
        <f>+D28+D38+D48+D58+D68+D78</f>
        <v>2520</v>
      </c>
      <c r="J7" s="2">
        <v>2</v>
      </c>
      <c r="K7" s="2">
        <v>8</v>
      </c>
      <c r="L7" s="2">
        <f t="shared" ref="L7:L14" si="1">+H7*J7</f>
        <v>6650</v>
      </c>
      <c r="M7" s="2">
        <f t="shared" ref="M7:M14" si="2">+I7*K7</f>
        <v>20160</v>
      </c>
      <c r="N7" s="2">
        <f t="shared" ref="N7:N15" si="3">+L7+M7</f>
        <v>26810</v>
      </c>
      <c r="O7" s="2">
        <f t="shared" ref="O7:O16" si="4">+N7/$N$16*100</f>
        <v>9.6234264567053494</v>
      </c>
      <c r="P7" s="2">
        <f t="shared" ref="P7:P15" si="5">+ABS(O7-10)</f>
        <v>0.37657354329465065</v>
      </c>
    </row>
    <row r="8" spans="1:16" ht="15" thickBot="1" x14ac:dyDescent="0.35">
      <c r="A8" s="10">
        <v>1</v>
      </c>
      <c r="B8" s="11">
        <v>315</v>
      </c>
      <c r="C8" s="11">
        <v>319</v>
      </c>
      <c r="D8" s="11">
        <v>634</v>
      </c>
      <c r="G8" s="3">
        <v>2</v>
      </c>
      <c r="H8" s="2">
        <f t="shared" si="0"/>
        <v>3374</v>
      </c>
      <c r="I8" s="2">
        <f t="shared" ref="I8:I15" si="6">+D29+D39+D49+D59+D69+D79</f>
        <v>2569</v>
      </c>
      <c r="J8" s="2">
        <v>3</v>
      </c>
      <c r="K8" s="2">
        <v>7</v>
      </c>
      <c r="L8" s="2">
        <f t="shared" si="1"/>
        <v>10122</v>
      </c>
      <c r="M8" s="2">
        <f t="shared" si="2"/>
        <v>17983</v>
      </c>
      <c r="N8" s="2">
        <f t="shared" si="3"/>
        <v>28105</v>
      </c>
      <c r="O8" s="2">
        <f t="shared" si="4"/>
        <v>10.088265593648035</v>
      </c>
      <c r="P8" s="2">
        <f t="shared" si="5"/>
        <v>8.8265593648035434E-2</v>
      </c>
    </row>
    <row r="9" spans="1:16" ht="15" thickBot="1" x14ac:dyDescent="0.35">
      <c r="A9" s="10">
        <v>2</v>
      </c>
      <c r="B9" s="11">
        <v>388</v>
      </c>
      <c r="C9" s="11">
        <v>360</v>
      </c>
      <c r="D9" s="11">
        <v>748</v>
      </c>
      <c r="G9" s="2">
        <v>3</v>
      </c>
      <c r="H9" s="2">
        <f t="shared" si="0"/>
        <v>3310</v>
      </c>
      <c r="I9" s="2">
        <f t="shared" si="6"/>
        <v>2553</v>
      </c>
      <c r="J9" s="2">
        <v>4</v>
      </c>
      <c r="K9" s="2">
        <v>6</v>
      </c>
      <c r="L9" s="2">
        <f t="shared" si="1"/>
        <v>13240</v>
      </c>
      <c r="M9" s="2">
        <f t="shared" si="2"/>
        <v>15318</v>
      </c>
      <c r="N9" s="2">
        <f t="shared" si="3"/>
        <v>28558</v>
      </c>
      <c r="O9" s="2">
        <f t="shared" si="4"/>
        <v>10.250869554292851</v>
      </c>
      <c r="P9" s="2">
        <f t="shared" si="5"/>
        <v>0.2508695542928514</v>
      </c>
    </row>
    <row r="10" spans="1:16" ht="15" thickBot="1" x14ac:dyDescent="0.35">
      <c r="A10" s="10">
        <v>3</v>
      </c>
      <c r="B10" s="11">
        <v>362</v>
      </c>
      <c r="C10" s="11">
        <v>384</v>
      </c>
      <c r="D10" s="11">
        <v>746</v>
      </c>
      <c r="G10" s="3">
        <v>4</v>
      </c>
      <c r="H10" s="2">
        <f t="shared" si="0"/>
        <v>3087</v>
      </c>
      <c r="I10" s="2">
        <f t="shared" si="6"/>
        <v>2270</v>
      </c>
      <c r="J10" s="2">
        <v>5</v>
      </c>
      <c r="K10" s="2">
        <v>5</v>
      </c>
      <c r="L10" s="2">
        <f t="shared" si="1"/>
        <v>15435</v>
      </c>
      <c r="M10" s="2">
        <f t="shared" si="2"/>
        <v>11350</v>
      </c>
      <c r="N10" s="2">
        <f t="shared" si="3"/>
        <v>26785</v>
      </c>
      <c r="O10" s="2">
        <f t="shared" si="4"/>
        <v>9.6144527281929424</v>
      </c>
      <c r="P10" s="2">
        <f t="shared" si="5"/>
        <v>0.38554727180705761</v>
      </c>
    </row>
    <row r="11" spans="1:16" ht="15" thickBot="1" x14ac:dyDescent="0.35">
      <c r="A11" s="10">
        <v>4</v>
      </c>
      <c r="B11" s="11">
        <v>369</v>
      </c>
      <c r="C11" s="11">
        <v>310</v>
      </c>
      <c r="D11" s="11">
        <v>679</v>
      </c>
      <c r="G11" s="3">
        <v>5</v>
      </c>
      <c r="H11" s="2">
        <f t="shared" si="0"/>
        <v>3195</v>
      </c>
      <c r="I11" s="2">
        <f t="shared" si="6"/>
        <v>2379</v>
      </c>
      <c r="J11" s="2">
        <v>6</v>
      </c>
      <c r="K11" s="2">
        <v>4</v>
      </c>
      <c r="L11" s="2">
        <f t="shared" si="1"/>
        <v>19170</v>
      </c>
      <c r="M11" s="2">
        <f t="shared" si="2"/>
        <v>9516</v>
      </c>
      <c r="N11" s="2">
        <f t="shared" si="3"/>
        <v>28686</v>
      </c>
      <c r="O11" s="2">
        <f t="shared" si="4"/>
        <v>10.296815044276377</v>
      </c>
      <c r="P11" s="2">
        <f t="shared" si="5"/>
        <v>0.29681504427637684</v>
      </c>
    </row>
    <row r="12" spans="1:16" ht="15" thickBot="1" x14ac:dyDescent="0.35">
      <c r="A12" s="10">
        <v>5</v>
      </c>
      <c r="B12" s="11">
        <v>385</v>
      </c>
      <c r="C12" s="11">
        <v>361</v>
      </c>
      <c r="D12" s="11">
        <v>746</v>
      </c>
      <c r="G12" s="2">
        <v>6</v>
      </c>
      <c r="H12" s="2">
        <f t="shared" si="0"/>
        <v>3099</v>
      </c>
      <c r="I12" s="2">
        <f t="shared" si="6"/>
        <v>2307</v>
      </c>
      <c r="J12" s="2">
        <v>7</v>
      </c>
      <c r="K12" s="2">
        <v>3</v>
      </c>
      <c r="L12" s="2">
        <f t="shared" si="1"/>
        <v>21693</v>
      </c>
      <c r="M12" s="2">
        <f t="shared" si="2"/>
        <v>6921</v>
      </c>
      <c r="N12" s="2">
        <f t="shared" si="3"/>
        <v>28614</v>
      </c>
      <c r="O12" s="2">
        <f t="shared" si="4"/>
        <v>10.270970706160645</v>
      </c>
      <c r="P12" s="2">
        <f t="shared" si="5"/>
        <v>0.27097070616064478</v>
      </c>
    </row>
    <row r="13" spans="1:16" ht="15" thickBot="1" x14ac:dyDescent="0.35">
      <c r="A13" s="10">
        <v>6</v>
      </c>
      <c r="B13" s="11">
        <v>343</v>
      </c>
      <c r="C13" s="11">
        <v>357</v>
      </c>
      <c r="D13" s="11">
        <v>700</v>
      </c>
      <c r="G13" s="3">
        <v>7</v>
      </c>
      <c r="H13" s="2">
        <f t="shared" si="0"/>
        <v>2988</v>
      </c>
      <c r="I13" s="2">
        <f t="shared" si="6"/>
        <v>2153</v>
      </c>
      <c r="J13" s="2">
        <v>8</v>
      </c>
      <c r="K13" s="2">
        <v>2</v>
      </c>
      <c r="L13" s="2">
        <f t="shared" si="1"/>
        <v>23904</v>
      </c>
      <c r="M13" s="2">
        <f t="shared" si="2"/>
        <v>4306</v>
      </c>
      <c r="N13" s="2">
        <f t="shared" si="3"/>
        <v>28210</v>
      </c>
      <c r="O13" s="2">
        <f t="shared" si="4"/>
        <v>10.125955253400146</v>
      </c>
      <c r="P13" s="2">
        <f t="shared" si="5"/>
        <v>0.12595525340014646</v>
      </c>
    </row>
    <row r="14" spans="1:16" ht="15" thickBot="1" x14ac:dyDescent="0.35">
      <c r="A14" s="10">
        <v>7</v>
      </c>
      <c r="B14" s="11">
        <v>365</v>
      </c>
      <c r="C14" s="11">
        <v>350</v>
      </c>
      <c r="D14" s="11">
        <v>715</v>
      </c>
      <c r="G14" s="3">
        <v>8</v>
      </c>
      <c r="H14" s="2">
        <f t="shared" si="0"/>
        <v>2813</v>
      </c>
      <c r="I14" s="2">
        <f t="shared" si="6"/>
        <v>2088</v>
      </c>
      <c r="J14" s="2">
        <v>9</v>
      </c>
      <c r="K14" s="2">
        <v>1</v>
      </c>
      <c r="L14" s="2">
        <f t="shared" si="1"/>
        <v>25317</v>
      </c>
      <c r="M14" s="2">
        <f t="shared" si="2"/>
        <v>2088</v>
      </c>
      <c r="N14" s="2">
        <f t="shared" si="3"/>
        <v>27405</v>
      </c>
      <c r="O14" s="2">
        <f t="shared" si="4"/>
        <v>9.8370011953006369</v>
      </c>
      <c r="P14" s="2">
        <f t="shared" si="5"/>
        <v>0.16299880469936312</v>
      </c>
    </row>
    <row r="15" spans="1:16" ht="15" thickBot="1" x14ac:dyDescent="0.35">
      <c r="A15" s="10">
        <v>8</v>
      </c>
      <c r="B15" s="11">
        <v>388</v>
      </c>
      <c r="C15" s="11">
        <v>346</v>
      </c>
      <c r="D15" s="11">
        <v>734</v>
      </c>
      <c r="G15" s="2">
        <v>9</v>
      </c>
      <c r="H15" s="2">
        <f>+D26+D36+D46+D56+D66+D76+D86</f>
        <v>2743</v>
      </c>
      <c r="I15" s="2">
        <f t="shared" si="6"/>
        <v>2095</v>
      </c>
      <c r="J15" s="2">
        <v>10</v>
      </c>
      <c r="K15" s="2">
        <v>0</v>
      </c>
      <c r="L15" s="2">
        <f>+H15*J15</f>
        <v>27430</v>
      </c>
      <c r="M15" s="2">
        <f>+I15*K15</f>
        <v>0</v>
      </c>
      <c r="N15" s="2">
        <f t="shared" si="3"/>
        <v>27430</v>
      </c>
      <c r="O15" s="2">
        <f t="shared" si="4"/>
        <v>9.8459749238130438</v>
      </c>
      <c r="P15" s="2">
        <f t="shared" si="5"/>
        <v>0.15402507618695616</v>
      </c>
    </row>
    <row r="16" spans="1:16" ht="15" thickBot="1" x14ac:dyDescent="0.35">
      <c r="A16" s="10">
        <v>9</v>
      </c>
      <c r="B16" s="11">
        <v>375</v>
      </c>
      <c r="C16" s="11">
        <v>356</v>
      </c>
      <c r="D16" s="11">
        <v>731</v>
      </c>
      <c r="G16" s="3"/>
      <c r="H16" s="2"/>
      <c r="I16" s="2"/>
      <c r="J16" s="2"/>
      <c r="K16" s="2"/>
      <c r="L16" s="2"/>
      <c r="M16" s="2"/>
      <c r="N16" s="2">
        <f>+SUM(N6:N15)</f>
        <v>278591</v>
      </c>
      <c r="O16" s="2">
        <f t="shared" si="4"/>
        <v>100</v>
      </c>
      <c r="P16" s="2">
        <f>+SUM(P6:P15)</f>
        <v>2.1582893919760533</v>
      </c>
    </row>
    <row r="17" spans="1:16" ht="15" thickBot="1" x14ac:dyDescent="0.35">
      <c r="A17" s="10">
        <v>10</v>
      </c>
      <c r="B17" s="11">
        <v>439</v>
      </c>
      <c r="C17" s="11">
        <v>359</v>
      </c>
      <c r="D17" s="11">
        <v>798</v>
      </c>
      <c r="G17" s="1"/>
      <c r="P17" s="2">
        <f>+P16/2</f>
        <v>1.0791446959880266</v>
      </c>
    </row>
    <row r="18" spans="1:16" ht="15" thickBot="1" x14ac:dyDescent="0.35">
      <c r="A18" s="10">
        <v>11</v>
      </c>
      <c r="B18" s="11">
        <v>380</v>
      </c>
      <c r="C18" s="11">
        <v>425</v>
      </c>
      <c r="D18" s="11">
        <v>805</v>
      </c>
    </row>
    <row r="19" spans="1:16" ht="15" thickBot="1" x14ac:dyDescent="0.35">
      <c r="A19" s="10">
        <v>12</v>
      </c>
      <c r="B19" s="11">
        <v>368</v>
      </c>
      <c r="C19" s="11">
        <v>437</v>
      </c>
      <c r="D19" s="11">
        <v>805</v>
      </c>
      <c r="G19" s="1"/>
    </row>
    <row r="20" spans="1:16" ht="15" thickBot="1" x14ac:dyDescent="0.35">
      <c r="A20" s="10">
        <v>13</v>
      </c>
      <c r="B20" s="11">
        <v>401</v>
      </c>
      <c r="C20" s="11">
        <v>356</v>
      </c>
      <c r="D20" s="11">
        <v>757</v>
      </c>
      <c r="G20" s="1"/>
    </row>
    <row r="21" spans="1:16" ht="15" thickBot="1" x14ac:dyDescent="0.35">
      <c r="A21" s="10">
        <v>14</v>
      </c>
      <c r="B21" s="11">
        <v>422</v>
      </c>
      <c r="C21" s="11">
        <v>395</v>
      </c>
      <c r="D21" s="11">
        <v>817</v>
      </c>
    </row>
    <row r="22" spans="1:16" ht="15" thickBot="1" x14ac:dyDescent="0.35">
      <c r="A22" s="10">
        <v>15</v>
      </c>
      <c r="B22" s="11">
        <v>415</v>
      </c>
      <c r="C22" s="11">
        <v>401</v>
      </c>
      <c r="D22" s="11">
        <v>816</v>
      </c>
      <c r="G22" s="1"/>
    </row>
    <row r="23" spans="1:16" ht="15" thickBot="1" x14ac:dyDescent="0.35">
      <c r="A23" s="10">
        <v>16</v>
      </c>
      <c r="B23" s="11">
        <v>422</v>
      </c>
      <c r="C23" s="11">
        <v>370</v>
      </c>
      <c r="D23" s="11">
        <v>792</v>
      </c>
      <c r="G23" s="1"/>
    </row>
    <row r="24" spans="1:16" ht="15" thickBot="1" x14ac:dyDescent="0.35">
      <c r="A24" s="10">
        <v>17</v>
      </c>
      <c r="B24" s="11">
        <v>433</v>
      </c>
      <c r="C24" s="11">
        <v>402</v>
      </c>
      <c r="D24" s="11">
        <v>835</v>
      </c>
    </row>
    <row r="25" spans="1:16" ht="15" thickBot="1" x14ac:dyDescent="0.35">
      <c r="A25" s="10">
        <v>18</v>
      </c>
      <c r="B25" s="11">
        <v>361</v>
      </c>
      <c r="C25" s="11">
        <v>364</v>
      </c>
      <c r="D25" s="11">
        <v>725</v>
      </c>
      <c r="G25" s="1"/>
    </row>
    <row r="26" spans="1:16" ht="15" thickBot="1" x14ac:dyDescent="0.35">
      <c r="A26" s="10">
        <v>19</v>
      </c>
      <c r="B26" s="11">
        <v>318</v>
      </c>
      <c r="C26" s="11">
        <v>330</v>
      </c>
      <c r="D26" s="11">
        <v>648</v>
      </c>
      <c r="G26" s="1"/>
    </row>
    <row r="27" spans="1:16" ht="15" thickBot="1" x14ac:dyDescent="0.35">
      <c r="A27" s="10">
        <v>20</v>
      </c>
      <c r="B27" s="11">
        <v>331</v>
      </c>
      <c r="C27" s="11">
        <v>327</v>
      </c>
      <c r="D27" s="11">
        <v>658</v>
      </c>
    </row>
    <row r="28" spans="1:16" ht="15" thickBot="1" x14ac:dyDescent="0.35">
      <c r="A28" s="10">
        <v>21</v>
      </c>
      <c r="B28" s="11">
        <v>353</v>
      </c>
      <c r="C28" s="11">
        <v>374</v>
      </c>
      <c r="D28" s="11">
        <v>727</v>
      </c>
      <c r="G28" s="1"/>
    </row>
    <row r="29" spans="1:16" ht="15" thickBot="1" x14ac:dyDescent="0.35">
      <c r="A29" s="10">
        <v>22</v>
      </c>
      <c r="B29" s="11">
        <v>370</v>
      </c>
      <c r="C29" s="11">
        <v>378</v>
      </c>
      <c r="D29" s="11">
        <v>748</v>
      </c>
      <c r="G29" s="1"/>
    </row>
    <row r="30" spans="1:16" ht="15" thickBot="1" x14ac:dyDescent="0.35">
      <c r="A30" s="10">
        <v>23</v>
      </c>
      <c r="B30" s="11">
        <v>351</v>
      </c>
      <c r="C30" s="11">
        <v>340</v>
      </c>
      <c r="D30" s="11">
        <v>691</v>
      </c>
    </row>
    <row r="31" spans="1:16" ht="15" thickBot="1" x14ac:dyDescent="0.35">
      <c r="A31" s="10">
        <v>24</v>
      </c>
      <c r="B31" s="11">
        <v>315</v>
      </c>
      <c r="C31" s="11">
        <v>319</v>
      </c>
      <c r="D31" s="11">
        <v>634</v>
      </c>
      <c r="G31" s="1"/>
    </row>
    <row r="32" spans="1:16" ht="15" thickBot="1" x14ac:dyDescent="0.35">
      <c r="A32" s="10">
        <v>25</v>
      </c>
      <c r="B32" s="11">
        <v>327</v>
      </c>
      <c r="C32" s="11">
        <v>375</v>
      </c>
      <c r="D32" s="11">
        <v>702</v>
      </c>
      <c r="G32" s="1"/>
    </row>
    <row r="33" spans="1:7" ht="15" thickBot="1" x14ac:dyDescent="0.35">
      <c r="A33" s="10">
        <v>26</v>
      </c>
      <c r="B33" s="11">
        <v>351</v>
      </c>
      <c r="C33" s="11">
        <v>382</v>
      </c>
      <c r="D33" s="11">
        <v>733</v>
      </c>
    </row>
    <row r="34" spans="1:7" ht="15" thickBot="1" x14ac:dyDescent="0.35">
      <c r="A34" s="10">
        <v>27</v>
      </c>
      <c r="B34" s="11">
        <v>270</v>
      </c>
      <c r="C34" s="11">
        <v>342</v>
      </c>
      <c r="D34" s="11">
        <v>612</v>
      </c>
      <c r="G34" s="1"/>
    </row>
    <row r="35" spans="1:7" ht="15" thickBot="1" x14ac:dyDescent="0.35">
      <c r="A35" s="10">
        <v>28</v>
      </c>
      <c r="B35" s="11">
        <v>318</v>
      </c>
      <c r="C35" s="11">
        <v>351</v>
      </c>
      <c r="D35" s="11">
        <v>669</v>
      </c>
      <c r="G35" s="1"/>
    </row>
    <row r="36" spans="1:7" ht="15" thickBot="1" x14ac:dyDescent="0.35">
      <c r="A36" s="10">
        <v>29</v>
      </c>
      <c r="B36" s="11">
        <v>295</v>
      </c>
      <c r="C36" s="11">
        <v>354</v>
      </c>
      <c r="D36" s="11">
        <v>649</v>
      </c>
    </row>
    <row r="37" spans="1:7" ht="15" thickBot="1" x14ac:dyDescent="0.35">
      <c r="A37" s="10">
        <v>30</v>
      </c>
      <c r="B37" s="11">
        <v>331</v>
      </c>
      <c r="C37" s="11">
        <v>287</v>
      </c>
      <c r="D37" s="11">
        <v>618</v>
      </c>
      <c r="G37" s="1"/>
    </row>
    <row r="38" spans="1:7" ht="15" thickBot="1" x14ac:dyDescent="0.35">
      <c r="A38" s="10">
        <v>31</v>
      </c>
      <c r="B38" s="11">
        <v>249</v>
      </c>
      <c r="C38" s="11">
        <v>318</v>
      </c>
      <c r="D38" s="11">
        <v>567</v>
      </c>
      <c r="G38" s="1"/>
    </row>
    <row r="39" spans="1:7" ht="15" thickBot="1" x14ac:dyDescent="0.35">
      <c r="A39" s="10">
        <v>32</v>
      </c>
      <c r="B39" s="11">
        <v>285</v>
      </c>
      <c r="C39" s="11">
        <v>306</v>
      </c>
      <c r="D39" s="11">
        <v>591</v>
      </c>
    </row>
    <row r="40" spans="1:7" ht="15" thickBot="1" x14ac:dyDescent="0.35">
      <c r="A40" s="10">
        <v>33</v>
      </c>
      <c r="B40" s="11">
        <v>275</v>
      </c>
      <c r="C40" s="11">
        <v>271</v>
      </c>
      <c r="D40" s="11">
        <v>546</v>
      </c>
      <c r="G40" s="1"/>
    </row>
    <row r="41" spans="1:7" ht="15" thickBot="1" x14ac:dyDescent="0.35">
      <c r="A41" s="10">
        <v>34</v>
      </c>
      <c r="B41" s="11">
        <v>258</v>
      </c>
      <c r="C41" s="11">
        <v>265</v>
      </c>
      <c r="D41" s="11">
        <v>523</v>
      </c>
      <c r="G41" s="1"/>
    </row>
    <row r="42" spans="1:7" ht="15" thickBot="1" x14ac:dyDescent="0.35">
      <c r="A42" s="10">
        <v>35</v>
      </c>
      <c r="B42" s="11">
        <v>261</v>
      </c>
      <c r="C42" s="11">
        <v>302</v>
      </c>
      <c r="D42" s="11">
        <v>563</v>
      </c>
    </row>
    <row r="43" spans="1:7" ht="15" thickBot="1" x14ac:dyDescent="0.35">
      <c r="A43" s="10">
        <v>36</v>
      </c>
      <c r="B43" s="11">
        <v>241</v>
      </c>
      <c r="C43" s="11">
        <v>260</v>
      </c>
      <c r="D43" s="11">
        <v>501</v>
      </c>
      <c r="G43" s="1"/>
    </row>
    <row r="44" spans="1:7" ht="15" thickBot="1" x14ac:dyDescent="0.35">
      <c r="A44" s="10">
        <v>37</v>
      </c>
      <c r="B44" s="11">
        <v>247</v>
      </c>
      <c r="C44" s="11">
        <v>265</v>
      </c>
      <c r="D44" s="11">
        <v>512</v>
      </c>
      <c r="G44" s="1"/>
    </row>
    <row r="45" spans="1:7" ht="15" thickBot="1" x14ac:dyDescent="0.35">
      <c r="A45" s="10">
        <v>38</v>
      </c>
      <c r="B45" s="11">
        <v>222</v>
      </c>
      <c r="C45" s="11">
        <v>238</v>
      </c>
      <c r="D45" s="11">
        <v>460</v>
      </c>
    </row>
    <row r="46" spans="1:7" ht="15" thickBot="1" x14ac:dyDescent="0.35">
      <c r="A46" s="10">
        <v>39</v>
      </c>
      <c r="B46" s="11">
        <v>261</v>
      </c>
      <c r="C46" s="11">
        <v>282</v>
      </c>
      <c r="D46" s="11">
        <v>543</v>
      </c>
      <c r="G46" s="1"/>
    </row>
    <row r="47" spans="1:7" ht="15" thickBot="1" x14ac:dyDescent="0.35">
      <c r="A47" s="10">
        <v>40</v>
      </c>
      <c r="B47" s="11">
        <v>271</v>
      </c>
      <c r="C47" s="11">
        <v>260</v>
      </c>
      <c r="D47" s="11">
        <v>531</v>
      </c>
      <c r="G47" s="1"/>
    </row>
    <row r="48" spans="1:7" ht="15" thickBot="1" x14ac:dyDescent="0.35">
      <c r="A48" s="10">
        <v>41</v>
      </c>
      <c r="B48" s="11">
        <v>252</v>
      </c>
      <c r="C48" s="11">
        <v>255</v>
      </c>
      <c r="D48" s="11">
        <v>507</v>
      </c>
    </row>
    <row r="49" spans="1:7" ht="15" thickBot="1" x14ac:dyDescent="0.35">
      <c r="A49" s="10">
        <v>42</v>
      </c>
      <c r="B49" s="11">
        <v>239</v>
      </c>
      <c r="C49" s="11">
        <v>249</v>
      </c>
      <c r="D49" s="11">
        <v>488</v>
      </c>
      <c r="G49" s="1"/>
    </row>
    <row r="50" spans="1:7" ht="15" thickBot="1" x14ac:dyDescent="0.35">
      <c r="A50" s="10">
        <v>43</v>
      </c>
      <c r="B50" s="11">
        <v>293</v>
      </c>
      <c r="C50" s="11">
        <v>243</v>
      </c>
      <c r="D50" s="11">
        <v>536</v>
      </c>
      <c r="G50" s="1"/>
    </row>
    <row r="51" spans="1:7" ht="15" thickBot="1" x14ac:dyDescent="0.35">
      <c r="A51" s="10">
        <v>44</v>
      </c>
      <c r="B51" s="11">
        <v>233</v>
      </c>
      <c r="C51" s="11">
        <v>227</v>
      </c>
      <c r="D51" s="11">
        <v>460</v>
      </c>
    </row>
    <row r="52" spans="1:7" ht="15" thickBot="1" x14ac:dyDescent="0.35">
      <c r="A52" s="10">
        <v>45</v>
      </c>
      <c r="B52" s="11">
        <v>215</v>
      </c>
      <c r="C52" s="11">
        <v>237</v>
      </c>
      <c r="D52" s="11">
        <v>452</v>
      </c>
      <c r="G52" s="1"/>
    </row>
    <row r="53" spans="1:7" ht="15" thickBot="1" x14ac:dyDescent="0.35">
      <c r="A53" s="10">
        <v>46</v>
      </c>
      <c r="B53" s="11">
        <v>223</v>
      </c>
      <c r="C53" s="11">
        <v>223</v>
      </c>
      <c r="D53" s="11">
        <v>446</v>
      </c>
      <c r="G53" s="1"/>
    </row>
    <row r="54" spans="1:7" ht="15" thickBot="1" x14ac:dyDescent="0.35">
      <c r="A54" s="10">
        <v>47</v>
      </c>
      <c r="B54" s="11">
        <v>239</v>
      </c>
      <c r="C54" s="11">
        <v>230</v>
      </c>
      <c r="D54" s="11">
        <v>469</v>
      </c>
    </row>
    <row r="55" spans="1:7" ht="15" thickBot="1" x14ac:dyDescent="0.35">
      <c r="A55" s="10">
        <v>48</v>
      </c>
      <c r="B55" s="11">
        <v>211</v>
      </c>
      <c r="C55" s="11">
        <v>196</v>
      </c>
      <c r="D55" s="11">
        <v>407</v>
      </c>
      <c r="G55" s="1"/>
    </row>
    <row r="56" spans="1:7" ht="15" thickBot="1" x14ac:dyDescent="0.35">
      <c r="A56" s="10">
        <v>49</v>
      </c>
      <c r="B56" s="11">
        <v>217</v>
      </c>
      <c r="C56" s="11">
        <v>204</v>
      </c>
      <c r="D56" s="11">
        <v>421</v>
      </c>
      <c r="G56" s="1"/>
    </row>
    <row r="57" spans="1:7" ht="15" thickBot="1" x14ac:dyDescent="0.35">
      <c r="A57" s="10">
        <v>50</v>
      </c>
      <c r="B57" s="11">
        <v>252</v>
      </c>
      <c r="C57" s="11">
        <v>244</v>
      </c>
      <c r="D57" s="11">
        <v>496</v>
      </c>
    </row>
    <row r="58" spans="1:7" ht="15" thickBot="1" x14ac:dyDescent="0.35">
      <c r="A58" s="10">
        <v>51</v>
      </c>
      <c r="B58" s="11">
        <v>195</v>
      </c>
      <c r="C58" s="11">
        <v>192</v>
      </c>
      <c r="D58" s="11">
        <v>387</v>
      </c>
      <c r="G58" s="1"/>
    </row>
    <row r="59" spans="1:7" ht="15" thickBot="1" x14ac:dyDescent="0.35">
      <c r="A59" s="10">
        <v>52</v>
      </c>
      <c r="B59" s="11">
        <v>209</v>
      </c>
      <c r="C59" s="11">
        <v>209</v>
      </c>
      <c r="D59" s="11">
        <v>418</v>
      </c>
      <c r="G59" s="1"/>
    </row>
    <row r="60" spans="1:7" ht="15" thickBot="1" x14ac:dyDescent="0.35">
      <c r="A60" s="10">
        <v>53</v>
      </c>
      <c r="B60" s="11">
        <v>214</v>
      </c>
      <c r="C60" s="11">
        <v>180</v>
      </c>
      <c r="D60" s="11">
        <v>394</v>
      </c>
    </row>
    <row r="61" spans="1:7" ht="15" thickBot="1" x14ac:dyDescent="0.35">
      <c r="A61" s="10">
        <v>54</v>
      </c>
      <c r="B61" s="11">
        <v>200</v>
      </c>
      <c r="C61" s="11">
        <v>160</v>
      </c>
      <c r="D61" s="11">
        <v>360</v>
      </c>
      <c r="G61" s="1"/>
    </row>
    <row r="62" spans="1:7" ht="15" thickBot="1" x14ac:dyDescent="0.35">
      <c r="A62" s="10">
        <v>55</v>
      </c>
      <c r="B62" s="11">
        <v>175</v>
      </c>
      <c r="C62" s="11">
        <v>178</v>
      </c>
      <c r="D62" s="11">
        <v>353</v>
      </c>
      <c r="G62" s="1"/>
    </row>
    <row r="63" spans="1:7" ht="15" thickBot="1" x14ac:dyDescent="0.35">
      <c r="A63" s="10">
        <v>56</v>
      </c>
      <c r="B63" s="11">
        <v>180</v>
      </c>
      <c r="C63" s="11">
        <v>160</v>
      </c>
      <c r="D63" s="11">
        <v>340</v>
      </c>
    </row>
    <row r="64" spans="1:7" ht="15" thickBot="1" x14ac:dyDescent="0.35">
      <c r="A64" s="10">
        <v>57</v>
      </c>
      <c r="B64" s="11">
        <v>139</v>
      </c>
      <c r="C64" s="11">
        <v>169</v>
      </c>
      <c r="D64" s="11">
        <v>308</v>
      </c>
      <c r="G64" s="1"/>
    </row>
    <row r="65" spans="1:7" ht="15" thickBot="1" x14ac:dyDescent="0.35">
      <c r="A65" s="10">
        <v>58</v>
      </c>
      <c r="B65" s="11">
        <v>141</v>
      </c>
      <c r="C65" s="11">
        <v>147</v>
      </c>
      <c r="D65" s="11">
        <v>288</v>
      </c>
      <c r="G65" s="1"/>
    </row>
    <row r="66" spans="1:7" ht="15" thickBot="1" x14ac:dyDescent="0.35">
      <c r="A66" s="10">
        <v>59</v>
      </c>
      <c r="B66" s="11">
        <v>133</v>
      </c>
      <c r="C66" s="11">
        <v>124</v>
      </c>
      <c r="D66" s="11">
        <v>257</v>
      </c>
    </row>
    <row r="67" spans="1:7" ht="15" thickBot="1" x14ac:dyDescent="0.35">
      <c r="A67" s="10">
        <v>60</v>
      </c>
      <c r="B67" s="11">
        <v>140</v>
      </c>
      <c r="C67" s="11">
        <v>120</v>
      </c>
      <c r="D67" s="11">
        <v>260</v>
      </c>
      <c r="G67" s="1"/>
    </row>
    <row r="68" spans="1:7" ht="15" thickBot="1" x14ac:dyDescent="0.35">
      <c r="A68" s="10">
        <v>61</v>
      </c>
      <c r="B68" s="11">
        <v>118</v>
      </c>
      <c r="C68" s="11">
        <v>102</v>
      </c>
      <c r="D68" s="11">
        <v>220</v>
      </c>
      <c r="G68" s="1"/>
    </row>
    <row r="69" spans="1:7" ht="15" thickBot="1" x14ac:dyDescent="0.35">
      <c r="A69" s="10">
        <v>62</v>
      </c>
      <c r="B69" s="11">
        <v>109</v>
      </c>
      <c r="C69" s="11">
        <v>90</v>
      </c>
      <c r="D69" s="11">
        <v>199</v>
      </c>
    </row>
    <row r="70" spans="1:7" ht="15" thickBot="1" x14ac:dyDescent="0.35">
      <c r="A70" s="10">
        <v>63</v>
      </c>
      <c r="B70" s="11">
        <v>152</v>
      </c>
      <c r="C70" s="11">
        <v>102</v>
      </c>
      <c r="D70" s="11">
        <v>254</v>
      </c>
      <c r="G70" s="1"/>
    </row>
    <row r="71" spans="1:7" ht="15" thickBot="1" x14ac:dyDescent="0.35">
      <c r="A71" s="10">
        <v>64</v>
      </c>
      <c r="B71" s="11">
        <v>106</v>
      </c>
      <c r="C71" s="11">
        <v>71</v>
      </c>
      <c r="D71" s="11">
        <v>177</v>
      </c>
      <c r="G71" s="1"/>
    </row>
    <row r="72" spans="1:7" ht="15" thickBot="1" x14ac:dyDescent="0.35">
      <c r="A72" s="10">
        <v>65</v>
      </c>
      <c r="B72" s="11">
        <v>120</v>
      </c>
      <c r="C72" s="11">
        <v>102</v>
      </c>
      <c r="D72" s="11">
        <v>222</v>
      </c>
    </row>
    <row r="73" spans="1:7" ht="15" thickBot="1" x14ac:dyDescent="0.35">
      <c r="A73" s="10">
        <v>66</v>
      </c>
      <c r="B73" s="11">
        <v>113</v>
      </c>
      <c r="C73" s="11">
        <v>62</v>
      </c>
      <c r="D73" s="11">
        <v>175</v>
      </c>
      <c r="G73" s="1"/>
    </row>
    <row r="74" spans="1:7" ht="15" thickBot="1" x14ac:dyDescent="0.35">
      <c r="A74" s="10">
        <v>67</v>
      </c>
      <c r="B74" s="11">
        <v>84</v>
      </c>
      <c r="C74" s="11">
        <v>87</v>
      </c>
      <c r="D74" s="11">
        <v>171</v>
      </c>
      <c r="G74" s="1"/>
    </row>
    <row r="75" spans="1:7" ht="15" thickBot="1" x14ac:dyDescent="0.35">
      <c r="A75" s="10">
        <v>68</v>
      </c>
      <c r="B75" s="11">
        <v>78</v>
      </c>
      <c r="C75" s="11">
        <v>79</v>
      </c>
      <c r="D75" s="11">
        <v>157</v>
      </c>
    </row>
    <row r="76" spans="1:7" ht="15" thickBot="1" x14ac:dyDescent="0.35">
      <c r="A76" s="10">
        <v>69</v>
      </c>
      <c r="B76" s="11">
        <v>71</v>
      </c>
      <c r="C76" s="11">
        <v>73</v>
      </c>
      <c r="D76" s="11">
        <v>144</v>
      </c>
      <c r="G76" s="1"/>
    </row>
    <row r="77" spans="1:7" ht="15" thickBot="1" x14ac:dyDescent="0.35">
      <c r="A77" s="10">
        <v>70</v>
      </c>
      <c r="B77" s="11">
        <v>88</v>
      </c>
      <c r="C77" s="11">
        <v>68</v>
      </c>
      <c r="D77" s="11">
        <v>156</v>
      </c>
      <c r="G77" s="1"/>
    </row>
    <row r="78" spans="1:7" ht="15" thickBot="1" x14ac:dyDescent="0.35">
      <c r="A78" s="10">
        <v>71</v>
      </c>
      <c r="B78" s="11">
        <v>55</v>
      </c>
      <c r="C78" s="11">
        <v>57</v>
      </c>
      <c r="D78" s="11">
        <v>112</v>
      </c>
    </row>
    <row r="79" spans="1:7" ht="15" thickBot="1" x14ac:dyDescent="0.35">
      <c r="A79" s="10">
        <v>72</v>
      </c>
      <c r="B79" s="11">
        <v>70</v>
      </c>
      <c r="C79" s="11">
        <v>55</v>
      </c>
      <c r="D79" s="11">
        <v>125</v>
      </c>
      <c r="G79" s="1"/>
    </row>
    <row r="80" spans="1:7" ht="15" thickBot="1" x14ac:dyDescent="0.35">
      <c r="A80" s="10">
        <v>73</v>
      </c>
      <c r="B80" s="11">
        <v>79</v>
      </c>
      <c r="C80" s="11">
        <v>53</v>
      </c>
      <c r="D80" s="11">
        <v>132</v>
      </c>
      <c r="G80" s="1"/>
    </row>
    <row r="81" spans="1:7" ht="15" thickBot="1" x14ac:dyDescent="0.35">
      <c r="A81" s="10">
        <v>74</v>
      </c>
      <c r="B81" s="11">
        <v>72</v>
      </c>
      <c r="C81" s="11">
        <v>44</v>
      </c>
      <c r="D81" s="11">
        <v>116</v>
      </c>
    </row>
    <row r="82" spans="1:7" ht="15" thickBot="1" x14ac:dyDescent="0.35">
      <c r="A82" s="10">
        <v>75</v>
      </c>
      <c r="B82" s="11">
        <v>47</v>
      </c>
      <c r="C82" s="11">
        <v>40</v>
      </c>
      <c r="D82" s="11">
        <v>87</v>
      </c>
      <c r="G82" s="1"/>
    </row>
    <row r="83" spans="1:7" ht="15" thickBot="1" x14ac:dyDescent="0.35">
      <c r="A83" s="10">
        <v>76</v>
      </c>
      <c r="B83" s="11">
        <v>52</v>
      </c>
      <c r="C83" s="11">
        <v>60</v>
      </c>
      <c r="D83" s="11">
        <v>112</v>
      </c>
      <c r="G83" s="1"/>
    </row>
    <row r="84" spans="1:7" ht="15" thickBot="1" x14ac:dyDescent="0.35">
      <c r="A84" s="10">
        <v>77</v>
      </c>
      <c r="B84" s="11">
        <v>38</v>
      </c>
      <c r="C84" s="11">
        <v>43</v>
      </c>
      <c r="D84" s="11">
        <v>81</v>
      </c>
    </row>
    <row r="85" spans="1:7" ht="15" thickBot="1" x14ac:dyDescent="0.35">
      <c r="A85" s="10">
        <v>78</v>
      </c>
      <c r="B85" s="11">
        <v>60</v>
      </c>
      <c r="C85" s="11">
        <v>47</v>
      </c>
      <c r="D85" s="11">
        <v>107</v>
      </c>
      <c r="G85" s="1"/>
    </row>
    <row r="86" spans="1:7" ht="15" thickBot="1" x14ac:dyDescent="0.35">
      <c r="A86" s="10">
        <v>79</v>
      </c>
      <c r="B86" s="11">
        <v>45</v>
      </c>
      <c r="C86" s="11">
        <v>36</v>
      </c>
      <c r="D86" s="11">
        <v>81</v>
      </c>
      <c r="G86" s="1"/>
    </row>
    <row r="87" spans="1:7" ht="15" thickBot="1" x14ac:dyDescent="0.35">
      <c r="A87" s="10">
        <v>80</v>
      </c>
      <c r="B87" s="11">
        <v>43</v>
      </c>
      <c r="C87" s="11">
        <v>33</v>
      </c>
      <c r="D87" s="11">
        <v>76</v>
      </c>
    </row>
    <row r="88" spans="1:7" ht="15" thickBot="1" x14ac:dyDescent="0.35">
      <c r="A88" s="10">
        <v>81</v>
      </c>
      <c r="B88" s="11">
        <v>42</v>
      </c>
      <c r="C88" s="11">
        <v>17</v>
      </c>
      <c r="D88" s="11">
        <v>59</v>
      </c>
      <c r="G88" s="1"/>
    </row>
    <row r="89" spans="1:7" ht="15" thickBot="1" x14ac:dyDescent="0.35">
      <c r="A89" s="10">
        <v>82</v>
      </c>
      <c r="B89" s="11">
        <v>43</v>
      </c>
      <c r="C89" s="11">
        <v>22</v>
      </c>
      <c r="D89" s="11">
        <v>65</v>
      </c>
      <c r="G89" s="1"/>
    </row>
    <row r="90" spans="1:7" ht="15" thickBot="1" x14ac:dyDescent="0.35">
      <c r="A90" s="10">
        <v>83</v>
      </c>
      <c r="B90" s="11">
        <v>39</v>
      </c>
      <c r="C90" s="11">
        <v>22</v>
      </c>
      <c r="D90" s="11">
        <v>61</v>
      </c>
    </row>
    <row r="91" spans="1:7" ht="15" thickBot="1" x14ac:dyDescent="0.35">
      <c r="A91" s="10">
        <v>84</v>
      </c>
      <c r="B91" s="11">
        <v>34</v>
      </c>
      <c r="C91" s="11">
        <v>19</v>
      </c>
      <c r="D91" s="11">
        <v>53</v>
      </c>
      <c r="G91" s="1"/>
    </row>
    <row r="92" spans="1:7" ht="15" thickBot="1" x14ac:dyDescent="0.35">
      <c r="A92" s="10">
        <v>85</v>
      </c>
      <c r="B92" s="11">
        <v>37</v>
      </c>
      <c r="C92" s="11">
        <v>16</v>
      </c>
      <c r="D92" s="11">
        <v>53</v>
      </c>
      <c r="G92" s="1"/>
    </row>
    <row r="93" spans="1:7" ht="15" thickBot="1" x14ac:dyDescent="0.35">
      <c r="A93" s="10">
        <v>86</v>
      </c>
      <c r="B93" s="11">
        <v>15</v>
      </c>
      <c r="C93" s="11">
        <v>12</v>
      </c>
      <c r="D93" s="11">
        <v>27</v>
      </c>
    </row>
    <row r="94" spans="1:7" ht="15" thickBot="1" x14ac:dyDescent="0.35">
      <c r="A94" s="10">
        <v>87</v>
      </c>
      <c r="B94" s="11">
        <v>26</v>
      </c>
      <c r="C94" s="11">
        <v>23</v>
      </c>
      <c r="D94" s="11">
        <v>49</v>
      </c>
      <c r="G94" s="1"/>
    </row>
    <row r="95" spans="1:7" ht="15" thickBot="1" x14ac:dyDescent="0.35">
      <c r="A95" s="10">
        <v>88</v>
      </c>
      <c r="B95" s="11">
        <v>15</v>
      </c>
      <c r="C95" s="11">
        <v>8</v>
      </c>
      <c r="D95" s="11">
        <v>23</v>
      </c>
      <c r="G95" s="1"/>
    </row>
    <row r="96" spans="1:7" ht="15" thickBot="1" x14ac:dyDescent="0.35">
      <c r="A96" s="10">
        <v>89</v>
      </c>
      <c r="B96" s="11">
        <v>9</v>
      </c>
      <c r="C96" s="11">
        <v>3</v>
      </c>
      <c r="D96" s="11">
        <v>12</v>
      </c>
    </row>
    <row r="97" spans="1:7" ht="15" thickBot="1" x14ac:dyDescent="0.35">
      <c r="A97" s="10">
        <v>90</v>
      </c>
      <c r="B97" s="11">
        <v>9</v>
      </c>
      <c r="C97" s="11">
        <v>14</v>
      </c>
      <c r="D97" s="11">
        <v>23</v>
      </c>
      <c r="G97" s="1"/>
    </row>
    <row r="98" spans="1:7" ht="15" thickBot="1" x14ac:dyDescent="0.35">
      <c r="A98" s="10">
        <v>91</v>
      </c>
      <c r="B98" s="11">
        <v>8</v>
      </c>
      <c r="C98" s="11">
        <v>8</v>
      </c>
      <c r="D98" s="11">
        <v>16</v>
      </c>
      <c r="G98" s="1"/>
    </row>
    <row r="99" spans="1:7" ht="15" thickBot="1" x14ac:dyDescent="0.35">
      <c r="A99" s="10">
        <v>92</v>
      </c>
      <c r="B99" s="11">
        <v>4</v>
      </c>
      <c r="C99" s="11">
        <v>2</v>
      </c>
      <c r="D99" s="11">
        <v>6</v>
      </c>
    </row>
    <row r="100" spans="1:7" ht="15" thickBot="1" x14ac:dyDescent="0.35">
      <c r="A100" s="10">
        <v>93</v>
      </c>
      <c r="B100" s="11">
        <v>7</v>
      </c>
      <c r="C100" s="11">
        <v>0</v>
      </c>
      <c r="D100" s="11">
        <v>7</v>
      </c>
      <c r="G100" s="1"/>
    </row>
    <row r="101" spans="1:7" ht="15" thickBot="1" x14ac:dyDescent="0.35">
      <c r="A101" s="10">
        <v>94</v>
      </c>
      <c r="B101" s="11">
        <v>3</v>
      </c>
      <c r="C101" s="11">
        <v>6</v>
      </c>
      <c r="D101" s="11">
        <v>9</v>
      </c>
      <c r="G101" s="1"/>
    </row>
    <row r="102" spans="1:7" ht="15" thickBot="1" x14ac:dyDescent="0.35">
      <c r="A102" s="10">
        <v>95</v>
      </c>
      <c r="B102" s="11">
        <v>2</v>
      </c>
      <c r="C102" s="11">
        <v>9</v>
      </c>
      <c r="D102" s="11">
        <v>11</v>
      </c>
    </row>
    <row r="103" spans="1:7" ht="15" thickBot="1" x14ac:dyDescent="0.35">
      <c r="A103" s="10">
        <v>96</v>
      </c>
      <c r="B103" s="11">
        <v>2</v>
      </c>
      <c r="C103" s="11">
        <v>5</v>
      </c>
      <c r="D103" s="11">
        <v>7</v>
      </c>
      <c r="G103" s="1"/>
    </row>
    <row r="104" spans="1:7" ht="15" thickBot="1" x14ac:dyDescent="0.35">
      <c r="A104" s="10">
        <v>97</v>
      </c>
      <c r="B104" s="11">
        <v>3</v>
      </c>
      <c r="C104" s="11">
        <v>3</v>
      </c>
      <c r="D104" s="11">
        <v>6</v>
      </c>
      <c r="G104" s="1"/>
    </row>
    <row r="105" spans="1:7" ht="15" thickBot="1" x14ac:dyDescent="0.35">
      <c r="A105" s="10">
        <v>98</v>
      </c>
      <c r="B105" s="11">
        <v>2</v>
      </c>
      <c r="C105" s="11">
        <v>2</v>
      </c>
      <c r="D105" s="11">
        <v>4</v>
      </c>
    </row>
    <row r="106" spans="1:7" ht="15" thickBot="1" x14ac:dyDescent="0.35">
      <c r="A106" s="10">
        <v>99</v>
      </c>
      <c r="B106" s="11">
        <v>2</v>
      </c>
      <c r="C106" s="11">
        <v>4</v>
      </c>
      <c r="D106" s="11">
        <v>6</v>
      </c>
      <c r="G106" s="1"/>
    </row>
    <row r="107" spans="1:7" ht="15" thickBot="1" x14ac:dyDescent="0.35">
      <c r="A107" s="10">
        <v>100</v>
      </c>
      <c r="B107" s="11">
        <v>1</v>
      </c>
      <c r="C107" s="11">
        <v>0</v>
      </c>
      <c r="D107" s="11">
        <v>1</v>
      </c>
      <c r="G107" s="1"/>
    </row>
    <row r="108" spans="1:7" ht="15" thickBot="1" x14ac:dyDescent="0.35">
      <c r="A108" s="10">
        <v>102</v>
      </c>
      <c r="B108" s="11">
        <v>0</v>
      </c>
      <c r="C108" s="11">
        <v>1</v>
      </c>
      <c r="D108" s="11">
        <v>1</v>
      </c>
    </row>
    <row r="109" spans="1:7" ht="15" thickBot="1" x14ac:dyDescent="0.35">
      <c r="A109" s="10">
        <v>105</v>
      </c>
      <c r="B109" s="11">
        <v>0</v>
      </c>
      <c r="C109" s="11">
        <v>1</v>
      </c>
      <c r="D109" s="11">
        <v>1</v>
      </c>
      <c r="G109" s="1"/>
    </row>
    <row r="110" spans="1:7" ht="15" thickBot="1" x14ac:dyDescent="0.35">
      <c r="A110" s="12" t="s">
        <v>4</v>
      </c>
      <c r="B110" s="13">
        <v>19799</v>
      </c>
      <c r="C110" s="13">
        <v>19351</v>
      </c>
      <c r="D110" s="13">
        <v>39150</v>
      </c>
      <c r="G110" s="1"/>
    </row>
    <row r="111" spans="1:7" ht="15" thickBot="1" x14ac:dyDescent="0.35">
      <c r="A111" s="8"/>
      <c r="B111" s="7"/>
      <c r="C111" s="7"/>
      <c r="D111" s="7"/>
    </row>
    <row r="112" spans="1:7" ht="15" thickBot="1" x14ac:dyDescent="0.35">
      <c r="A112" s="8"/>
      <c r="B112" s="7"/>
      <c r="C112" s="7"/>
      <c r="D112" s="7"/>
      <c r="G112" s="1"/>
    </row>
    <row r="113" spans="1:7" ht="15" thickBot="1" x14ac:dyDescent="0.35">
      <c r="A113" s="8"/>
      <c r="B113" s="7"/>
      <c r="C113" s="7"/>
      <c r="D113" s="7"/>
      <c r="G113" s="1"/>
    </row>
    <row r="114" spans="1:7" ht="15" thickBot="1" x14ac:dyDescent="0.35">
      <c r="A114" s="8"/>
      <c r="B114" s="7"/>
      <c r="C114" s="7"/>
      <c r="D114" s="7"/>
    </row>
    <row r="115" spans="1:7" ht="15" thickBot="1" x14ac:dyDescent="0.35">
      <c r="A115" s="8"/>
      <c r="B115" s="7"/>
      <c r="C115" s="7"/>
      <c r="D115" s="7"/>
      <c r="G115" s="1"/>
    </row>
    <row r="116" spans="1:7" ht="15" thickBot="1" x14ac:dyDescent="0.35">
      <c r="A116" s="8"/>
      <c r="B116" s="7"/>
      <c r="C116" s="7"/>
      <c r="D116" s="7"/>
      <c r="G116" s="1"/>
    </row>
    <row r="117" spans="1:7" ht="15" thickBot="1" x14ac:dyDescent="0.35">
      <c r="A117" s="8"/>
      <c r="B117" s="7"/>
      <c r="C117" s="7"/>
      <c r="D117" s="7"/>
    </row>
    <row r="118" spans="1:7" ht="15" thickBot="1" x14ac:dyDescent="0.35">
      <c r="A118" s="8"/>
      <c r="B118" s="7"/>
      <c r="C118" s="7"/>
      <c r="D118" s="7"/>
      <c r="G118" s="1"/>
    </row>
    <row r="119" spans="1:7" ht="15" thickBot="1" x14ac:dyDescent="0.35">
      <c r="A119" s="8"/>
      <c r="B119" s="7"/>
      <c r="C119" s="7"/>
      <c r="D119" s="7"/>
      <c r="G119" s="1"/>
    </row>
    <row r="120" spans="1:7" ht="15" thickBot="1" x14ac:dyDescent="0.35">
      <c r="A120" s="6"/>
      <c r="B120" s="5"/>
      <c r="C120" s="5"/>
      <c r="D120" s="5"/>
    </row>
  </sheetData>
  <mergeCells count="7">
    <mergeCell ref="J2:K5"/>
    <mergeCell ref="N3:N5"/>
    <mergeCell ref="O3:O5"/>
    <mergeCell ref="P2:P5"/>
    <mergeCell ref="G3:G5"/>
    <mergeCell ref="H2:H5"/>
    <mergeCell ref="I2:I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1D8-00D2-4E8F-A8D4-2B53AE7E1F26}">
  <dimension ref="A1:P77"/>
  <sheetViews>
    <sheetView topLeftCell="K1" zoomScale="70" zoomScaleNormal="70" workbookViewId="0">
      <selection activeCell="AI27" sqref="AI27"/>
    </sheetView>
  </sheetViews>
  <sheetFormatPr baseColWidth="10" defaultRowHeight="14.4" x14ac:dyDescent="0.3"/>
  <cols>
    <col min="1" max="1" width="18.109375" customWidth="1"/>
    <col min="7" max="7" width="15.88671875" customWidth="1"/>
  </cols>
  <sheetData>
    <row r="1" spans="1:16" x14ac:dyDescent="0.3">
      <c r="A1" t="s">
        <v>18</v>
      </c>
      <c r="B1">
        <v>471524</v>
      </c>
      <c r="L1" t="s">
        <v>124</v>
      </c>
      <c r="M1" t="s">
        <v>120</v>
      </c>
      <c r="N1" t="s">
        <v>122</v>
      </c>
      <c r="O1" t="s">
        <v>121</v>
      </c>
      <c r="P1" t="s">
        <v>123</v>
      </c>
    </row>
    <row r="2" spans="1:16" x14ac:dyDescent="0.3">
      <c r="A2" t="s">
        <v>19</v>
      </c>
      <c r="B2">
        <v>800875</v>
      </c>
      <c r="L2">
        <v>1950</v>
      </c>
      <c r="M2">
        <f>$B$2</f>
        <v>800875</v>
      </c>
      <c r="N2">
        <f t="shared" ref="N2:P2" si="0">$B$2</f>
        <v>800875</v>
      </c>
      <c r="O2">
        <f t="shared" si="0"/>
        <v>800875</v>
      </c>
      <c r="P2">
        <f t="shared" si="0"/>
        <v>800875</v>
      </c>
    </row>
    <row r="3" spans="1:16" x14ac:dyDescent="0.3">
      <c r="A3" t="s">
        <v>20</v>
      </c>
      <c r="B3">
        <v>1326930</v>
      </c>
      <c r="L3">
        <v>1951</v>
      </c>
      <c r="M3" s="21">
        <f t="shared" ref="M3:M34" si="1">$B$2*EXP($B$23*(L3-$L$2))</f>
        <v>832944.20795189624</v>
      </c>
      <c r="N3" s="21">
        <f t="shared" ref="N3:N34" si="2">$B$2*EXP($B$29*(L3-$L$2))</f>
        <v>819443.37740768678</v>
      </c>
      <c r="O3" s="21">
        <f t="shared" ref="O3:O34" si="3">$B$2*EXP($B$35*(L3-$L$2))</f>
        <v>809821.81488090637</v>
      </c>
      <c r="P3" s="21">
        <f t="shared" ref="P3:P34" si="4">$B$2*EXP($B$41*(L3-$L$2))</f>
        <v>801914.63182834361</v>
      </c>
    </row>
    <row r="4" spans="1:16" x14ac:dyDescent="0.3">
      <c r="A4" t="s">
        <v>21</v>
      </c>
      <c r="B4">
        <v>3810179</v>
      </c>
      <c r="L4">
        <v>1952</v>
      </c>
      <c r="M4" s="21">
        <f t="shared" si="1"/>
        <v>866297.5540010758</v>
      </c>
      <c r="N4" s="21">
        <f t="shared" si="2"/>
        <v>838442.26474458131</v>
      </c>
      <c r="O4" s="21">
        <f t="shared" si="3"/>
        <v>818868.57731481816</v>
      </c>
      <c r="P4" s="21">
        <f t="shared" si="4"/>
        <v>802955.61322352174</v>
      </c>
    </row>
    <row r="5" spans="1:16" x14ac:dyDescent="0.3">
      <c r="A5" t="s">
        <v>22</v>
      </c>
      <c r="B5">
        <v>4301712</v>
      </c>
      <c r="L5">
        <v>1953</v>
      </c>
      <c r="M5" s="21">
        <f t="shared" si="1"/>
        <v>900986.4585211064</v>
      </c>
      <c r="N5" s="21">
        <f t="shared" si="2"/>
        <v>857881.64343205816</v>
      </c>
      <c r="O5" s="21">
        <f t="shared" si="3"/>
        <v>828016.4038458335</v>
      </c>
      <c r="P5" s="21">
        <f t="shared" si="4"/>
        <v>803997.94593743386</v>
      </c>
    </row>
    <row r="6" spans="1:16" x14ac:dyDescent="0.3">
      <c r="A6" t="s">
        <v>24</v>
      </c>
      <c r="B6">
        <v>6093070</v>
      </c>
      <c r="L6">
        <v>1954</v>
      </c>
      <c r="M6" s="21">
        <f t="shared" si="1"/>
        <v>937064.40089682769</v>
      </c>
      <c r="N6" s="21">
        <f t="shared" si="2"/>
        <v>877771.72631187469</v>
      </c>
      <c r="O6" s="21">
        <f t="shared" si="3"/>
        <v>837266.4234912995</v>
      </c>
      <c r="P6" s="21">
        <f t="shared" si="4"/>
        <v>805041.63172425388</v>
      </c>
    </row>
    <row r="7" spans="1:16" x14ac:dyDescent="0.3">
      <c r="A7" t="s">
        <v>23</v>
      </c>
      <c r="B7">
        <v>6172629</v>
      </c>
      <c r="L7">
        <v>1955</v>
      </c>
      <c r="M7" s="21">
        <f t="shared" si="1"/>
        <v>974587.00197275006</v>
      </c>
      <c r="N7" s="21">
        <f t="shared" si="2"/>
        <v>898122.96301167889</v>
      </c>
      <c r="O7" s="21">
        <f t="shared" si="3"/>
        <v>846619.77788115456</v>
      </c>
      <c r="P7" s="21">
        <f t="shared" si="4"/>
        <v>806086.67234043265</v>
      </c>
    </row>
    <row r="8" spans="1:16" x14ac:dyDescent="0.3">
      <c r="L8">
        <v>1956</v>
      </c>
      <c r="M8" s="21">
        <f t="shared" si="1"/>
        <v>1013612.1098029098</v>
      </c>
      <c r="N8" s="21">
        <f t="shared" si="2"/>
        <v>918946.04543491674</v>
      </c>
      <c r="O8" s="21">
        <f t="shared" si="3"/>
        <v>856077.62139882823</v>
      </c>
      <c r="P8" s="21">
        <f t="shared" si="4"/>
        <v>807133.06954470149</v>
      </c>
    </row>
    <row r="9" spans="1:16" x14ac:dyDescent="0.3">
      <c r="L9">
        <v>1957</v>
      </c>
      <c r="M9" s="21">
        <f t="shared" si="1"/>
        <v>1054199.8888343812</v>
      </c>
      <c r="N9" s="21">
        <f t="shared" si="2"/>
        <v>940251.91337802494</v>
      </c>
      <c r="O9" s="21">
        <f t="shared" si="3"/>
        <v>865641.12132371275</v>
      </c>
      <c r="P9" s="21">
        <f t="shared" si="4"/>
        <v>808180.82509807416</v>
      </c>
    </row>
    <row r="10" spans="1:16" x14ac:dyDescent="0.3"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L10">
        <v>1958</v>
      </c>
      <c r="M10" s="21">
        <f t="shared" si="1"/>
        <v>1096412.9126619394</v>
      </c>
      <c r="N10" s="21">
        <f t="shared" si="2"/>
        <v>962051.76027785684</v>
      </c>
      <c r="O10" s="21">
        <f t="shared" si="3"/>
        <v>875311.4579752296</v>
      </c>
      <c r="P10" s="21">
        <f t="shared" si="4"/>
        <v>809229.94076385105</v>
      </c>
    </row>
    <row r="11" spans="1:16" x14ac:dyDescent="0.3">
      <c r="B11">
        <v>11</v>
      </c>
      <c r="C11">
        <v>4</v>
      </c>
      <c r="D11">
        <v>1927</v>
      </c>
      <c r="E11">
        <v>471524</v>
      </c>
      <c r="F11">
        <f>+(D11-1900)*12+3.3667</f>
        <v>327.36669999999998</v>
      </c>
      <c r="G11">
        <f>+(F12-F11)/12</f>
        <v>23.111916666666669</v>
      </c>
      <c r="L11">
        <v>1959</v>
      </c>
      <c r="M11" s="21">
        <f t="shared" si="1"/>
        <v>1140316.2604968697</v>
      </c>
      <c r="N11" s="21">
        <f t="shared" si="2"/>
        <v>984357.03909236437</v>
      </c>
      <c r="O11" s="21">
        <f t="shared" si="3"/>
        <v>885089.82485850179</v>
      </c>
      <c r="P11" s="21">
        <f t="shared" si="4"/>
        <v>810280.41830762092</v>
      </c>
    </row>
    <row r="12" spans="1:16" x14ac:dyDescent="0.3">
      <c r="B12">
        <v>22</v>
      </c>
      <c r="C12">
        <v>5</v>
      </c>
      <c r="D12">
        <v>1950</v>
      </c>
      <c r="E12">
        <v>800875</v>
      </c>
      <c r="F12">
        <f>+(D12-1900)*12+4.7097</f>
        <v>604.7097</v>
      </c>
      <c r="G12">
        <f t="shared" ref="G12:G14" si="5">+(F13-F12)/12</f>
        <v>12.860302499999998</v>
      </c>
      <c r="L12">
        <v>1960</v>
      </c>
      <c r="M12" s="21">
        <f t="shared" si="1"/>
        <v>1185977.6174986525</v>
      </c>
      <c r="N12" s="21">
        <f t="shared" si="2"/>
        <v>1007179.4683176242</v>
      </c>
      <c r="O12" s="21">
        <f t="shared" si="3"/>
        <v>894977.42881165666</v>
      </c>
      <c r="P12" s="21">
        <f t="shared" si="4"/>
        <v>811332.25949726498</v>
      </c>
    </row>
    <row r="13" spans="1:16" x14ac:dyDescent="0.3">
      <c r="B13">
        <v>1</v>
      </c>
      <c r="C13">
        <v>4</v>
      </c>
      <c r="D13">
        <v>1963</v>
      </c>
      <c r="E13">
        <v>1326930</v>
      </c>
      <c r="F13" s="14">
        <f>+(D13-1900)*12+3.03333</f>
        <v>759.03332999999998</v>
      </c>
      <c r="G13">
        <f t="shared" si="5"/>
        <v>37.239155833333335</v>
      </c>
      <c r="L13">
        <v>1961</v>
      </c>
      <c r="M13" s="21">
        <f t="shared" si="1"/>
        <v>1233467.3791241979</v>
      </c>
      <c r="N13" s="21">
        <f t="shared" si="2"/>
        <v>1030531.03814437</v>
      </c>
      <c r="O13" s="21">
        <f t="shared" si="3"/>
        <v>904975.49015477195</v>
      </c>
      <c r="P13" s="21">
        <f t="shared" si="4"/>
        <v>812385.46610295924</v>
      </c>
    </row>
    <row r="14" spans="1:16" x14ac:dyDescent="0.3">
      <c r="B14">
        <v>28</v>
      </c>
      <c r="C14">
        <v>6</v>
      </c>
      <c r="D14">
        <v>2000</v>
      </c>
      <c r="E14">
        <v>3810179</v>
      </c>
      <c r="F14" s="14">
        <f>+(D14-1900)*12+5.9032</f>
        <v>1205.9032</v>
      </c>
      <c r="G14">
        <f t="shared" si="5"/>
        <v>10.922041666666663</v>
      </c>
      <c r="L14">
        <v>1962</v>
      </c>
      <c r="M14" s="21">
        <f t="shared" si="1"/>
        <v>1282858.7596555094</v>
      </c>
      <c r="N14" s="21">
        <f t="shared" si="2"/>
        <v>1054424.0167572619</v>
      </c>
      <c r="O14" s="21">
        <f t="shared" si="3"/>
        <v>915085.24284048739</v>
      </c>
      <c r="P14" s="21">
        <f t="shared" si="4"/>
        <v>813440.03989717725</v>
      </c>
    </row>
    <row r="15" spans="1:16" x14ac:dyDescent="0.3">
      <c r="B15">
        <v>30</v>
      </c>
      <c r="C15">
        <v>5</v>
      </c>
      <c r="D15">
        <v>2011</v>
      </c>
      <c r="E15">
        <v>4301712</v>
      </c>
      <c r="F15" s="14">
        <f>+(D15-1900)*12+4.9677</f>
        <v>1336.9676999999999</v>
      </c>
      <c r="G15">
        <f>+(F16-F15)/12</f>
        <v>38.586025000000006</v>
      </c>
      <c r="L15">
        <v>1963</v>
      </c>
      <c r="M15" s="21">
        <f t="shared" si="1"/>
        <v>1334227.9050730891</v>
      </c>
      <c r="N15" s="21">
        <f t="shared" si="2"/>
        <v>1078870.9567802092</v>
      </c>
      <c r="O15" s="21">
        <f t="shared" si="3"/>
        <v>925307.93460629752</v>
      </c>
      <c r="P15" s="21">
        <f t="shared" si="4"/>
        <v>814495.98265469412</v>
      </c>
    </row>
    <row r="16" spans="1:16" x14ac:dyDescent="0.3">
      <c r="D16">
        <v>2050</v>
      </c>
      <c r="E16">
        <v>6093070</v>
      </c>
      <c r="F16" s="14">
        <f>+(D16-1900)*12</f>
        <v>1800</v>
      </c>
      <c r="G16">
        <f t="shared" ref="G16" si="6">+(F17-F16)/12</f>
        <v>10</v>
      </c>
      <c r="L16">
        <v>1964</v>
      </c>
      <c r="M16" s="21">
        <f t="shared" si="1"/>
        <v>1387654.0104490987</v>
      </c>
      <c r="N16" s="21">
        <f t="shared" si="2"/>
        <v>1103884.7018711248</v>
      </c>
      <c r="O16" s="21">
        <f t="shared" si="3"/>
        <v>935644.82712854666</v>
      </c>
      <c r="P16" s="21">
        <f t="shared" si="4"/>
        <v>815553.2961525881</v>
      </c>
    </row>
    <row r="17" spans="1:16" x14ac:dyDescent="0.3">
      <c r="D17">
        <v>2060</v>
      </c>
      <c r="E17">
        <v>6172629</v>
      </c>
      <c r="F17" s="14">
        <f>+(D17-1900)*12</f>
        <v>1920</v>
      </c>
      <c r="L17">
        <v>1965</v>
      </c>
      <c r="M17" s="21">
        <f t="shared" si="1"/>
        <v>1443219.4420412632</v>
      </c>
      <c r="N17" s="21">
        <f t="shared" si="2"/>
        <v>1129478.3934695825</v>
      </c>
      <c r="O17" s="21">
        <f t="shared" si="3"/>
        <v>946097.19617814478</v>
      </c>
      <c r="P17" s="21">
        <f t="shared" si="4"/>
        <v>816611.9821702448</v>
      </c>
    </row>
    <row r="18" spans="1:16" x14ac:dyDescent="0.3">
      <c r="L18">
        <v>1966</v>
      </c>
      <c r="M18" s="21">
        <f t="shared" si="1"/>
        <v>1501009.8642757453</v>
      </c>
      <c r="N18" s="21">
        <f t="shared" si="2"/>
        <v>1155665.4777009182</v>
      </c>
      <c r="O18" s="21">
        <f t="shared" si="3"/>
        <v>956666.33177802037</v>
      </c>
      <c r="P18" s="21">
        <f t="shared" si="4"/>
        <v>817672.0424893595</v>
      </c>
    </row>
    <row r="19" spans="1:16" x14ac:dyDescent="0.3">
      <c r="L19">
        <v>1967</v>
      </c>
      <c r="M19" s="21">
        <f t="shared" si="1"/>
        <v>1561114.3718147574</v>
      </c>
      <c r="N19" s="21">
        <f t="shared" si="2"/>
        <v>1182459.7124404034</v>
      </c>
      <c r="O19" s="21">
        <f t="shared" si="3"/>
        <v>967353.538362336</v>
      </c>
      <c r="P19" s="21">
        <f t="shared" si="4"/>
        <v>818733.47889394034</v>
      </c>
    </row>
    <row r="20" spans="1:16" x14ac:dyDescent="0.3">
      <c r="A20" t="s">
        <v>25</v>
      </c>
      <c r="L20">
        <v>1968</v>
      </c>
      <c r="M20" s="21">
        <f t="shared" si="1"/>
        <v>1623625.6269125205</v>
      </c>
      <c r="N20" s="21">
        <f t="shared" si="2"/>
        <v>1209875.1745412035</v>
      </c>
      <c r="O20" s="21">
        <f t="shared" si="3"/>
        <v>978160.13493747893</v>
      </c>
      <c r="P20" s="21">
        <f t="shared" si="4"/>
        <v>819796.29317031149</v>
      </c>
    </row>
    <row r="21" spans="1:16" x14ac:dyDescent="0.3">
      <c r="F21" t="s">
        <v>38</v>
      </c>
      <c r="L21">
        <v>1969</v>
      </c>
      <c r="M21" s="21">
        <f t="shared" si="1"/>
        <v>1688640.0022713284</v>
      </c>
      <c r="N21" s="21">
        <f t="shared" si="2"/>
        <v>1237926.2672299151</v>
      </c>
      <c r="O21" s="21">
        <f t="shared" si="3"/>
        <v>989087.45524485281</v>
      </c>
      <c r="P21" s="21">
        <f t="shared" si="4"/>
        <v>820860.48710711556</v>
      </c>
    </row>
    <row r="22" spans="1:16" x14ac:dyDescent="0.3">
      <c r="A22" t="s">
        <v>33</v>
      </c>
      <c r="B22">
        <f>+(F13-F12)/12</f>
        <v>12.860302499999998</v>
      </c>
      <c r="F22" t="s">
        <v>39</v>
      </c>
      <c r="G22">
        <f>+ROUNDUP(G23*EXP(B23*G24),)</f>
        <v>1334228</v>
      </c>
      <c r="L22">
        <v>1970</v>
      </c>
      <c r="M22" s="21">
        <f t="shared" si="1"/>
        <v>1756257.7296179549</v>
      </c>
      <c r="N22" s="21">
        <f t="shared" si="2"/>
        <v>1266627.7276735725</v>
      </c>
      <c r="O22" s="21">
        <f t="shared" si="3"/>
        <v>1000136.8479254866</v>
      </c>
      <c r="P22" s="21">
        <f t="shared" si="4"/>
        <v>821926.06249531743</v>
      </c>
    </row>
    <row r="23" spans="1:16" x14ac:dyDescent="0.3">
      <c r="A23" t="s">
        <v>32</v>
      </c>
      <c r="B23" s="14">
        <f>+LN(E13/E12)/B22</f>
        <v>3.9261782715956907E-2</v>
      </c>
      <c r="F23" t="s">
        <v>40</v>
      </c>
      <c r="G23">
        <v>800875</v>
      </c>
      <c r="L23">
        <v>1971</v>
      </c>
      <c r="M23" s="21">
        <f t="shared" si="1"/>
        <v>1826583.0542294653</v>
      </c>
      <c r="N23" s="21">
        <f t="shared" si="2"/>
        <v>1295994.6347220927</v>
      </c>
      <c r="O23" s="21">
        <f t="shared" si="3"/>
        <v>1011309.6766864824</v>
      </c>
      <c r="P23" s="21">
        <f t="shared" si="4"/>
        <v>822993.02112820698</v>
      </c>
    </row>
    <row r="24" spans="1:16" x14ac:dyDescent="0.3">
      <c r="F24" t="s">
        <v>46</v>
      </c>
      <c r="G24">
        <f>+D13-D12</f>
        <v>13</v>
      </c>
      <c r="L24">
        <v>1972</v>
      </c>
      <c r="M24" s="21">
        <f t="shared" si="1"/>
        <v>1899724.3956466585</v>
      </c>
      <c r="N24" s="21">
        <f t="shared" si="2"/>
        <v>1326042.4168302328</v>
      </c>
      <c r="O24" s="21">
        <f t="shared" si="3"/>
        <v>1022607.320469324</v>
      </c>
      <c r="P24" s="21">
        <f t="shared" si="4"/>
        <v>824061.36480140127</v>
      </c>
    </row>
    <row r="25" spans="1:16" x14ac:dyDescent="0.3">
      <c r="L25">
        <v>1973</v>
      </c>
      <c r="M25" s="21">
        <f t="shared" si="1"/>
        <v>1975794.5148229129</v>
      </c>
      <c r="N25" s="21">
        <f t="shared" si="2"/>
        <v>1356786.8601632186</v>
      </c>
      <c r="O25" s="21">
        <f t="shared" si="3"/>
        <v>1034031.1736200639</v>
      </c>
      <c r="P25" s="21">
        <f t="shared" si="4"/>
        <v>825131.09531284927</v>
      </c>
    </row>
    <row r="26" spans="1:16" x14ac:dyDescent="0.3">
      <c r="A26" t="s">
        <v>34</v>
      </c>
      <c r="F26" t="s">
        <v>38</v>
      </c>
      <c r="L26">
        <v>1974</v>
      </c>
      <c r="M26" s="21">
        <f t="shared" si="1"/>
        <v>2054910.6879661274</v>
      </c>
      <c r="N26" s="21">
        <f t="shared" si="2"/>
        <v>1388244.1168902996</v>
      </c>
      <c r="O26" s="21">
        <f t="shared" si="3"/>
        <v>1045582.6460614125</v>
      </c>
      <c r="P26" s="21">
        <f t="shared" si="4"/>
        <v>826202.21446283301</v>
      </c>
    </row>
    <row r="27" spans="1:16" x14ac:dyDescent="0.3">
      <c r="F27" t="s">
        <v>39</v>
      </c>
      <c r="G27">
        <f>+ROUNDUP(G28*EXP(B29*G29),)</f>
        <v>1356787</v>
      </c>
      <c r="L27">
        <v>1975</v>
      </c>
      <c r="M27" s="21">
        <f t="shared" si="1"/>
        <v>2137194.8873417596</v>
      </c>
      <c r="N27" s="21">
        <f t="shared" si="2"/>
        <v>1420430.713670596</v>
      </c>
      <c r="O27" s="21">
        <f t="shared" si="3"/>
        <v>1057263.1634667502</v>
      </c>
      <c r="P27" s="21">
        <f t="shared" si="4"/>
        <v>827274.72405397217</v>
      </c>
    </row>
    <row r="28" spans="1:16" x14ac:dyDescent="0.3">
      <c r="A28" t="s">
        <v>33</v>
      </c>
      <c r="B28">
        <f>+(F12-F11)/12</f>
        <v>23.111916666666669</v>
      </c>
      <c r="F28" t="s">
        <v>40</v>
      </c>
      <c r="G28">
        <v>800875</v>
      </c>
      <c r="L28">
        <v>1976</v>
      </c>
      <c r="M28" s="21">
        <f t="shared" si="1"/>
        <v>2222773.9693157161</v>
      </c>
      <c r="N28" s="21">
        <f t="shared" si="2"/>
        <v>1453363.5603356878</v>
      </c>
      <c r="O28" s="21">
        <f t="shared" si="3"/>
        <v>1069074.1674360819</v>
      </c>
      <c r="P28" s="21">
        <f t="shared" si="4"/>
        <v>828348.62589122599</v>
      </c>
    </row>
    <row r="29" spans="1:16" x14ac:dyDescent="0.3">
      <c r="A29" t="s">
        <v>32</v>
      </c>
      <c r="B29">
        <f>+LN(E12/E11)/B28</f>
        <v>2.2920421765216022E-2</v>
      </c>
      <c r="F29" t="s">
        <v>46</v>
      </c>
      <c r="G29">
        <f>+D12-D11</f>
        <v>23</v>
      </c>
      <c r="L29">
        <v>1977</v>
      </c>
      <c r="M29" s="21">
        <f t="shared" si="1"/>
        <v>2311779.8699269812</v>
      </c>
      <c r="N29" s="21">
        <f t="shared" si="2"/>
        <v>1487059.9587735122</v>
      </c>
      <c r="O29" s="21">
        <f t="shared" si="3"/>
        <v>1081017.1156739588</v>
      </c>
      <c r="P29" s="21">
        <f t="shared" si="4"/>
        <v>829423.9217818972</v>
      </c>
    </row>
    <row r="30" spans="1:16" x14ac:dyDescent="0.3">
      <c r="L30">
        <v>1978</v>
      </c>
      <c r="M30" s="21">
        <f t="shared" si="1"/>
        <v>2404349.8082915149</v>
      </c>
      <c r="N30" s="21">
        <f t="shared" si="2"/>
        <v>1521537.6120182327</v>
      </c>
      <c r="O30" s="21">
        <f t="shared" si="3"/>
        <v>1093093.4821693872</v>
      </c>
      <c r="P30" s="21">
        <f t="shared" si="4"/>
        <v>830500.61353563424</v>
      </c>
    </row>
    <row r="31" spans="1:16" x14ac:dyDescent="0.3">
      <c r="L31">
        <v>1979</v>
      </c>
      <c r="M31" s="21">
        <f t="shared" si="1"/>
        <v>2500626.4981509838</v>
      </c>
      <c r="N31" s="21">
        <f t="shared" si="2"/>
        <v>1556814.6335508628</v>
      </c>
      <c r="O31" s="21">
        <f t="shared" si="3"/>
        <v>1105304.7573777467</v>
      </c>
      <c r="P31" s="21">
        <f t="shared" si="4"/>
        <v>831578.70296443463</v>
      </c>
    </row>
    <row r="32" spans="1:16" x14ac:dyDescent="0.3">
      <c r="A32" t="s">
        <v>35</v>
      </c>
      <c r="F32" t="s">
        <v>38</v>
      </c>
      <c r="L32">
        <v>1980</v>
      </c>
      <c r="M32" s="21">
        <f t="shared" si="1"/>
        <v>2600758.367892486</v>
      </c>
      <c r="N32" s="21">
        <f t="shared" si="2"/>
        <v>1592909.5568155195</v>
      </c>
      <c r="O32" s="21">
        <f t="shared" si="3"/>
        <v>1117652.4484047408</v>
      </c>
      <c r="P32" s="21">
        <f t="shared" si="4"/>
        <v>832658.19188264851</v>
      </c>
    </row>
    <row r="33" spans="1:16" x14ac:dyDescent="0.3">
      <c r="F33" t="s">
        <v>39</v>
      </c>
      <c r="G33">
        <f>+ROUNDUP(G34*EXP(B35*G35),)</f>
        <v>904976</v>
      </c>
      <c r="L33">
        <v>1981</v>
      </c>
      <c r="M33" s="21">
        <f t="shared" si="1"/>
        <v>2704899.7893784586</v>
      </c>
      <c r="N33" s="21">
        <f t="shared" si="2"/>
        <v>1629841.3449563175</v>
      </c>
      <c r="O33" s="21">
        <f t="shared" si="3"/>
        <v>1130138.0791924032</v>
      </c>
      <c r="P33" s="21">
        <f t="shared" si="4"/>
        <v>833739.08210698096</v>
      </c>
    </row>
    <row r="34" spans="1:16" x14ac:dyDescent="0.3">
      <c r="A34" t="s">
        <v>33</v>
      </c>
      <c r="B34">
        <f>+(F15-F14)/12</f>
        <v>10.922041666666663</v>
      </c>
      <c r="F34" t="s">
        <v>40</v>
      </c>
      <c r="G34">
        <v>800875</v>
      </c>
      <c r="L34">
        <v>1982</v>
      </c>
      <c r="M34" s="21">
        <f t="shared" si="1"/>
        <v>2813211.3159395549</v>
      </c>
      <c r="N34" s="21">
        <f t="shared" si="2"/>
        <v>1667629.4007800114</v>
      </c>
      <c r="O34" s="21">
        <f t="shared" si="3"/>
        <v>1142763.1907071809</v>
      </c>
      <c r="P34" s="21">
        <f t="shared" si="4"/>
        <v>834821.37545649556</v>
      </c>
    </row>
    <row r="35" spans="1:16" x14ac:dyDescent="0.3">
      <c r="A35" t="s">
        <v>32</v>
      </c>
      <c r="B35">
        <f>+LN(E15/E14)/B34</f>
        <v>1.1109361879280738E-2</v>
      </c>
      <c r="F35" t="s">
        <v>46</v>
      </c>
      <c r="G35">
        <f>+D15-D14</f>
        <v>11</v>
      </c>
      <c r="L35">
        <v>1983</v>
      </c>
      <c r="M35" s="21">
        <f t="shared" ref="M35:M66" si="7">$B$2*EXP($B$23*(L35-$L$2))</f>
        <v>2925859.9298974047</v>
      </c>
      <c r="N35" s="21">
        <f t="shared" ref="N35:N66" si="8">$B$2*EXP($B$29*(L35-$L$2))</f>
        <v>1706293.5769496232</v>
      </c>
      <c r="O35" s="21">
        <f t="shared" ref="O35:O66" si="9">$B$2*EXP($B$35*(L35-$L$2))</f>
        <v>1155529.3411301197</v>
      </c>
      <c r="P35" s="21">
        <f t="shared" ref="P35:P66" si="10">$B$2*EXP($B$41*(L35-$L$2))</f>
        <v>835905.07375261688</v>
      </c>
    </row>
    <row r="36" spans="1:16" x14ac:dyDescent="0.3">
      <c r="L36">
        <v>1984</v>
      </c>
      <c r="M36" s="21">
        <f t="shared" si="7"/>
        <v>3043019.2999988566</v>
      </c>
      <c r="N36" s="21">
        <f t="shared" si="8"/>
        <v>1745854.1864144115</v>
      </c>
      <c r="O36" s="21">
        <f t="shared" si="9"/>
        <v>1168438.106049173</v>
      </c>
      <c r="P36" s="21">
        <f t="shared" si="10"/>
        <v>836990.17881913425</v>
      </c>
    </row>
    <row r="37" spans="1:16" x14ac:dyDescent="0.3">
      <c r="L37">
        <v>1985</v>
      </c>
      <c r="M37" s="21">
        <f t="shared" si="7"/>
        <v>3164870.0491585843</v>
      </c>
      <c r="N37" s="21">
        <f t="shared" si="8"/>
        <v>1786332.01308166</v>
      </c>
      <c r="O37" s="21">
        <f t="shared" si="9"/>
        <v>1181491.0786536606</v>
      </c>
      <c r="P37" s="21">
        <f t="shared" si="10"/>
        <v>838076.69248220464</v>
      </c>
    </row>
    <row r="38" spans="1:16" x14ac:dyDescent="0.3">
      <c r="A38" t="s">
        <v>36</v>
      </c>
      <c r="L38">
        <v>1986</v>
      </c>
      <c r="M38" s="21">
        <f t="shared" si="7"/>
        <v>3291600.0329228356</v>
      </c>
      <c r="N38" s="21">
        <f t="shared" si="8"/>
        <v>1827748.3227358921</v>
      </c>
      <c r="O38" s="21">
        <f t="shared" si="9"/>
        <v>1194689.8699308969</v>
      </c>
      <c r="P38" s="21">
        <f t="shared" si="10"/>
        <v>839164.61657035502</v>
      </c>
    </row>
    <row r="39" spans="1:16" x14ac:dyDescent="0.3">
      <c r="F39" t="s">
        <v>38</v>
      </c>
      <c r="L39">
        <v>1987</v>
      </c>
      <c r="M39" s="21">
        <f t="shared" si="7"/>
        <v>3423404.6290836232</v>
      </c>
      <c r="N39" s="21">
        <f t="shared" si="8"/>
        <v>1870124.8742112492</v>
      </c>
      <c r="O39" s="21">
        <f t="shared" si="9"/>
        <v>1208036.1088650201</v>
      </c>
      <c r="P39" s="21">
        <f t="shared" si="10"/>
        <v>840253.95291448652</v>
      </c>
    </row>
    <row r="40" spans="1:16" x14ac:dyDescent="0.3">
      <c r="A40" t="s">
        <v>33</v>
      </c>
      <c r="B40">
        <f>+(F17-F16)/12</f>
        <v>10</v>
      </c>
      <c r="F40" t="s">
        <v>39</v>
      </c>
      <c r="G40">
        <f>+ROUNDUP(G41*EXP(B41*G42),)</f>
        <v>811333</v>
      </c>
      <c r="L40">
        <v>1988</v>
      </c>
      <c r="M40" s="21">
        <f t="shared" si="7"/>
        <v>3560487.0388898547</v>
      </c>
      <c r="N40" s="21">
        <f t="shared" si="8"/>
        <v>1913483.9308229014</v>
      </c>
      <c r="O40" s="21">
        <f t="shared" si="9"/>
        <v>1221531.4426380382</v>
      </c>
      <c r="P40" s="21">
        <f t="shared" si="10"/>
        <v>841344.7033478769</v>
      </c>
    </row>
    <row r="41" spans="1:16" x14ac:dyDescent="0.3">
      <c r="A41" t="s">
        <v>32</v>
      </c>
      <c r="B41">
        <f>+LN(E17/E16)/B40</f>
        <v>1.2972781374434804E-3</v>
      </c>
      <c r="F41" t="s">
        <v>40</v>
      </c>
      <c r="G41">
        <v>800875</v>
      </c>
      <c r="L41">
        <v>1989</v>
      </c>
      <c r="M41" s="21">
        <f t="shared" si="7"/>
        <v>3703058.6003197781</v>
      </c>
      <c r="N41" s="21">
        <f t="shared" si="8"/>
        <v>1957848.2720634993</v>
      </c>
      <c r="O41" s="21">
        <f t="shared" si="9"/>
        <v>1235177.5368331235</v>
      </c>
      <c r="P41" s="21">
        <f t="shared" si="10"/>
        <v>842436.86970618356</v>
      </c>
    </row>
    <row r="42" spans="1:16" x14ac:dyDescent="0.3">
      <c r="F42" t="s">
        <v>46</v>
      </c>
      <c r="G42">
        <f>+D17-D16</f>
        <v>10</v>
      </c>
      <c r="L42">
        <v>1990</v>
      </c>
      <c r="M42" s="21">
        <f t="shared" si="7"/>
        <v>3851339.1138976929</v>
      </c>
      <c r="N42" s="21">
        <f t="shared" si="8"/>
        <v>2003241.2055708037</v>
      </c>
      <c r="O42" s="21">
        <f t="shared" si="9"/>
        <v>1248976.0756401783</v>
      </c>
      <c r="P42" s="21">
        <f t="shared" si="10"/>
        <v>843530.45382744679</v>
      </c>
    </row>
    <row r="43" spans="1:16" x14ac:dyDescent="0.3">
      <c r="L43">
        <v>1991</v>
      </c>
      <c r="M43" s="21">
        <f t="shared" si="7"/>
        <v>4005557.1815572605</v>
      </c>
      <c r="N43" s="21">
        <f t="shared" si="8"/>
        <v>2049686.579372793</v>
      </c>
      <c r="O43" s="21">
        <f t="shared" si="9"/>
        <v>1262928.7620636947</v>
      </c>
      <c r="P43" s="21">
        <f t="shared" si="10"/>
        <v>844625.4575520932</v>
      </c>
    </row>
    <row r="44" spans="1:16" x14ac:dyDescent="0.3">
      <c r="A44" t="s">
        <v>37</v>
      </c>
      <c r="L44">
        <v>1992</v>
      </c>
      <c r="M44" s="21">
        <f t="shared" si="7"/>
        <v>4165950.5590738156</v>
      </c>
      <c r="N44" s="21">
        <f t="shared" si="8"/>
        <v>2097208.7944166693</v>
      </c>
      <c r="O44" s="21">
        <f t="shared" si="9"/>
        <v>1277037.318132939</v>
      </c>
      <c r="P44" s="21">
        <f t="shared" si="10"/>
        <v>845721.88272293832</v>
      </c>
    </row>
    <row r="45" spans="1:16" x14ac:dyDescent="0.3">
      <c r="L45">
        <v>1993</v>
      </c>
      <c r="M45" s="21">
        <f t="shared" si="7"/>
        <v>4332766.5226090197</v>
      </c>
      <c r="N45" s="21">
        <f t="shared" si="8"/>
        <v>2145832.8173883548</v>
      </c>
      <c r="O45" s="21">
        <f t="shared" si="9"/>
        <v>1291303.4851144836</v>
      </c>
      <c r="P45" s="21">
        <f t="shared" si="10"/>
        <v>846819.73118518945</v>
      </c>
    </row>
    <row r="46" spans="1:16" x14ac:dyDescent="0.3">
      <c r="L46">
        <v>1994</v>
      </c>
      <c r="M46" s="21">
        <f t="shared" si="7"/>
        <v>4506262.2499329615</v>
      </c>
      <c r="N46" s="21">
        <f t="shared" si="8"/>
        <v>2195584.1938292058</v>
      </c>
      <c r="O46" s="21">
        <f t="shared" si="9"/>
        <v>1305729.023727112</v>
      </c>
      <c r="P46" s="21">
        <f t="shared" si="10"/>
        <v>847919.00478644995</v>
      </c>
    </row>
    <row r="47" spans="1:16" x14ac:dyDescent="0.3">
      <c r="L47">
        <v>1995</v>
      </c>
      <c r="M47" s="21">
        <f t="shared" si="7"/>
        <v>4686705.2169114295</v>
      </c>
      <c r="N47" s="21">
        <f t="shared" si="8"/>
        <v>2246489.0615568445</v>
      </c>
      <c r="O47" s="21">
        <f t="shared" si="9"/>
        <v>1320315.7143591247</v>
      </c>
      <c r="P47" s="21">
        <f t="shared" si="10"/>
        <v>849019.70537672122</v>
      </c>
    </row>
    <row r="48" spans="1:16" x14ac:dyDescent="0.3">
      <c r="L48">
        <v>1996</v>
      </c>
      <c r="M48" s="21">
        <f t="shared" si="7"/>
        <v>4874373.6098695928</v>
      </c>
      <c r="N48" s="21">
        <f t="shared" si="8"/>
        <v>2298574.164397147</v>
      </c>
      <c r="O48" s="21">
        <f t="shared" si="9"/>
        <v>1335065.3572880744</v>
      </c>
      <c r="P48" s="21">
        <f t="shared" si="10"/>
        <v>850121.83480840619</v>
      </c>
    </row>
    <row r="49" spans="12:16" x14ac:dyDescent="0.3">
      <c r="L49">
        <v>1997</v>
      </c>
      <c r="M49" s="21">
        <f t="shared" si="7"/>
        <v>5069556.7544678664</v>
      </c>
      <c r="N49" s="21">
        <f t="shared" si="8"/>
        <v>2351866.8662346182</v>
      </c>
      <c r="O49" s="21">
        <f t="shared" si="9"/>
        <v>1349979.7729029553</v>
      </c>
      <c r="P49" s="21">
        <f t="shared" si="10"/>
        <v>851225.39493631211</v>
      </c>
    </row>
    <row r="50" spans="12:16" x14ac:dyDescent="0.3">
      <c r="L50">
        <v>1998</v>
      </c>
      <c r="M50" s="21">
        <f t="shared" si="7"/>
        <v>5272555.5617511123</v>
      </c>
      <c r="N50" s="21">
        <f t="shared" si="8"/>
        <v>2406395.1653885162</v>
      </c>
      <c r="O50" s="21">
        <f t="shared" si="9"/>
        <v>1365060.8019288715</v>
      </c>
      <c r="P50" s="21">
        <f t="shared" si="10"/>
        <v>852330.38761765463</v>
      </c>
    </row>
    <row r="51" spans="12:16" x14ac:dyDescent="0.3">
      <c r="L51">
        <v>1999</v>
      </c>
      <c r="M51" s="21">
        <f t="shared" si="7"/>
        <v>5483682.9920588667</v>
      </c>
      <c r="N51" s="21">
        <f t="shared" si="8"/>
        <v>2462187.709322297</v>
      </c>
      <c r="O51" s="21">
        <f t="shared" si="9"/>
        <v>1380310.305654221</v>
      </c>
      <c r="P51" s="21">
        <f t="shared" si="10"/>
        <v>853436.8147120598</v>
      </c>
    </row>
    <row r="52" spans="12:16" x14ac:dyDescent="0.3">
      <c r="L52">
        <v>2000</v>
      </c>
      <c r="M52" s="21">
        <f t="shared" si="7"/>
        <v>5703264.537511792</v>
      </c>
      <c r="N52" s="21">
        <f t="shared" si="8"/>
        <v>2519273.8096940955</v>
      </c>
      <c r="O52" s="21">
        <f t="shared" si="9"/>
        <v>1395730.1661604121</v>
      </c>
      <c r="P52" s="21">
        <f t="shared" si="10"/>
        <v>854544.67808156821</v>
      </c>
    </row>
    <row r="53" spans="12:16" x14ac:dyDescent="0.3">
      <c r="L53">
        <v>2001</v>
      </c>
      <c r="M53" s="21">
        <f t="shared" si="7"/>
        <v>5931638.7238181951</v>
      </c>
      <c r="N53" s="21">
        <f t="shared" si="8"/>
        <v>2577683.4577561538</v>
      </c>
      <c r="O53" s="21">
        <f t="shared" si="9"/>
        <v>1411322.2865541489</v>
      </c>
      <c r="P53" s="21">
        <f t="shared" si="10"/>
        <v>855653.97959063656</v>
      </c>
    </row>
    <row r="54" spans="12:16" x14ac:dyDescent="0.3">
      <c r="L54">
        <v>2002</v>
      </c>
      <c r="M54" s="21">
        <f t="shared" si="7"/>
        <v>6169157.6321742395</v>
      </c>
      <c r="N54" s="21">
        <f t="shared" si="8"/>
        <v>2637447.3401112868</v>
      </c>
      <c r="O54" s="21">
        <f t="shared" si="9"/>
        <v>1427088.5912023119</v>
      </c>
      <c r="P54" s="21">
        <f t="shared" si="10"/>
        <v>856764.72110614332</v>
      </c>
    </row>
    <row r="55" spans="12:16" x14ac:dyDescent="0.3">
      <c r="L55">
        <v>2003</v>
      </c>
      <c r="M55" s="21">
        <f t="shared" si="7"/>
        <v>6416187.4420624515</v>
      </c>
      <c r="N55" s="21">
        <f t="shared" si="8"/>
        <v>2698596.8548346655</v>
      </c>
      <c r="O55" s="21">
        <f t="shared" si="9"/>
        <v>1443031.0259694611</v>
      </c>
      <c r="P55" s="21">
        <f t="shared" si="10"/>
        <v>857876.90449738887</v>
      </c>
    </row>
    <row r="56" spans="12:16" x14ac:dyDescent="0.3">
      <c r="L56">
        <v>2004</v>
      </c>
      <c r="M56" s="21">
        <f t="shared" si="7"/>
        <v>6673108.9957853714</v>
      </c>
      <c r="N56" s="21">
        <f t="shared" si="8"/>
        <v>2761164.1279693823</v>
      </c>
      <c r="O56" s="21">
        <f t="shared" si="9"/>
        <v>1459151.5584579932</v>
      </c>
      <c r="P56" s="21">
        <f t="shared" si="10"/>
        <v>858990.53163610154</v>
      </c>
    </row>
    <row r="57" spans="12:16" x14ac:dyDescent="0.3">
      <c r="L57">
        <v>2005</v>
      </c>
      <c r="M57" s="21">
        <f t="shared" si="7"/>
        <v>6940318.3856046461</v>
      </c>
      <c r="N57" s="21">
        <f t="shared" si="8"/>
        <v>2825182.0304044718</v>
      </c>
      <c r="O57" s="21">
        <f t="shared" si="9"/>
        <v>1475452.1782509817</v>
      </c>
      <c r="P57" s="21">
        <f t="shared" si="10"/>
        <v>860105.60439643834</v>
      </c>
    </row>
    <row r="58" spans="12:16" x14ac:dyDescent="0.3">
      <c r="L58">
        <v>2006</v>
      </c>
      <c r="M58" s="21">
        <f t="shared" si="7"/>
        <v>7218227.5643907525</v>
      </c>
      <c r="N58" s="21">
        <f t="shared" si="8"/>
        <v>2890684.1951442435</v>
      </c>
      <c r="O58" s="21">
        <f t="shared" si="9"/>
        <v>1491934.8971577296</v>
      </c>
      <c r="P58" s="21">
        <f t="shared" si="10"/>
        <v>861222.12465498957</v>
      </c>
    </row>
    <row r="59" spans="12:16" x14ac:dyDescent="0.3">
      <c r="L59">
        <v>2007</v>
      </c>
      <c r="M59" s="21">
        <f t="shared" si="7"/>
        <v>7507264.980724833</v>
      </c>
      <c r="N59" s="21">
        <f t="shared" si="8"/>
        <v>2957705.0349780177</v>
      </c>
      <c r="O59" s="21">
        <f t="shared" si="9"/>
        <v>1508601.7494620646</v>
      </c>
      <c r="P59" s="21">
        <f t="shared" si="10"/>
        <v>862340.09429078188</v>
      </c>
    </row>
    <row r="60" spans="12:16" x14ac:dyDescent="0.3">
      <c r="L60">
        <v>2008</v>
      </c>
      <c r="M60" s="21">
        <f t="shared" si="7"/>
        <v>7807876.2394316867</v>
      </c>
      <c r="N60" s="21">
        <f t="shared" si="8"/>
        <v>3026279.7605595216</v>
      </c>
      <c r="O60" s="21">
        <f t="shared" si="9"/>
        <v>1525454.7921734098</v>
      </c>
      <c r="P60" s="21">
        <f t="shared" si="10"/>
        <v>863459.51518528047</v>
      </c>
    </row>
    <row r="61" spans="12:16" x14ac:dyDescent="0.3">
      <c r="L61">
        <v>2009</v>
      </c>
      <c r="M61" s="21">
        <f t="shared" si="7"/>
        <v>8120524.7885623313</v>
      </c>
      <c r="N61" s="21">
        <f t="shared" si="8"/>
        <v>3096444.3989054724</v>
      </c>
      <c r="O61" s="21">
        <f t="shared" si="9"/>
        <v>1542496.1052806578</v>
      </c>
      <c r="P61" s="21">
        <f t="shared" si="10"/>
        <v>864580.38922239339</v>
      </c>
    </row>
    <row r="62" spans="12:16" x14ac:dyDescent="0.3">
      <c r="L62">
        <v>2010</v>
      </c>
      <c r="M62" s="21">
        <f t="shared" si="7"/>
        <v>8445692.633885175</v>
      </c>
      <c r="N62" s="21">
        <f t="shared" si="8"/>
        <v>3168235.8123230403</v>
      </c>
      <c r="O62" s="21">
        <f t="shared" si="9"/>
        <v>1559727.7920088803</v>
      </c>
      <c r="P62" s="21">
        <f t="shared" si="10"/>
        <v>865702.71828847402</v>
      </c>
    </row>
    <row r="63" spans="12:16" x14ac:dyDescent="0.3">
      <c r="L63">
        <v>2011</v>
      </c>
      <c r="M63" s="21">
        <f t="shared" si="7"/>
        <v>8783881.0819873922</v>
      </c>
      <c r="N63" s="21">
        <f t="shared" si="8"/>
        <v>3241691.7177761551</v>
      </c>
      <c r="O63" s="21">
        <f t="shared" si="9"/>
        <v>1577151.979078908</v>
      </c>
      <c r="P63" s="21">
        <f t="shared" si="10"/>
        <v>866826.5042723245</v>
      </c>
    </row>
    <row r="64" spans="12:16" x14ac:dyDescent="0.3">
      <c r="L64">
        <v>2012</v>
      </c>
      <c r="M64" s="21">
        <f t="shared" si="7"/>
        <v>9135611.5131320506</v>
      </c>
      <c r="N64" s="21">
        <f t="shared" si="8"/>
        <v>3316850.7067008186</v>
      </c>
      <c r="O64" s="21">
        <f t="shared" si="9"/>
        <v>1594770.8169698075</v>
      </c>
      <c r="P64" s="21">
        <f t="shared" si="10"/>
        <v>867951.74906519905</v>
      </c>
    </row>
    <row r="65" spans="12:16" x14ac:dyDescent="0.3">
      <c r="L65">
        <v>2013</v>
      </c>
      <c r="M65" s="21">
        <f t="shared" si="7"/>
        <v>9501426.1850625891</v>
      </c>
      <c r="N65" s="21">
        <f t="shared" si="8"/>
        <v>3393752.2652798402</v>
      </c>
      <c r="O65" s="21">
        <f t="shared" si="9"/>
        <v>1612586.4801842927</v>
      </c>
      <c r="P65" s="21">
        <f t="shared" si="10"/>
        <v>869078.45456080663</v>
      </c>
    </row>
    <row r="66" spans="12:16" x14ac:dyDescent="0.3">
      <c r="L66">
        <v>2014</v>
      </c>
      <c r="M66" s="21">
        <f t="shared" si="7"/>
        <v>9881889.0689937416</v>
      </c>
      <c r="N66" s="21">
        <f t="shared" si="8"/>
        <v>3472436.7951876377</v>
      </c>
      <c r="O66" s="21">
        <f t="shared" si="9"/>
        <v>1630601.1675170988</v>
      </c>
      <c r="P66" s="21">
        <f t="shared" si="10"/>
        <v>870206.62265531474</v>
      </c>
    </row>
    <row r="67" spans="12:16" x14ac:dyDescent="0.3">
      <c r="L67">
        <v>2015</v>
      </c>
      <c r="M67" s="21">
        <f t="shared" ref="M67:M77" si="11">$B$2*EXP($B$23*(L67-$L$2))</f>
        <v>10277586.719077872</v>
      </c>
      <c r="N67" s="21">
        <f t="shared" ref="N67:N77" si="12">$B$2*EXP($B$29*(L67-$L$2))</f>
        <v>3552945.6348160221</v>
      </c>
      <c r="O67" s="21">
        <f t="shared" ref="O67:O77" si="13">$B$2*EXP($B$35*(L67-$L$2))</f>
        <v>1648817.1023263577</v>
      </c>
      <c r="P67" s="21">
        <f t="shared" ref="P67:P77" si="14">$B$2*EXP($B$41*(L67-$L$2))</f>
        <v>871336.25524735195</v>
      </c>
    </row>
    <row r="68" spans="12:16" x14ac:dyDescent="0.3">
      <c r="L68">
        <v>2016</v>
      </c>
      <c r="M68" s="21">
        <f t="shared" si="11"/>
        <v>10689129.176687058</v>
      </c>
      <c r="N68" s="21">
        <f t="shared" si="12"/>
        <v>3635321.0809920887</v>
      </c>
      <c r="O68" s="21">
        <f t="shared" si="13"/>
        <v>1667236.5328080016</v>
      </c>
      <c r="P68" s="21">
        <f t="shared" si="14"/>
        <v>872467.35423801199</v>
      </c>
    </row>
    <row r="69" spans="12:16" x14ac:dyDescent="0.3">
      <c r="L69">
        <v>2017</v>
      </c>
      <c r="M69" s="21">
        <f t="shared" si="11"/>
        <v>11117150.910905076</v>
      </c>
      <c r="N69" s="21">
        <f t="shared" si="12"/>
        <v>3719606.4111996498</v>
      </c>
      <c r="O69" s="21">
        <f t="shared" si="13"/>
        <v>1685861.7322732331</v>
      </c>
      <c r="P69" s="21">
        <f t="shared" si="14"/>
        <v>873599.9215308564</v>
      </c>
    </row>
    <row r="70" spans="12:16" x14ac:dyDescent="0.3">
      <c r="L70">
        <v>2018</v>
      </c>
      <c r="M70" s="21">
        <f t="shared" si="11"/>
        <v>11562311.796679296</v>
      </c>
      <c r="N70" s="21">
        <f t="shared" si="12"/>
        <v>3805845.9063158748</v>
      </c>
      <c r="O70" s="21">
        <f t="shared" si="13"/>
        <v>1704694.9994290976</v>
      </c>
      <c r="P70" s="21">
        <f t="shared" si="14"/>
        <v>874733.95903191704</v>
      </c>
    </row>
    <row r="71" spans="12:16" x14ac:dyDescent="0.3">
      <c r="L71">
        <v>2019</v>
      </c>
      <c r="M71" s="21">
        <f t="shared" si="11"/>
        <v>12025298.132140346</v>
      </c>
      <c r="N71" s="21">
        <f t="shared" si="12"/>
        <v>3894084.8738750727</v>
      </c>
      <c r="O71" s="21">
        <f t="shared" si="13"/>
        <v>1723738.6586621851</v>
      </c>
      <c r="P71" s="21">
        <f t="shared" si="14"/>
        <v>875869.46864970087</v>
      </c>
    </row>
    <row r="72" spans="12:16" x14ac:dyDescent="0.3">
      <c r="L72">
        <v>2020</v>
      </c>
      <c r="M72" s="21">
        <f t="shared" si="11"/>
        <v>12506823.696658105</v>
      </c>
      <c r="N72" s="21">
        <f t="shared" si="12"/>
        <v>3984369.67187186</v>
      </c>
      <c r="O72" s="21">
        <f t="shared" si="13"/>
        <v>1742995.0603255066</v>
      </c>
      <c r="P72" s="21">
        <f t="shared" si="14"/>
        <v>877006.45229519194</v>
      </c>
    </row>
    <row r="73" spans="12:16" x14ac:dyDescent="0.3">
      <c r="L73">
        <v>2021</v>
      </c>
      <c r="M73" s="21">
        <f t="shared" si="11"/>
        <v>13007630.851265039</v>
      </c>
      <c r="N73" s="21">
        <f t="shared" si="12"/>
        <v>4076747.733116196</v>
      </c>
      <c r="O73" s="21">
        <f t="shared" si="13"/>
        <v>1762466.5810285709</v>
      </c>
      <c r="P73" s="21">
        <f t="shared" si="14"/>
        <v>878144.91188185511</v>
      </c>
    </row>
    <row r="74" spans="12:16" x14ac:dyDescent="0.3">
      <c r="L74">
        <v>2022</v>
      </c>
      <c r="M74" s="21">
        <f t="shared" si="11"/>
        <v>13528491.683143573</v>
      </c>
      <c r="N74" s="21">
        <f t="shared" si="12"/>
        <v>4171267.5901531037</v>
      </c>
      <c r="O74" s="21">
        <f t="shared" si="13"/>
        <v>1782155.623930705</v>
      </c>
      <c r="P74" s="21">
        <f t="shared" si="14"/>
        <v>879284.84932563896</v>
      </c>
    </row>
    <row r="75" spans="12:16" x14ac:dyDescent="0.3">
      <c r="L75">
        <v>2023</v>
      </c>
      <c r="M75" s="21">
        <f t="shared" si="11"/>
        <v>14070209.195941735</v>
      </c>
      <c r="N75" s="21">
        <f t="shared" si="12"/>
        <v>4267978.9007601449</v>
      </c>
      <c r="O75" s="21">
        <f t="shared" si="13"/>
        <v>1802064.6190376496</v>
      </c>
      <c r="P75" s="21">
        <f t="shared" si="14"/>
        <v>880426.26654497941</v>
      </c>
    </row>
    <row r="76" spans="12:16" x14ac:dyDescent="0.3">
      <c r="L76">
        <v>2024</v>
      </c>
      <c r="M76" s="21">
        <f t="shared" si="11"/>
        <v>14633618.547752365</v>
      </c>
      <c r="N76" s="21">
        <f t="shared" si="12"/>
        <v>4366932.4740360733</v>
      </c>
      <c r="O76" s="21">
        <f t="shared" si="13"/>
        <v>1822196.0235014684</v>
      </c>
      <c r="P76" s="21">
        <f t="shared" si="14"/>
        <v>881569.16546080273</v>
      </c>
    </row>
    <row r="77" spans="12:16" x14ac:dyDescent="0.3">
      <c r="L77">
        <v>2025</v>
      </c>
      <c r="M77" s="21">
        <f t="shared" si="11"/>
        <v>15219588.338664297</v>
      </c>
      <c r="N77" s="21">
        <f t="shared" si="12"/>
        <v>4468180.2970943348</v>
      </c>
      <c r="O77" s="21">
        <f t="shared" si="13"/>
        <v>1842552.3219238084</v>
      </c>
      <c r="P77" s="21">
        <f t="shared" si="14"/>
        <v>882713.54799652845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I116"/>
  <sheetViews>
    <sheetView topLeftCell="B27" workbookViewId="0">
      <selection activeCell="H107" sqref="H107:I107"/>
    </sheetView>
  </sheetViews>
  <sheetFormatPr baseColWidth="10" defaultRowHeight="14.4" x14ac:dyDescent="0.3"/>
  <sheetData>
    <row r="1" spans="8:9" x14ac:dyDescent="0.3">
      <c r="H1" t="s">
        <v>14</v>
      </c>
    </row>
    <row r="3" spans="8:9" x14ac:dyDescent="0.3">
      <c r="H3" s="4" t="s">
        <v>15</v>
      </c>
      <c r="I3" s="4" t="s">
        <v>16</v>
      </c>
    </row>
    <row r="4" spans="8:9" x14ac:dyDescent="0.3">
      <c r="H4" s="4">
        <v>0</v>
      </c>
      <c r="I4" s="4">
        <v>669</v>
      </c>
    </row>
    <row r="5" spans="8:9" x14ac:dyDescent="0.3">
      <c r="H5" s="4">
        <v>1</v>
      </c>
      <c r="I5" s="4">
        <v>683</v>
      </c>
    </row>
    <row r="6" spans="8:9" x14ac:dyDescent="0.3">
      <c r="H6" s="4">
        <v>2</v>
      </c>
      <c r="I6" s="4">
        <v>696</v>
      </c>
    </row>
    <row r="7" spans="8:9" x14ac:dyDescent="0.3">
      <c r="H7" s="4">
        <v>3</v>
      </c>
      <c r="I7" s="4">
        <v>709</v>
      </c>
    </row>
    <row r="8" spans="8:9" x14ac:dyDescent="0.3">
      <c r="H8" s="4">
        <v>4</v>
      </c>
      <c r="I8" s="4">
        <v>721</v>
      </c>
    </row>
    <row r="9" spans="8:9" x14ac:dyDescent="0.3">
      <c r="H9" s="4">
        <v>5</v>
      </c>
      <c r="I9" s="4">
        <v>733</v>
      </c>
    </row>
    <row r="10" spans="8:9" x14ac:dyDescent="0.3">
      <c r="H10" s="4">
        <v>6</v>
      </c>
      <c r="I10" s="4">
        <v>743</v>
      </c>
    </row>
    <row r="11" spans="8:9" x14ac:dyDescent="0.3">
      <c r="H11" s="4">
        <v>7</v>
      </c>
      <c r="I11" s="4">
        <v>753</v>
      </c>
    </row>
    <row r="12" spans="8:9" x14ac:dyDescent="0.3">
      <c r="H12" s="4">
        <v>8</v>
      </c>
      <c r="I12" s="4">
        <v>762</v>
      </c>
    </row>
    <row r="13" spans="8:9" x14ac:dyDescent="0.3">
      <c r="H13" s="4">
        <v>9</v>
      </c>
      <c r="I13" s="4">
        <v>769</v>
      </c>
    </row>
    <row r="14" spans="8:9" x14ac:dyDescent="0.3">
      <c r="H14" s="4">
        <v>10</v>
      </c>
      <c r="I14" s="4">
        <v>777</v>
      </c>
    </row>
    <row r="15" spans="8:9" x14ac:dyDescent="0.3">
      <c r="H15" s="4">
        <v>11</v>
      </c>
      <c r="I15" s="4">
        <v>787</v>
      </c>
    </row>
    <row r="16" spans="8:9" x14ac:dyDescent="0.3">
      <c r="H16" s="4">
        <v>12</v>
      </c>
      <c r="I16" s="4">
        <v>792</v>
      </c>
    </row>
    <row r="17" spans="8:9" x14ac:dyDescent="0.3">
      <c r="H17" s="4">
        <v>13</v>
      </c>
      <c r="I17" s="4">
        <v>792</v>
      </c>
    </row>
    <row r="18" spans="8:9" x14ac:dyDescent="0.3">
      <c r="H18" s="4">
        <v>14</v>
      </c>
      <c r="I18" s="4">
        <v>788</v>
      </c>
    </row>
    <row r="19" spans="8:9" x14ac:dyDescent="0.3">
      <c r="H19" s="4">
        <v>15</v>
      </c>
      <c r="I19" s="4">
        <v>783</v>
      </c>
    </row>
    <row r="20" spans="8:9" x14ac:dyDescent="0.3">
      <c r="H20" s="4">
        <v>16</v>
      </c>
      <c r="I20" s="4">
        <v>776</v>
      </c>
    </row>
    <row r="21" spans="8:9" x14ac:dyDescent="0.3">
      <c r="H21" s="4">
        <v>17</v>
      </c>
      <c r="I21" s="4">
        <v>765</v>
      </c>
    </row>
    <row r="22" spans="8:9" x14ac:dyDescent="0.3">
      <c r="H22" s="4">
        <v>18</v>
      </c>
      <c r="I22" s="4">
        <v>748</v>
      </c>
    </row>
    <row r="23" spans="8:9" x14ac:dyDescent="0.3">
      <c r="H23" s="4">
        <v>19</v>
      </c>
      <c r="I23" s="4">
        <v>735</v>
      </c>
    </row>
    <row r="24" spans="8:9" x14ac:dyDescent="0.3">
      <c r="H24" s="4">
        <v>20</v>
      </c>
      <c r="I24" s="4">
        <v>723</v>
      </c>
    </row>
    <row r="25" spans="8:9" x14ac:dyDescent="0.3">
      <c r="H25" s="4">
        <v>21</v>
      </c>
      <c r="I25" s="4">
        <v>711</v>
      </c>
    </row>
    <row r="26" spans="8:9" x14ac:dyDescent="0.3">
      <c r="H26" s="4">
        <v>22</v>
      </c>
      <c r="I26" s="4">
        <v>700</v>
      </c>
    </row>
    <row r="27" spans="8:9" x14ac:dyDescent="0.3">
      <c r="H27" s="4">
        <v>23</v>
      </c>
      <c r="I27" s="4">
        <v>692</v>
      </c>
    </row>
    <row r="28" spans="8:9" x14ac:dyDescent="0.3">
      <c r="H28" s="4">
        <v>24</v>
      </c>
      <c r="I28" s="4">
        <v>686</v>
      </c>
    </row>
    <row r="29" spans="8:9" x14ac:dyDescent="0.3">
      <c r="H29" s="4">
        <v>25</v>
      </c>
      <c r="I29" s="4">
        <v>678</v>
      </c>
    </row>
    <row r="30" spans="8:9" x14ac:dyDescent="0.3">
      <c r="H30" s="4">
        <v>26</v>
      </c>
      <c r="I30" s="4">
        <v>668</v>
      </c>
    </row>
    <row r="31" spans="8:9" x14ac:dyDescent="0.3">
      <c r="H31" s="4">
        <v>27</v>
      </c>
      <c r="I31" s="4">
        <v>657</v>
      </c>
    </row>
    <row r="32" spans="8:9" x14ac:dyDescent="0.3">
      <c r="H32" s="4">
        <v>28</v>
      </c>
      <c r="I32" s="4">
        <v>645</v>
      </c>
    </row>
    <row r="33" spans="8:9" x14ac:dyDescent="0.3">
      <c r="H33" s="4">
        <v>29</v>
      </c>
      <c r="I33" s="4">
        <v>632</v>
      </c>
    </row>
    <row r="34" spans="8:9" x14ac:dyDescent="0.3">
      <c r="H34" s="4">
        <v>30</v>
      </c>
      <c r="I34" s="4">
        <v>614</v>
      </c>
    </row>
    <row r="35" spans="8:9" x14ac:dyDescent="0.3">
      <c r="H35" s="4">
        <v>31</v>
      </c>
      <c r="I35" s="4">
        <v>593</v>
      </c>
    </row>
    <row r="36" spans="8:9" x14ac:dyDescent="0.3">
      <c r="H36" s="4">
        <v>32</v>
      </c>
      <c r="I36" s="4">
        <v>576</v>
      </c>
    </row>
    <row r="37" spans="8:9" x14ac:dyDescent="0.3">
      <c r="H37" s="4">
        <v>33</v>
      </c>
      <c r="I37" s="4">
        <v>561</v>
      </c>
    </row>
    <row r="38" spans="8:9" x14ac:dyDescent="0.3">
      <c r="H38" s="4">
        <v>34</v>
      </c>
      <c r="I38" s="4">
        <v>546</v>
      </c>
    </row>
    <row r="39" spans="8:9" x14ac:dyDescent="0.3">
      <c r="H39" s="4">
        <v>35</v>
      </c>
      <c r="I39" s="4">
        <v>533</v>
      </c>
    </row>
    <row r="40" spans="8:9" x14ac:dyDescent="0.3">
      <c r="H40" s="4">
        <v>36</v>
      </c>
      <c r="I40" s="4">
        <v>525</v>
      </c>
    </row>
    <row r="41" spans="8:9" x14ac:dyDescent="0.3">
      <c r="H41" s="4">
        <v>37</v>
      </c>
      <c r="I41" s="4">
        <v>520</v>
      </c>
    </row>
    <row r="42" spans="8:9" x14ac:dyDescent="0.3">
      <c r="H42" s="4">
        <v>38</v>
      </c>
      <c r="I42" s="4">
        <v>514</v>
      </c>
    </row>
    <row r="43" spans="8:9" x14ac:dyDescent="0.3">
      <c r="H43" s="4">
        <v>39</v>
      </c>
      <c r="I43" s="4">
        <v>508</v>
      </c>
    </row>
    <row r="44" spans="8:9" x14ac:dyDescent="0.3">
      <c r="H44" s="4">
        <v>40</v>
      </c>
      <c r="I44" s="4">
        <v>504</v>
      </c>
    </row>
    <row r="45" spans="8:9" x14ac:dyDescent="0.3">
      <c r="H45" s="4">
        <v>41</v>
      </c>
      <c r="I45" s="4">
        <v>500</v>
      </c>
    </row>
    <row r="46" spans="8:9" x14ac:dyDescent="0.3">
      <c r="H46" s="4">
        <v>42</v>
      </c>
      <c r="I46" s="4">
        <v>494</v>
      </c>
    </row>
    <row r="47" spans="8:9" x14ac:dyDescent="0.3">
      <c r="H47" s="4">
        <v>43</v>
      </c>
      <c r="I47" s="4">
        <v>487</v>
      </c>
    </row>
    <row r="48" spans="8:9" x14ac:dyDescent="0.3">
      <c r="H48" s="4">
        <v>44</v>
      </c>
      <c r="I48" s="4">
        <v>481</v>
      </c>
    </row>
    <row r="49" spans="8:9" x14ac:dyDescent="0.3">
      <c r="H49" s="4">
        <v>45</v>
      </c>
      <c r="I49" s="4">
        <v>473</v>
      </c>
    </row>
    <row r="50" spans="8:9" x14ac:dyDescent="0.3">
      <c r="H50" s="4">
        <v>46</v>
      </c>
      <c r="I50" s="4">
        <v>464</v>
      </c>
    </row>
    <row r="51" spans="8:9" x14ac:dyDescent="0.3">
      <c r="H51" s="4">
        <v>47</v>
      </c>
      <c r="I51" s="4">
        <v>455</v>
      </c>
    </row>
    <row r="52" spans="8:9" x14ac:dyDescent="0.3">
      <c r="H52" s="4">
        <v>48</v>
      </c>
      <c r="I52" s="4">
        <v>445</v>
      </c>
    </row>
    <row r="53" spans="8:9" x14ac:dyDescent="0.3">
      <c r="H53" s="4">
        <v>49</v>
      </c>
      <c r="I53" s="4">
        <v>435</v>
      </c>
    </row>
    <row r="54" spans="8:9" x14ac:dyDescent="0.3">
      <c r="H54" s="4">
        <v>50</v>
      </c>
      <c r="I54" s="4">
        <v>426</v>
      </c>
    </row>
    <row r="55" spans="8:9" x14ac:dyDescent="0.3">
      <c r="H55" s="4">
        <v>51</v>
      </c>
      <c r="I55" s="4">
        <v>415</v>
      </c>
    </row>
    <row r="56" spans="8:9" x14ac:dyDescent="0.3">
      <c r="H56" s="4">
        <v>52</v>
      </c>
      <c r="I56" s="4">
        <v>401</v>
      </c>
    </row>
    <row r="57" spans="8:9" x14ac:dyDescent="0.3">
      <c r="H57" s="4">
        <v>53</v>
      </c>
      <c r="I57" s="4">
        <v>385</v>
      </c>
    </row>
    <row r="58" spans="8:9" x14ac:dyDescent="0.3">
      <c r="H58" s="4">
        <v>54</v>
      </c>
      <c r="I58" s="4">
        <v>368</v>
      </c>
    </row>
    <row r="59" spans="8:9" x14ac:dyDescent="0.3">
      <c r="H59" s="4">
        <v>55</v>
      </c>
      <c r="I59" s="4">
        <v>351</v>
      </c>
    </row>
    <row r="60" spans="8:9" x14ac:dyDescent="0.3">
      <c r="H60" s="4">
        <v>56</v>
      </c>
      <c r="I60" s="4">
        <v>332</v>
      </c>
    </row>
    <row r="61" spans="8:9" x14ac:dyDescent="0.3">
      <c r="H61" s="4">
        <v>57</v>
      </c>
      <c r="I61" s="4">
        <v>310</v>
      </c>
    </row>
    <row r="62" spans="8:9" x14ac:dyDescent="0.3">
      <c r="H62" s="4">
        <v>58</v>
      </c>
      <c r="I62" s="4">
        <v>290</v>
      </c>
    </row>
    <row r="63" spans="8:9" x14ac:dyDescent="0.3">
      <c r="H63" s="4">
        <v>59</v>
      </c>
      <c r="I63" s="4">
        <v>273</v>
      </c>
    </row>
    <row r="64" spans="8:9" x14ac:dyDescent="0.3">
      <c r="H64" s="4">
        <v>60</v>
      </c>
      <c r="I64" s="4">
        <v>256</v>
      </c>
    </row>
    <row r="65" spans="8:9" x14ac:dyDescent="0.3">
      <c r="H65" s="4">
        <v>61</v>
      </c>
      <c r="I65" s="4">
        <v>240</v>
      </c>
    </row>
    <row r="66" spans="8:9" x14ac:dyDescent="0.3">
      <c r="H66" s="4">
        <v>62</v>
      </c>
      <c r="I66" s="4">
        <v>226</v>
      </c>
    </row>
    <row r="67" spans="8:9" x14ac:dyDescent="0.3">
      <c r="H67" s="4">
        <v>63</v>
      </c>
      <c r="I67" s="4">
        <v>213</v>
      </c>
    </row>
    <row r="68" spans="8:9" x14ac:dyDescent="0.3">
      <c r="H68" s="4">
        <v>64</v>
      </c>
      <c r="I68" s="4">
        <v>201</v>
      </c>
    </row>
    <row r="69" spans="8:9" x14ac:dyDescent="0.3">
      <c r="H69" s="4">
        <v>65</v>
      </c>
      <c r="I69" s="4">
        <v>190</v>
      </c>
    </row>
    <row r="70" spans="8:9" x14ac:dyDescent="0.3">
      <c r="H70" s="4">
        <v>66</v>
      </c>
      <c r="I70" s="4">
        <v>180</v>
      </c>
    </row>
    <row r="71" spans="8:9" x14ac:dyDescent="0.3">
      <c r="H71" s="4">
        <v>67</v>
      </c>
      <c r="I71" s="4">
        <v>171</v>
      </c>
    </row>
    <row r="72" spans="8:9" x14ac:dyDescent="0.3">
      <c r="H72" s="4">
        <v>68</v>
      </c>
      <c r="I72" s="4">
        <v>162</v>
      </c>
    </row>
    <row r="73" spans="8:9" x14ac:dyDescent="0.3">
      <c r="H73" s="4">
        <v>69</v>
      </c>
      <c r="I73" s="4">
        <v>152</v>
      </c>
    </row>
    <row r="74" spans="8:9" x14ac:dyDescent="0.3">
      <c r="H74" s="4">
        <v>70</v>
      </c>
      <c r="I74" s="4">
        <v>142</v>
      </c>
    </row>
    <row r="75" spans="8:9" x14ac:dyDescent="0.3">
      <c r="H75" s="4">
        <v>71</v>
      </c>
      <c r="I75" s="4">
        <v>134</v>
      </c>
    </row>
    <row r="76" spans="8:9" x14ac:dyDescent="0.3">
      <c r="H76" s="4">
        <v>72</v>
      </c>
      <c r="I76" s="4">
        <v>126</v>
      </c>
    </row>
    <row r="77" spans="8:9" x14ac:dyDescent="0.3">
      <c r="H77" s="4">
        <v>73</v>
      </c>
      <c r="I77" s="4">
        <v>119</v>
      </c>
    </row>
    <row r="78" spans="8:9" x14ac:dyDescent="0.3">
      <c r="H78" s="4">
        <v>74</v>
      </c>
      <c r="I78" s="4">
        <v>112</v>
      </c>
    </row>
    <row r="79" spans="8:9" x14ac:dyDescent="0.3">
      <c r="H79" s="4">
        <v>75</v>
      </c>
      <c r="I79" s="4">
        <v>106</v>
      </c>
    </row>
    <row r="80" spans="8:9" x14ac:dyDescent="0.3">
      <c r="H80" s="4">
        <v>76</v>
      </c>
      <c r="I80" s="4">
        <v>100</v>
      </c>
    </row>
    <row r="81" spans="8:9" x14ac:dyDescent="0.3">
      <c r="H81" s="4">
        <v>77</v>
      </c>
      <c r="I81" s="4">
        <v>94</v>
      </c>
    </row>
    <row r="82" spans="8:9" x14ac:dyDescent="0.3">
      <c r="H82" s="4">
        <v>78</v>
      </c>
      <c r="I82" s="4">
        <v>88</v>
      </c>
    </row>
    <row r="83" spans="8:9" x14ac:dyDescent="0.3">
      <c r="H83" s="4">
        <v>79</v>
      </c>
      <c r="I83" s="4">
        <v>82</v>
      </c>
    </row>
    <row r="84" spans="8:9" x14ac:dyDescent="0.3">
      <c r="H84" s="4">
        <v>80</v>
      </c>
      <c r="I84" s="4">
        <v>77</v>
      </c>
    </row>
    <row r="85" spans="8:9" x14ac:dyDescent="0.3">
      <c r="H85" s="4">
        <v>81</v>
      </c>
      <c r="I85" s="4">
        <v>71</v>
      </c>
    </row>
    <row r="86" spans="8:9" x14ac:dyDescent="0.3">
      <c r="H86" s="4">
        <v>82</v>
      </c>
      <c r="I86" s="4">
        <v>65</v>
      </c>
    </row>
    <row r="87" spans="8:9" x14ac:dyDescent="0.3">
      <c r="H87" s="4">
        <v>83</v>
      </c>
      <c r="I87" s="4">
        <v>58</v>
      </c>
    </row>
    <row r="88" spans="8:9" x14ac:dyDescent="0.3">
      <c r="H88" s="4">
        <v>84</v>
      </c>
      <c r="I88" s="4">
        <v>52</v>
      </c>
    </row>
    <row r="89" spans="8:9" x14ac:dyDescent="0.3">
      <c r="H89" s="4">
        <v>85</v>
      </c>
      <c r="I89" s="4">
        <v>46</v>
      </c>
    </row>
    <row r="90" spans="8:9" x14ac:dyDescent="0.3">
      <c r="H90" s="4">
        <v>86</v>
      </c>
      <c r="I90" s="4">
        <v>39</v>
      </c>
    </row>
    <row r="91" spans="8:9" x14ac:dyDescent="0.3">
      <c r="H91" s="4">
        <v>87</v>
      </c>
      <c r="I91" s="4">
        <v>34</v>
      </c>
    </row>
    <row r="92" spans="8:9" x14ac:dyDescent="0.3">
      <c r="H92" s="4">
        <v>88</v>
      </c>
      <c r="I92" s="4">
        <v>29</v>
      </c>
    </row>
    <row r="93" spans="8:9" x14ac:dyDescent="0.3">
      <c r="H93" s="4">
        <v>89</v>
      </c>
      <c r="I93" s="4">
        <v>24</v>
      </c>
    </row>
    <row r="94" spans="8:9" x14ac:dyDescent="0.3">
      <c r="H94" s="4">
        <v>90</v>
      </c>
      <c r="I94" s="4">
        <v>19</v>
      </c>
    </row>
    <row r="95" spans="8:9" x14ac:dyDescent="0.3">
      <c r="H95" s="4">
        <v>91</v>
      </c>
      <c r="I95" s="4">
        <v>16</v>
      </c>
    </row>
    <row r="96" spans="8:9" x14ac:dyDescent="0.3">
      <c r="H96" s="4">
        <v>92</v>
      </c>
      <c r="I96" s="4">
        <v>13</v>
      </c>
    </row>
    <row r="97" spans="8:9" x14ac:dyDescent="0.3">
      <c r="H97" s="4">
        <v>93</v>
      </c>
      <c r="I97" s="4">
        <v>11</v>
      </c>
    </row>
    <row r="98" spans="8:9" x14ac:dyDescent="0.3">
      <c r="H98" s="4">
        <v>94</v>
      </c>
      <c r="I98" s="4">
        <v>8</v>
      </c>
    </row>
    <row r="99" spans="8:9" x14ac:dyDescent="0.3">
      <c r="H99" s="4">
        <v>95</v>
      </c>
      <c r="I99" s="4">
        <v>7</v>
      </c>
    </row>
    <row r="100" spans="8:9" x14ac:dyDescent="0.3">
      <c r="H100" s="4">
        <v>96</v>
      </c>
      <c r="I100" s="4">
        <v>5</v>
      </c>
    </row>
    <row r="101" spans="8:9" x14ac:dyDescent="0.3">
      <c r="H101" s="4">
        <v>97</v>
      </c>
      <c r="I101" s="4">
        <v>4</v>
      </c>
    </row>
    <row r="102" spans="8:9" x14ac:dyDescent="0.3">
      <c r="H102" s="4">
        <v>98</v>
      </c>
      <c r="I102" s="4">
        <v>3</v>
      </c>
    </row>
    <row r="103" spans="8:9" x14ac:dyDescent="0.3">
      <c r="H103" s="4">
        <v>99</v>
      </c>
      <c r="I103" s="4">
        <v>2</v>
      </c>
    </row>
    <row r="104" spans="8:9" x14ac:dyDescent="0.3">
      <c r="H104" s="4">
        <v>100</v>
      </c>
      <c r="I104" s="4">
        <v>2</v>
      </c>
    </row>
    <row r="105" spans="8:9" x14ac:dyDescent="0.3">
      <c r="H105" s="4">
        <v>102</v>
      </c>
      <c r="I105" s="4">
        <v>2</v>
      </c>
    </row>
    <row r="106" spans="8:9" x14ac:dyDescent="0.3">
      <c r="H106" s="4">
        <v>105</v>
      </c>
      <c r="I106" s="4">
        <v>4</v>
      </c>
    </row>
    <row r="107" spans="8:9" x14ac:dyDescent="0.3">
      <c r="H107" t="s">
        <v>17</v>
      </c>
      <c r="I107">
        <f>+SUM(I4:I106)</f>
        <v>39237</v>
      </c>
    </row>
    <row r="108" spans="8:9" x14ac:dyDescent="0.3">
      <c r="H108" s="4"/>
      <c r="I108" s="4"/>
    </row>
    <row r="109" spans="8:9" x14ac:dyDescent="0.3">
      <c r="H109" s="4"/>
      <c r="I109" s="4"/>
    </row>
    <row r="110" spans="8:9" x14ac:dyDescent="0.3">
      <c r="H110" s="4"/>
      <c r="I110" s="4"/>
    </row>
    <row r="111" spans="8:9" x14ac:dyDescent="0.3">
      <c r="H111" s="4"/>
      <c r="I111" s="4"/>
    </row>
    <row r="112" spans="8:9" x14ac:dyDescent="0.3">
      <c r="H112" s="4"/>
      <c r="I112" s="4"/>
    </row>
    <row r="113" spans="8:9" x14ac:dyDescent="0.3">
      <c r="H113" s="4"/>
      <c r="I113" s="4"/>
    </row>
    <row r="114" spans="8:9" x14ac:dyDescent="0.3">
      <c r="H114" s="4"/>
      <c r="I114" s="4"/>
    </row>
    <row r="115" spans="8:9" x14ac:dyDescent="0.3">
      <c r="H115" s="4"/>
      <c r="I115" s="4"/>
    </row>
    <row r="116" spans="8:9" x14ac:dyDescent="0.3">
      <c r="H116" s="4"/>
      <c r="I11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"/>
  <sheetViews>
    <sheetView topLeftCell="B1" zoomScaleNormal="100" workbookViewId="0">
      <selection activeCell="M14" sqref="M14"/>
    </sheetView>
  </sheetViews>
  <sheetFormatPr baseColWidth="10" defaultRowHeight="14.4" x14ac:dyDescent="0.3"/>
  <sheetData>
    <row r="1" spans="1:5" ht="15" thickBot="1" x14ac:dyDescent="0.35">
      <c r="A1" t="s">
        <v>41</v>
      </c>
      <c r="B1" t="s">
        <v>42</v>
      </c>
      <c r="C1" t="s">
        <v>43</v>
      </c>
      <c r="D1" s="9" t="s">
        <v>44</v>
      </c>
      <c r="E1" s="9" t="s">
        <v>45</v>
      </c>
    </row>
    <row r="2" spans="1:5" ht="15" thickBot="1" x14ac:dyDescent="0.35">
      <c r="A2">
        <v>0</v>
      </c>
      <c r="B2">
        <v>33589</v>
      </c>
      <c r="C2">
        <v>32094</v>
      </c>
      <c r="D2" s="11">
        <v>365</v>
      </c>
      <c r="E2" s="11">
        <v>325</v>
      </c>
    </row>
    <row r="3" spans="1:5" ht="15" thickBot="1" x14ac:dyDescent="0.35">
      <c r="A3">
        <v>1</v>
      </c>
      <c r="B3">
        <v>31754</v>
      </c>
      <c r="C3">
        <v>30657</v>
      </c>
      <c r="D3" s="11">
        <v>315</v>
      </c>
      <c r="E3" s="11">
        <v>319</v>
      </c>
    </row>
    <row r="4" spans="1:5" ht="15" thickBot="1" x14ac:dyDescent="0.35">
      <c r="A4">
        <v>2</v>
      </c>
      <c r="B4">
        <v>36816</v>
      </c>
      <c r="C4">
        <v>35291</v>
      </c>
      <c r="D4" s="11">
        <v>388</v>
      </c>
      <c r="E4" s="11">
        <v>360</v>
      </c>
    </row>
    <row r="5" spans="1:5" ht="15" thickBot="1" x14ac:dyDescent="0.35">
      <c r="A5">
        <v>3</v>
      </c>
      <c r="B5">
        <v>35363</v>
      </c>
      <c r="C5">
        <v>34127</v>
      </c>
      <c r="D5" s="11">
        <v>362</v>
      </c>
      <c r="E5" s="11">
        <v>384</v>
      </c>
    </row>
    <row r="6" spans="1:5" ht="15" thickBot="1" x14ac:dyDescent="0.35">
      <c r="A6">
        <v>4</v>
      </c>
      <c r="B6">
        <v>35421</v>
      </c>
      <c r="C6">
        <v>33605</v>
      </c>
      <c r="D6" s="11">
        <v>369</v>
      </c>
      <c r="E6" s="11">
        <v>310</v>
      </c>
    </row>
    <row r="7" spans="1:5" ht="15" thickBot="1" x14ac:dyDescent="0.35">
      <c r="A7">
        <v>5</v>
      </c>
      <c r="B7">
        <v>33917</v>
      </c>
      <c r="C7">
        <v>33067</v>
      </c>
      <c r="D7" s="11">
        <v>385</v>
      </c>
      <c r="E7" s="11">
        <v>361</v>
      </c>
    </row>
    <row r="8" spans="1:5" ht="15" thickBot="1" x14ac:dyDescent="0.35">
      <c r="A8">
        <v>6</v>
      </c>
      <c r="B8">
        <v>33890</v>
      </c>
      <c r="C8">
        <v>32981</v>
      </c>
      <c r="D8" s="11">
        <v>343</v>
      </c>
      <c r="E8" s="11">
        <v>357</v>
      </c>
    </row>
    <row r="9" spans="1:5" ht="15" thickBot="1" x14ac:dyDescent="0.35">
      <c r="A9">
        <v>7</v>
      </c>
      <c r="B9">
        <v>35069</v>
      </c>
      <c r="C9">
        <v>34085</v>
      </c>
      <c r="D9" s="11">
        <v>365</v>
      </c>
      <c r="E9" s="11">
        <v>350</v>
      </c>
    </row>
    <row r="10" spans="1:5" ht="15" thickBot="1" x14ac:dyDescent="0.35">
      <c r="A10">
        <v>8</v>
      </c>
      <c r="B10">
        <v>35369</v>
      </c>
      <c r="C10">
        <v>33952</v>
      </c>
      <c r="D10" s="11">
        <v>388</v>
      </c>
      <c r="E10" s="11">
        <v>346</v>
      </c>
    </row>
    <row r="11" spans="1:5" ht="15" thickBot="1" x14ac:dyDescent="0.35">
      <c r="A11">
        <v>9</v>
      </c>
      <c r="B11">
        <v>35750</v>
      </c>
      <c r="C11">
        <v>33977</v>
      </c>
      <c r="D11" s="11">
        <v>375</v>
      </c>
      <c r="E11" s="11">
        <v>356</v>
      </c>
    </row>
    <row r="12" spans="1:5" ht="15" thickBot="1" x14ac:dyDescent="0.35">
      <c r="A12">
        <v>10</v>
      </c>
      <c r="B12">
        <v>39234</v>
      </c>
      <c r="C12">
        <v>37745</v>
      </c>
      <c r="D12" s="11">
        <v>439</v>
      </c>
      <c r="E12" s="11">
        <v>359</v>
      </c>
    </row>
    <row r="13" spans="1:5" ht="15" thickBot="1" x14ac:dyDescent="0.35">
      <c r="A13">
        <v>11</v>
      </c>
      <c r="B13">
        <v>39352</v>
      </c>
      <c r="C13">
        <v>37953</v>
      </c>
      <c r="D13" s="11">
        <v>380</v>
      </c>
      <c r="E13" s="11">
        <v>425</v>
      </c>
    </row>
    <row r="14" spans="1:5" ht="15" thickBot="1" x14ac:dyDescent="0.35">
      <c r="A14">
        <v>12</v>
      </c>
      <c r="B14">
        <v>39001</v>
      </c>
      <c r="C14">
        <v>38017</v>
      </c>
      <c r="D14" s="11">
        <v>368</v>
      </c>
      <c r="E14" s="11">
        <v>437</v>
      </c>
    </row>
    <row r="15" spans="1:5" ht="15" thickBot="1" x14ac:dyDescent="0.35">
      <c r="A15">
        <v>13</v>
      </c>
      <c r="B15">
        <v>37856</v>
      </c>
      <c r="C15">
        <v>38170</v>
      </c>
      <c r="D15" s="11">
        <v>401</v>
      </c>
      <c r="E15" s="11">
        <v>356</v>
      </c>
    </row>
    <row r="16" spans="1:5" ht="15" thickBot="1" x14ac:dyDescent="0.35">
      <c r="A16">
        <v>14</v>
      </c>
      <c r="B16">
        <v>40237</v>
      </c>
      <c r="C16">
        <v>39491</v>
      </c>
      <c r="D16" s="11">
        <v>422</v>
      </c>
      <c r="E16" s="11">
        <v>395</v>
      </c>
    </row>
    <row r="17" spans="1:5" ht="15" thickBot="1" x14ac:dyDescent="0.35">
      <c r="A17">
        <v>15</v>
      </c>
      <c r="B17">
        <v>39581</v>
      </c>
      <c r="C17">
        <v>39710</v>
      </c>
      <c r="D17" s="11">
        <v>415</v>
      </c>
      <c r="E17" s="11">
        <v>401</v>
      </c>
    </row>
    <row r="18" spans="1:5" ht="15" thickBot="1" x14ac:dyDescent="0.35">
      <c r="A18">
        <v>16</v>
      </c>
      <c r="B18">
        <v>40722</v>
      </c>
      <c r="C18">
        <v>40805</v>
      </c>
      <c r="D18" s="11">
        <v>422</v>
      </c>
      <c r="E18" s="11">
        <v>370</v>
      </c>
    </row>
    <row r="19" spans="1:5" ht="15" thickBot="1" x14ac:dyDescent="0.35">
      <c r="A19">
        <v>17</v>
      </c>
      <c r="B19">
        <v>41136</v>
      </c>
      <c r="C19">
        <v>41199</v>
      </c>
      <c r="D19" s="11">
        <v>433</v>
      </c>
      <c r="E19" s="11">
        <v>402</v>
      </c>
    </row>
    <row r="20" spans="1:5" ht="15" thickBot="1" x14ac:dyDescent="0.35">
      <c r="A20">
        <v>18</v>
      </c>
      <c r="B20">
        <v>41595</v>
      </c>
      <c r="C20">
        <v>41795</v>
      </c>
      <c r="D20" s="11">
        <v>361</v>
      </c>
      <c r="E20" s="11">
        <v>364</v>
      </c>
    </row>
    <row r="21" spans="1:5" ht="15" thickBot="1" x14ac:dyDescent="0.35">
      <c r="A21">
        <v>19</v>
      </c>
      <c r="B21">
        <v>38900</v>
      </c>
      <c r="C21">
        <v>39733</v>
      </c>
      <c r="D21" s="11">
        <v>318</v>
      </c>
      <c r="E21" s="11">
        <v>330</v>
      </c>
    </row>
    <row r="22" spans="1:5" ht="15" thickBot="1" x14ac:dyDescent="0.35">
      <c r="A22">
        <v>20</v>
      </c>
      <c r="B22">
        <v>40992</v>
      </c>
      <c r="C22">
        <v>41218</v>
      </c>
      <c r="D22" s="11">
        <v>331</v>
      </c>
      <c r="E22" s="11">
        <v>327</v>
      </c>
    </row>
    <row r="23" spans="1:5" ht="15" thickBot="1" x14ac:dyDescent="0.35">
      <c r="A23">
        <v>21</v>
      </c>
      <c r="B23">
        <v>40907</v>
      </c>
      <c r="C23">
        <v>41992</v>
      </c>
      <c r="D23" s="11">
        <v>353</v>
      </c>
      <c r="E23" s="11">
        <v>374</v>
      </c>
    </row>
    <row r="24" spans="1:5" ht="15" thickBot="1" x14ac:dyDescent="0.35">
      <c r="A24">
        <v>22</v>
      </c>
      <c r="B24">
        <v>40880</v>
      </c>
      <c r="C24">
        <v>41749</v>
      </c>
      <c r="D24" s="11">
        <v>370</v>
      </c>
      <c r="E24" s="11">
        <v>378</v>
      </c>
    </row>
    <row r="25" spans="1:5" ht="15" thickBot="1" x14ac:dyDescent="0.35">
      <c r="A25">
        <v>23</v>
      </c>
      <c r="B25">
        <v>40547</v>
      </c>
      <c r="C25">
        <v>40957</v>
      </c>
      <c r="D25" s="11">
        <v>351</v>
      </c>
      <c r="E25" s="11">
        <v>340</v>
      </c>
    </row>
    <row r="26" spans="1:5" ht="15" thickBot="1" x14ac:dyDescent="0.35">
      <c r="A26">
        <v>24</v>
      </c>
      <c r="B26">
        <v>39954</v>
      </c>
      <c r="C26">
        <v>41284</v>
      </c>
      <c r="D26" s="11">
        <v>315</v>
      </c>
      <c r="E26" s="11">
        <v>319</v>
      </c>
    </row>
    <row r="27" spans="1:5" ht="15" thickBot="1" x14ac:dyDescent="0.35">
      <c r="A27">
        <v>25</v>
      </c>
      <c r="B27">
        <v>40660</v>
      </c>
      <c r="C27">
        <v>41921</v>
      </c>
      <c r="D27" s="11">
        <v>327</v>
      </c>
      <c r="E27" s="11">
        <v>375</v>
      </c>
    </row>
    <row r="28" spans="1:5" ht="15" thickBot="1" x14ac:dyDescent="0.35">
      <c r="A28">
        <v>26</v>
      </c>
      <c r="B28">
        <v>38157</v>
      </c>
      <c r="C28">
        <v>40712</v>
      </c>
      <c r="D28" s="11">
        <v>351</v>
      </c>
      <c r="E28" s="11">
        <v>382</v>
      </c>
    </row>
    <row r="29" spans="1:5" ht="15" thickBot="1" x14ac:dyDescent="0.35">
      <c r="A29">
        <v>27</v>
      </c>
      <c r="B29">
        <v>35711</v>
      </c>
      <c r="C29">
        <v>37724</v>
      </c>
      <c r="D29" s="11">
        <v>270</v>
      </c>
      <c r="E29" s="11">
        <v>342</v>
      </c>
    </row>
    <row r="30" spans="1:5" ht="15" thickBot="1" x14ac:dyDescent="0.35">
      <c r="A30">
        <v>28</v>
      </c>
      <c r="B30">
        <v>35762</v>
      </c>
      <c r="C30">
        <v>37688</v>
      </c>
      <c r="D30" s="11">
        <v>318</v>
      </c>
      <c r="E30" s="11">
        <v>351</v>
      </c>
    </row>
    <row r="31" spans="1:5" ht="15" thickBot="1" x14ac:dyDescent="0.35">
      <c r="A31">
        <v>29</v>
      </c>
      <c r="B31">
        <v>33756</v>
      </c>
      <c r="C31">
        <v>36333</v>
      </c>
      <c r="D31" s="11">
        <v>295</v>
      </c>
      <c r="E31" s="11">
        <v>354</v>
      </c>
    </row>
    <row r="32" spans="1:5" ht="15" thickBot="1" x14ac:dyDescent="0.35">
      <c r="A32">
        <v>30</v>
      </c>
      <c r="B32">
        <v>36832</v>
      </c>
      <c r="C32">
        <v>38782</v>
      </c>
      <c r="D32" s="11">
        <v>331</v>
      </c>
      <c r="E32" s="11">
        <v>287</v>
      </c>
    </row>
    <row r="33" spans="1:5" ht="15" thickBot="1" x14ac:dyDescent="0.35">
      <c r="A33">
        <v>31</v>
      </c>
      <c r="B33">
        <v>30663</v>
      </c>
      <c r="C33">
        <v>33657</v>
      </c>
      <c r="D33" s="11">
        <v>249</v>
      </c>
      <c r="E33" s="11">
        <v>318</v>
      </c>
    </row>
    <row r="34" spans="1:5" ht="15" thickBot="1" x14ac:dyDescent="0.35">
      <c r="A34">
        <v>32</v>
      </c>
      <c r="B34">
        <v>31956</v>
      </c>
      <c r="C34">
        <v>34982</v>
      </c>
      <c r="D34" s="11">
        <v>285</v>
      </c>
      <c r="E34" s="11">
        <v>306</v>
      </c>
    </row>
    <row r="35" spans="1:5" ht="15" thickBot="1" x14ac:dyDescent="0.35">
      <c r="A35">
        <v>33</v>
      </c>
      <c r="B35">
        <v>32196</v>
      </c>
      <c r="C35">
        <v>34192</v>
      </c>
      <c r="D35" s="11">
        <v>275</v>
      </c>
      <c r="E35" s="11">
        <v>271</v>
      </c>
    </row>
    <row r="36" spans="1:5" ht="15" thickBot="1" x14ac:dyDescent="0.35">
      <c r="A36">
        <v>34</v>
      </c>
      <c r="B36">
        <v>29031</v>
      </c>
      <c r="C36">
        <v>30606</v>
      </c>
      <c r="D36" s="11">
        <v>258</v>
      </c>
      <c r="E36" s="11">
        <v>265</v>
      </c>
    </row>
    <row r="37" spans="1:5" ht="15" thickBot="1" x14ac:dyDescent="0.35">
      <c r="A37">
        <v>35</v>
      </c>
      <c r="B37">
        <v>28945</v>
      </c>
      <c r="C37">
        <v>30995</v>
      </c>
      <c r="D37" s="11">
        <v>261</v>
      </c>
      <c r="E37" s="11">
        <v>302</v>
      </c>
    </row>
    <row r="38" spans="1:5" ht="15" thickBot="1" x14ac:dyDescent="0.35">
      <c r="A38">
        <v>36</v>
      </c>
      <c r="B38">
        <v>28014</v>
      </c>
      <c r="C38">
        <v>29936</v>
      </c>
      <c r="D38" s="11">
        <v>241</v>
      </c>
      <c r="E38" s="11">
        <v>260</v>
      </c>
    </row>
    <row r="39" spans="1:5" ht="15" thickBot="1" x14ac:dyDescent="0.35">
      <c r="A39">
        <v>37</v>
      </c>
      <c r="B39">
        <v>26648</v>
      </c>
      <c r="C39">
        <v>28952</v>
      </c>
      <c r="D39" s="11">
        <v>247</v>
      </c>
      <c r="E39" s="11">
        <v>265</v>
      </c>
    </row>
    <row r="40" spans="1:5" ht="15" thickBot="1" x14ac:dyDescent="0.35">
      <c r="A40">
        <v>38</v>
      </c>
      <c r="B40">
        <v>28189</v>
      </c>
      <c r="C40">
        <v>30450</v>
      </c>
      <c r="D40" s="11">
        <v>222</v>
      </c>
      <c r="E40" s="11">
        <v>238</v>
      </c>
    </row>
    <row r="41" spans="1:5" ht="15" thickBot="1" x14ac:dyDescent="0.35">
      <c r="A41">
        <v>39</v>
      </c>
      <c r="B41">
        <v>26922</v>
      </c>
      <c r="C41">
        <v>29020</v>
      </c>
      <c r="D41" s="11">
        <v>261</v>
      </c>
      <c r="E41" s="11">
        <v>282</v>
      </c>
    </row>
    <row r="42" spans="1:5" ht="15" thickBot="1" x14ac:dyDescent="0.35">
      <c r="A42">
        <v>40</v>
      </c>
      <c r="B42">
        <v>29053</v>
      </c>
      <c r="C42">
        <v>31204</v>
      </c>
      <c r="D42" s="11">
        <v>271</v>
      </c>
      <c r="E42" s="11">
        <v>260</v>
      </c>
    </row>
    <row r="43" spans="1:5" ht="15" thickBot="1" x14ac:dyDescent="0.35">
      <c r="A43">
        <v>41</v>
      </c>
      <c r="B43">
        <v>24447</v>
      </c>
      <c r="C43">
        <v>26991</v>
      </c>
      <c r="D43" s="11">
        <v>252</v>
      </c>
      <c r="E43" s="11">
        <v>255</v>
      </c>
    </row>
    <row r="44" spans="1:5" ht="15" thickBot="1" x14ac:dyDescent="0.35">
      <c r="A44">
        <v>42</v>
      </c>
      <c r="B44">
        <v>28646</v>
      </c>
      <c r="C44">
        <v>30603</v>
      </c>
      <c r="D44" s="11">
        <v>239</v>
      </c>
      <c r="E44" s="11">
        <v>249</v>
      </c>
    </row>
    <row r="45" spans="1:5" ht="15" thickBot="1" x14ac:dyDescent="0.35">
      <c r="A45">
        <v>43</v>
      </c>
      <c r="B45">
        <v>28653</v>
      </c>
      <c r="C45">
        <v>30239</v>
      </c>
      <c r="D45" s="11">
        <v>293</v>
      </c>
      <c r="E45" s="11">
        <v>243</v>
      </c>
    </row>
    <row r="46" spans="1:5" ht="15" thickBot="1" x14ac:dyDescent="0.35">
      <c r="A46">
        <v>44</v>
      </c>
      <c r="B46">
        <v>25545</v>
      </c>
      <c r="C46">
        <v>27533</v>
      </c>
      <c r="D46" s="11">
        <v>233</v>
      </c>
      <c r="E46" s="11">
        <v>227</v>
      </c>
    </row>
    <row r="47" spans="1:5" ht="15" thickBot="1" x14ac:dyDescent="0.35">
      <c r="A47">
        <v>45</v>
      </c>
      <c r="B47">
        <v>26719</v>
      </c>
      <c r="C47">
        <v>28884</v>
      </c>
      <c r="D47" s="11">
        <v>215</v>
      </c>
      <c r="E47" s="11">
        <v>237</v>
      </c>
    </row>
    <row r="48" spans="1:5" ht="15" thickBot="1" x14ac:dyDescent="0.35">
      <c r="A48">
        <v>46</v>
      </c>
      <c r="B48">
        <v>25861</v>
      </c>
      <c r="C48">
        <v>28049</v>
      </c>
      <c r="D48" s="11">
        <v>223</v>
      </c>
      <c r="E48" s="11">
        <v>223</v>
      </c>
    </row>
    <row r="49" spans="1:5" ht="15" thickBot="1" x14ac:dyDescent="0.35">
      <c r="A49">
        <v>47</v>
      </c>
      <c r="B49">
        <v>26142</v>
      </c>
      <c r="C49">
        <v>28315</v>
      </c>
      <c r="D49" s="11">
        <v>239</v>
      </c>
      <c r="E49" s="11">
        <v>230</v>
      </c>
    </row>
    <row r="50" spans="1:5" ht="15" thickBot="1" x14ac:dyDescent="0.35">
      <c r="A50">
        <v>48</v>
      </c>
      <c r="B50">
        <v>25061</v>
      </c>
      <c r="C50">
        <v>27091</v>
      </c>
      <c r="D50" s="11">
        <v>211</v>
      </c>
      <c r="E50" s="11">
        <v>196</v>
      </c>
    </row>
    <row r="51" spans="1:5" ht="15" thickBot="1" x14ac:dyDescent="0.35">
      <c r="A51">
        <v>49</v>
      </c>
      <c r="B51">
        <v>24777</v>
      </c>
      <c r="C51">
        <v>26848</v>
      </c>
      <c r="D51" s="11">
        <v>217</v>
      </c>
      <c r="E51" s="11">
        <v>204</v>
      </c>
    </row>
    <row r="52" spans="1:5" ht="15" thickBot="1" x14ac:dyDescent="0.35">
      <c r="A52">
        <v>50</v>
      </c>
      <c r="B52">
        <v>26844</v>
      </c>
      <c r="C52">
        <v>28886</v>
      </c>
      <c r="D52" s="11">
        <v>252</v>
      </c>
      <c r="E52" s="11">
        <v>244</v>
      </c>
    </row>
    <row r="53" spans="1:5" ht="15" thickBot="1" x14ac:dyDescent="0.35">
      <c r="A53">
        <v>51</v>
      </c>
      <c r="B53">
        <v>20531</v>
      </c>
      <c r="C53">
        <v>22743</v>
      </c>
      <c r="D53" s="11">
        <v>195</v>
      </c>
      <c r="E53" s="11">
        <v>192</v>
      </c>
    </row>
    <row r="54" spans="1:5" ht="15" thickBot="1" x14ac:dyDescent="0.35">
      <c r="A54">
        <v>52</v>
      </c>
      <c r="B54">
        <v>23274</v>
      </c>
      <c r="C54">
        <v>25543</v>
      </c>
      <c r="D54" s="11">
        <v>209</v>
      </c>
      <c r="E54" s="11">
        <v>209</v>
      </c>
    </row>
    <row r="55" spans="1:5" ht="15" thickBot="1" x14ac:dyDescent="0.35">
      <c r="A55">
        <v>53</v>
      </c>
      <c r="B55">
        <v>21679</v>
      </c>
      <c r="C55">
        <v>23921</v>
      </c>
      <c r="D55" s="11">
        <v>214</v>
      </c>
      <c r="E55" s="11">
        <v>180</v>
      </c>
    </row>
    <row r="56" spans="1:5" ht="15" thickBot="1" x14ac:dyDescent="0.35">
      <c r="A56">
        <v>54</v>
      </c>
      <c r="B56">
        <v>19980</v>
      </c>
      <c r="C56">
        <v>21855</v>
      </c>
      <c r="D56" s="11">
        <v>200</v>
      </c>
      <c r="E56" s="11">
        <v>160</v>
      </c>
    </row>
    <row r="57" spans="1:5" ht="15" thickBot="1" x14ac:dyDescent="0.35">
      <c r="A57">
        <v>55</v>
      </c>
      <c r="B57">
        <v>18775</v>
      </c>
      <c r="C57">
        <v>21391</v>
      </c>
      <c r="D57" s="11">
        <v>175</v>
      </c>
      <c r="E57" s="11">
        <v>178</v>
      </c>
    </row>
    <row r="58" spans="1:5" ht="15" thickBot="1" x14ac:dyDescent="0.35">
      <c r="A58">
        <v>56</v>
      </c>
      <c r="B58">
        <v>19228</v>
      </c>
      <c r="C58">
        <v>20723</v>
      </c>
      <c r="D58" s="11">
        <v>180</v>
      </c>
      <c r="E58" s="11">
        <v>160</v>
      </c>
    </row>
    <row r="59" spans="1:5" ht="15" thickBot="1" x14ac:dyDescent="0.35">
      <c r="A59">
        <v>57</v>
      </c>
      <c r="B59">
        <v>17607</v>
      </c>
      <c r="C59">
        <v>19124</v>
      </c>
      <c r="D59" s="11">
        <v>139</v>
      </c>
      <c r="E59" s="11">
        <v>169</v>
      </c>
    </row>
    <row r="60" spans="1:5" ht="15" thickBot="1" x14ac:dyDescent="0.35">
      <c r="A60">
        <v>58</v>
      </c>
      <c r="B60">
        <v>16388</v>
      </c>
      <c r="C60">
        <v>18019</v>
      </c>
      <c r="D60" s="11">
        <v>141</v>
      </c>
      <c r="E60" s="11">
        <v>147</v>
      </c>
    </row>
    <row r="61" spans="1:5" ht="15" thickBot="1" x14ac:dyDescent="0.35">
      <c r="A61">
        <v>59</v>
      </c>
      <c r="B61">
        <v>15317</v>
      </c>
      <c r="C61">
        <v>17009</v>
      </c>
      <c r="D61" s="11">
        <v>133</v>
      </c>
      <c r="E61" s="11">
        <v>124</v>
      </c>
    </row>
    <row r="62" spans="1:5" ht="15" thickBot="1" x14ac:dyDescent="0.35">
      <c r="A62">
        <v>60</v>
      </c>
      <c r="B62">
        <v>14973</v>
      </c>
      <c r="C62">
        <v>16619</v>
      </c>
      <c r="D62" s="11">
        <v>140</v>
      </c>
      <c r="E62" s="11">
        <v>120</v>
      </c>
    </row>
    <row r="63" spans="1:5" ht="15" thickBot="1" x14ac:dyDescent="0.35">
      <c r="A63">
        <v>61</v>
      </c>
      <c r="B63">
        <v>12557</v>
      </c>
      <c r="C63">
        <v>14238</v>
      </c>
      <c r="D63" s="11">
        <v>118</v>
      </c>
      <c r="E63" s="11">
        <v>102</v>
      </c>
    </row>
    <row r="64" spans="1:5" ht="15" thickBot="1" x14ac:dyDescent="0.35">
      <c r="A64">
        <v>62</v>
      </c>
      <c r="B64">
        <v>13558</v>
      </c>
      <c r="C64">
        <v>14651</v>
      </c>
      <c r="D64" s="11">
        <v>109</v>
      </c>
      <c r="E64" s="11">
        <v>90</v>
      </c>
    </row>
    <row r="65" spans="1:5" ht="15" thickBot="1" x14ac:dyDescent="0.35">
      <c r="A65">
        <v>63</v>
      </c>
      <c r="B65">
        <v>12874</v>
      </c>
      <c r="C65">
        <v>14238</v>
      </c>
      <c r="D65" s="11">
        <v>152</v>
      </c>
      <c r="E65" s="11">
        <v>102</v>
      </c>
    </row>
    <row r="66" spans="1:5" ht="15" thickBot="1" x14ac:dyDescent="0.35">
      <c r="A66">
        <v>64</v>
      </c>
      <c r="B66">
        <v>11470</v>
      </c>
      <c r="C66">
        <v>12446</v>
      </c>
      <c r="D66" s="11">
        <v>106</v>
      </c>
      <c r="E66" s="11">
        <v>71</v>
      </c>
    </row>
    <row r="67" spans="1:5" ht="15" thickBot="1" x14ac:dyDescent="0.35">
      <c r="A67">
        <v>65</v>
      </c>
      <c r="B67">
        <v>12236</v>
      </c>
      <c r="C67">
        <v>13048</v>
      </c>
      <c r="D67" s="11">
        <v>120</v>
      </c>
      <c r="E67" s="11">
        <v>102</v>
      </c>
    </row>
    <row r="68" spans="1:5" ht="15" thickBot="1" x14ac:dyDescent="0.35">
      <c r="A68">
        <v>66</v>
      </c>
      <c r="B68">
        <v>10348</v>
      </c>
      <c r="C68">
        <v>11355</v>
      </c>
      <c r="D68" s="11">
        <v>113</v>
      </c>
      <c r="E68" s="11">
        <v>62</v>
      </c>
    </row>
    <row r="69" spans="1:5" ht="15" thickBot="1" x14ac:dyDescent="0.35">
      <c r="A69">
        <v>67</v>
      </c>
      <c r="B69">
        <v>10085</v>
      </c>
      <c r="C69">
        <v>10595</v>
      </c>
      <c r="D69" s="11">
        <v>84</v>
      </c>
      <c r="E69" s="11">
        <v>87</v>
      </c>
    </row>
    <row r="70" spans="1:5" ht="15" thickBot="1" x14ac:dyDescent="0.35">
      <c r="A70">
        <v>68</v>
      </c>
      <c r="B70">
        <v>8877</v>
      </c>
      <c r="C70">
        <v>9961</v>
      </c>
      <c r="D70" s="11">
        <v>78</v>
      </c>
      <c r="E70" s="11">
        <v>79</v>
      </c>
    </row>
    <row r="71" spans="1:5" ht="15" thickBot="1" x14ac:dyDescent="0.35">
      <c r="A71">
        <v>69</v>
      </c>
      <c r="B71">
        <v>8091</v>
      </c>
      <c r="C71">
        <v>8932</v>
      </c>
      <c r="D71" s="11">
        <v>71</v>
      </c>
      <c r="E71" s="11">
        <v>73</v>
      </c>
    </row>
    <row r="72" spans="1:5" ht="15" thickBot="1" x14ac:dyDescent="0.35">
      <c r="A72">
        <v>70</v>
      </c>
      <c r="B72">
        <v>8657</v>
      </c>
      <c r="C72">
        <v>9390</v>
      </c>
      <c r="D72" s="11">
        <v>88</v>
      </c>
      <c r="E72" s="11">
        <v>68</v>
      </c>
    </row>
    <row r="73" spans="1:5" ht="15" thickBot="1" x14ac:dyDescent="0.35">
      <c r="A73">
        <v>71</v>
      </c>
      <c r="B73">
        <v>6963</v>
      </c>
      <c r="C73">
        <v>7775</v>
      </c>
      <c r="D73" s="11">
        <v>55</v>
      </c>
      <c r="E73" s="11">
        <v>57</v>
      </c>
    </row>
    <row r="74" spans="1:5" ht="15" thickBot="1" x14ac:dyDescent="0.35">
      <c r="A74">
        <v>72</v>
      </c>
      <c r="B74">
        <v>7588</v>
      </c>
      <c r="C74">
        <v>8304</v>
      </c>
      <c r="D74" s="11">
        <v>70</v>
      </c>
      <c r="E74" s="11">
        <v>55</v>
      </c>
    </row>
    <row r="75" spans="1:5" ht="15" thickBot="1" x14ac:dyDescent="0.35">
      <c r="A75">
        <v>73</v>
      </c>
      <c r="B75">
        <v>7297</v>
      </c>
      <c r="C75">
        <v>7906</v>
      </c>
      <c r="D75" s="11">
        <v>79</v>
      </c>
      <c r="E75" s="11">
        <v>53</v>
      </c>
    </row>
    <row r="76" spans="1:5" ht="15" thickBot="1" x14ac:dyDescent="0.35">
      <c r="A76">
        <v>74</v>
      </c>
      <c r="B76">
        <v>6612</v>
      </c>
      <c r="C76">
        <v>7562</v>
      </c>
      <c r="D76" s="11">
        <v>72</v>
      </c>
      <c r="E76" s="11">
        <v>44</v>
      </c>
    </row>
    <row r="77" spans="1:5" ht="15" thickBot="1" x14ac:dyDescent="0.35">
      <c r="A77">
        <v>75</v>
      </c>
      <c r="B77">
        <v>6417</v>
      </c>
      <c r="C77">
        <v>7327</v>
      </c>
      <c r="D77" s="11">
        <v>47</v>
      </c>
      <c r="E77" s="11">
        <v>40</v>
      </c>
    </row>
    <row r="78" spans="1:5" ht="15" thickBot="1" x14ac:dyDescent="0.35">
      <c r="A78">
        <v>76</v>
      </c>
      <c r="B78">
        <v>5451</v>
      </c>
      <c r="C78">
        <v>6393</v>
      </c>
      <c r="D78" s="11">
        <v>52</v>
      </c>
      <c r="E78" s="11">
        <v>60</v>
      </c>
    </row>
    <row r="79" spans="1:5" ht="15" thickBot="1" x14ac:dyDescent="0.35">
      <c r="A79">
        <v>77</v>
      </c>
      <c r="B79">
        <v>4885</v>
      </c>
      <c r="C79">
        <v>5865</v>
      </c>
      <c r="D79" s="11">
        <v>38</v>
      </c>
      <c r="E79" s="11">
        <v>43</v>
      </c>
    </row>
    <row r="80" spans="1:5" ht="15" thickBot="1" x14ac:dyDescent="0.35">
      <c r="A80">
        <v>78</v>
      </c>
      <c r="B80">
        <v>4986</v>
      </c>
      <c r="C80">
        <v>5796</v>
      </c>
      <c r="D80" s="11">
        <v>60</v>
      </c>
      <c r="E80" s="11">
        <v>47</v>
      </c>
    </row>
    <row r="81" spans="1:5" ht="15" thickBot="1" x14ac:dyDescent="0.35">
      <c r="A81">
        <v>79</v>
      </c>
      <c r="B81">
        <v>4299</v>
      </c>
      <c r="C81">
        <v>5119</v>
      </c>
      <c r="D81" s="11">
        <v>45</v>
      </c>
      <c r="E81" s="11">
        <v>36</v>
      </c>
    </row>
    <row r="82" spans="1:5" ht="15" thickBot="1" x14ac:dyDescent="0.35">
      <c r="A82">
        <v>80</v>
      </c>
      <c r="B82">
        <v>4535</v>
      </c>
      <c r="C82">
        <v>5498</v>
      </c>
      <c r="D82" s="11">
        <v>43</v>
      </c>
      <c r="E82" s="11">
        <v>33</v>
      </c>
    </row>
    <row r="83" spans="1:5" ht="15" thickBot="1" x14ac:dyDescent="0.35">
      <c r="A83">
        <v>81</v>
      </c>
      <c r="B83">
        <v>3581</v>
      </c>
      <c r="C83">
        <v>4221</v>
      </c>
      <c r="D83" s="11">
        <v>42</v>
      </c>
      <c r="E83" s="11">
        <v>17</v>
      </c>
    </row>
    <row r="84" spans="1:5" ht="15" thickBot="1" x14ac:dyDescent="0.35">
      <c r="A84">
        <v>82</v>
      </c>
      <c r="B84">
        <v>3551</v>
      </c>
      <c r="C84">
        <v>4330</v>
      </c>
      <c r="D84" s="11">
        <v>43</v>
      </c>
      <c r="E84" s="11">
        <v>22</v>
      </c>
    </row>
    <row r="85" spans="1:5" ht="15" thickBot="1" x14ac:dyDescent="0.35">
      <c r="A85">
        <v>83</v>
      </c>
      <c r="B85">
        <v>3300</v>
      </c>
      <c r="C85">
        <v>4103</v>
      </c>
      <c r="D85" s="11">
        <v>39</v>
      </c>
      <c r="E85" s="11">
        <v>22</v>
      </c>
    </row>
    <row r="86" spans="1:5" ht="15" thickBot="1" x14ac:dyDescent="0.35">
      <c r="A86">
        <v>84</v>
      </c>
      <c r="B86">
        <v>3210</v>
      </c>
      <c r="C86">
        <v>3825</v>
      </c>
      <c r="D86" s="11">
        <v>34</v>
      </c>
      <c r="E86" s="11">
        <v>19</v>
      </c>
    </row>
    <row r="87" spans="1:5" ht="15" thickBot="1" x14ac:dyDescent="0.35">
      <c r="A87">
        <v>85</v>
      </c>
      <c r="B87">
        <v>2401</v>
      </c>
      <c r="C87">
        <v>3054</v>
      </c>
      <c r="D87" s="11">
        <v>37</v>
      </c>
      <c r="E87" s="11">
        <v>16</v>
      </c>
    </row>
    <row r="88" spans="1:5" ht="15" thickBot="1" x14ac:dyDescent="0.35">
      <c r="A88">
        <v>86</v>
      </c>
      <c r="B88">
        <v>2069</v>
      </c>
      <c r="C88">
        <v>2835</v>
      </c>
      <c r="D88" s="11">
        <v>15</v>
      </c>
      <c r="E88" s="11">
        <v>12</v>
      </c>
    </row>
    <row r="89" spans="1:5" ht="15" thickBot="1" x14ac:dyDescent="0.35">
      <c r="A89">
        <v>87</v>
      </c>
      <c r="B89">
        <v>1817</v>
      </c>
      <c r="C89">
        <v>2497</v>
      </c>
      <c r="D89" s="11">
        <v>26</v>
      </c>
      <c r="E89" s="11">
        <v>23</v>
      </c>
    </row>
    <row r="90" spans="1:5" ht="15" thickBot="1" x14ac:dyDescent="0.35">
      <c r="A90">
        <v>88</v>
      </c>
      <c r="B90">
        <v>1450</v>
      </c>
      <c r="C90">
        <v>2025</v>
      </c>
      <c r="D90" s="11">
        <v>15</v>
      </c>
      <c r="E90" s="11">
        <v>8</v>
      </c>
    </row>
    <row r="91" spans="1:5" ht="15" thickBot="1" x14ac:dyDescent="0.35">
      <c r="A91">
        <v>89</v>
      </c>
      <c r="B91">
        <v>1331</v>
      </c>
      <c r="C91">
        <v>1784</v>
      </c>
      <c r="D91" s="11">
        <v>9</v>
      </c>
      <c r="E91" s="11">
        <v>3</v>
      </c>
    </row>
    <row r="92" spans="1:5" ht="15" thickBot="1" x14ac:dyDescent="0.35">
      <c r="A92">
        <v>90</v>
      </c>
      <c r="B92">
        <v>1072</v>
      </c>
      <c r="C92">
        <v>1658</v>
      </c>
      <c r="D92" s="11">
        <v>9</v>
      </c>
      <c r="E92" s="11">
        <v>14</v>
      </c>
    </row>
    <row r="93" spans="1:5" ht="15" thickBot="1" x14ac:dyDescent="0.35">
      <c r="A93">
        <v>91</v>
      </c>
      <c r="B93">
        <v>715</v>
      </c>
      <c r="C93">
        <v>1119</v>
      </c>
      <c r="D93" s="11">
        <v>8</v>
      </c>
      <c r="E93" s="11">
        <v>8</v>
      </c>
    </row>
    <row r="94" spans="1:5" ht="15" thickBot="1" x14ac:dyDescent="0.35">
      <c r="A94">
        <v>92</v>
      </c>
      <c r="B94">
        <v>615</v>
      </c>
      <c r="C94">
        <v>958</v>
      </c>
      <c r="D94" s="11">
        <v>4</v>
      </c>
      <c r="E94" s="11">
        <v>2</v>
      </c>
    </row>
    <row r="95" spans="1:5" ht="15" thickBot="1" x14ac:dyDescent="0.35">
      <c r="A95">
        <v>93</v>
      </c>
      <c r="B95">
        <v>593</v>
      </c>
      <c r="C95">
        <v>779</v>
      </c>
      <c r="D95" s="11">
        <v>7</v>
      </c>
      <c r="E95" s="11">
        <v>0</v>
      </c>
    </row>
    <row r="96" spans="1:5" ht="15" thickBot="1" x14ac:dyDescent="0.35">
      <c r="A96">
        <v>94</v>
      </c>
      <c r="B96">
        <v>478</v>
      </c>
      <c r="C96">
        <v>732</v>
      </c>
      <c r="D96" s="11">
        <v>3</v>
      </c>
      <c r="E96" s="11">
        <v>6</v>
      </c>
    </row>
    <row r="97" spans="1:5" ht="15" thickBot="1" x14ac:dyDescent="0.35">
      <c r="A97">
        <v>95</v>
      </c>
      <c r="B97">
        <v>360</v>
      </c>
      <c r="C97">
        <v>495</v>
      </c>
      <c r="D97" s="11">
        <v>2</v>
      </c>
      <c r="E97" s="11">
        <v>9</v>
      </c>
    </row>
    <row r="98" spans="1:5" ht="15" thickBot="1" x14ac:dyDescent="0.35">
      <c r="A98">
        <v>96</v>
      </c>
      <c r="B98">
        <v>275</v>
      </c>
      <c r="C98">
        <v>474</v>
      </c>
      <c r="D98" s="11">
        <v>2</v>
      </c>
      <c r="E98" s="11">
        <v>5</v>
      </c>
    </row>
    <row r="99" spans="1:5" ht="15" thickBot="1" x14ac:dyDescent="0.35">
      <c r="A99">
        <v>97</v>
      </c>
      <c r="B99">
        <v>204</v>
      </c>
      <c r="C99">
        <v>372</v>
      </c>
      <c r="D99" s="11">
        <v>3</v>
      </c>
      <c r="E99" s="11">
        <v>3</v>
      </c>
    </row>
    <row r="100" spans="1:5" ht="15" thickBot="1" x14ac:dyDescent="0.35">
      <c r="A100">
        <v>98</v>
      </c>
      <c r="B100">
        <v>144</v>
      </c>
      <c r="C100">
        <v>271</v>
      </c>
      <c r="D100" s="11">
        <v>2</v>
      </c>
      <c r="E100" s="11">
        <v>2</v>
      </c>
    </row>
    <row r="101" spans="1:5" ht="15" thickBot="1" x14ac:dyDescent="0.35">
      <c r="A101">
        <v>99</v>
      </c>
      <c r="B101">
        <v>134</v>
      </c>
      <c r="C101">
        <v>218</v>
      </c>
      <c r="D101" s="11">
        <v>2</v>
      </c>
      <c r="E101" s="11">
        <v>4</v>
      </c>
    </row>
    <row r="102" spans="1:5" ht="15" thickBot="1" x14ac:dyDescent="0.35">
      <c r="A102">
        <v>100</v>
      </c>
      <c r="B102">
        <v>69</v>
      </c>
      <c r="C102">
        <v>109</v>
      </c>
      <c r="D102" s="11">
        <v>1</v>
      </c>
      <c r="E102" s="11">
        <v>0</v>
      </c>
    </row>
    <row r="103" spans="1:5" ht="15" thickBot="1" x14ac:dyDescent="0.35">
      <c r="A103">
        <v>101</v>
      </c>
      <c r="B103">
        <v>44</v>
      </c>
      <c r="C103">
        <v>68</v>
      </c>
    </row>
    <row r="104" spans="1:5" ht="15" thickBot="1" x14ac:dyDescent="0.35">
      <c r="A104">
        <v>102</v>
      </c>
      <c r="B104">
        <v>27</v>
      </c>
      <c r="C104">
        <v>40</v>
      </c>
      <c r="D104" s="11">
        <v>0</v>
      </c>
      <c r="E104" s="11">
        <v>1</v>
      </c>
    </row>
    <row r="105" spans="1:5" x14ac:dyDescent="0.3">
      <c r="A105">
        <v>103</v>
      </c>
      <c r="B105">
        <v>16</v>
      </c>
      <c r="C105">
        <v>32</v>
      </c>
    </row>
    <row r="106" spans="1:5" ht="15" thickBot="1" x14ac:dyDescent="0.35">
      <c r="A106">
        <v>104</v>
      </c>
      <c r="B106">
        <v>16</v>
      </c>
      <c r="C106">
        <v>18</v>
      </c>
    </row>
    <row r="107" spans="1:5" ht="15" thickBot="1" x14ac:dyDescent="0.35">
      <c r="A107">
        <v>105</v>
      </c>
      <c r="B107">
        <v>8</v>
      </c>
      <c r="C107">
        <v>10</v>
      </c>
      <c r="D107" s="11">
        <v>0</v>
      </c>
      <c r="E107" s="11">
        <v>1</v>
      </c>
    </row>
    <row r="108" spans="1:5" x14ac:dyDescent="0.3">
      <c r="A108">
        <v>106</v>
      </c>
      <c r="B108">
        <v>8</v>
      </c>
      <c r="C108">
        <v>6</v>
      </c>
    </row>
    <row r="109" spans="1:5" x14ac:dyDescent="0.3">
      <c r="A109">
        <v>107</v>
      </c>
      <c r="B109">
        <v>7</v>
      </c>
      <c r="C109">
        <v>9</v>
      </c>
    </row>
    <row r="110" spans="1:5" x14ac:dyDescent="0.3">
      <c r="A110">
        <v>108</v>
      </c>
      <c r="B110">
        <v>3</v>
      </c>
      <c r="C110">
        <v>5</v>
      </c>
    </row>
    <row r="111" spans="1:5" x14ac:dyDescent="0.3">
      <c r="A111">
        <v>109</v>
      </c>
      <c r="B111">
        <v>0</v>
      </c>
      <c r="C111">
        <v>6</v>
      </c>
    </row>
    <row r="112" spans="1:5" x14ac:dyDescent="0.3">
      <c r="A112">
        <v>110</v>
      </c>
      <c r="B112">
        <v>1</v>
      </c>
      <c r="C112">
        <v>1</v>
      </c>
    </row>
    <row r="113" spans="1:3" x14ac:dyDescent="0.3">
      <c r="A113">
        <v>111</v>
      </c>
      <c r="B113">
        <v>4</v>
      </c>
      <c r="C113">
        <v>1</v>
      </c>
    </row>
    <row r="114" spans="1:3" x14ac:dyDescent="0.3">
      <c r="A114">
        <v>112</v>
      </c>
      <c r="B114">
        <v>0</v>
      </c>
      <c r="C1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" workbookViewId="0">
      <selection activeCell="A29" sqref="A29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B208-C50A-40F6-84CA-436F16DCB39F}">
  <dimension ref="A1:F47"/>
  <sheetViews>
    <sheetView topLeftCell="A23" workbookViewId="0">
      <selection activeCell="C49" sqref="C49"/>
    </sheetView>
  </sheetViews>
  <sheetFormatPr baseColWidth="10" defaultRowHeight="14.4" x14ac:dyDescent="0.3"/>
  <sheetData>
    <row r="1" spans="1:6" ht="15" thickBot="1" x14ac:dyDescent="0.35">
      <c r="A1" s="9"/>
      <c r="B1" s="9" t="s">
        <v>94</v>
      </c>
      <c r="C1" s="9" t="s">
        <v>95</v>
      </c>
      <c r="D1" s="9" t="s">
        <v>4</v>
      </c>
    </row>
    <row r="2" spans="1:6" ht="15" thickBot="1" x14ac:dyDescent="0.35">
      <c r="A2" s="10" t="s">
        <v>96</v>
      </c>
      <c r="B2" s="11">
        <v>124300</v>
      </c>
      <c r="C2" s="11">
        <v>122660</v>
      </c>
      <c r="D2" s="11">
        <v>246960</v>
      </c>
      <c r="E2">
        <f>+B2/$D$22*-100</f>
        <v>-9.3674873580369731</v>
      </c>
      <c r="F2">
        <f>+C2/$D$22*-100</f>
        <v>-9.2438937999743764</v>
      </c>
    </row>
    <row r="3" spans="1:6" ht="15" thickBot="1" x14ac:dyDescent="0.35">
      <c r="A3" s="18" t="s">
        <v>97</v>
      </c>
      <c r="B3" s="11">
        <v>108280</v>
      </c>
      <c r="C3" s="11">
        <v>107580</v>
      </c>
      <c r="D3" s="11">
        <v>215860</v>
      </c>
      <c r="E3">
        <f t="shared" ref="E3:F21" si="0">+B3/$D$22*-100</f>
        <v>-8.1601893091572268</v>
      </c>
      <c r="F3">
        <f t="shared" si="0"/>
        <v>-8.1074359612036808</v>
      </c>
    </row>
    <row r="4" spans="1:6" ht="15" thickBot="1" x14ac:dyDescent="0.35">
      <c r="A4" s="19" t="s">
        <v>98</v>
      </c>
      <c r="B4" s="11">
        <v>84230</v>
      </c>
      <c r="C4" s="11">
        <v>84370</v>
      </c>
      <c r="D4" s="11">
        <v>168600</v>
      </c>
      <c r="E4">
        <f t="shared" si="0"/>
        <v>-6.3477349973246513</v>
      </c>
      <c r="F4">
        <f t="shared" si="0"/>
        <v>-6.3582856669153616</v>
      </c>
    </row>
    <row r="5" spans="1:6" ht="15" thickBot="1" x14ac:dyDescent="0.35">
      <c r="A5" s="10" t="s">
        <v>99</v>
      </c>
      <c r="B5" s="11">
        <v>61920</v>
      </c>
      <c r="C5" s="11">
        <v>63790</v>
      </c>
      <c r="D5" s="11">
        <v>125710</v>
      </c>
      <c r="E5">
        <f t="shared" si="0"/>
        <v>-4.6664104361194632</v>
      </c>
      <c r="F5">
        <f t="shared" si="0"/>
        <v>-4.8073372370810814</v>
      </c>
    </row>
    <row r="6" spans="1:6" ht="15" thickBot="1" x14ac:dyDescent="0.35">
      <c r="A6" s="10" t="s">
        <v>100</v>
      </c>
      <c r="B6" s="11">
        <v>51300</v>
      </c>
      <c r="C6" s="11">
        <v>55570</v>
      </c>
      <c r="D6" s="11">
        <v>106870</v>
      </c>
      <c r="E6">
        <f t="shared" si="0"/>
        <v>-3.8660667857385089</v>
      </c>
      <c r="F6">
        <f t="shared" si="0"/>
        <v>-4.1878622082551455</v>
      </c>
    </row>
    <row r="7" spans="1:6" ht="15" thickBot="1" x14ac:dyDescent="0.35">
      <c r="A7" s="10" t="s">
        <v>101</v>
      </c>
      <c r="B7" s="11">
        <v>41560</v>
      </c>
      <c r="C7" s="11">
        <v>42860</v>
      </c>
      <c r="D7" s="11">
        <v>84420</v>
      </c>
      <c r="E7">
        <f t="shared" si="0"/>
        <v>-3.1320416299277278</v>
      </c>
      <c r="F7">
        <f t="shared" si="0"/>
        <v>-3.2300121332700291</v>
      </c>
    </row>
    <row r="8" spans="1:6" ht="15" thickBot="1" x14ac:dyDescent="0.35">
      <c r="A8" s="10" t="s">
        <v>102</v>
      </c>
      <c r="B8" s="11">
        <v>37870</v>
      </c>
      <c r="C8" s="11">
        <v>39170</v>
      </c>
      <c r="D8" s="11">
        <v>77040</v>
      </c>
      <c r="E8">
        <f t="shared" si="0"/>
        <v>-2.8539561242868881</v>
      </c>
      <c r="F8">
        <f t="shared" si="0"/>
        <v>-2.9519266276291889</v>
      </c>
    </row>
    <row r="9" spans="1:6" ht="15" thickBot="1" x14ac:dyDescent="0.35">
      <c r="A9" s="10" t="s">
        <v>103</v>
      </c>
      <c r="B9" s="11">
        <v>32840</v>
      </c>
      <c r="C9" s="11">
        <v>33360</v>
      </c>
      <c r="D9" s="11">
        <v>66200</v>
      </c>
      <c r="E9">
        <f t="shared" si="0"/>
        <v>-2.4748856382778293</v>
      </c>
      <c r="F9">
        <f t="shared" si="0"/>
        <v>-2.51407383961475</v>
      </c>
    </row>
    <row r="10" spans="1:6" ht="15" thickBot="1" x14ac:dyDescent="0.35">
      <c r="A10" s="10" t="s">
        <v>104</v>
      </c>
      <c r="B10" s="11">
        <v>26230</v>
      </c>
      <c r="C10" s="11">
        <v>25930</v>
      </c>
      <c r="D10" s="11">
        <v>52160</v>
      </c>
      <c r="E10">
        <f t="shared" si="0"/>
        <v>-1.9767433097450506</v>
      </c>
      <c r="F10">
        <f t="shared" si="0"/>
        <v>-1.9541347320506732</v>
      </c>
    </row>
    <row r="11" spans="1:6" ht="15" thickBot="1" x14ac:dyDescent="0.35">
      <c r="A11" s="10" t="s">
        <v>105</v>
      </c>
      <c r="B11" s="11">
        <v>22280</v>
      </c>
      <c r="C11" s="11">
        <v>23460</v>
      </c>
      <c r="D11" s="11">
        <v>45740</v>
      </c>
      <c r="E11">
        <f t="shared" si="0"/>
        <v>-1.6790637034357503</v>
      </c>
      <c r="F11">
        <f t="shared" si="0"/>
        <v>-1.7679907757003006</v>
      </c>
    </row>
    <row r="12" spans="1:6" ht="15" thickBot="1" x14ac:dyDescent="0.35">
      <c r="A12" s="10" t="s">
        <v>106</v>
      </c>
      <c r="B12" s="11">
        <v>21970</v>
      </c>
      <c r="C12" s="11">
        <v>20050</v>
      </c>
      <c r="D12" s="11">
        <v>42020</v>
      </c>
      <c r="E12">
        <f t="shared" si="0"/>
        <v>-1.6557015064848937</v>
      </c>
      <c r="F12">
        <f t="shared" si="0"/>
        <v>-1.5110066092408792</v>
      </c>
    </row>
    <row r="13" spans="1:6" ht="15" thickBot="1" x14ac:dyDescent="0.35">
      <c r="A13" s="10" t="s">
        <v>107</v>
      </c>
      <c r="B13" s="11">
        <v>12750</v>
      </c>
      <c r="C13" s="11">
        <v>13160</v>
      </c>
      <c r="D13" s="11">
        <v>25910</v>
      </c>
      <c r="E13">
        <f t="shared" si="0"/>
        <v>-0.96086455201103305</v>
      </c>
      <c r="F13">
        <f t="shared" si="0"/>
        <v>-0.99176294152668176</v>
      </c>
    </row>
    <row r="14" spans="1:6" ht="15" thickBot="1" x14ac:dyDescent="0.35">
      <c r="A14" s="10" t="s">
        <v>108</v>
      </c>
      <c r="B14" s="11">
        <v>12890</v>
      </c>
      <c r="C14" s="11">
        <v>12900</v>
      </c>
      <c r="D14" s="11">
        <v>25790</v>
      </c>
      <c r="E14">
        <f t="shared" si="0"/>
        <v>-0.97141522160174232</v>
      </c>
      <c r="F14">
        <f t="shared" si="0"/>
        <v>-0.97216884085822164</v>
      </c>
    </row>
    <row r="15" spans="1:6" ht="15" thickBot="1" x14ac:dyDescent="0.35">
      <c r="A15" s="10" t="s">
        <v>109</v>
      </c>
      <c r="B15" s="11">
        <v>8050</v>
      </c>
      <c r="C15" s="11">
        <v>7720</v>
      </c>
      <c r="D15" s="11">
        <v>15770</v>
      </c>
      <c r="E15">
        <f t="shared" si="0"/>
        <v>-0.60666350146578951</v>
      </c>
      <c r="F15">
        <f t="shared" si="0"/>
        <v>-0.58179406600197447</v>
      </c>
    </row>
    <row r="16" spans="1:6" ht="15" thickBot="1" x14ac:dyDescent="0.35">
      <c r="A16" s="10" t="s">
        <v>110</v>
      </c>
      <c r="B16" s="11">
        <v>6400</v>
      </c>
      <c r="C16" s="11">
        <v>5230</v>
      </c>
      <c r="D16" s="11">
        <v>11630</v>
      </c>
      <c r="E16">
        <f t="shared" si="0"/>
        <v>-0.4823163241467146</v>
      </c>
      <c r="F16">
        <f t="shared" si="0"/>
        <v>-0.39414287113864338</v>
      </c>
    </row>
    <row r="17" spans="1:6" ht="15" thickBot="1" x14ac:dyDescent="0.35">
      <c r="A17" s="10" t="s">
        <v>111</v>
      </c>
      <c r="B17" s="11">
        <v>3790</v>
      </c>
      <c r="C17" s="11">
        <v>3420</v>
      </c>
      <c r="D17" s="11">
        <v>7210</v>
      </c>
      <c r="E17">
        <f t="shared" si="0"/>
        <v>-0.28562169820563255</v>
      </c>
      <c r="F17">
        <f t="shared" si="0"/>
        <v>-0.25773778571590061</v>
      </c>
    </row>
    <row r="18" spans="1:6" ht="15" thickBot="1" x14ac:dyDescent="0.35">
      <c r="A18" s="10" t="s">
        <v>112</v>
      </c>
      <c r="B18" s="11">
        <v>2120</v>
      </c>
      <c r="C18" s="11">
        <v>2210</v>
      </c>
      <c r="D18" s="11">
        <v>4330</v>
      </c>
      <c r="E18">
        <f t="shared" si="0"/>
        <v>-0.15976728237359919</v>
      </c>
      <c r="F18">
        <f t="shared" si="0"/>
        <v>-0.16654985568191238</v>
      </c>
    </row>
    <row r="19" spans="1:6" ht="15" thickBot="1" x14ac:dyDescent="0.35">
      <c r="A19" s="10" t="s">
        <v>113</v>
      </c>
      <c r="B19" s="11">
        <v>1050</v>
      </c>
      <c r="C19" s="11">
        <v>1220</v>
      </c>
      <c r="D19" s="11">
        <v>2270</v>
      </c>
      <c r="E19">
        <f t="shared" si="0"/>
        <v>-7.9130021930320357E-2</v>
      </c>
      <c r="F19">
        <f t="shared" si="0"/>
        <v>-9.1941549290467467E-2</v>
      </c>
    </row>
    <row r="20" spans="1:6" ht="15" thickBot="1" x14ac:dyDescent="0.35">
      <c r="A20" s="10" t="s">
        <v>114</v>
      </c>
      <c r="B20" s="11">
        <v>290</v>
      </c>
      <c r="C20" s="11">
        <v>410</v>
      </c>
      <c r="D20" s="11">
        <v>700</v>
      </c>
      <c r="E20">
        <f t="shared" si="0"/>
        <v>-2.1854958437898007E-2</v>
      </c>
      <c r="F20">
        <f t="shared" si="0"/>
        <v>-3.0898389515648907E-2</v>
      </c>
    </row>
    <row r="21" spans="1:6" ht="15" thickBot="1" x14ac:dyDescent="0.35">
      <c r="A21" s="20" t="s">
        <v>115</v>
      </c>
      <c r="B21" s="11">
        <v>920</v>
      </c>
      <c r="C21" s="11">
        <v>820</v>
      </c>
      <c r="D21" s="11">
        <v>1740</v>
      </c>
      <c r="E21">
        <f t="shared" si="0"/>
        <v>-6.9332971596090226E-2</v>
      </c>
      <c r="F21">
        <f t="shared" si="0"/>
        <v>-6.1796779031297815E-2</v>
      </c>
    </row>
    <row r="22" spans="1:6" ht="15" thickBot="1" x14ac:dyDescent="0.35">
      <c r="A22" s="12" t="s">
        <v>4</v>
      </c>
      <c r="B22" s="13">
        <v>661040</v>
      </c>
      <c r="C22" s="13">
        <v>665890</v>
      </c>
      <c r="D22" s="13">
        <v>1326930</v>
      </c>
    </row>
    <row r="24" spans="1:6" ht="15" thickBot="1" x14ac:dyDescent="0.35"/>
    <row r="25" spans="1:6" ht="29.4" thickBot="1" x14ac:dyDescent="0.35">
      <c r="A25" s="9"/>
      <c r="B25" s="9" t="s">
        <v>116</v>
      </c>
      <c r="C25" s="9" t="s">
        <v>117</v>
      </c>
      <c r="D25" s="9" t="s">
        <v>4</v>
      </c>
    </row>
    <row r="26" spans="1:6" ht="15" thickBot="1" x14ac:dyDescent="0.35">
      <c r="A26" s="10" t="s">
        <v>96</v>
      </c>
      <c r="B26" s="11">
        <v>184382</v>
      </c>
      <c r="C26" s="11">
        <v>175868</v>
      </c>
      <c r="D26" s="11">
        <v>360250</v>
      </c>
      <c r="E26">
        <f>+B26/$D$47*-100</f>
        <v>-2.7327747681145782E-2</v>
      </c>
      <c r="F26">
        <f>+C26/$D$47*-100</f>
        <v>-2.606586504749784E-2</v>
      </c>
    </row>
    <row r="27" spans="1:6" ht="15" thickBot="1" x14ac:dyDescent="0.35">
      <c r="A27" s="18" t="s">
        <v>97</v>
      </c>
      <c r="B27" s="11">
        <v>192334</v>
      </c>
      <c r="C27" s="11">
        <v>183550</v>
      </c>
      <c r="D27" s="11">
        <v>375884</v>
      </c>
      <c r="E27">
        <f t="shared" ref="E27:F45" si="1">+B27/$D$47*-100</f>
        <v>-2.850633479681039E-2</v>
      </c>
      <c r="F27">
        <f t="shared" si="1"/>
        <v>-2.7204434743490734E-2</v>
      </c>
    </row>
    <row r="28" spans="1:6" ht="15" thickBot="1" x14ac:dyDescent="0.35">
      <c r="A28" s="19" t="s">
        <v>98</v>
      </c>
      <c r="B28" s="11">
        <v>192331</v>
      </c>
      <c r="C28" s="11">
        <v>182700</v>
      </c>
      <c r="D28" s="11">
        <v>375031</v>
      </c>
      <c r="E28">
        <f t="shared" si="1"/>
        <v>-2.8505890158814034E-2</v>
      </c>
      <c r="F28">
        <f t="shared" si="1"/>
        <v>-2.7078453977857572E-2</v>
      </c>
    </row>
    <row r="29" spans="1:6" ht="15" thickBot="1" x14ac:dyDescent="0.35">
      <c r="A29" s="10" t="s">
        <v>99</v>
      </c>
      <c r="B29" s="11">
        <v>190525</v>
      </c>
      <c r="C29" s="11">
        <v>181124</v>
      </c>
      <c r="D29" s="11">
        <v>371649</v>
      </c>
      <c r="E29">
        <f t="shared" si="1"/>
        <v>-2.8238218085009925E-2</v>
      </c>
      <c r="F29">
        <f t="shared" si="1"/>
        <v>-2.6844870817107139E-2</v>
      </c>
    </row>
    <row r="30" spans="1:6" ht="15" thickBot="1" x14ac:dyDescent="0.35">
      <c r="A30" s="10" t="s">
        <v>100</v>
      </c>
      <c r="B30" s="11">
        <v>209220</v>
      </c>
      <c r="C30" s="11">
        <v>200824</v>
      </c>
      <c r="D30" s="11">
        <v>410044</v>
      </c>
      <c r="E30">
        <f t="shared" si="1"/>
        <v>-3.1009053865612264E-2</v>
      </c>
      <c r="F30">
        <f t="shared" si="1"/>
        <v>-2.9764660326487512E-2</v>
      </c>
    </row>
    <row r="31" spans="1:6" ht="15" thickBot="1" x14ac:dyDescent="0.35">
      <c r="A31" s="10" t="s">
        <v>101</v>
      </c>
      <c r="B31" s="11">
        <v>225669</v>
      </c>
      <c r="C31" s="11">
        <v>213116</v>
      </c>
      <c r="D31" s="11">
        <v>438785</v>
      </c>
      <c r="E31">
        <f t="shared" si="1"/>
        <v>-3.3447003999612153E-2</v>
      </c>
      <c r="F31">
        <f t="shared" si="1"/>
        <v>-3.1586490410208501E-2</v>
      </c>
    </row>
    <row r="32" spans="1:6" ht="15" thickBot="1" x14ac:dyDescent="0.35">
      <c r="A32" s="10" t="s">
        <v>102</v>
      </c>
      <c r="B32" s="11">
        <v>231404</v>
      </c>
      <c r="C32" s="11">
        <v>217187</v>
      </c>
      <c r="D32" s="11">
        <v>448591</v>
      </c>
      <c r="E32">
        <f t="shared" si="1"/>
        <v>-3.4297003635972378E-2</v>
      </c>
      <c r="F32">
        <f t="shared" si="1"/>
        <v>-3.2189864171258631E-2</v>
      </c>
    </row>
    <row r="33" spans="1:6" ht="15" thickBot="1" x14ac:dyDescent="0.35">
      <c r="A33" s="10" t="s">
        <v>103</v>
      </c>
      <c r="B33" s="11">
        <v>223480</v>
      </c>
      <c r="C33" s="11">
        <v>213062</v>
      </c>
      <c r="D33" s="11">
        <v>436542</v>
      </c>
      <c r="E33">
        <f t="shared" si="1"/>
        <v>-3.3122566474940392E-2</v>
      </c>
      <c r="F33">
        <f t="shared" si="1"/>
        <v>-3.1578486926274164E-2</v>
      </c>
    </row>
    <row r="34" spans="1:6" ht="15" thickBot="1" x14ac:dyDescent="0.35">
      <c r="A34" s="10" t="s">
        <v>104</v>
      </c>
      <c r="B34" s="11">
        <v>189855</v>
      </c>
      <c r="C34" s="11">
        <v>187044</v>
      </c>
      <c r="D34" s="11">
        <v>376899</v>
      </c>
      <c r="E34">
        <f t="shared" si="1"/>
        <v>-2.8138915599157904E-2</v>
      </c>
      <c r="F34">
        <f t="shared" si="1"/>
        <v>-2.7722289796575761E-2</v>
      </c>
    </row>
    <row r="35" spans="1:6" ht="15" thickBot="1" x14ac:dyDescent="0.35">
      <c r="A35" s="10" t="s">
        <v>105</v>
      </c>
      <c r="B35" s="11">
        <v>155534</v>
      </c>
      <c r="C35" s="11">
        <v>156539</v>
      </c>
      <c r="D35" s="11">
        <v>312073</v>
      </c>
      <c r="E35">
        <f t="shared" si="1"/>
        <v>-2.3052108708221671E-2</v>
      </c>
      <c r="F35">
        <f t="shared" si="1"/>
        <v>-2.3201062436999705E-2</v>
      </c>
    </row>
    <row r="36" spans="1:6" ht="15" thickBot="1" x14ac:dyDescent="0.35">
      <c r="A36" s="10" t="s">
        <v>106</v>
      </c>
      <c r="B36" s="11">
        <v>139786</v>
      </c>
      <c r="C36" s="11">
        <v>145475</v>
      </c>
      <c r="D36" s="11">
        <v>285261</v>
      </c>
      <c r="E36">
        <f t="shared" si="1"/>
        <v>-2.071805565270278E-2</v>
      </c>
      <c r="F36">
        <f t="shared" si="1"/>
        <v>-2.1561237506452273E-2</v>
      </c>
    </row>
    <row r="37" spans="1:6" ht="15" thickBot="1" x14ac:dyDescent="0.35">
      <c r="A37" s="10" t="s">
        <v>107</v>
      </c>
      <c r="B37" s="11">
        <v>135949</v>
      </c>
      <c r="C37" s="11">
        <v>142367</v>
      </c>
      <c r="D37" s="11">
        <v>278316</v>
      </c>
      <c r="E37">
        <f t="shared" si="1"/>
        <v>-2.0149363655368138E-2</v>
      </c>
      <c r="F37">
        <f t="shared" si="1"/>
        <v>-2.1100592542231247E-2</v>
      </c>
    </row>
    <row r="38" spans="1:6" ht="15" thickBot="1" x14ac:dyDescent="0.35">
      <c r="A38" s="10" t="s">
        <v>108</v>
      </c>
      <c r="B38" s="11">
        <v>118679</v>
      </c>
      <c r="C38" s="11">
        <v>124215</v>
      </c>
      <c r="D38" s="11">
        <v>242894</v>
      </c>
      <c r="E38">
        <f t="shared" si="1"/>
        <v>-1.7589730923033162E-2</v>
      </c>
      <c r="F38">
        <f t="shared" si="1"/>
        <v>-1.8410236238968682E-2</v>
      </c>
    </row>
    <row r="39" spans="1:6" ht="15" thickBot="1" x14ac:dyDescent="0.35">
      <c r="A39" s="10" t="s">
        <v>109</v>
      </c>
      <c r="B39" s="11">
        <v>91523</v>
      </c>
      <c r="C39" s="11">
        <v>97385</v>
      </c>
      <c r="D39" s="11">
        <v>188908</v>
      </c>
      <c r="E39">
        <f t="shared" si="1"/>
        <v>-1.3564867780051771E-2</v>
      </c>
      <c r="F39">
        <f t="shared" si="1"/>
        <v>-1.4433690424924244E-2</v>
      </c>
    </row>
    <row r="40" spans="1:6" ht="15" thickBot="1" x14ac:dyDescent="0.35">
      <c r="A40" s="10" t="s">
        <v>110</v>
      </c>
      <c r="B40" s="11">
        <v>61276</v>
      </c>
      <c r="C40" s="11">
        <v>66642</v>
      </c>
      <c r="D40" s="11">
        <v>127918</v>
      </c>
      <c r="E40">
        <f t="shared" si="1"/>
        <v>-9.0818792881620161E-3</v>
      </c>
      <c r="F40">
        <f t="shared" si="1"/>
        <v>-9.8771884509709033E-3</v>
      </c>
    </row>
    <row r="41" spans="1:6" ht="15" thickBot="1" x14ac:dyDescent="0.35">
      <c r="A41" s="10" t="s">
        <v>111</v>
      </c>
      <c r="B41" s="11">
        <v>39375</v>
      </c>
      <c r="C41" s="11">
        <v>44615</v>
      </c>
      <c r="D41" s="11">
        <v>83990</v>
      </c>
      <c r="E41">
        <f t="shared" si="1"/>
        <v>-5.8358737021244758E-3</v>
      </c>
      <c r="F41">
        <f t="shared" si="1"/>
        <v>-6.6125080690865659E-3</v>
      </c>
    </row>
    <row r="42" spans="1:6" ht="15" thickBot="1" x14ac:dyDescent="0.35">
      <c r="A42" s="10" t="s">
        <v>112</v>
      </c>
      <c r="B42" s="11">
        <v>23955</v>
      </c>
      <c r="C42" s="11">
        <v>28989</v>
      </c>
      <c r="D42" s="11">
        <v>52944</v>
      </c>
      <c r="E42">
        <f t="shared" si="1"/>
        <v>-3.5504344008734433E-3</v>
      </c>
      <c r="F42">
        <f t="shared" si="1"/>
        <v>-4.2965369587526711E-3</v>
      </c>
    </row>
    <row r="43" spans="1:6" ht="15" thickBot="1" x14ac:dyDescent="0.35">
      <c r="A43" s="10" t="s">
        <v>113</v>
      </c>
      <c r="B43" s="11">
        <v>12655</v>
      </c>
      <c r="C43" s="11">
        <v>16895</v>
      </c>
      <c r="D43" s="11">
        <v>29550</v>
      </c>
      <c r="E43">
        <f t="shared" si="1"/>
        <v>-1.8756312812796252E-3</v>
      </c>
      <c r="F43">
        <f t="shared" si="1"/>
        <v>-2.5040529827909338E-3</v>
      </c>
    </row>
    <row r="44" spans="1:6" ht="15" thickBot="1" x14ac:dyDescent="0.35">
      <c r="A44" s="10" t="s">
        <v>114</v>
      </c>
      <c r="B44" s="11">
        <v>5459</v>
      </c>
      <c r="C44" s="11">
        <v>7996</v>
      </c>
      <c r="D44" s="11">
        <v>13455</v>
      </c>
      <c r="E44">
        <f t="shared" si="1"/>
        <v>-8.0909294069580996E-4</v>
      </c>
      <c r="F44">
        <f t="shared" si="1"/>
        <v>-1.1851084729444397E-3</v>
      </c>
    </row>
    <row r="45" spans="1:6" ht="15" thickBot="1" x14ac:dyDescent="0.35">
      <c r="A45" s="20" t="s">
        <v>118</v>
      </c>
      <c r="B45" s="11">
        <v>1411</v>
      </c>
      <c r="C45" s="11">
        <v>2410</v>
      </c>
      <c r="D45" s="11">
        <v>3821</v>
      </c>
      <c r="E45">
        <f t="shared" si="1"/>
        <v>-2.0912807095105105E-4</v>
      </c>
      <c r="F45">
        <f t="shared" si="1"/>
        <v>-3.5719252373638064E-4</v>
      </c>
    </row>
    <row r="46" spans="1:6" ht="15" thickBot="1" x14ac:dyDescent="0.35">
      <c r="A46" s="20" t="s">
        <v>119</v>
      </c>
      <c r="B46" s="11">
        <v>187</v>
      </c>
      <c r="C46" s="11">
        <v>382</v>
      </c>
      <c r="D46" s="11">
        <v>569</v>
      </c>
    </row>
    <row r="47" spans="1:6" ht="15" thickBot="1" x14ac:dyDescent="0.35">
      <c r="A47" s="12" t="s">
        <v>4</v>
      </c>
      <c r="B47" s="13">
        <v>337073445</v>
      </c>
      <c r="C47" s="13">
        <v>337632726</v>
      </c>
      <c r="D47" s="13">
        <v>674706171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BF9D-AB37-4A52-90CD-5996EEF3B60B}">
  <dimension ref="A1:J42"/>
  <sheetViews>
    <sheetView topLeftCell="J3" workbookViewId="0">
      <selection activeCell="S17" sqref="S17"/>
    </sheetView>
  </sheetViews>
  <sheetFormatPr baseColWidth="10" defaultRowHeight="14.4" x14ac:dyDescent="0.3"/>
  <sheetData>
    <row r="1" spans="1:10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57</v>
      </c>
      <c r="B2">
        <v>2008</v>
      </c>
      <c r="C2" t="s">
        <v>4</v>
      </c>
      <c r="D2" t="s">
        <v>58</v>
      </c>
      <c r="E2" t="s">
        <v>59</v>
      </c>
      <c r="F2" t="s">
        <v>60</v>
      </c>
      <c r="G2" t="s">
        <v>61</v>
      </c>
      <c r="H2">
        <v>2009</v>
      </c>
      <c r="I2">
        <v>701119</v>
      </c>
      <c r="J2">
        <f>+I2/$I$42*-100</f>
        <v>-8.8010177823191071</v>
      </c>
    </row>
    <row r="3" spans="1:10" x14ac:dyDescent="0.3">
      <c r="A3" t="s">
        <v>57</v>
      </c>
      <c r="B3">
        <v>2008</v>
      </c>
      <c r="C3" t="s">
        <v>4</v>
      </c>
      <c r="D3" t="s">
        <v>58</v>
      </c>
      <c r="E3" s="15" t="s">
        <v>62</v>
      </c>
      <c r="F3" t="s">
        <v>60</v>
      </c>
      <c r="G3" t="s">
        <v>61</v>
      </c>
      <c r="H3">
        <v>2009</v>
      </c>
      <c r="I3">
        <v>554819</v>
      </c>
      <c r="J3">
        <f t="shared" ref="J3:J21" si="0">+I3/$I$42*-100</f>
        <v>-6.9645408054388849</v>
      </c>
    </row>
    <row r="4" spans="1:10" x14ac:dyDescent="0.3">
      <c r="A4" t="s">
        <v>57</v>
      </c>
      <c r="B4">
        <v>2008</v>
      </c>
      <c r="C4" t="s">
        <v>4</v>
      </c>
      <c r="D4" t="s">
        <v>58</v>
      </c>
      <c r="E4" s="16" t="s">
        <v>63</v>
      </c>
      <c r="F4" t="s">
        <v>60</v>
      </c>
      <c r="G4" t="s">
        <v>61</v>
      </c>
      <c r="H4">
        <v>2009</v>
      </c>
      <c r="I4">
        <v>479874</v>
      </c>
      <c r="J4">
        <f t="shared" si="0"/>
        <v>-6.0237700123268647</v>
      </c>
    </row>
    <row r="5" spans="1:10" x14ac:dyDescent="0.3">
      <c r="A5" t="s">
        <v>57</v>
      </c>
      <c r="B5">
        <v>2008</v>
      </c>
      <c r="C5" t="s">
        <v>4</v>
      </c>
      <c r="D5" t="s">
        <v>58</v>
      </c>
      <c r="E5" t="s">
        <v>64</v>
      </c>
      <c r="F5" t="s">
        <v>60</v>
      </c>
      <c r="G5" t="s">
        <v>61</v>
      </c>
      <c r="H5">
        <v>2009</v>
      </c>
      <c r="I5">
        <v>462251</v>
      </c>
      <c r="J5">
        <f t="shared" si="0"/>
        <v>-5.8025517364310337</v>
      </c>
    </row>
    <row r="6" spans="1:10" x14ac:dyDescent="0.3">
      <c r="A6" t="s">
        <v>57</v>
      </c>
      <c r="B6">
        <v>2008</v>
      </c>
      <c r="C6" t="s">
        <v>4</v>
      </c>
      <c r="D6" t="s">
        <v>58</v>
      </c>
      <c r="E6" t="s">
        <v>65</v>
      </c>
      <c r="F6" t="s">
        <v>60</v>
      </c>
      <c r="G6" t="s">
        <v>61</v>
      </c>
      <c r="H6">
        <v>2009</v>
      </c>
      <c r="I6">
        <v>364574</v>
      </c>
      <c r="J6">
        <f t="shared" si="0"/>
        <v>-4.5764303306160672</v>
      </c>
    </row>
    <row r="7" spans="1:10" x14ac:dyDescent="0.3">
      <c r="A7" t="s">
        <v>57</v>
      </c>
      <c r="B7">
        <v>2008</v>
      </c>
      <c r="C7" t="s">
        <v>4</v>
      </c>
      <c r="D7" t="s">
        <v>58</v>
      </c>
      <c r="E7" t="s">
        <v>66</v>
      </c>
      <c r="F7" t="s">
        <v>60</v>
      </c>
      <c r="G7" t="s">
        <v>61</v>
      </c>
      <c r="H7">
        <v>2009</v>
      </c>
      <c r="I7">
        <v>304842</v>
      </c>
      <c r="J7">
        <f t="shared" si="0"/>
        <v>-3.8266255269044507</v>
      </c>
    </row>
    <row r="8" spans="1:10" x14ac:dyDescent="0.3">
      <c r="A8" t="s">
        <v>57</v>
      </c>
      <c r="B8">
        <v>2008</v>
      </c>
      <c r="C8" t="s">
        <v>4</v>
      </c>
      <c r="D8" t="s">
        <v>58</v>
      </c>
      <c r="E8" t="s">
        <v>67</v>
      </c>
      <c r="F8" t="s">
        <v>60</v>
      </c>
      <c r="G8" t="s">
        <v>61</v>
      </c>
      <c r="H8">
        <v>2009</v>
      </c>
      <c r="I8">
        <v>209982</v>
      </c>
      <c r="J8">
        <f t="shared" si="0"/>
        <v>-2.635865403686009</v>
      </c>
    </row>
    <row r="9" spans="1:10" x14ac:dyDescent="0.3">
      <c r="A9" t="s">
        <v>57</v>
      </c>
      <c r="B9">
        <v>2008</v>
      </c>
      <c r="C9" t="s">
        <v>4</v>
      </c>
      <c r="D9" t="s">
        <v>58</v>
      </c>
      <c r="E9" t="s">
        <v>68</v>
      </c>
      <c r="F9" t="s">
        <v>60</v>
      </c>
      <c r="G9" t="s">
        <v>61</v>
      </c>
      <c r="H9">
        <v>2009</v>
      </c>
      <c r="I9">
        <v>186018</v>
      </c>
      <c r="J9">
        <f t="shared" si="0"/>
        <v>-2.33504972170407</v>
      </c>
    </row>
    <row r="10" spans="1:10" x14ac:dyDescent="0.3">
      <c r="A10" t="s">
        <v>57</v>
      </c>
      <c r="B10">
        <v>2008</v>
      </c>
      <c r="C10" t="s">
        <v>4</v>
      </c>
      <c r="D10" t="s">
        <v>58</v>
      </c>
      <c r="E10" t="s">
        <v>69</v>
      </c>
      <c r="F10" t="s">
        <v>60</v>
      </c>
      <c r="G10" t="s">
        <v>61</v>
      </c>
      <c r="H10">
        <v>2009</v>
      </c>
      <c r="I10">
        <v>153694</v>
      </c>
      <c r="J10">
        <f t="shared" si="0"/>
        <v>-1.9292924981861181</v>
      </c>
    </row>
    <row r="11" spans="1:10" x14ac:dyDescent="0.3">
      <c r="A11" t="s">
        <v>57</v>
      </c>
      <c r="B11">
        <v>2008</v>
      </c>
      <c r="C11" t="s">
        <v>4</v>
      </c>
      <c r="D11" t="s">
        <v>58</v>
      </c>
      <c r="E11" t="s">
        <v>70</v>
      </c>
      <c r="F11" t="s">
        <v>60</v>
      </c>
      <c r="G11" t="s">
        <v>61</v>
      </c>
      <c r="H11">
        <v>2009</v>
      </c>
      <c r="I11">
        <v>146870</v>
      </c>
      <c r="J11">
        <f t="shared" si="0"/>
        <v>-1.8436320819849517</v>
      </c>
    </row>
    <row r="12" spans="1:10" x14ac:dyDescent="0.3">
      <c r="A12" t="s">
        <v>57</v>
      </c>
      <c r="B12">
        <v>2008</v>
      </c>
      <c r="C12" t="s">
        <v>4</v>
      </c>
      <c r="D12" t="s">
        <v>58</v>
      </c>
      <c r="E12" t="s">
        <v>71</v>
      </c>
      <c r="F12" t="s">
        <v>60</v>
      </c>
      <c r="G12" t="s">
        <v>61</v>
      </c>
      <c r="H12">
        <v>2009</v>
      </c>
      <c r="I12">
        <v>116798</v>
      </c>
      <c r="J12">
        <f t="shared" si="0"/>
        <v>-1.4661438000386626</v>
      </c>
    </row>
    <row r="13" spans="1:10" x14ac:dyDescent="0.3">
      <c r="A13" t="s">
        <v>57</v>
      </c>
      <c r="B13">
        <v>2008</v>
      </c>
      <c r="C13" t="s">
        <v>4</v>
      </c>
      <c r="D13" t="s">
        <v>58</v>
      </c>
      <c r="E13" t="s">
        <v>72</v>
      </c>
      <c r="F13" t="s">
        <v>60</v>
      </c>
      <c r="G13" t="s">
        <v>61</v>
      </c>
      <c r="H13">
        <v>2009</v>
      </c>
      <c r="I13">
        <v>76723</v>
      </c>
      <c r="J13">
        <f t="shared" si="0"/>
        <v>-0.96308969991238136</v>
      </c>
    </row>
    <row r="14" spans="1:10" x14ac:dyDescent="0.3">
      <c r="A14" t="s">
        <v>57</v>
      </c>
      <c r="B14">
        <v>2008</v>
      </c>
      <c r="C14" t="s">
        <v>4</v>
      </c>
      <c r="D14" t="s">
        <v>58</v>
      </c>
      <c r="E14" t="s">
        <v>73</v>
      </c>
      <c r="F14" t="s">
        <v>60</v>
      </c>
      <c r="G14" t="s">
        <v>61</v>
      </c>
      <c r="H14">
        <v>2009</v>
      </c>
      <c r="I14">
        <v>52602</v>
      </c>
      <c r="J14">
        <f t="shared" si="0"/>
        <v>-0.66030322582264878</v>
      </c>
    </row>
    <row r="15" spans="1:10" x14ac:dyDescent="0.3">
      <c r="A15" t="s">
        <v>57</v>
      </c>
      <c r="B15">
        <v>2008</v>
      </c>
      <c r="C15" t="s">
        <v>4</v>
      </c>
      <c r="D15" t="s">
        <v>58</v>
      </c>
      <c r="E15" t="s">
        <v>74</v>
      </c>
      <c r="F15" t="s">
        <v>60</v>
      </c>
      <c r="G15" t="s">
        <v>61</v>
      </c>
      <c r="H15">
        <v>2009</v>
      </c>
      <c r="I15">
        <v>34477</v>
      </c>
      <c r="J15">
        <f t="shared" si="0"/>
        <v>-0.4327834363082671</v>
      </c>
    </row>
    <row r="16" spans="1:10" x14ac:dyDescent="0.3">
      <c r="A16" t="s">
        <v>57</v>
      </c>
      <c r="B16">
        <v>2008</v>
      </c>
      <c r="C16" t="s">
        <v>4</v>
      </c>
      <c r="D16" t="s">
        <v>58</v>
      </c>
      <c r="E16" t="s">
        <v>75</v>
      </c>
      <c r="F16" t="s">
        <v>60</v>
      </c>
      <c r="G16" t="s">
        <v>61</v>
      </c>
      <c r="H16">
        <v>2009</v>
      </c>
      <c r="I16">
        <v>28759</v>
      </c>
      <c r="J16">
        <f t="shared" si="0"/>
        <v>-0.36100643457346787</v>
      </c>
    </row>
    <row r="17" spans="1:10" x14ac:dyDescent="0.3">
      <c r="A17" t="s">
        <v>57</v>
      </c>
      <c r="B17">
        <v>2008</v>
      </c>
      <c r="C17" t="s">
        <v>4</v>
      </c>
      <c r="D17" t="s">
        <v>58</v>
      </c>
      <c r="E17" t="s">
        <v>76</v>
      </c>
      <c r="F17" t="s">
        <v>60</v>
      </c>
      <c r="G17" t="s">
        <v>61</v>
      </c>
      <c r="H17">
        <v>2009</v>
      </c>
      <c r="I17">
        <v>18344</v>
      </c>
      <c r="J17">
        <f t="shared" si="0"/>
        <v>-0.23026885621251414</v>
      </c>
    </row>
    <row r="18" spans="1:10" x14ac:dyDescent="0.3">
      <c r="A18" t="s">
        <v>57</v>
      </c>
      <c r="B18">
        <v>2008</v>
      </c>
      <c r="C18" t="s">
        <v>4</v>
      </c>
      <c r="D18" t="s">
        <v>58</v>
      </c>
      <c r="E18" t="s">
        <v>77</v>
      </c>
      <c r="F18" t="s">
        <v>60</v>
      </c>
      <c r="G18" t="s">
        <v>61</v>
      </c>
      <c r="H18">
        <v>2009</v>
      </c>
      <c r="I18">
        <v>12675</v>
      </c>
      <c r="J18">
        <f t="shared" si="0"/>
        <v>-0.15910694246040216</v>
      </c>
    </row>
    <row r="19" spans="1:10" x14ac:dyDescent="0.3">
      <c r="A19" t="s">
        <v>57</v>
      </c>
      <c r="B19">
        <v>2008</v>
      </c>
      <c r="C19" t="s">
        <v>4</v>
      </c>
      <c r="D19" t="s">
        <v>58</v>
      </c>
      <c r="E19" t="s">
        <v>78</v>
      </c>
      <c r="F19" t="s">
        <v>60</v>
      </c>
      <c r="G19" t="s">
        <v>61</v>
      </c>
      <c r="H19">
        <v>2009</v>
      </c>
      <c r="I19">
        <v>6328</v>
      </c>
      <c r="J19">
        <f t="shared" si="0"/>
        <v>-7.9434219478455609E-2</v>
      </c>
    </row>
    <row r="20" spans="1:10" x14ac:dyDescent="0.3">
      <c r="A20" t="s">
        <v>57</v>
      </c>
      <c r="B20">
        <v>2008</v>
      </c>
      <c r="C20" t="s">
        <v>4</v>
      </c>
      <c r="D20" t="s">
        <v>58</v>
      </c>
      <c r="E20" t="s">
        <v>79</v>
      </c>
      <c r="F20" t="s">
        <v>60</v>
      </c>
      <c r="G20" t="s">
        <v>61</v>
      </c>
      <c r="H20">
        <v>2009</v>
      </c>
      <c r="I20">
        <v>4074</v>
      </c>
      <c r="J20">
        <f t="shared" si="0"/>
        <v>-5.1140172274846414E-2</v>
      </c>
    </row>
    <row r="21" spans="1:10" x14ac:dyDescent="0.3">
      <c r="A21" t="s">
        <v>57</v>
      </c>
      <c r="B21">
        <v>2008</v>
      </c>
      <c r="C21" t="s">
        <v>4</v>
      </c>
      <c r="D21" t="s">
        <v>58</v>
      </c>
      <c r="E21" t="s">
        <v>80</v>
      </c>
      <c r="F21" t="s">
        <v>60</v>
      </c>
      <c r="G21" t="s">
        <v>61</v>
      </c>
      <c r="H21">
        <v>2009</v>
      </c>
      <c r="I21">
        <v>3585</v>
      </c>
      <c r="J21">
        <f t="shared" si="0"/>
        <v>-4.5001845263948063E-2</v>
      </c>
    </row>
    <row r="22" spans="1:10" x14ac:dyDescent="0.3">
      <c r="A22" t="s">
        <v>57</v>
      </c>
      <c r="B22">
        <v>2008</v>
      </c>
      <c r="C22" t="s">
        <v>4</v>
      </c>
      <c r="D22" t="s">
        <v>81</v>
      </c>
      <c r="E22" t="s">
        <v>59</v>
      </c>
      <c r="F22" t="s">
        <v>60</v>
      </c>
      <c r="G22" t="s">
        <v>61</v>
      </c>
      <c r="H22">
        <v>2009</v>
      </c>
      <c r="I22">
        <v>722897</v>
      </c>
      <c r="J22">
        <f>+I22/$I$42*100</f>
        <v>9.0743930085836162</v>
      </c>
    </row>
    <row r="23" spans="1:10" x14ac:dyDescent="0.3">
      <c r="A23" t="s">
        <v>57</v>
      </c>
      <c r="B23">
        <v>2008</v>
      </c>
      <c r="C23" t="s">
        <v>4</v>
      </c>
      <c r="D23" t="s">
        <v>81</v>
      </c>
      <c r="E23" s="17" t="s">
        <v>82</v>
      </c>
      <c r="F23" t="s">
        <v>60</v>
      </c>
      <c r="G23" t="s">
        <v>61</v>
      </c>
      <c r="H23">
        <v>2009</v>
      </c>
      <c r="I23">
        <v>578192</v>
      </c>
      <c r="J23">
        <f t="shared" ref="J23:J41" si="1">+I23/$I$42*100</f>
        <v>7.2579377731806574</v>
      </c>
    </row>
    <row r="24" spans="1:10" x14ac:dyDescent="0.3">
      <c r="A24" t="s">
        <v>57</v>
      </c>
      <c r="B24">
        <v>2008</v>
      </c>
      <c r="C24" t="s">
        <v>4</v>
      </c>
      <c r="D24" t="s">
        <v>81</v>
      </c>
      <c r="E24" s="16" t="s">
        <v>63</v>
      </c>
      <c r="F24" t="s">
        <v>60</v>
      </c>
      <c r="G24" t="s">
        <v>61</v>
      </c>
      <c r="H24">
        <v>2009</v>
      </c>
      <c r="I24">
        <v>512251</v>
      </c>
      <c r="J24">
        <f t="shared" si="1"/>
        <v>6.4301925350913978</v>
      </c>
    </row>
    <row r="25" spans="1:10" x14ac:dyDescent="0.3">
      <c r="A25" t="s">
        <v>57</v>
      </c>
      <c r="B25">
        <v>2008</v>
      </c>
      <c r="C25" t="s">
        <v>4</v>
      </c>
      <c r="D25" t="s">
        <v>81</v>
      </c>
      <c r="E25" t="s">
        <v>64</v>
      </c>
      <c r="F25" t="s">
        <v>60</v>
      </c>
      <c r="G25" t="s">
        <v>61</v>
      </c>
      <c r="H25">
        <v>2009</v>
      </c>
      <c r="I25">
        <v>505384</v>
      </c>
      <c r="J25">
        <f t="shared" si="1"/>
        <v>6.3439923478033826</v>
      </c>
    </row>
    <row r="26" spans="1:10" x14ac:dyDescent="0.3">
      <c r="A26" t="s">
        <v>57</v>
      </c>
      <c r="B26">
        <v>2008</v>
      </c>
      <c r="C26" t="s">
        <v>4</v>
      </c>
      <c r="D26" t="s">
        <v>81</v>
      </c>
      <c r="E26" t="s">
        <v>65</v>
      </c>
      <c r="F26" t="s">
        <v>60</v>
      </c>
      <c r="G26" t="s">
        <v>61</v>
      </c>
      <c r="H26">
        <v>2009</v>
      </c>
      <c r="I26">
        <v>407112</v>
      </c>
      <c r="J26">
        <f t="shared" si="1"/>
        <v>5.1104020164843575</v>
      </c>
    </row>
    <row r="27" spans="1:10" x14ac:dyDescent="0.3">
      <c r="A27" t="s">
        <v>57</v>
      </c>
      <c r="B27">
        <v>2008</v>
      </c>
      <c r="C27" t="s">
        <v>4</v>
      </c>
      <c r="D27" t="s">
        <v>81</v>
      </c>
      <c r="E27" t="s">
        <v>66</v>
      </c>
      <c r="F27" t="s">
        <v>60</v>
      </c>
      <c r="G27" t="s">
        <v>61</v>
      </c>
      <c r="H27">
        <v>2009</v>
      </c>
      <c r="I27">
        <v>302699</v>
      </c>
      <c r="J27">
        <f t="shared" si="1"/>
        <v>3.7997248422738674</v>
      </c>
    </row>
    <row r="28" spans="1:10" x14ac:dyDescent="0.3">
      <c r="A28" t="s">
        <v>57</v>
      </c>
      <c r="B28">
        <v>2008</v>
      </c>
      <c r="C28" t="s">
        <v>4</v>
      </c>
      <c r="D28" t="s">
        <v>81</v>
      </c>
      <c r="E28" t="s">
        <v>67</v>
      </c>
      <c r="F28" t="s">
        <v>60</v>
      </c>
      <c r="G28" t="s">
        <v>61</v>
      </c>
      <c r="H28">
        <v>2009</v>
      </c>
      <c r="I28">
        <v>204471</v>
      </c>
      <c r="J28">
        <f t="shared" si="1"/>
        <v>2.5666868348576637</v>
      </c>
    </row>
    <row r="29" spans="1:10" x14ac:dyDescent="0.3">
      <c r="A29" t="s">
        <v>57</v>
      </c>
      <c r="B29">
        <v>2008</v>
      </c>
      <c r="C29" t="s">
        <v>4</v>
      </c>
      <c r="D29" t="s">
        <v>81</v>
      </c>
      <c r="E29" t="s">
        <v>68</v>
      </c>
      <c r="F29" t="s">
        <v>60</v>
      </c>
      <c r="G29" t="s">
        <v>61</v>
      </c>
      <c r="H29">
        <v>2009</v>
      </c>
      <c r="I29">
        <v>185913</v>
      </c>
      <c r="J29">
        <f t="shared" si="1"/>
        <v>2.3337316760268831</v>
      </c>
    </row>
    <row r="30" spans="1:10" x14ac:dyDescent="0.3">
      <c r="A30" t="s">
        <v>57</v>
      </c>
      <c r="B30">
        <v>2008</v>
      </c>
      <c r="C30" t="s">
        <v>4</v>
      </c>
      <c r="D30" t="s">
        <v>81</v>
      </c>
      <c r="E30" t="s">
        <v>69</v>
      </c>
      <c r="F30" t="s">
        <v>60</v>
      </c>
      <c r="G30" t="s">
        <v>61</v>
      </c>
      <c r="H30">
        <v>2009</v>
      </c>
      <c r="I30">
        <v>150026</v>
      </c>
      <c r="J30">
        <f t="shared" si="1"/>
        <v>1.8832487691963939</v>
      </c>
    </row>
    <row r="31" spans="1:10" x14ac:dyDescent="0.3">
      <c r="A31" t="s">
        <v>57</v>
      </c>
      <c r="B31">
        <v>2008</v>
      </c>
      <c r="C31" t="s">
        <v>4</v>
      </c>
      <c r="D31" t="s">
        <v>81</v>
      </c>
      <c r="E31" t="s">
        <v>70</v>
      </c>
      <c r="F31" t="s">
        <v>60</v>
      </c>
      <c r="G31" t="s">
        <v>61</v>
      </c>
      <c r="H31">
        <v>2009</v>
      </c>
      <c r="I31">
        <v>134020</v>
      </c>
      <c r="J31">
        <f t="shared" si="1"/>
        <v>1.6823283967292384</v>
      </c>
    </row>
    <row r="32" spans="1:10" x14ac:dyDescent="0.3">
      <c r="A32" t="s">
        <v>57</v>
      </c>
      <c r="B32">
        <v>2008</v>
      </c>
      <c r="C32" t="s">
        <v>4</v>
      </c>
      <c r="D32" t="s">
        <v>81</v>
      </c>
      <c r="E32" t="s">
        <v>71</v>
      </c>
      <c r="F32" t="s">
        <v>60</v>
      </c>
      <c r="G32" t="s">
        <v>61</v>
      </c>
      <c r="H32">
        <v>2009</v>
      </c>
      <c r="I32">
        <v>111448</v>
      </c>
      <c r="J32">
        <f t="shared" si="1"/>
        <v>1.3989862345820039</v>
      </c>
    </row>
    <row r="33" spans="1:10" x14ac:dyDescent="0.3">
      <c r="A33" t="s">
        <v>57</v>
      </c>
      <c r="B33">
        <v>2008</v>
      </c>
      <c r="C33" t="s">
        <v>4</v>
      </c>
      <c r="D33" t="s">
        <v>81</v>
      </c>
      <c r="E33" t="s">
        <v>72</v>
      </c>
      <c r="F33" t="s">
        <v>60</v>
      </c>
      <c r="G33" t="s">
        <v>61</v>
      </c>
      <c r="H33">
        <v>2009</v>
      </c>
      <c r="I33">
        <v>65035</v>
      </c>
      <c r="J33">
        <f t="shared" si="1"/>
        <v>0.81637238681753466</v>
      </c>
    </row>
    <row r="34" spans="1:10" x14ac:dyDescent="0.3">
      <c r="A34" t="s">
        <v>57</v>
      </c>
      <c r="B34">
        <v>2008</v>
      </c>
      <c r="C34" t="s">
        <v>4</v>
      </c>
      <c r="D34" t="s">
        <v>81</v>
      </c>
      <c r="E34" t="s">
        <v>73</v>
      </c>
      <c r="F34" t="s">
        <v>60</v>
      </c>
      <c r="G34" t="s">
        <v>61</v>
      </c>
      <c r="H34">
        <v>2009</v>
      </c>
      <c r="I34">
        <v>54801</v>
      </c>
      <c r="J34">
        <f t="shared" si="1"/>
        <v>0.68790686814773161</v>
      </c>
    </row>
    <row r="35" spans="1:10" x14ac:dyDescent="0.3">
      <c r="A35" t="s">
        <v>57</v>
      </c>
      <c r="B35">
        <v>2008</v>
      </c>
      <c r="C35" t="s">
        <v>4</v>
      </c>
      <c r="D35" t="s">
        <v>81</v>
      </c>
      <c r="E35" t="s">
        <v>74</v>
      </c>
      <c r="F35" t="s">
        <v>60</v>
      </c>
      <c r="G35" t="s">
        <v>61</v>
      </c>
      <c r="H35">
        <v>2009</v>
      </c>
      <c r="I35">
        <v>32957</v>
      </c>
      <c r="J35">
        <f t="shared" si="1"/>
        <v>0.41370315602899199</v>
      </c>
    </row>
    <row r="36" spans="1:10" x14ac:dyDescent="0.3">
      <c r="A36" t="s">
        <v>57</v>
      </c>
      <c r="B36">
        <v>2008</v>
      </c>
      <c r="C36" t="s">
        <v>4</v>
      </c>
      <c r="D36" t="s">
        <v>81</v>
      </c>
      <c r="E36" t="s">
        <v>75</v>
      </c>
      <c r="F36" t="s">
        <v>60</v>
      </c>
      <c r="G36" t="s">
        <v>61</v>
      </c>
      <c r="H36">
        <v>2009</v>
      </c>
      <c r="I36">
        <v>34699</v>
      </c>
      <c r="J36">
        <f t="shared" si="1"/>
        <v>0.43557016145431904</v>
      </c>
    </row>
    <row r="37" spans="1:10" x14ac:dyDescent="0.3">
      <c r="A37" t="s">
        <v>57</v>
      </c>
      <c r="B37">
        <v>2008</v>
      </c>
      <c r="C37" t="s">
        <v>4</v>
      </c>
      <c r="D37" t="s">
        <v>81</v>
      </c>
      <c r="E37" t="s">
        <v>76</v>
      </c>
      <c r="F37" t="s">
        <v>60</v>
      </c>
      <c r="G37" t="s">
        <v>61</v>
      </c>
      <c r="H37">
        <v>2009</v>
      </c>
      <c r="I37">
        <v>16796</v>
      </c>
      <c r="J37">
        <f t="shared" si="1"/>
        <v>0.2108370970859893</v>
      </c>
    </row>
    <row r="38" spans="1:10" x14ac:dyDescent="0.3">
      <c r="A38" t="s">
        <v>57</v>
      </c>
      <c r="B38">
        <v>2008</v>
      </c>
      <c r="C38" t="s">
        <v>4</v>
      </c>
      <c r="D38" t="s">
        <v>81</v>
      </c>
      <c r="E38" t="s">
        <v>77</v>
      </c>
      <c r="F38" t="s">
        <v>60</v>
      </c>
      <c r="G38" t="s">
        <v>61</v>
      </c>
      <c r="H38">
        <v>2009</v>
      </c>
      <c r="I38">
        <v>15537</v>
      </c>
      <c r="J38">
        <f t="shared" si="1"/>
        <v>0.19503310177572133</v>
      </c>
    </row>
    <row r="39" spans="1:10" x14ac:dyDescent="0.3">
      <c r="A39" t="s">
        <v>57</v>
      </c>
      <c r="B39">
        <v>2008</v>
      </c>
      <c r="C39" t="s">
        <v>4</v>
      </c>
      <c r="D39" t="s">
        <v>81</v>
      </c>
      <c r="E39" t="s">
        <v>78</v>
      </c>
      <c r="F39" t="s">
        <v>60</v>
      </c>
      <c r="G39" t="s">
        <v>61</v>
      </c>
      <c r="H39">
        <v>2009</v>
      </c>
      <c r="I39">
        <v>5508</v>
      </c>
      <c r="J39">
        <f t="shared" si="1"/>
        <v>6.9140910380425649E-2</v>
      </c>
    </row>
    <row r="40" spans="1:10" x14ac:dyDescent="0.3">
      <c r="A40" t="s">
        <v>57</v>
      </c>
      <c r="B40">
        <v>2008</v>
      </c>
      <c r="C40" t="s">
        <v>4</v>
      </c>
      <c r="D40" t="s">
        <v>81</v>
      </c>
      <c r="E40" t="s">
        <v>79</v>
      </c>
      <c r="F40" t="s">
        <v>60</v>
      </c>
      <c r="G40" t="s">
        <v>61</v>
      </c>
      <c r="H40">
        <v>2009</v>
      </c>
      <c r="I40">
        <v>4471</v>
      </c>
      <c r="J40">
        <f t="shared" si="1"/>
        <v>5.6123640216209705E-2</v>
      </c>
    </row>
    <row r="41" spans="1:10" x14ac:dyDescent="0.3">
      <c r="A41" t="s">
        <v>57</v>
      </c>
      <c r="B41">
        <v>2008</v>
      </c>
      <c r="C41" t="s">
        <v>4</v>
      </c>
      <c r="D41" t="s">
        <v>81</v>
      </c>
      <c r="E41" t="s">
        <v>80</v>
      </c>
      <c r="F41" t="s">
        <v>60</v>
      </c>
      <c r="G41" t="s">
        <v>61</v>
      </c>
      <c r="H41">
        <v>2009</v>
      </c>
      <c r="I41">
        <v>3715</v>
      </c>
      <c r="J41">
        <f t="shared" si="1"/>
        <v>4.6633711340465012E-2</v>
      </c>
    </row>
    <row r="42" spans="1:10" x14ac:dyDescent="0.3">
      <c r="I42">
        <f>+SUM(I2:I41)</f>
        <v>7966340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59AB-7E58-47DE-B421-E3DAD2B379F3}">
  <dimension ref="A1:J38"/>
  <sheetViews>
    <sheetView topLeftCell="K1" workbookViewId="0">
      <selection activeCell="N29" sqref="N29"/>
    </sheetView>
  </sheetViews>
  <sheetFormatPr baseColWidth="10" defaultRowHeight="14.4" x14ac:dyDescent="0.3"/>
  <sheetData>
    <row r="1" spans="1:10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83</v>
      </c>
      <c r="B2">
        <v>2006</v>
      </c>
      <c r="C2" t="s">
        <v>4</v>
      </c>
      <c r="D2" t="s">
        <v>58</v>
      </c>
      <c r="E2" t="s">
        <v>59</v>
      </c>
      <c r="F2" t="s">
        <v>84</v>
      </c>
      <c r="G2" t="s">
        <v>85</v>
      </c>
      <c r="H2">
        <v>2015</v>
      </c>
      <c r="I2">
        <v>294679</v>
      </c>
      <c r="J2">
        <f>+I2/$I$38*-100</f>
        <v>-5.5619204583031969</v>
      </c>
    </row>
    <row r="3" spans="1:10" x14ac:dyDescent="0.3">
      <c r="A3" t="s">
        <v>83</v>
      </c>
      <c r="B3">
        <v>2006</v>
      </c>
      <c r="C3" t="s">
        <v>4</v>
      </c>
      <c r="D3" t="s">
        <v>58</v>
      </c>
      <c r="E3" s="15" t="s">
        <v>86</v>
      </c>
      <c r="F3" t="s">
        <v>84</v>
      </c>
      <c r="G3" t="s">
        <v>85</v>
      </c>
      <c r="H3">
        <v>2015</v>
      </c>
      <c r="I3">
        <v>269079</v>
      </c>
      <c r="J3">
        <f t="shared" ref="J3:J19" si="0">+I3/$I$38*-100</f>
        <v>-5.078733112979771</v>
      </c>
    </row>
    <row r="4" spans="1:10" x14ac:dyDescent="0.3">
      <c r="A4" t="s">
        <v>83</v>
      </c>
      <c r="B4">
        <v>2006</v>
      </c>
      <c r="C4" t="s">
        <v>4</v>
      </c>
      <c r="D4" t="s">
        <v>58</v>
      </c>
      <c r="E4" s="16" t="s">
        <v>63</v>
      </c>
      <c r="F4" t="s">
        <v>84</v>
      </c>
      <c r="G4" t="s">
        <v>85</v>
      </c>
      <c r="H4">
        <v>2015</v>
      </c>
      <c r="I4">
        <v>277270</v>
      </c>
      <c r="J4">
        <f t="shared" si="0"/>
        <v>-5.2333341889775902</v>
      </c>
    </row>
    <row r="5" spans="1:10" x14ac:dyDescent="0.3">
      <c r="A5" t="s">
        <v>83</v>
      </c>
      <c r="B5">
        <v>2006</v>
      </c>
      <c r="C5" t="s">
        <v>4</v>
      </c>
      <c r="D5" t="s">
        <v>58</v>
      </c>
      <c r="E5" t="s">
        <v>64</v>
      </c>
      <c r="F5" t="s">
        <v>84</v>
      </c>
      <c r="G5" t="s">
        <v>85</v>
      </c>
      <c r="H5">
        <v>2015</v>
      </c>
      <c r="I5">
        <v>290568</v>
      </c>
      <c r="J5">
        <f t="shared" si="0"/>
        <v>-5.4843273654662985</v>
      </c>
    </row>
    <row r="6" spans="1:10" x14ac:dyDescent="0.3">
      <c r="A6" t="s">
        <v>83</v>
      </c>
      <c r="B6">
        <v>2006</v>
      </c>
      <c r="C6" t="s">
        <v>4</v>
      </c>
      <c r="D6" t="s">
        <v>58</v>
      </c>
      <c r="E6" t="s">
        <v>65</v>
      </c>
      <c r="F6" t="s">
        <v>84</v>
      </c>
      <c r="G6" t="s">
        <v>85</v>
      </c>
      <c r="H6">
        <v>2015</v>
      </c>
      <c r="I6">
        <v>289663</v>
      </c>
      <c r="J6">
        <f t="shared" si="0"/>
        <v>-5.4672459378288885</v>
      </c>
    </row>
    <row r="7" spans="1:10" x14ac:dyDescent="0.3">
      <c r="A7" t="s">
        <v>83</v>
      </c>
      <c r="B7">
        <v>2006</v>
      </c>
      <c r="C7" t="s">
        <v>4</v>
      </c>
      <c r="D7" t="s">
        <v>58</v>
      </c>
      <c r="E7" t="s">
        <v>66</v>
      </c>
      <c r="F7" t="s">
        <v>84</v>
      </c>
      <c r="G7" t="s">
        <v>85</v>
      </c>
      <c r="H7">
        <v>2015</v>
      </c>
      <c r="I7">
        <v>287101</v>
      </c>
      <c r="J7">
        <f t="shared" si="0"/>
        <v>-5.4188894542851926</v>
      </c>
    </row>
    <row r="8" spans="1:10" x14ac:dyDescent="0.3">
      <c r="A8" t="s">
        <v>83</v>
      </c>
      <c r="B8">
        <v>2006</v>
      </c>
      <c r="C8" t="s">
        <v>4</v>
      </c>
      <c r="D8" t="s">
        <v>58</v>
      </c>
      <c r="E8" t="s">
        <v>67</v>
      </c>
      <c r="F8" t="s">
        <v>84</v>
      </c>
      <c r="G8" t="s">
        <v>85</v>
      </c>
      <c r="H8">
        <v>2015</v>
      </c>
      <c r="I8">
        <v>248875</v>
      </c>
      <c r="J8">
        <f t="shared" si="0"/>
        <v>-4.6973926002877979</v>
      </c>
    </row>
    <row r="9" spans="1:10" x14ac:dyDescent="0.3">
      <c r="A9" t="s">
        <v>83</v>
      </c>
      <c r="B9">
        <v>2006</v>
      </c>
      <c r="C9" t="s">
        <v>4</v>
      </c>
      <c r="D9" t="s">
        <v>58</v>
      </c>
      <c r="E9" t="s">
        <v>68</v>
      </c>
      <c r="F9" t="s">
        <v>84</v>
      </c>
      <c r="G9" t="s">
        <v>85</v>
      </c>
      <c r="H9">
        <v>2015</v>
      </c>
      <c r="I9">
        <v>195328</v>
      </c>
      <c r="J9">
        <f t="shared" si="0"/>
        <v>-3.6867194448177405</v>
      </c>
    </row>
    <row r="10" spans="1:10" x14ac:dyDescent="0.3">
      <c r="A10" t="s">
        <v>83</v>
      </c>
      <c r="B10">
        <v>2006</v>
      </c>
      <c r="C10" t="s">
        <v>4</v>
      </c>
      <c r="D10" t="s">
        <v>58</v>
      </c>
      <c r="E10" t="s">
        <v>69</v>
      </c>
      <c r="F10" t="s">
        <v>84</v>
      </c>
      <c r="G10" t="s">
        <v>85</v>
      </c>
      <c r="H10">
        <v>2015</v>
      </c>
      <c r="I10">
        <v>140872</v>
      </c>
      <c r="J10">
        <f t="shared" si="0"/>
        <v>-2.6588893636875652</v>
      </c>
    </row>
    <row r="11" spans="1:10" x14ac:dyDescent="0.3">
      <c r="A11" t="s">
        <v>83</v>
      </c>
      <c r="B11">
        <v>2006</v>
      </c>
      <c r="C11" t="s">
        <v>4</v>
      </c>
      <c r="D11" t="s">
        <v>58</v>
      </c>
      <c r="E11" t="s">
        <v>70</v>
      </c>
      <c r="F11" t="s">
        <v>84</v>
      </c>
      <c r="G11" t="s">
        <v>85</v>
      </c>
      <c r="H11">
        <v>2015</v>
      </c>
      <c r="I11">
        <v>100653</v>
      </c>
      <c r="J11">
        <f t="shared" si="0"/>
        <v>-1.8997756198765154</v>
      </c>
    </row>
    <row r="12" spans="1:10" x14ac:dyDescent="0.3">
      <c r="A12" t="s">
        <v>83</v>
      </c>
      <c r="B12">
        <v>2006</v>
      </c>
      <c r="C12" t="s">
        <v>4</v>
      </c>
      <c r="D12" t="s">
        <v>58</v>
      </c>
      <c r="E12" t="s">
        <v>71</v>
      </c>
      <c r="F12" t="s">
        <v>84</v>
      </c>
      <c r="G12" t="s">
        <v>85</v>
      </c>
      <c r="H12">
        <v>2015</v>
      </c>
      <c r="I12">
        <v>64677</v>
      </c>
      <c r="J12">
        <f t="shared" si="0"/>
        <v>-1.2207464036516884</v>
      </c>
    </row>
    <row r="13" spans="1:10" x14ac:dyDescent="0.3">
      <c r="A13" t="s">
        <v>83</v>
      </c>
      <c r="B13">
        <v>2006</v>
      </c>
      <c r="C13" t="s">
        <v>4</v>
      </c>
      <c r="D13" t="s">
        <v>58</v>
      </c>
      <c r="E13" t="s">
        <v>72</v>
      </c>
      <c r="F13" t="s">
        <v>84</v>
      </c>
      <c r="G13" t="s">
        <v>85</v>
      </c>
      <c r="H13">
        <v>2015</v>
      </c>
      <c r="I13">
        <v>61439</v>
      </c>
      <c r="J13">
        <f t="shared" si="0"/>
        <v>-1.1596307542705457</v>
      </c>
    </row>
    <row r="14" spans="1:10" x14ac:dyDescent="0.3">
      <c r="A14" t="s">
        <v>83</v>
      </c>
      <c r="B14">
        <v>2006</v>
      </c>
      <c r="C14" t="s">
        <v>4</v>
      </c>
      <c r="D14" t="s">
        <v>58</v>
      </c>
      <c r="E14" t="s">
        <v>73</v>
      </c>
      <c r="F14" t="s">
        <v>84</v>
      </c>
      <c r="G14" t="s">
        <v>85</v>
      </c>
      <c r="H14">
        <v>2015</v>
      </c>
      <c r="I14">
        <v>51295</v>
      </c>
      <c r="J14">
        <f t="shared" si="0"/>
        <v>-0.96816776868613819</v>
      </c>
    </row>
    <row r="15" spans="1:10" x14ac:dyDescent="0.3">
      <c r="A15" t="s">
        <v>83</v>
      </c>
      <c r="B15">
        <v>2006</v>
      </c>
      <c r="C15" t="s">
        <v>4</v>
      </c>
      <c r="D15" t="s">
        <v>58</v>
      </c>
      <c r="E15" t="s">
        <v>74</v>
      </c>
      <c r="F15" t="s">
        <v>84</v>
      </c>
      <c r="G15" t="s">
        <v>85</v>
      </c>
      <c r="H15">
        <v>2015</v>
      </c>
      <c r="I15">
        <v>42724</v>
      </c>
      <c r="J15">
        <f t="shared" si="0"/>
        <v>-0.80639438053117396</v>
      </c>
    </row>
    <row r="16" spans="1:10" x14ac:dyDescent="0.3">
      <c r="A16" t="s">
        <v>83</v>
      </c>
      <c r="B16">
        <v>2006</v>
      </c>
      <c r="C16" t="s">
        <v>4</v>
      </c>
      <c r="D16" t="s">
        <v>58</v>
      </c>
      <c r="E16" t="s">
        <v>75</v>
      </c>
      <c r="F16" t="s">
        <v>84</v>
      </c>
      <c r="G16" t="s">
        <v>85</v>
      </c>
      <c r="H16">
        <v>2015</v>
      </c>
      <c r="I16">
        <v>30325</v>
      </c>
      <c r="J16">
        <f t="shared" si="0"/>
        <v>-0.5723693846458161</v>
      </c>
    </row>
    <row r="17" spans="1:10" x14ac:dyDescent="0.3">
      <c r="A17" t="s">
        <v>83</v>
      </c>
      <c r="B17">
        <v>2006</v>
      </c>
      <c r="C17" t="s">
        <v>4</v>
      </c>
      <c r="D17" t="s">
        <v>58</v>
      </c>
      <c r="E17" t="s">
        <v>76</v>
      </c>
      <c r="F17" t="s">
        <v>84</v>
      </c>
      <c r="G17" t="s">
        <v>85</v>
      </c>
      <c r="H17">
        <v>2015</v>
      </c>
      <c r="I17">
        <v>23125</v>
      </c>
      <c r="J17">
        <f t="shared" si="0"/>
        <v>-0.43647294377360257</v>
      </c>
    </row>
    <row r="18" spans="1:10" x14ac:dyDescent="0.3">
      <c r="A18" t="s">
        <v>83</v>
      </c>
      <c r="B18">
        <v>2006</v>
      </c>
      <c r="C18" t="s">
        <v>4</v>
      </c>
      <c r="D18" t="s">
        <v>58</v>
      </c>
      <c r="E18" t="s">
        <v>77</v>
      </c>
      <c r="F18" t="s">
        <v>84</v>
      </c>
      <c r="G18" t="s">
        <v>85</v>
      </c>
      <c r="H18">
        <v>2015</v>
      </c>
      <c r="I18">
        <v>12158</v>
      </c>
      <c r="J18">
        <f t="shared" si="0"/>
        <v>-0.22947624001727396</v>
      </c>
    </row>
    <row r="19" spans="1:10" x14ac:dyDescent="0.3">
      <c r="A19" t="s">
        <v>83</v>
      </c>
      <c r="B19">
        <v>2006</v>
      </c>
      <c r="C19" t="s">
        <v>4</v>
      </c>
      <c r="D19" t="s">
        <v>58</v>
      </c>
      <c r="E19" t="s">
        <v>87</v>
      </c>
      <c r="F19" t="s">
        <v>84</v>
      </c>
      <c r="G19" t="s">
        <v>85</v>
      </c>
      <c r="H19">
        <v>2015</v>
      </c>
      <c r="I19">
        <v>7682</v>
      </c>
      <c r="J19">
        <f t="shared" si="0"/>
        <v>-0.14499395260838119</v>
      </c>
    </row>
    <row r="20" spans="1:10" x14ac:dyDescent="0.3">
      <c r="A20" t="s">
        <v>83</v>
      </c>
      <c r="B20">
        <v>2006</v>
      </c>
      <c r="C20" t="s">
        <v>4</v>
      </c>
      <c r="D20" t="s">
        <v>81</v>
      </c>
      <c r="E20" t="s">
        <v>59</v>
      </c>
      <c r="F20" t="s">
        <v>84</v>
      </c>
      <c r="G20" t="s">
        <v>85</v>
      </c>
      <c r="H20">
        <v>2015</v>
      </c>
      <c r="I20">
        <v>280666</v>
      </c>
      <c r="J20">
        <f>+I20/$I$38*100</f>
        <v>5.297432010255652</v>
      </c>
    </row>
    <row r="21" spans="1:10" x14ac:dyDescent="0.3">
      <c r="A21" t="s">
        <v>83</v>
      </c>
      <c r="B21">
        <v>2006</v>
      </c>
      <c r="C21" t="s">
        <v>4</v>
      </c>
      <c r="D21" t="s">
        <v>81</v>
      </c>
      <c r="E21" s="15" t="s">
        <v>86</v>
      </c>
      <c r="F21" t="s">
        <v>84</v>
      </c>
      <c r="G21" t="s">
        <v>85</v>
      </c>
      <c r="H21">
        <v>2015</v>
      </c>
      <c r="I21">
        <v>258516</v>
      </c>
      <c r="J21">
        <f t="shared" ref="J21:J37" si="1">+I21/$I$38*100</f>
        <v>4.8793617095168278</v>
      </c>
    </row>
    <row r="22" spans="1:10" x14ac:dyDescent="0.3">
      <c r="A22" t="s">
        <v>83</v>
      </c>
      <c r="B22">
        <v>2006</v>
      </c>
      <c r="C22" t="s">
        <v>4</v>
      </c>
      <c r="D22" t="s">
        <v>81</v>
      </c>
      <c r="E22" s="16" t="s">
        <v>63</v>
      </c>
      <c r="F22" t="s">
        <v>84</v>
      </c>
      <c r="G22" t="s">
        <v>85</v>
      </c>
      <c r="H22">
        <v>2015</v>
      </c>
      <c r="I22">
        <v>265623</v>
      </c>
      <c r="J22">
        <f t="shared" si="1"/>
        <v>5.0135028213611088</v>
      </c>
    </row>
    <row r="23" spans="1:10" x14ac:dyDescent="0.3">
      <c r="A23" t="s">
        <v>83</v>
      </c>
      <c r="B23">
        <v>2006</v>
      </c>
      <c r="C23" t="s">
        <v>4</v>
      </c>
      <c r="D23" t="s">
        <v>81</v>
      </c>
      <c r="E23" t="s">
        <v>64</v>
      </c>
      <c r="F23" t="s">
        <v>84</v>
      </c>
      <c r="G23" t="s">
        <v>85</v>
      </c>
      <c r="H23">
        <v>2015</v>
      </c>
      <c r="I23">
        <v>282458</v>
      </c>
      <c r="J23">
        <f t="shared" si="1"/>
        <v>5.3312551244282913</v>
      </c>
    </row>
    <row r="24" spans="1:10" x14ac:dyDescent="0.3">
      <c r="A24" t="s">
        <v>83</v>
      </c>
      <c r="B24">
        <v>2006</v>
      </c>
      <c r="C24" t="s">
        <v>4</v>
      </c>
      <c r="D24" t="s">
        <v>81</v>
      </c>
      <c r="E24" t="s">
        <v>65</v>
      </c>
      <c r="F24" t="s">
        <v>84</v>
      </c>
      <c r="G24" t="s">
        <v>85</v>
      </c>
      <c r="H24">
        <v>2015</v>
      </c>
      <c r="I24">
        <v>283624</v>
      </c>
      <c r="J24">
        <f t="shared" si="1"/>
        <v>5.3532627980473189</v>
      </c>
    </row>
    <row r="25" spans="1:10" x14ac:dyDescent="0.3">
      <c r="A25" t="s">
        <v>83</v>
      </c>
      <c r="B25">
        <v>2006</v>
      </c>
      <c r="C25" t="s">
        <v>4</v>
      </c>
      <c r="D25" t="s">
        <v>81</v>
      </c>
      <c r="E25" t="s">
        <v>66</v>
      </c>
      <c r="F25" t="s">
        <v>84</v>
      </c>
      <c r="G25" t="s">
        <v>85</v>
      </c>
      <c r="H25">
        <v>2015</v>
      </c>
      <c r="I25">
        <v>279357</v>
      </c>
      <c r="J25">
        <f t="shared" si="1"/>
        <v>5.2727252823248563</v>
      </c>
    </row>
    <row r="26" spans="1:10" x14ac:dyDescent="0.3">
      <c r="A26" t="s">
        <v>83</v>
      </c>
      <c r="B26">
        <v>2006</v>
      </c>
      <c r="C26" t="s">
        <v>4</v>
      </c>
      <c r="D26" t="s">
        <v>81</v>
      </c>
      <c r="E26" t="s">
        <v>67</v>
      </c>
      <c r="F26" t="s">
        <v>84</v>
      </c>
      <c r="G26" t="s">
        <v>85</v>
      </c>
      <c r="H26">
        <v>2015</v>
      </c>
      <c r="I26">
        <v>243953</v>
      </c>
      <c r="J26">
        <f t="shared" si="1"/>
        <v>4.6044922833470991</v>
      </c>
    </row>
    <row r="27" spans="1:10" x14ac:dyDescent="0.3">
      <c r="A27" t="s">
        <v>83</v>
      </c>
      <c r="B27">
        <v>2006</v>
      </c>
      <c r="C27" t="s">
        <v>4</v>
      </c>
      <c r="D27" t="s">
        <v>81</v>
      </c>
      <c r="E27" t="s">
        <v>68</v>
      </c>
      <c r="F27" t="s">
        <v>84</v>
      </c>
      <c r="G27" t="s">
        <v>85</v>
      </c>
      <c r="H27">
        <v>2015</v>
      </c>
      <c r="I27">
        <v>195472</v>
      </c>
      <c r="J27">
        <f t="shared" si="1"/>
        <v>3.689437373635184</v>
      </c>
    </row>
    <row r="28" spans="1:10" x14ac:dyDescent="0.3">
      <c r="A28" t="s">
        <v>83</v>
      </c>
      <c r="B28">
        <v>2006</v>
      </c>
      <c r="C28" t="s">
        <v>4</v>
      </c>
      <c r="D28" t="s">
        <v>81</v>
      </c>
      <c r="E28" t="s">
        <v>69</v>
      </c>
      <c r="F28" t="s">
        <v>84</v>
      </c>
      <c r="G28" t="s">
        <v>85</v>
      </c>
      <c r="H28">
        <v>2015</v>
      </c>
      <c r="I28">
        <v>140977</v>
      </c>
      <c r="J28">
        <f t="shared" si="1"/>
        <v>2.6608711867836181</v>
      </c>
    </row>
    <row r="29" spans="1:10" x14ac:dyDescent="0.3">
      <c r="A29" t="s">
        <v>83</v>
      </c>
      <c r="B29">
        <v>2006</v>
      </c>
      <c r="C29" t="s">
        <v>4</v>
      </c>
      <c r="D29" t="s">
        <v>81</v>
      </c>
      <c r="E29" t="s">
        <v>70</v>
      </c>
      <c r="F29" t="s">
        <v>84</v>
      </c>
      <c r="G29" t="s">
        <v>85</v>
      </c>
      <c r="H29">
        <v>2015</v>
      </c>
      <c r="I29">
        <v>98489</v>
      </c>
      <c r="J29">
        <f t="shared" si="1"/>
        <v>1.8589311895921445</v>
      </c>
    </row>
    <row r="30" spans="1:10" x14ac:dyDescent="0.3">
      <c r="A30" t="s">
        <v>83</v>
      </c>
      <c r="B30">
        <v>2006</v>
      </c>
      <c r="C30" t="s">
        <v>4</v>
      </c>
      <c r="D30" t="s">
        <v>81</v>
      </c>
      <c r="E30" t="s">
        <v>71</v>
      </c>
      <c r="F30" t="s">
        <v>84</v>
      </c>
      <c r="G30" t="s">
        <v>85</v>
      </c>
      <c r="H30">
        <v>2015</v>
      </c>
      <c r="I30">
        <v>67942</v>
      </c>
      <c r="J30">
        <f t="shared" si="1"/>
        <v>1.2823716646861019</v>
      </c>
    </row>
    <row r="31" spans="1:10" x14ac:dyDescent="0.3">
      <c r="A31" t="s">
        <v>83</v>
      </c>
      <c r="B31">
        <v>2006</v>
      </c>
      <c r="C31" t="s">
        <v>4</v>
      </c>
      <c r="D31" t="s">
        <v>81</v>
      </c>
      <c r="E31" t="s">
        <v>72</v>
      </c>
      <c r="F31" t="s">
        <v>84</v>
      </c>
      <c r="G31" t="s">
        <v>85</v>
      </c>
      <c r="H31">
        <v>2015</v>
      </c>
      <c r="I31">
        <v>60838</v>
      </c>
      <c r="J31">
        <f t="shared" si="1"/>
        <v>1.1482871763588511</v>
      </c>
    </row>
    <row r="32" spans="1:10" x14ac:dyDescent="0.3">
      <c r="A32" t="s">
        <v>83</v>
      </c>
      <c r="B32">
        <v>2006</v>
      </c>
      <c r="C32" t="s">
        <v>4</v>
      </c>
      <c r="D32" t="s">
        <v>81</v>
      </c>
      <c r="E32" t="s">
        <v>73</v>
      </c>
      <c r="F32" t="s">
        <v>84</v>
      </c>
      <c r="G32" t="s">
        <v>85</v>
      </c>
      <c r="H32">
        <v>2015</v>
      </c>
      <c r="I32">
        <v>43832</v>
      </c>
      <c r="J32">
        <f t="shared" si="1"/>
        <v>0.82730733282095348</v>
      </c>
    </row>
    <row r="33" spans="1:10" x14ac:dyDescent="0.3">
      <c r="A33" t="s">
        <v>83</v>
      </c>
      <c r="B33">
        <v>2006</v>
      </c>
      <c r="C33" t="s">
        <v>4</v>
      </c>
      <c r="D33" t="s">
        <v>81</v>
      </c>
      <c r="E33" t="s">
        <v>74</v>
      </c>
      <c r="F33" t="s">
        <v>84</v>
      </c>
      <c r="G33" t="s">
        <v>85</v>
      </c>
      <c r="H33">
        <v>2015</v>
      </c>
      <c r="I33">
        <v>37294</v>
      </c>
      <c r="J33">
        <f t="shared" si="1"/>
        <v>0.70390581470671287</v>
      </c>
    </row>
    <row r="34" spans="1:10" x14ac:dyDescent="0.3">
      <c r="A34" t="s">
        <v>83</v>
      </c>
      <c r="B34">
        <v>2006</v>
      </c>
      <c r="C34" t="s">
        <v>4</v>
      </c>
      <c r="D34" t="s">
        <v>81</v>
      </c>
      <c r="E34" t="s">
        <v>75</v>
      </c>
      <c r="F34" t="s">
        <v>84</v>
      </c>
      <c r="G34" t="s">
        <v>85</v>
      </c>
      <c r="H34">
        <v>2015</v>
      </c>
      <c r="I34">
        <v>27526</v>
      </c>
      <c r="J34">
        <f t="shared" si="1"/>
        <v>0.51953964325674318</v>
      </c>
    </row>
    <row r="35" spans="1:10" x14ac:dyDescent="0.3">
      <c r="A35" t="s">
        <v>83</v>
      </c>
      <c r="B35">
        <v>2006</v>
      </c>
      <c r="C35" t="s">
        <v>4</v>
      </c>
      <c r="D35" t="s">
        <v>81</v>
      </c>
      <c r="E35" t="s">
        <v>76</v>
      </c>
      <c r="F35" t="s">
        <v>84</v>
      </c>
      <c r="G35" t="s">
        <v>85</v>
      </c>
      <c r="H35">
        <v>2015</v>
      </c>
      <c r="I35">
        <v>22550</v>
      </c>
      <c r="J35">
        <f t="shared" si="1"/>
        <v>0.4256201030095022</v>
      </c>
    </row>
    <row r="36" spans="1:10" x14ac:dyDescent="0.3">
      <c r="A36" t="s">
        <v>83</v>
      </c>
      <c r="B36">
        <v>2006</v>
      </c>
      <c r="C36" t="s">
        <v>4</v>
      </c>
      <c r="D36" t="s">
        <v>81</v>
      </c>
      <c r="E36" t="s">
        <v>77</v>
      </c>
      <c r="F36" t="s">
        <v>84</v>
      </c>
      <c r="G36" t="s">
        <v>85</v>
      </c>
      <c r="H36">
        <v>2015</v>
      </c>
      <c r="I36">
        <v>12418</v>
      </c>
      <c r="J36">
        <f t="shared" si="1"/>
        <v>0.23438361149321499</v>
      </c>
    </row>
    <row r="37" spans="1:10" x14ac:dyDescent="0.3">
      <c r="A37" t="s">
        <v>83</v>
      </c>
      <c r="B37">
        <v>2006</v>
      </c>
      <c r="C37" t="s">
        <v>4</v>
      </c>
      <c r="D37" t="s">
        <v>81</v>
      </c>
      <c r="E37" t="s">
        <v>87</v>
      </c>
      <c r="F37" t="s">
        <v>84</v>
      </c>
      <c r="G37" t="s">
        <v>85</v>
      </c>
      <c r="H37">
        <v>2015</v>
      </c>
      <c r="I37">
        <v>9104</v>
      </c>
      <c r="J37">
        <f t="shared" si="1"/>
        <v>0.17183349968064335</v>
      </c>
    </row>
    <row r="38" spans="1:10" x14ac:dyDescent="0.3">
      <c r="I38">
        <f>+SUM(I2:I37)</f>
        <v>5298152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9CCF-080F-4220-9C24-218E50ADBA1D}">
  <dimension ref="A1:J40"/>
  <sheetViews>
    <sheetView topLeftCell="J4" workbookViewId="0">
      <selection activeCell="O32" sqref="O32"/>
    </sheetView>
  </sheetViews>
  <sheetFormatPr baseColWidth="10" defaultRowHeight="14.4" x14ac:dyDescent="0.3"/>
  <sheetData>
    <row r="1" spans="1:10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</row>
    <row r="2" spans="1:10" x14ac:dyDescent="0.3">
      <c r="A2" t="s">
        <v>92</v>
      </c>
      <c r="B2">
        <v>2019</v>
      </c>
      <c r="C2" t="s">
        <v>4</v>
      </c>
      <c r="D2" t="s">
        <v>58</v>
      </c>
      <c r="E2" t="s">
        <v>59</v>
      </c>
      <c r="F2" t="s">
        <v>88</v>
      </c>
      <c r="G2" t="s">
        <v>61</v>
      </c>
      <c r="H2">
        <v>2020</v>
      </c>
      <c r="I2">
        <v>94666</v>
      </c>
      <c r="J2">
        <f>+I2/$I$40*-100</f>
        <v>-2.3512440611006533</v>
      </c>
    </row>
    <row r="3" spans="1:10" x14ac:dyDescent="0.3">
      <c r="A3" t="s">
        <v>92</v>
      </c>
      <c r="B3">
        <v>2019</v>
      </c>
      <c r="C3" t="s">
        <v>4</v>
      </c>
      <c r="D3" t="s">
        <v>58</v>
      </c>
      <c r="E3" s="15" t="s">
        <v>86</v>
      </c>
      <c r="F3" t="s">
        <v>88</v>
      </c>
      <c r="G3" t="s">
        <v>61</v>
      </c>
      <c r="H3">
        <v>2020</v>
      </c>
      <c r="I3">
        <v>101051</v>
      </c>
      <c r="J3">
        <f t="shared" ref="J3:J20" si="0">+I3/$I$40*-100</f>
        <v>-2.5098299666013362</v>
      </c>
    </row>
    <row r="4" spans="1:10" x14ac:dyDescent="0.3">
      <c r="A4" t="s">
        <v>92</v>
      </c>
      <c r="B4">
        <v>2019</v>
      </c>
      <c r="C4" t="s">
        <v>4</v>
      </c>
      <c r="D4" t="s">
        <v>58</v>
      </c>
      <c r="E4" s="16" t="s">
        <v>63</v>
      </c>
      <c r="F4" t="s">
        <v>88</v>
      </c>
      <c r="G4" t="s">
        <v>61</v>
      </c>
      <c r="H4">
        <v>2020</v>
      </c>
      <c r="I4">
        <v>105661</v>
      </c>
      <c r="J4">
        <f t="shared" si="0"/>
        <v>-2.6243297354906314</v>
      </c>
    </row>
    <row r="5" spans="1:10" x14ac:dyDescent="0.3">
      <c r="A5" t="s">
        <v>92</v>
      </c>
      <c r="B5">
        <v>2019</v>
      </c>
      <c r="C5" t="s">
        <v>4</v>
      </c>
      <c r="D5" t="s">
        <v>58</v>
      </c>
      <c r="E5" t="s">
        <v>64</v>
      </c>
      <c r="F5" t="s">
        <v>88</v>
      </c>
      <c r="G5" t="s">
        <v>61</v>
      </c>
      <c r="H5">
        <v>2020</v>
      </c>
      <c r="I5">
        <v>113555</v>
      </c>
      <c r="J5">
        <f t="shared" si="0"/>
        <v>-2.82039506642601</v>
      </c>
    </row>
    <row r="6" spans="1:10" x14ac:dyDescent="0.3">
      <c r="A6" t="s">
        <v>92</v>
      </c>
      <c r="B6">
        <v>2019</v>
      </c>
      <c r="C6" t="s">
        <v>4</v>
      </c>
      <c r="D6" t="s">
        <v>58</v>
      </c>
      <c r="E6" t="s">
        <v>65</v>
      </c>
      <c r="F6" t="s">
        <v>88</v>
      </c>
      <c r="G6" t="s">
        <v>61</v>
      </c>
      <c r="H6">
        <v>2020</v>
      </c>
      <c r="I6">
        <v>126764</v>
      </c>
      <c r="J6">
        <f t="shared" si="0"/>
        <v>-3.148470434594925</v>
      </c>
    </row>
    <row r="7" spans="1:10" x14ac:dyDescent="0.3">
      <c r="A7" t="s">
        <v>92</v>
      </c>
      <c r="B7">
        <v>2019</v>
      </c>
      <c r="C7" t="s">
        <v>4</v>
      </c>
      <c r="D7" t="s">
        <v>58</v>
      </c>
      <c r="E7" t="s">
        <v>66</v>
      </c>
      <c r="F7" t="s">
        <v>88</v>
      </c>
      <c r="G7" t="s">
        <v>61</v>
      </c>
      <c r="H7">
        <v>2020</v>
      </c>
      <c r="I7">
        <v>142465</v>
      </c>
      <c r="J7">
        <f t="shared" si="0"/>
        <v>-3.5384402548402227</v>
      </c>
    </row>
    <row r="8" spans="1:10" x14ac:dyDescent="0.3">
      <c r="A8" t="s">
        <v>92</v>
      </c>
      <c r="B8">
        <v>2019</v>
      </c>
      <c r="C8" t="s">
        <v>4</v>
      </c>
      <c r="D8" t="s">
        <v>58</v>
      </c>
      <c r="E8" t="s">
        <v>67</v>
      </c>
      <c r="F8" t="s">
        <v>88</v>
      </c>
      <c r="G8" t="s">
        <v>61</v>
      </c>
      <c r="H8">
        <v>2020</v>
      </c>
      <c r="I8">
        <v>140208</v>
      </c>
      <c r="J8">
        <f t="shared" si="0"/>
        <v>-3.4823825588785877</v>
      </c>
    </row>
    <row r="9" spans="1:10" x14ac:dyDescent="0.3">
      <c r="A9" t="s">
        <v>92</v>
      </c>
      <c r="B9">
        <v>2019</v>
      </c>
      <c r="C9" t="s">
        <v>4</v>
      </c>
      <c r="D9" t="s">
        <v>58</v>
      </c>
      <c r="E9" t="s">
        <v>68</v>
      </c>
      <c r="F9" t="s">
        <v>88</v>
      </c>
      <c r="G9" t="s">
        <v>61</v>
      </c>
      <c r="H9">
        <v>2020</v>
      </c>
      <c r="I9">
        <v>142118</v>
      </c>
      <c r="J9">
        <f t="shared" si="0"/>
        <v>-3.5298217255984476</v>
      </c>
    </row>
    <row r="10" spans="1:10" x14ac:dyDescent="0.3">
      <c r="A10" t="s">
        <v>92</v>
      </c>
      <c r="B10">
        <v>2019</v>
      </c>
      <c r="C10" t="s">
        <v>4</v>
      </c>
      <c r="D10" t="s">
        <v>58</v>
      </c>
      <c r="E10" t="s">
        <v>69</v>
      </c>
      <c r="F10" t="s">
        <v>88</v>
      </c>
      <c r="G10" t="s">
        <v>61</v>
      </c>
      <c r="H10">
        <v>2020</v>
      </c>
      <c r="I10">
        <v>143869</v>
      </c>
      <c r="J10">
        <f t="shared" si="0"/>
        <v>-3.5733117679683297</v>
      </c>
    </row>
    <row r="11" spans="1:10" x14ac:dyDescent="0.3">
      <c r="A11" t="s">
        <v>92</v>
      </c>
      <c r="B11">
        <v>2019</v>
      </c>
      <c r="C11" t="s">
        <v>4</v>
      </c>
      <c r="D11" t="s">
        <v>58</v>
      </c>
      <c r="E11" t="s">
        <v>70</v>
      </c>
      <c r="F11" t="s">
        <v>88</v>
      </c>
      <c r="G11" t="s">
        <v>61</v>
      </c>
      <c r="H11">
        <v>2020</v>
      </c>
      <c r="I11">
        <v>151637</v>
      </c>
      <c r="J11">
        <f t="shared" si="0"/>
        <v>-3.7662476041358013</v>
      </c>
    </row>
    <row r="12" spans="1:10" x14ac:dyDescent="0.3">
      <c r="A12" t="s">
        <v>92</v>
      </c>
      <c r="B12">
        <v>2019</v>
      </c>
      <c r="C12" t="s">
        <v>4</v>
      </c>
      <c r="D12" t="s">
        <v>58</v>
      </c>
      <c r="E12" t="s">
        <v>71</v>
      </c>
      <c r="F12" t="s">
        <v>88</v>
      </c>
      <c r="G12" t="s">
        <v>61</v>
      </c>
      <c r="H12">
        <v>2020</v>
      </c>
      <c r="I12">
        <v>149121</v>
      </c>
      <c r="J12">
        <f t="shared" si="0"/>
        <v>-3.7037570578179126</v>
      </c>
    </row>
    <row r="13" spans="1:10" x14ac:dyDescent="0.3">
      <c r="A13" t="s">
        <v>92</v>
      </c>
      <c r="B13">
        <v>2019</v>
      </c>
      <c r="C13" t="s">
        <v>4</v>
      </c>
      <c r="D13" t="s">
        <v>58</v>
      </c>
      <c r="E13" t="s">
        <v>72</v>
      </c>
      <c r="F13" t="s">
        <v>88</v>
      </c>
      <c r="G13" t="s">
        <v>61</v>
      </c>
      <c r="H13">
        <v>2020</v>
      </c>
      <c r="I13">
        <v>153477</v>
      </c>
      <c r="J13">
        <f t="shared" si="0"/>
        <v>-3.8119481626512686</v>
      </c>
    </row>
    <row r="14" spans="1:10" x14ac:dyDescent="0.3">
      <c r="A14" t="s">
        <v>92</v>
      </c>
      <c r="B14">
        <v>2019</v>
      </c>
      <c r="C14" t="s">
        <v>4</v>
      </c>
      <c r="D14" t="s">
        <v>58</v>
      </c>
      <c r="E14" t="s">
        <v>73</v>
      </c>
      <c r="F14" t="s">
        <v>88</v>
      </c>
      <c r="G14" t="s">
        <v>61</v>
      </c>
      <c r="H14">
        <v>2020</v>
      </c>
      <c r="I14">
        <v>138324</v>
      </c>
      <c r="J14">
        <f t="shared" si="0"/>
        <v>-3.4355891609203595</v>
      </c>
    </row>
    <row r="15" spans="1:10" x14ac:dyDescent="0.3">
      <c r="A15" t="s">
        <v>92</v>
      </c>
      <c r="B15">
        <v>2019</v>
      </c>
      <c r="C15" t="s">
        <v>4</v>
      </c>
      <c r="D15" t="s">
        <v>58</v>
      </c>
      <c r="E15" t="s">
        <v>74</v>
      </c>
      <c r="F15" t="s">
        <v>88</v>
      </c>
      <c r="G15" t="s">
        <v>61</v>
      </c>
      <c r="H15">
        <v>2020</v>
      </c>
      <c r="I15">
        <v>108655</v>
      </c>
      <c r="J15">
        <f t="shared" si="0"/>
        <v>-2.6986924921185165</v>
      </c>
    </row>
    <row r="16" spans="1:10" x14ac:dyDescent="0.3">
      <c r="A16" t="s">
        <v>92</v>
      </c>
      <c r="B16">
        <v>2019</v>
      </c>
      <c r="C16" t="s">
        <v>4</v>
      </c>
      <c r="D16" t="s">
        <v>58</v>
      </c>
      <c r="E16" t="s">
        <v>75</v>
      </c>
      <c r="F16" t="s">
        <v>88</v>
      </c>
      <c r="G16" t="s">
        <v>61</v>
      </c>
      <c r="H16">
        <v>2020</v>
      </c>
      <c r="I16">
        <v>71234</v>
      </c>
      <c r="J16">
        <f t="shared" si="0"/>
        <v>-1.7692573833102057</v>
      </c>
    </row>
    <row r="17" spans="1:10" x14ac:dyDescent="0.3">
      <c r="A17" t="s">
        <v>92</v>
      </c>
      <c r="B17">
        <v>2019</v>
      </c>
      <c r="C17" t="s">
        <v>4</v>
      </c>
      <c r="D17" t="s">
        <v>58</v>
      </c>
      <c r="E17" t="s">
        <v>76</v>
      </c>
      <c r="F17" t="s">
        <v>88</v>
      </c>
      <c r="G17" t="s">
        <v>61</v>
      </c>
      <c r="H17">
        <v>2020</v>
      </c>
      <c r="I17">
        <v>42201</v>
      </c>
      <c r="J17">
        <f t="shared" si="0"/>
        <v>-1.048157211908274</v>
      </c>
    </row>
    <row r="18" spans="1:10" x14ac:dyDescent="0.3">
      <c r="A18" t="s">
        <v>92</v>
      </c>
      <c r="B18">
        <v>2019</v>
      </c>
      <c r="C18" t="s">
        <v>4</v>
      </c>
      <c r="D18" t="s">
        <v>58</v>
      </c>
      <c r="E18" t="s">
        <v>77</v>
      </c>
      <c r="F18" t="s">
        <v>88</v>
      </c>
      <c r="G18" t="s">
        <v>61</v>
      </c>
      <c r="H18">
        <v>2020</v>
      </c>
      <c r="I18">
        <v>26077</v>
      </c>
      <c r="J18">
        <f t="shared" si="0"/>
        <v>-0.64768123065643146</v>
      </c>
    </row>
    <row r="19" spans="1:10" x14ac:dyDescent="0.3">
      <c r="A19" t="s">
        <v>92</v>
      </c>
      <c r="B19">
        <v>2019</v>
      </c>
      <c r="C19" t="s">
        <v>4</v>
      </c>
      <c r="D19" t="s">
        <v>58</v>
      </c>
      <c r="E19" t="s">
        <v>78</v>
      </c>
      <c r="F19" t="s">
        <v>88</v>
      </c>
      <c r="G19" t="s">
        <v>61</v>
      </c>
      <c r="H19">
        <v>2020</v>
      </c>
      <c r="I19">
        <v>12484</v>
      </c>
      <c r="J19">
        <f t="shared" si="0"/>
        <v>-0.3100683546234187</v>
      </c>
    </row>
    <row r="20" spans="1:10" x14ac:dyDescent="0.3">
      <c r="A20" t="s">
        <v>92</v>
      </c>
      <c r="B20">
        <v>2019</v>
      </c>
      <c r="C20" t="s">
        <v>4</v>
      </c>
      <c r="D20" t="s">
        <v>58</v>
      </c>
      <c r="E20" t="s">
        <v>93</v>
      </c>
      <c r="F20" t="s">
        <v>88</v>
      </c>
      <c r="G20" t="s">
        <v>61</v>
      </c>
      <c r="H20">
        <v>2020</v>
      </c>
      <c r="I20">
        <v>5815</v>
      </c>
      <c r="J20">
        <f t="shared" si="0"/>
        <v>-0.14442866726491346</v>
      </c>
    </row>
    <row r="21" spans="1:10" x14ac:dyDescent="0.3">
      <c r="A21" t="s">
        <v>92</v>
      </c>
      <c r="B21">
        <v>2019</v>
      </c>
      <c r="C21" t="s">
        <v>4</v>
      </c>
      <c r="D21" t="s">
        <v>81</v>
      </c>
      <c r="E21" t="s">
        <v>59</v>
      </c>
      <c r="F21" t="s">
        <v>88</v>
      </c>
      <c r="G21" t="s">
        <v>61</v>
      </c>
      <c r="H21">
        <v>2020</v>
      </c>
      <c r="I21">
        <v>90689</v>
      </c>
      <c r="J21">
        <f>+I21/$I$40*100</f>
        <v>2.2524662778310813</v>
      </c>
    </row>
    <row r="22" spans="1:10" x14ac:dyDescent="0.3">
      <c r="A22" t="s">
        <v>92</v>
      </c>
      <c r="B22">
        <v>2019</v>
      </c>
      <c r="C22" t="s">
        <v>4</v>
      </c>
      <c r="D22" t="s">
        <v>81</v>
      </c>
      <c r="E22" s="15" t="s">
        <v>86</v>
      </c>
      <c r="F22" t="s">
        <v>88</v>
      </c>
      <c r="G22" t="s">
        <v>61</v>
      </c>
      <c r="H22">
        <v>2020</v>
      </c>
      <c r="I22">
        <v>96724</v>
      </c>
      <c r="J22">
        <f t="shared" ref="J22:J39" si="1">+I22/$I$40*100</f>
        <v>2.4023591423098005</v>
      </c>
    </row>
    <row r="23" spans="1:10" x14ac:dyDescent="0.3">
      <c r="A23" t="s">
        <v>92</v>
      </c>
      <c r="B23">
        <v>2019</v>
      </c>
      <c r="C23" t="s">
        <v>4</v>
      </c>
      <c r="D23" t="s">
        <v>81</v>
      </c>
      <c r="E23" s="16" t="s">
        <v>63</v>
      </c>
      <c r="F23" t="s">
        <v>88</v>
      </c>
      <c r="G23" t="s">
        <v>61</v>
      </c>
      <c r="H23">
        <v>2020</v>
      </c>
      <c r="I23">
        <v>102265</v>
      </c>
      <c r="J23">
        <f t="shared" si="1"/>
        <v>2.5399824003175193</v>
      </c>
    </row>
    <row r="24" spans="1:10" x14ac:dyDescent="0.3">
      <c r="A24" t="s">
        <v>92</v>
      </c>
      <c r="B24">
        <v>2019</v>
      </c>
      <c r="C24" t="s">
        <v>4</v>
      </c>
      <c r="D24" t="s">
        <v>81</v>
      </c>
      <c r="E24" t="s">
        <v>64</v>
      </c>
      <c r="F24" t="s">
        <v>88</v>
      </c>
      <c r="G24" t="s">
        <v>61</v>
      </c>
      <c r="H24">
        <v>2020</v>
      </c>
      <c r="I24">
        <v>108667</v>
      </c>
      <c r="J24">
        <f t="shared" si="1"/>
        <v>2.6989905392392695</v>
      </c>
    </row>
    <row r="25" spans="1:10" x14ac:dyDescent="0.3">
      <c r="A25" t="s">
        <v>92</v>
      </c>
      <c r="B25">
        <v>2019</v>
      </c>
      <c r="C25" t="s">
        <v>4</v>
      </c>
      <c r="D25" t="s">
        <v>81</v>
      </c>
      <c r="E25" t="s">
        <v>65</v>
      </c>
      <c r="F25" t="s">
        <v>88</v>
      </c>
      <c r="G25" t="s">
        <v>61</v>
      </c>
      <c r="H25">
        <v>2020</v>
      </c>
      <c r="I25">
        <v>122315</v>
      </c>
      <c r="J25">
        <f t="shared" si="1"/>
        <v>3.0379694645757334</v>
      </c>
    </row>
    <row r="26" spans="1:10" x14ac:dyDescent="0.3">
      <c r="A26" t="s">
        <v>92</v>
      </c>
      <c r="B26">
        <v>2019</v>
      </c>
      <c r="C26" t="s">
        <v>4</v>
      </c>
      <c r="D26" t="s">
        <v>81</v>
      </c>
      <c r="E26" t="s">
        <v>66</v>
      </c>
      <c r="F26" t="s">
        <v>88</v>
      </c>
      <c r="G26" t="s">
        <v>61</v>
      </c>
      <c r="H26">
        <v>2020</v>
      </c>
      <c r="I26">
        <v>145729</v>
      </c>
      <c r="J26">
        <f t="shared" si="1"/>
        <v>3.6195090716850515</v>
      </c>
    </row>
    <row r="27" spans="1:10" x14ac:dyDescent="0.3">
      <c r="A27" t="s">
        <v>92</v>
      </c>
      <c r="B27">
        <v>2019</v>
      </c>
      <c r="C27" t="s">
        <v>4</v>
      </c>
      <c r="D27" t="s">
        <v>81</v>
      </c>
      <c r="E27" t="s">
        <v>67</v>
      </c>
      <c r="F27" t="s">
        <v>88</v>
      </c>
      <c r="G27" t="s">
        <v>61</v>
      </c>
      <c r="H27">
        <v>2020</v>
      </c>
      <c r="I27">
        <v>153238</v>
      </c>
      <c r="J27">
        <f t="shared" si="1"/>
        <v>3.8060120574962699</v>
      </c>
    </row>
    <row r="28" spans="1:10" x14ac:dyDescent="0.3">
      <c r="A28" t="s">
        <v>92</v>
      </c>
      <c r="B28">
        <v>2019</v>
      </c>
      <c r="C28" t="s">
        <v>4</v>
      </c>
      <c r="D28" t="s">
        <v>81</v>
      </c>
      <c r="E28" t="s">
        <v>68</v>
      </c>
      <c r="F28" t="s">
        <v>88</v>
      </c>
      <c r="G28" t="s">
        <v>61</v>
      </c>
      <c r="H28">
        <v>2020</v>
      </c>
      <c r="I28">
        <v>158700</v>
      </c>
      <c r="J28">
        <f t="shared" si="1"/>
        <v>3.9416731719590317</v>
      </c>
    </row>
    <row r="29" spans="1:10" x14ac:dyDescent="0.3">
      <c r="A29" t="s">
        <v>92</v>
      </c>
      <c r="B29">
        <v>2019</v>
      </c>
      <c r="C29" t="s">
        <v>4</v>
      </c>
      <c r="D29" t="s">
        <v>81</v>
      </c>
      <c r="E29" t="s">
        <v>69</v>
      </c>
      <c r="F29" t="s">
        <v>88</v>
      </c>
      <c r="G29" t="s">
        <v>61</v>
      </c>
      <c r="H29">
        <v>2020</v>
      </c>
      <c r="I29">
        <v>156894</v>
      </c>
      <c r="J29">
        <f t="shared" si="1"/>
        <v>3.8968170802856981</v>
      </c>
    </row>
    <row r="30" spans="1:10" x14ac:dyDescent="0.3">
      <c r="A30" t="s">
        <v>92</v>
      </c>
      <c r="B30">
        <v>2019</v>
      </c>
      <c r="C30" t="s">
        <v>4</v>
      </c>
      <c r="D30" t="s">
        <v>81</v>
      </c>
      <c r="E30" t="s">
        <v>70</v>
      </c>
      <c r="F30" t="s">
        <v>88</v>
      </c>
      <c r="G30" t="s">
        <v>61</v>
      </c>
      <c r="H30">
        <v>2020</v>
      </c>
      <c r="I30">
        <v>160045</v>
      </c>
      <c r="J30">
        <f t="shared" si="1"/>
        <v>3.9750792867434352</v>
      </c>
    </row>
    <row r="31" spans="1:10" x14ac:dyDescent="0.3">
      <c r="A31" t="s">
        <v>92</v>
      </c>
      <c r="B31">
        <v>2019</v>
      </c>
      <c r="C31" t="s">
        <v>4</v>
      </c>
      <c r="D31" t="s">
        <v>81</v>
      </c>
      <c r="E31" t="s">
        <v>71</v>
      </c>
      <c r="F31" t="s">
        <v>88</v>
      </c>
      <c r="G31" t="s">
        <v>61</v>
      </c>
      <c r="H31">
        <v>2020</v>
      </c>
      <c r="I31">
        <v>152561</v>
      </c>
      <c r="J31">
        <f t="shared" si="1"/>
        <v>3.7891972324337857</v>
      </c>
    </row>
    <row r="32" spans="1:10" x14ac:dyDescent="0.3">
      <c r="A32" t="s">
        <v>92</v>
      </c>
      <c r="B32">
        <v>2019</v>
      </c>
      <c r="C32" t="s">
        <v>4</v>
      </c>
      <c r="D32" t="s">
        <v>81</v>
      </c>
      <c r="E32" t="s">
        <v>72</v>
      </c>
      <c r="F32" t="s">
        <v>88</v>
      </c>
      <c r="G32" t="s">
        <v>61</v>
      </c>
      <c r="H32">
        <v>2020</v>
      </c>
      <c r="I32">
        <v>153282</v>
      </c>
      <c r="J32">
        <f t="shared" si="1"/>
        <v>3.8071048969390313</v>
      </c>
    </row>
    <row r="33" spans="1:10" x14ac:dyDescent="0.3">
      <c r="A33" t="s">
        <v>92</v>
      </c>
      <c r="B33">
        <v>2019</v>
      </c>
      <c r="C33" t="s">
        <v>4</v>
      </c>
      <c r="D33" t="s">
        <v>81</v>
      </c>
      <c r="E33" t="s">
        <v>73</v>
      </c>
      <c r="F33" t="s">
        <v>88</v>
      </c>
      <c r="G33" t="s">
        <v>61</v>
      </c>
      <c r="H33">
        <v>2020</v>
      </c>
      <c r="I33">
        <v>140504</v>
      </c>
      <c r="J33">
        <f t="shared" si="1"/>
        <v>3.4897343878571627</v>
      </c>
    </row>
    <row r="34" spans="1:10" x14ac:dyDescent="0.3">
      <c r="A34" t="s">
        <v>92</v>
      </c>
      <c r="B34">
        <v>2019</v>
      </c>
      <c r="C34" t="s">
        <v>4</v>
      </c>
      <c r="D34" t="s">
        <v>81</v>
      </c>
      <c r="E34" t="s">
        <v>74</v>
      </c>
      <c r="F34" t="s">
        <v>88</v>
      </c>
      <c r="G34" t="s">
        <v>61</v>
      </c>
      <c r="H34">
        <v>2020</v>
      </c>
      <c r="I34">
        <v>112641</v>
      </c>
      <c r="J34">
        <f t="shared" si="1"/>
        <v>2.7976938107286529</v>
      </c>
    </row>
    <row r="35" spans="1:10" x14ac:dyDescent="0.3">
      <c r="A35" t="s">
        <v>92</v>
      </c>
      <c r="B35">
        <v>2019</v>
      </c>
      <c r="C35" t="s">
        <v>4</v>
      </c>
      <c r="D35" t="s">
        <v>81</v>
      </c>
      <c r="E35" t="s">
        <v>75</v>
      </c>
      <c r="F35" t="s">
        <v>88</v>
      </c>
      <c r="G35" t="s">
        <v>61</v>
      </c>
      <c r="H35">
        <v>2020</v>
      </c>
      <c r="I35">
        <v>78893</v>
      </c>
      <c r="J35">
        <f t="shared" si="1"/>
        <v>1.9594859581308373</v>
      </c>
    </row>
    <row r="36" spans="1:10" x14ac:dyDescent="0.3">
      <c r="A36" t="s">
        <v>92</v>
      </c>
      <c r="B36">
        <v>2019</v>
      </c>
      <c r="C36" t="s">
        <v>4</v>
      </c>
      <c r="D36" t="s">
        <v>81</v>
      </c>
      <c r="E36" t="s">
        <v>76</v>
      </c>
      <c r="F36" t="s">
        <v>88</v>
      </c>
      <c r="G36" t="s">
        <v>61</v>
      </c>
      <c r="H36">
        <v>2020</v>
      </c>
      <c r="I36">
        <v>52399</v>
      </c>
      <c r="J36">
        <f t="shared" si="1"/>
        <v>1.3014475900282374</v>
      </c>
    </row>
    <row r="37" spans="1:10" x14ac:dyDescent="0.3">
      <c r="A37" t="s">
        <v>92</v>
      </c>
      <c r="B37">
        <v>2019</v>
      </c>
      <c r="C37" t="s">
        <v>4</v>
      </c>
      <c r="D37" t="s">
        <v>81</v>
      </c>
      <c r="E37" t="s">
        <v>77</v>
      </c>
      <c r="F37" t="s">
        <v>88</v>
      </c>
      <c r="G37" t="s">
        <v>61</v>
      </c>
      <c r="H37">
        <v>2020</v>
      </c>
      <c r="I37">
        <v>36216</v>
      </c>
      <c r="J37">
        <f t="shared" si="1"/>
        <v>0.89950621043269241</v>
      </c>
    </row>
    <row r="38" spans="1:10" x14ac:dyDescent="0.3">
      <c r="A38" t="s">
        <v>92</v>
      </c>
      <c r="B38">
        <v>2019</v>
      </c>
      <c r="C38" t="s">
        <v>4</v>
      </c>
      <c r="D38" t="s">
        <v>81</v>
      </c>
      <c r="E38" t="s">
        <v>78</v>
      </c>
      <c r="F38" t="s">
        <v>88</v>
      </c>
      <c r="G38" t="s">
        <v>61</v>
      </c>
      <c r="H38">
        <v>2020</v>
      </c>
      <c r="I38">
        <v>21451</v>
      </c>
      <c r="J38">
        <f t="shared" si="1"/>
        <v>0.53278406560613223</v>
      </c>
    </row>
    <row r="39" spans="1:10" x14ac:dyDescent="0.3">
      <c r="A39" t="s">
        <v>92</v>
      </c>
      <c r="B39">
        <v>2019</v>
      </c>
      <c r="C39" t="s">
        <v>4</v>
      </c>
      <c r="D39" t="s">
        <v>81</v>
      </c>
      <c r="E39" t="s">
        <v>93</v>
      </c>
      <c r="F39" t="s">
        <v>88</v>
      </c>
      <c r="G39" t="s">
        <v>61</v>
      </c>
      <c r="H39">
        <v>2020</v>
      </c>
      <c r="I39">
        <v>13614</v>
      </c>
      <c r="J39">
        <f t="shared" si="1"/>
        <v>0.33813445849433055</v>
      </c>
    </row>
    <row r="40" spans="1:10" x14ac:dyDescent="0.3">
      <c r="I40">
        <f>+SUM(I2:I39)</f>
        <v>4026209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C57F-7759-4BC1-942B-991668965B4C}">
  <dimension ref="A1:J44"/>
  <sheetViews>
    <sheetView tabSelected="1" topLeftCell="L1" workbookViewId="0">
      <selection activeCell="S18" sqref="S18"/>
    </sheetView>
  </sheetViews>
  <sheetFormatPr baseColWidth="10" defaultRowHeight="14.4" x14ac:dyDescent="0.3"/>
  <sheetData>
    <row r="1" spans="1:10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91</v>
      </c>
      <c r="B2">
        <v>2021</v>
      </c>
      <c r="C2" t="s">
        <v>4</v>
      </c>
      <c r="D2" t="s">
        <v>58</v>
      </c>
      <c r="E2" t="s">
        <v>59</v>
      </c>
      <c r="F2" t="s">
        <v>88</v>
      </c>
      <c r="G2" t="s">
        <v>61</v>
      </c>
      <c r="H2">
        <v>2022</v>
      </c>
      <c r="I2">
        <v>989957</v>
      </c>
      <c r="J2">
        <f>+I2/$I$44*-100</f>
        <v>-2.0885743795266936</v>
      </c>
    </row>
    <row r="3" spans="1:10" x14ac:dyDescent="0.3">
      <c r="A3" t="s">
        <v>91</v>
      </c>
      <c r="B3">
        <v>2021</v>
      </c>
      <c r="C3" t="s">
        <v>4</v>
      </c>
      <c r="D3" t="s">
        <v>58</v>
      </c>
      <c r="E3" s="15" t="s">
        <v>86</v>
      </c>
      <c r="F3" t="s">
        <v>88</v>
      </c>
      <c r="G3" t="s">
        <v>61</v>
      </c>
      <c r="H3">
        <v>2022</v>
      </c>
      <c r="I3">
        <v>1182657</v>
      </c>
      <c r="J3">
        <f t="shared" ref="J3:J22" si="0">+I3/$I$44*-100</f>
        <v>-2.4951256569405547</v>
      </c>
    </row>
    <row r="4" spans="1:10" x14ac:dyDescent="0.3">
      <c r="A4" t="s">
        <v>91</v>
      </c>
      <c r="B4">
        <v>2021</v>
      </c>
      <c r="C4" t="s">
        <v>4</v>
      </c>
      <c r="D4" t="s">
        <v>58</v>
      </c>
      <c r="E4" s="16" t="s">
        <v>63</v>
      </c>
      <c r="F4" t="s">
        <v>88</v>
      </c>
      <c r="G4" t="s">
        <v>61</v>
      </c>
      <c r="H4">
        <v>2022</v>
      </c>
      <c r="I4">
        <v>1310725</v>
      </c>
      <c r="J4">
        <f t="shared" si="0"/>
        <v>-2.7653187498094622</v>
      </c>
    </row>
    <row r="5" spans="1:10" x14ac:dyDescent="0.3">
      <c r="A5" t="s">
        <v>91</v>
      </c>
      <c r="B5">
        <v>2021</v>
      </c>
      <c r="C5" t="s">
        <v>4</v>
      </c>
      <c r="D5" t="s">
        <v>58</v>
      </c>
      <c r="E5" t="s">
        <v>64</v>
      </c>
      <c r="F5" t="s">
        <v>88</v>
      </c>
      <c r="G5" t="s">
        <v>61</v>
      </c>
      <c r="H5">
        <v>2022</v>
      </c>
      <c r="I5">
        <v>1259328</v>
      </c>
      <c r="J5">
        <f t="shared" si="0"/>
        <v>-2.6568832749509244</v>
      </c>
    </row>
    <row r="6" spans="1:10" x14ac:dyDescent="0.3">
      <c r="A6" t="s">
        <v>91</v>
      </c>
      <c r="B6">
        <v>2021</v>
      </c>
      <c r="C6" t="s">
        <v>4</v>
      </c>
      <c r="D6" t="s">
        <v>58</v>
      </c>
      <c r="E6" t="s">
        <v>65</v>
      </c>
      <c r="F6" t="s">
        <v>88</v>
      </c>
      <c r="G6" t="s">
        <v>61</v>
      </c>
      <c r="H6">
        <v>2022</v>
      </c>
      <c r="I6">
        <v>1228307</v>
      </c>
      <c r="J6">
        <f t="shared" si="0"/>
        <v>-2.5914363254093811</v>
      </c>
    </row>
    <row r="7" spans="1:10" x14ac:dyDescent="0.3">
      <c r="A7" t="s">
        <v>91</v>
      </c>
      <c r="B7">
        <v>2021</v>
      </c>
      <c r="C7" t="s">
        <v>4</v>
      </c>
      <c r="D7" t="s">
        <v>58</v>
      </c>
      <c r="E7" t="s">
        <v>66</v>
      </c>
      <c r="F7" t="s">
        <v>88</v>
      </c>
      <c r="G7" t="s">
        <v>61</v>
      </c>
      <c r="H7">
        <v>2022</v>
      </c>
      <c r="I7">
        <v>1283969</v>
      </c>
      <c r="J7">
        <f t="shared" si="0"/>
        <v>-2.7088699382968247</v>
      </c>
    </row>
    <row r="8" spans="1:10" x14ac:dyDescent="0.3">
      <c r="A8" t="s">
        <v>91</v>
      </c>
      <c r="B8">
        <v>2021</v>
      </c>
      <c r="C8" t="s">
        <v>4</v>
      </c>
      <c r="D8" t="s">
        <v>58</v>
      </c>
      <c r="E8" t="s">
        <v>67</v>
      </c>
      <c r="F8" t="s">
        <v>88</v>
      </c>
      <c r="G8" t="s">
        <v>61</v>
      </c>
      <c r="H8">
        <v>2022</v>
      </c>
      <c r="I8">
        <v>1373686</v>
      </c>
      <c r="J8">
        <f t="shared" si="0"/>
        <v>-2.8981515208382849</v>
      </c>
    </row>
    <row r="9" spans="1:10" x14ac:dyDescent="0.3">
      <c r="A9" t="s">
        <v>91</v>
      </c>
      <c r="B9">
        <v>2021</v>
      </c>
      <c r="C9" t="s">
        <v>4</v>
      </c>
      <c r="D9" t="s">
        <v>58</v>
      </c>
      <c r="E9" t="s">
        <v>68</v>
      </c>
      <c r="F9" t="s">
        <v>88</v>
      </c>
      <c r="G9" t="s">
        <v>61</v>
      </c>
      <c r="H9">
        <v>2022</v>
      </c>
      <c r="I9">
        <v>1588932</v>
      </c>
      <c r="J9">
        <f t="shared" si="0"/>
        <v>-3.3522695086858398</v>
      </c>
    </row>
    <row r="10" spans="1:10" x14ac:dyDescent="0.3">
      <c r="A10" t="s">
        <v>91</v>
      </c>
      <c r="B10">
        <v>2021</v>
      </c>
      <c r="C10" t="s">
        <v>4</v>
      </c>
      <c r="D10" t="s">
        <v>58</v>
      </c>
      <c r="E10" t="s">
        <v>69</v>
      </c>
      <c r="F10" t="s">
        <v>88</v>
      </c>
      <c r="G10" t="s">
        <v>61</v>
      </c>
      <c r="H10">
        <v>2022</v>
      </c>
      <c r="I10">
        <v>1949687</v>
      </c>
      <c r="J10">
        <f t="shared" si="0"/>
        <v>-4.1133769611167565</v>
      </c>
    </row>
    <row r="11" spans="1:10" x14ac:dyDescent="0.3">
      <c r="A11" t="s">
        <v>91</v>
      </c>
      <c r="B11">
        <v>2021</v>
      </c>
      <c r="C11" t="s">
        <v>4</v>
      </c>
      <c r="D11" t="s">
        <v>58</v>
      </c>
      <c r="E11" t="s">
        <v>70</v>
      </c>
      <c r="F11" t="s">
        <v>88</v>
      </c>
      <c r="G11" t="s">
        <v>61</v>
      </c>
      <c r="H11">
        <v>2022</v>
      </c>
      <c r="I11">
        <v>1982307</v>
      </c>
      <c r="J11">
        <f t="shared" si="0"/>
        <v>-4.1821974212581168</v>
      </c>
    </row>
    <row r="12" spans="1:10" x14ac:dyDescent="0.3">
      <c r="A12" t="s">
        <v>91</v>
      </c>
      <c r="B12">
        <v>2021</v>
      </c>
      <c r="C12" t="s">
        <v>4</v>
      </c>
      <c r="D12" t="s">
        <v>58</v>
      </c>
      <c r="E12" t="s">
        <v>71</v>
      </c>
      <c r="F12" t="s">
        <v>88</v>
      </c>
      <c r="G12" t="s">
        <v>61</v>
      </c>
      <c r="H12">
        <v>2022</v>
      </c>
      <c r="I12">
        <v>1847825</v>
      </c>
      <c r="J12">
        <f t="shared" si="0"/>
        <v>-3.8984723102608627</v>
      </c>
    </row>
    <row r="13" spans="1:10" x14ac:dyDescent="0.3">
      <c r="A13" t="s">
        <v>91</v>
      </c>
      <c r="B13">
        <v>2021</v>
      </c>
      <c r="C13" t="s">
        <v>4</v>
      </c>
      <c r="D13" t="s">
        <v>58</v>
      </c>
      <c r="E13" t="s">
        <v>72</v>
      </c>
      <c r="F13" t="s">
        <v>88</v>
      </c>
      <c r="G13" t="s">
        <v>61</v>
      </c>
      <c r="H13">
        <v>2022</v>
      </c>
      <c r="I13">
        <v>1688389</v>
      </c>
      <c r="J13">
        <f t="shared" si="0"/>
        <v>-3.5621001801842853</v>
      </c>
    </row>
    <row r="14" spans="1:10" x14ac:dyDescent="0.3">
      <c r="A14" t="s">
        <v>91</v>
      </c>
      <c r="B14">
        <v>2021</v>
      </c>
      <c r="C14" t="s">
        <v>4</v>
      </c>
      <c r="D14" t="s">
        <v>58</v>
      </c>
      <c r="E14" t="s">
        <v>73</v>
      </c>
      <c r="F14" t="s">
        <v>88</v>
      </c>
      <c r="G14" t="s">
        <v>61</v>
      </c>
      <c r="H14">
        <v>2022</v>
      </c>
      <c r="I14">
        <v>1464713</v>
      </c>
      <c r="J14">
        <f t="shared" si="0"/>
        <v>-3.0901968925515777</v>
      </c>
    </row>
    <row r="15" spans="1:10" x14ac:dyDescent="0.3">
      <c r="A15" t="s">
        <v>91</v>
      </c>
      <c r="B15">
        <v>2021</v>
      </c>
      <c r="C15" t="s">
        <v>4</v>
      </c>
      <c r="D15" t="s">
        <v>58</v>
      </c>
      <c r="E15" t="s">
        <v>74</v>
      </c>
      <c r="F15" t="s">
        <v>88</v>
      </c>
      <c r="G15" t="s">
        <v>61</v>
      </c>
      <c r="H15">
        <v>2022</v>
      </c>
      <c r="I15">
        <v>1187562</v>
      </c>
      <c r="J15">
        <f t="shared" si="0"/>
        <v>-2.5054740431144782</v>
      </c>
    </row>
    <row r="16" spans="1:10" x14ac:dyDescent="0.3">
      <c r="A16" t="s">
        <v>91</v>
      </c>
      <c r="B16">
        <v>2021</v>
      </c>
      <c r="C16" t="s">
        <v>4</v>
      </c>
      <c r="D16" t="s">
        <v>58</v>
      </c>
      <c r="E16" t="s">
        <v>75</v>
      </c>
      <c r="F16" t="s">
        <v>88</v>
      </c>
      <c r="G16" t="s">
        <v>61</v>
      </c>
      <c r="H16">
        <v>2022</v>
      </c>
      <c r="I16">
        <v>1024938</v>
      </c>
      <c r="J16">
        <f t="shared" si="0"/>
        <v>-2.162375989465533</v>
      </c>
    </row>
    <row r="17" spans="1:10" x14ac:dyDescent="0.3">
      <c r="A17" t="s">
        <v>91</v>
      </c>
      <c r="B17">
        <v>2021</v>
      </c>
      <c r="C17" t="s">
        <v>4</v>
      </c>
      <c r="D17" t="s">
        <v>58</v>
      </c>
      <c r="E17" t="s">
        <v>76</v>
      </c>
      <c r="F17" t="s">
        <v>88</v>
      </c>
      <c r="G17" t="s">
        <v>61</v>
      </c>
      <c r="H17">
        <v>2022</v>
      </c>
      <c r="I17">
        <v>791421</v>
      </c>
      <c r="J17">
        <f t="shared" si="0"/>
        <v>-1.6697105268404542</v>
      </c>
    </row>
    <row r="18" spans="1:10" x14ac:dyDescent="0.3">
      <c r="A18" t="s">
        <v>91</v>
      </c>
      <c r="B18">
        <v>2021</v>
      </c>
      <c r="C18" t="s">
        <v>4</v>
      </c>
      <c r="D18" t="s">
        <v>58</v>
      </c>
      <c r="E18" t="s">
        <v>77</v>
      </c>
      <c r="F18" t="s">
        <v>88</v>
      </c>
      <c r="G18" t="s">
        <v>61</v>
      </c>
      <c r="H18">
        <v>2022</v>
      </c>
      <c r="I18">
        <v>533545</v>
      </c>
      <c r="J18">
        <f t="shared" si="0"/>
        <v>-1.1256533539583737</v>
      </c>
    </row>
    <row r="19" spans="1:10" x14ac:dyDescent="0.3">
      <c r="A19" t="s">
        <v>91</v>
      </c>
      <c r="B19">
        <v>2021</v>
      </c>
      <c r="C19" t="s">
        <v>4</v>
      </c>
      <c r="D19" t="s">
        <v>58</v>
      </c>
      <c r="E19" t="s">
        <v>78</v>
      </c>
      <c r="F19" t="s">
        <v>88</v>
      </c>
      <c r="G19" t="s">
        <v>61</v>
      </c>
      <c r="H19">
        <v>2022</v>
      </c>
      <c r="I19">
        <v>366344</v>
      </c>
      <c r="J19">
        <f t="shared" si="0"/>
        <v>-0.77289891630982666</v>
      </c>
    </row>
    <row r="20" spans="1:10" x14ac:dyDescent="0.3">
      <c r="A20" t="s">
        <v>91</v>
      </c>
      <c r="B20">
        <v>2021</v>
      </c>
      <c r="C20" t="s">
        <v>4</v>
      </c>
      <c r="D20" t="s">
        <v>58</v>
      </c>
      <c r="E20" t="s">
        <v>79</v>
      </c>
      <c r="F20" t="s">
        <v>88</v>
      </c>
      <c r="G20" t="s">
        <v>61</v>
      </c>
      <c r="H20">
        <v>2022</v>
      </c>
      <c r="I20">
        <v>140288</v>
      </c>
      <c r="J20">
        <f t="shared" si="0"/>
        <v>-0.29597439338783482</v>
      </c>
    </row>
    <row r="21" spans="1:10" x14ac:dyDescent="0.3">
      <c r="A21" t="s">
        <v>91</v>
      </c>
      <c r="B21">
        <v>2021</v>
      </c>
      <c r="C21" t="s">
        <v>4</v>
      </c>
      <c r="D21" t="s">
        <v>58</v>
      </c>
      <c r="E21" t="s">
        <v>89</v>
      </c>
      <c r="F21" t="s">
        <v>88</v>
      </c>
      <c r="G21" t="s">
        <v>61</v>
      </c>
      <c r="H21">
        <v>2022</v>
      </c>
      <c r="I21">
        <v>30128</v>
      </c>
      <c r="J21">
        <f t="shared" si="0"/>
        <v>-6.3562931426698568E-2</v>
      </c>
    </row>
    <row r="22" spans="1:10" x14ac:dyDescent="0.3">
      <c r="A22" t="s">
        <v>91</v>
      </c>
      <c r="B22">
        <v>2021</v>
      </c>
      <c r="C22" t="s">
        <v>4</v>
      </c>
      <c r="D22" t="s">
        <v>58</v>
      </c>
      <c r="E22" t="s">
        <v>90</v>
      </c>
      <c r="F22" t="s">
        <v>88</v>
      </c>
      <c r="G22" t="s">
        <v>61</v>
      </c>
      <c r="H22">
        <v>2022</v>
      </c>
      <c r="I22">
        <v>2574</v>
      </c>
      <c r="J22">
        <f t="shared" si="0"/>
        <v>-5.4305292582422365E-3</v>
      </c>
    </row>
    <row r="23" spans="1:10" x14ac:dyDescent="0.3">
      <c r="A23" t="s">
        <v>91</v>
      </c>
      <c r="B23">
        <v>2021</v>
      </c>
      <c r="C23" t="s">
        <v>4</v>
      </c>
      <c r="D23" t="s">
        <v>81</v>
      </c>
      <c r="E23" t="s">
        <v>59</v>
      </c>
      <c r="F23" t="s">
        <v>88</v>
      </c>
      <c r="G23" t="s">
        <v>61</v>
      </c>
      <c r="H23">
        <v>2022</v>
      </c>
      <c r="I23">
        <v>936296</v>
      </c>
      <c r="J23">
        <f>+I23/$I$44*100</f>
        <v>1.9753624018551563</v>
      </c>
    </row>
    <row r="24" spans="1:10" x14ac:dyDescent="0.3">
      <c r="A24" t="s">
        <v>91</v>
      </c>
      <c r="B24">
        <v>2021</v>
      </c>
      <c r="C24" t="s">
        <v>4</v>
      </c>
      <c r="D24" t="s">
        <v>81</v>
      </c>
      <c r="E24" s="15" t="s">
        <v>86</v>
      </c>
      <c r="F24" t="s">
        <v>88</v>
      </c>
      <c r="G24" t="s">
        <v>61</v>
      </c>
      <c r="H24">
        <v>2022</v>
      </c>
      <c r="I24">
        <v>1111874</v>
      </c>
      <c r="J24">
        <f t="shared" ref="J24:J43" si="1">+I24/$I$44*100</f>
        <v>2.3457903218643468</v>
      </c>
    </row>
    <row r="25" spans="1:10" x14ac:dyDescent="0.3">
      <c r="A25" t="s">
        <v>91</v>
      </c>
      <c r="B25">
        <v>2021</v>
      </c>
      <c r="C25" t="s">
        <v>4</v>
      </c>
      <c r="D25" t="s">
        <v>81</v>
      </c>
      <c r="E25" s="16" t="s">
        <v>63</v>
      </c>
      <c r="F25" t="s">
        <v>88</v>
      </c>
      <c r="G25" t="s">
        <v>61</v>
      </c>
      <c r="H25">
        <v>2022</v>
      </c>
      <c r="I25">
        <v>1227805</v>
      </c>
      <c r="J25">
        <f t="shared" si="1"/>
        <v>2.5903772245206329</v>
      </c>
    </row>
    <row r="26" spans="1:10" x14ac:dyDescent="0.3">
      <c r="A26" t="s">
        <v>91</v>
      </c>
      <c r="B26">
        <v>2021</v>
      </c>
      <c r="C26" t="s">
        <v>4</v>
      </c>
      <c r="D26" t="s">
        <v>81</v>
      </c>
      <c r="E26" t="s">
        <v>64</v>
      </c>
      <c r="F26" t="s">
        <v>88</v>
      </c>
      <c r="G26" t="s">
        <v>61</v>
      </c>
      <c r="H26">
        <v>2022</v>
      </c>
      <c r="I26">
        <v>1178983</v>
      </c>
      <c r="J26">
        <f t="shared" si="1"/>
        <v>2.4873743886830639</v>
      </c>
    </row>
    <row r="27" spans="1:10" x14ac:dyDescent="0.3">
      <c r="A27" t="s">
        <v>91</v>
      </c>
      <c r="B27">
        <v>2021</v>
      </c>
      <c r="C27" t="s">
        <v>4</v>
      </c>
      <c r="D27" t="s">
        <v>81</v>
      </c>
      <c r="E27" t="s">
        <v>65</v>
      </c>
      <c r="F27" t="s">
        <v>88</v>
      </c>
      <c r="G27" t="s">
        <v>61</v>
      </c>
      <c r="H27">
        <v>2022</v>
      </c>
      <c r="I27">
        <v>1164436</v>
      </c>
      <c r="J27">
        <f t="shared" si="1"/>
        <v>2.4566836702993617</v>
      </c>
    </row>
    <row r="28" spans="1:10" x14ac:dyDescent="0.3">
      <c r="A28" t="s">
        <v>91</v>
      </c>
      <c r="B28">
        <v>2021</v>
      </c>
      <c r="C28" t="s">
        <v>4</v>
      </c>
      <c r="D28" t="s">
        <v>81</v>
      </c>
      <c r="E28" t="s">
        <v>66</v>
      </c>
      <c r="F28" t="s">
        <v>88</v>
      </c>
      <c r="G28" t="s">
        <v>61</v>
      </c>
      <c r="H28">
        <v>2022</v>
      </c>
      <c r="I28">
        <v>1247891</v>
      </c>
      <c r="J28">
        <f t="shared" si="1"/>
        <v>2.6327539186469164</v>
      </c>
    </row>
    <row r="29" spans="1:10" x14ac:dyDescent="0.3">
      <c r="A29" t="s">
        <v>91</v>
      </c>
      <c r="B29">
        <v>2021</v>
      </c>
      <c r="C29" t="s">
        <v>4</v>
      </c>
      <c r="D29" t="s">
        <v>81</v>
      </c>
      <c r="E29" t="s">
        <v>67</v>
      </c>
      <c r="F29" t="s">
        <v>88</v>
      </c>
      <c r="G29" t="s">
        <v>61</v>
      </c>
      <c r="H29">
        <v>2022</v>
      </c>
      <c r="I29">
        <v>1371909</v>
      </c>
      <c r="J29">
        <f t="shared" si="1"/>
        <v>2.8944024724731348</v>
      </c>
    </row>
    <row r="30" spans="1:10" x14ac:dyDescent="0.3">
      <c r="A30" t="s">
        <v>91</v>
      </c>
      <c r="B30">
        <v>2021</v>
      </c>
      <c r="C30" t="s">
        <v>4</v>
      </c>
      <c r="D30" t="s">
        <v>81</v>
      </c>
      <c r="E30" t="s">
        <v>68</v>
      </c>
      <c r="F30" t="s">
        <v>88</v>
      </c>
      <c r="G30" t="s">
        <v>61</v>
      </c>
      <c r="H30">
        <v>2022</v>
      </c>
      <c r="I30">
        <v>1607493</v>
      </c>
      <c r="J30">
        <f t="shared" si="1"/>
        <v>3.3914288146540748</v>
      </c>
    </row>
    <row r="31" spans="1:10" x14ac:dyDescent="0.3">
      <c r="A31" t="s">
        <v>91</v>
      </c>
      <c r="B31">
        <v>2021</v>
      </c>
      <c r="C31" t="s">
        <v>4</v>
      </c>
      <c r="D31" t="s">
        <v>81</v>
      </c>
      <c r="E31" t="s">
        <v>69</v>
      </c>
      <c r="F31" t="s">
        <v>88</v>
      </c>
      <c r="G31" t="s">
        <v>61</v>
      </c>
      <c r="H31">
        <v>2022</v>
      </c>
      <c r="I31">
        <v>1935067</v>
      </c>
      <c r="J31">
        <f t="shared" si="1"/>
        <v>4.0825322300540128</v>
      </c>
    </row>
    <row r="32" spans="1:10" x14ac:dyDescent="0.3">
      <c r="A32" t="s">
        <v>91</v>
      </c>
      <c r="B32">
        <v>2021</v>
      </c>
      <c r="C32" t="s">
        <v>4</v>
      </c>
      <c r="D32" t="s">
        <v>81</v>
      </c>
      <c r="E32" t="s">
        <v>70</v>
      </c>
      <c r="F32" t="s">
        <v>88</v>
      </c>
      <c r="G32" t="s">
        <v>61</v>
      </c>
      <c r="H32">
        <v>2022</v>
      </c>
      <c r="I32">
        <v>1949746</v>
      </c>
      <c r="J32">
        <f t="shared" si="1"/>
        <v>4.1135014371176251</v>
      </c>
    </row>
    <row r="33" spans="1:10" x14ac:dyDescent="0.3">
      <c r="A33" t="s">
        <v>91</v>
      </c>
      <c r="B33">
        <v>2021</v>
      </c>
      <c r="C33" t="s">
        <v>4</v>
      </c>
      <c r="D33" t="s">
        <v>81</v>
      </c>
      <c r="E33" t="s">
        <v>71</v>
      </c>
      <c r="F33" t="s">
        <v>88</v>
      </c>
      <c r="G33" t="s">
        <v>61</v>
      </c>
      <c r="H33">
        <v>2022</v>
      </c>
      <c r="I33">
        <v>1852726</v>
      </c>
      <c r="J33">
        <f t="shared" si="1"/>
        <v>3.9088122573838793</v>
      </c>
    </row>
    <row r="34" spans="1:10" x14ac:dyDescent="0.3">
      <c r="A34" t="s">
        <v>91</v>
      </c>
      <c r="B34">
        <v>2021</v>
      </c>
      <c r="C34" t="s">
        <v>4</v>
      </c>
      <c r="D34" t="s">
        <v>81</v>
      </c>
      <c r="E34" t="s">
        <v>72</v>
      </c>
      <c r="F34" t="s">
        <v>88</v>
      </c>
      <c r="G34" t="s">
        <v>61</v>
      </c>
      <c r="H34">
        <v>2022</v>
      </c>
      <c r="I34">
        <v>1740775</v>
      </c>
      <c r="J34">
        <f t="shared" si="1"/>
        <v>3.6726222103794206</v>
      </c>
    </row>
    <row r="35" spans="1:10" x14ac:dyDescent="0.3">
      <c r="A35" t="s">
        <v>91</v>
      </c>
      <c r="B35">
        <v>2021</v>
      </c>
      <c r="C35" t="s">
        <v>4</v>
      </c>
      <c r="D35" t="s">
        <v>81</v>
      </c>
      <c r="E35" t="s">
        <v>73</v>
      </c>
      <c r="F35" t="s">
        <v>88</v>
      </c>
      <c r="G35" t="s">
        <v>61</v>
      </c>
      <c r="H35">
        <v>2022</v>
      </c>
      <c r="I35">
        <v>1552291</v>
      </c>
      <c r="J35">
        <f t="shared" si="1"/>
        <v>3.2749656926208628</v>
      </c>
    </row>
    <row r="36" spans="1:10" x14ac:dyDescent="0.3">
      <c r="A36" t="s">
        <v>91</v>
      </c>
      <c r="B36">
        <v>2021</v>
      </c>
      <c r="C36" t="s">
        <v>4</v>
      </c>
      <c r="D36" t="s">
        <v>81</v>
      </c>
      <c r="E36" t="s">
        <v>74</v>
      </c>
      <c r="F36" t="s">
        <v>88</v>
      </c>
      <c r="G36" t="s">
        <v>61</v>
      </c>
      <c r="H36">
        <v>2022</v>
      </c>
      <c r="I36">
        <v>1303094</v>
      </c>
      <c r="J36">
        <f t="shared" si="1"/>
        <v>2.7492191504428551</v>
      </c>
    </row>
    <row r="37" spans="1:10" x14ac:dyDescent="0.3">
      <c r="A37" t="s">
        <v>91</v>
      </c>
      <c r="B37">
        <v>2021</v>
      </c>
      <c r="C37" t="s">
        <v>4</v>
      </c>
      <c r="D37" t="s">
        <v>81</v>
      </c>
      <c r="E37" t="s">
        <v>75</v>
      </c>
      <c r="F37" t="s">
        <v>88</v>
      </c>
      <c r="G37" t="s">
        <v>61</v>
      </c>
      <c r="H37">
        <v>2022</v>
      </c>
      <c r="I37">
        <v>1190297</v>
      </c>
      <c r="J37">
        <f t="shared" si="1"/>
        <v>2.5112442441717011</v>
      </c>
    </row>
    <row r="38" spans="1:10" x14ac:dyDescent="0.3">
      <c r="A38" t="s">
        <v>91</v>
      </c>
      <c r="B38">
        <v>2021</v>
      </c>
      <c r="C38" t="s">
        <v>4</v>
      </c>
      <c r="D38" t="s">
        <v>81</v>
      </c>
      <c r="E38" t="s">
        <v>76</v>
      </c>
      <c r="F38" t="s">
        <v>88</v>
      </c>
      <c r="G38" t="s">
        <v>61</v>
      </c>
      <c r="H38">
        <v>2022</v>
      </c>
      <c r="I38">
        <v>990173</v>
      </c>
      <c r="J38">
        <f t="shared" si="1"/>
        <v>2.0890300882756372</v>
      </c>
    </row>
    <row r="39" spans="1:10" x14ac:dyDescent="0.3">
      <c r="A39" t="s">
        <v>91</v>
      </c>
      <c r="B39">
        <v>2021</v>
      </c>
      <c r="C39" t="s">
        <v>4</v>
      </c>
      <c r="D39" t="s">
        <v>81</v>
      </c>
      <c r="E39" t="s">
        <v>77</v>
      </c>
      <c r="F39" t="s">
        <v>88</v>
      </c>
      <c r="G39" t="s">
        <v>61</v>
      </c>
      <c r="H39">
        <v>2022</v>
      </c>
      <c r="I39">
        <v>773766</v>
      </c>
      <c r="J39">
        <f t="shared" si="1"/>
        <v>1.6324626659025108</v>
      </c>
    </row>
    <row r="40" spans="1:10" x14ac:dyDescent="0.3">
      <c r="A40" t="s">
        <v>91</v>
      </c>
      <c r="B40">
        <v>2021</v>
      </c>
      <c r="C40" t="s">
        <v>4</v>
      </c>
      <c r="D40" t="s">
        <v>81</v>
      </c>
      <c r="E40" t="s">
        <v>78</v>
      </c>
      <c r="F40" t="s">
        <v>88</v>
      </c>
      <c r="G40" t="s">
        <v>61</v>
      </c>
      <c r="H40">
        <v>2022</v>
      </c>
      <c r="I40">
        <v>630406</v>
      </c>
      <c r="J40">
        <f t="shared" si="1"/>
        <v>1.3300070814185918</v>
      </c>
    </row>
    <row r="41" spans="1:10" x14ac:dyDescent="0.3">
      <c r="A41" t="s">
        <v>91</v>
      </c>
      <c r="B41">
        <v>2021</v>
      </c>
      <c r="C41" t="s">
        <v>4</v>
      </c>
      <c r="D41" t="s">
        <v>81</v>
      </c>
      <c r="E41" t="s">
        <v>79</v>
      </c>
      <c r="F41" t="s">
        <v>88</v>
      </c>
      <c r="G41" t="s">
        <v>61</v>
      </c>
      <c r="H41">
        <v>2022</v>
      </c>
      <c r="I41">
        <v>309931</v>
      </c>
      <c r="J41">
        <f t="shared" si="1"/>
        <v>0.65388087161471431</v>
      </c>
    </row>
    <row r="42" spans="1:10" x14ac:dyDescent="0.3">
      <c r="A42" t="s">
        <v>91</v>
      </c>
      <c r="B42">
        <v>2021</v>
      </c>
      <c r="C42" t="s">
        <v>4</v>
      </c>
      <c r="D42" t="s">
        <v>81</v>
      </c>
      <c r="E42" t="s">
        <v>89</v>
      </c>
      <c r="F42" t="s">
        <v>88</v>
      </c>
      <c r="G42" t="s">
        <v>61</v>
      </c>
      <c r="H42">
        <v>2022</v>
      </c>
      <c r="I42">
        <v>86008</v>
      </c>
      <c r="J42">
        <f t="shared" si="1"/>
        <v>0.18145647258853856</v>
      </c>
    </row>
    <row r="43" spans="1:10" x14ac:dyDescent="0.3">
      <c r="A43" t="s">
        <v>91</v>
      </c>
      <c r="B43">
        <v>2021</v>
      </c>
      <c r="C43" t="s">
        <v>4</v>
      </c>
      <c r="D43" t="s">
        <v>81</v>
      </c>
      <c r="E43" t="s">
        <v>90</v>
      </c>
      <c r="F43" t="s">
        <v>88</v>
      </c>
      <c r="G43" t="s">
        <v>61</v>
      </c>
      <c r="H43">
        <v>2022</v>
      </c>
      <c r="I43">
        <v>10446</v>
      </c>
      <c r="J43">
        <f t="shared" si="1"/>
        <v>2.203858144195742E-2</v>
      </c>
    </row>
    <row r="44" spans="1:10" x14ac:dyDescent="0.3">
      <c r="I44">
        <f>+SUM(I2:I43)</f>
        <v>47398695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pregunta 1 a</vt:lpstr>
      <vt:lpstr>pregunta 1 b</vt:lpstr>
      <vt:lpstr>pregunta 1 c</vt:lpstr>
      <vt:lpstr>pregunta 1 d</vt:lpstr>
      <vt:lpstr>piramides CR</vt:lpstr>
      <vt:lpstr>alta m y alta n</vt:lpstr>
      <vt:lpstr>alta n y baja m</vt:lpstr>
      <vt:lpstr>baja n y baja -m</vt:lpstr>
      <vt:lpstr>baja n y baja +m</vt:lpstr>
      <vt:lpstr>pregunta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2023-05-03T01:55:01Z</dcterms:created>
  <dcterms:modified xsi:type="dcterms:W3CDTF">2023-05-09T04:32:17Z</dcterms:modified>
</cp:coreProperties>
</file>