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FTE\技術資料\ＦＴＥ技術情報\各種選定・負荷計算資料\"/>
    </mc:Choice>
  </mc:AlternateContent>
  <xr:revisionPtr revIDLastSave="0" documentId="8_{5E0283F5-2CF7-481B-998C-5056A10579E1}" xr6:coauthVersionLast="47" xr6:coauthVersionMax="47" xr10:uidLastSave="{00000000-0000-0000-0000-000000000000}"/>
  <bookViews>
    <workbookView xWindow="-108" yWindow="-108" windowWidth="23256" windowHeight="12576" xr2:uid="{36944826-D755-4218-841C-3F56F6312E81}"/>
  </bookViews>
  <sheets>
    <sheet name="+５℃、33％TE-10℃ TD13℃" sheetId="1" r:id="rId1"/>
    <sheet name="０℃、33％TE-15℃　TD13℃" sheetId="2" r:id="rId2"/>
    <sheet name="－25℃、33%TE-35℃　TD10℃" sheetId="10" r:id="rId3"/>
    <sheet name="－３０℃、33%TE-40℃　TD10℃" sheetId="9" r:id="rId4"/>
    <sheet name="+５℃、15％TE-10℃　TD13℃" sheetId="11" r:id="rId5"/>
    <sheet name="０℃、15％TE-15℃　TD13℃" sheetId="12" r:id="rId6"/>
    <sheet name="－２５℃、15%TE-35℃　TD10℃" sheetId="13" r:id="rId7"/>
    <sheet name="－３０℃、15%TE-40℃　TE10℃" sheetId="14" r:id="rId8"/>
  </sheets>
  <definedNames>
    <definedName name="_xlnm.Print_Area" localSheetId="4">'+５℃、15％TE-10℃　TD13℃'!$A$1:$S$41</definedName>
    <definedName name="_xlnm.Print_Area" localSheetId="0">'+５℃、33％TE-10℃ TD13℃'!$A$1:$S$42</definedName>
    <definedName name="_xlnm.Print_Area" localSheetId="5">'０℃、15％TE-15℃　TD13℃'!$A$1:$V$41</definedName>
    <definedName name="_xlnm.Print_Area" localSheetId="1">'０℃、33％TE-15℃　TD13℃'!$A$1:$V$49</definedName>
    <definedName name="_xlnm.Print_Area" localSheetId="6">'－２５℃、15%TE-35℃　TD10℃'!$A$1:$W$51</definedName>
    <definedName name="_xlnm.Print_Area" localSheetId="2">'－25℃、33%TE-35℃　TD10℃'!$A$1:$V$43</definedName>
    <definedName name="_xlnm.Print_Area" localSheetId="7">'－３０℃、15%TE-40℃　TE10℃'!$A$1:$V$47</definedName>
    <definedName name="_xlnm.Print_Area" localSheetId="3">'－３０℃、33%TE-40℃　TD10℃'!$A$1:$V$39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13" l="1"/>
  <c r="T41" i="13" s="1"/>
  <c r="C38" i="12"/>
  <c r="C34" i="12"/>
  <c r="U34" i="12" s="1"/>
  <c r="T6" i="10"/>
  <c r="T7" i="2"/>
  <c r="U7" i="2"/>
  <c r="U6" i="2"/>
  <c r="T6" i="2"/>
  <c r="T27" i="2"/>
  <c r="S6" i="2"/>
  <c r="R5" i="1"/>
  <c r="E5" i="1"/>
  <c r="C5" i="1"/>
  <c r="Q17" i="1"/>
  <c r="R10" i="2"/>
  <c r="T10" i="2" s="1"/>
  <c r="U47" i="14"/>
  <c r="T47" i="14"/>
  <c r="U10" i="14"/>
  <c r="U9" i="14"/>
  <c r="U8" i="14"/>
  <c r="U7" i="14"/>
  <c r="U6" i="14"/>
  <c r="T9" i="14"/>
  <c r="T8" i="14"/>
  <c r="T7" i="14"/>
  <c r="T6" i="14"/>
  <c r="C44" i="14"/>
  <c r="C40" i="14"/>
  <c r="C36" i="14"/>
  <c r="C32" i="14"/>
  <c r="C28" i="14"/>
  <c r="C24" i="14"/>
  <c r="C20" i="14"/>
  <c r="C16" i="14"/>
  <c r="C12" i="14"/>
  <c r="C46" i="14"/>
  <c r="C42" i="14"/>
  <c r="C38" i="14"/>
  <c r="C34" i="14"/>
  <c r="C30" i="14"/>
  <c r="C26" i="14"/>
  <c r="C22" i="14"/>
  <c r="C18" i="14"/>
  <c r="C14" i="14"/>
  <c r="C10" i="14"/>
  <c r="U51" i="13"/>
  <c r="T51" i="13"/>
  <c r="T9" i="13"/>
  <c r="T8" i="13"/>
  <c r="U8" i="13"/>
  <c r="U9" i="13"/>
  <c r="T10" i="13"/>
  <c r="U10" i="13"/>
  <c r="T11" i="13"/>
  <c r="U11" i="13"/>
  <c r="T12" i="13"/>
  <c r="U12" i="13"/>
  <c r="T13" i="13"/>
  <c r="U13" i="13"/>
  <c r="T14" i="13"/>
  <c r="U14" i="13"/>
  <c r="T15" i="13"/>
  <c r="U15" i="13"/>
  <c r="T16" i="13"/>
  <c r="U16" i="13"/>
  <c r="T17" i="13"/>
  <c r="U17" i="13"/>
  <c r="T18" i="13"/>
  <c r="U18" i="13"/>
  <c r="T19" i="13"/>
  <c r="U19" i="13"/>
  <c r="T20" i="13"/>
  <c r="U20" i="13"/>
  <c r="T21" i="13"/>
  <c r="U21" i="13"/>
  <c r="T22" i="13"/>
  <c r="U22" i="13"/>
  <c r="T23" i="13"/>
  <c r="U23" i="13"/>
  <c r="T24" i="13"/>
  <c r="U24" i="13"/>
  <c r="T25" i="13"/>
  <c r="U25" i="13"/>
  <c r="T26" i="13"/>
  <c r="U26" i="13"/>
  <c r="T27" i="13"/>
  <c r="U27" i="13"/>
  <c r="T28" i="13"/>
  <c r="U28" i="13"/>
  <c r="T29" i="13"/>
  <c r="U29" i="13"/>
  <c r="T30" i="13"/>
  <c r="U30" i="13"/>
  <c r="T31" i="13"/>
  <c r="U31" i="13"/>
  <c r="T32" i="13"/>
  <c r="U32" i="13"/>
  <c r="T33" i="13"/>
  <c r="U33" i="13"/>
  <c r="T34" i="13"/>
  <c r="U34" i="13"/>
  <c r="T35" i="13"/>
  <c r="U35" i="13"/>
  <c r="T36" i="13"/>
  <c r="U36" i="13"/>
  <c r="T37" i="13"/>
  <c r="U37" i="13"/>
  <c r="T38" i="13"/>
  <c r="U38" i="13"/>
  <c r="T39" i="13"/>
  <c r="U39" i="13"/>
  <c r="T40" i="13"/>
  <c r="U40" i="13"/>
  <c r="U41" i="13"/>
  <c r="T42" i="13"/>
  <c r="U42" i="13"/>
  <c r="T43" i="13"/>
  <c r="U43" i="13"/>
  <c r="T44" i="13"/>
  <c r="U44" i="13"/>
  <c r="T45" i="13"/>
  <c r="U45" i="13"/>
  <c r="T46" i="13"/>
  <c r="U46" i="13"/>
  <c r="T47" i="13"/>
  <c r="U47" i="13"/>
  <c r="T48" i="13"/>
  <c r="U48" i="13"/>
  <c r="T49" i="13"/>
  <c r="U49" i="13"/>
  <c r="T50" i="13"/>
  <c r="U50" i="13"/>
  <c r="T7" i="13"/>
  <c r="T6" i="13"/>
  <c r="C48" i="13"/>
  <c r="C44" i="13"/>
  <c r="C40" i="13"/>
  <c r="C36" i="13"/>
  <c r="C32" i="13"/>
  <c r="C28" i="13"/>
  <c r="C24" i="13"/>
  <c r="C20" i="13"/>
  <c r="C16" i="13"/>
  <c r="C12" i="13"/>
  <c r="E12" i="13" s="1"/>
  <c r="C50" i="13"/>
  <c r="E50" i="13" s="1"/>
  <c r="C46" i="13"/>
  <c r="C42" i="13"/>
  <c r="E42" i="13" s="1"/>
  <c r="C38" i="13"/>
  <c r="C34" i="13"/>
  <c r="C30" i="13"/>
  <c r="C26" i="13"/>
  <c r="E26" i="13" s="1"/>
  <c r="C22" i="13"/>
  <c r="C18" i="13"/>
  <c r="C14" i="13"/>
  <c r="C10" i="13"/>
  <c r="E8" i="13"/>
  <c r="E10" i="13"/>
  <c r="E14" i="13"/>
  <c r="E16" i="13"/>
  <c r="E18" i="13"/>
  <c r="E20" i="13"/>
  <c r="E22" i="13"/>
  <c r="E24" i="13"/>
  <c r="E28" i="13"/>
  <c r="E30" i="13"/>
  <c r="E32" i="13"/>
  <c r="E34" i="13"/>
  <c r="E36" i="13"/>
  <c r="E38" i="13"/>
  <c r="E40" i="13"/>
  <c r="E44" i="13"/>
  <c r="E46" i="13"/>
  <c r="E48" i="13"/>
  <c r="E10" i="14"/>
  <c r="E12" i="14"/>
  <c r="E14" i="14"/>
  <c r="E16" i="14"/>
  <c r="E18" i="14"/>
  <c r="E20" i="14"/>
  <c r="E22" i="14"/>
  <c r="E24" i="14"/>
  <c r="E26" i="14"/>
  <c r="E28" i="14"/>
  <c r="E30" i="14"/>
  <c r="E32" i="14"/>
  <c r="E34" i="14"/>
  <c r="E36" i="14"/>
  <c r="E38" i="14"/>
  <c r="E40" i="14"/>
  <c r="E42" i="14"/>
  <c r="E44" i="14"/>
  <c r="E46" i="14"/>
  <c r="R41" i="14"/>
  <c r="T10" i="14"/>
  <c r="T11" i="14"/>
  <c r="U11" i="14"/>
  <c r="T12" i="14"/>
  <c r="U12" i="14"/>
  <c r="T13" i="14"/>
  <c r="U13" i="14"/>
  <c r="T14" i="14"/>
  <c r="U14" i="14"/>
  <c r="T15" i="14"/>
  <c r="U15" i="14"/>
  <c r="T16" i="14"/>
  <c r="U16" i="14"/>
  <c r="T17" i="14"/>
  <c r="U17" i="14"/>
  <c r="T18" i="14"/>
  <c r="U18" i="14"/>
  <c r="T19" i="14"/>
  <c r="U19" i="14"/>
  <c r="T20" i="14"/>
  <c r="U20" i="14"/>
  <c r="T21" i="14"/>
  <c r="U21" i="14"/>
  <c r="T22" i="14"/>
  <c r="U22" i="14"/>
  <c r="T23" i="14"/>
  <c r="U23" i="14"/>
  <c r="T24" i="14"/>
  <c r="U24" i="14"/>
  <c r="T25" i="14"/>
  <c r="U25" i="14"/>
  <c r="T26" i="14"/>
  <c r="U26" i="14"/>
  <c r="T27" i="14"/>
  <c r="U27" i="14"/>
  <c r="T28" i="14"/>
  <c r="U28" i="14"/>
  <c r="T29" i="14"/>
  <c r="U29" i="14"/>
  <c r="T30" i="14"/>
  <c r="U30" i="14"/>
  <c r="T31" i="14"/>
  <c r="U31" i="14"/>
  <c r="T32" i="14"/>
  <c r="U32" i="14"/>
  <c r="T33" i="14"/>
  <c r="U33" i="14"/>
  <c r="T34" i="14"/>
  <c r="U34" i="14"/>
  <c r="T35" i="14"/>
  <c r="U35" i="14"/>
  <c r="T36" i="14"/>
  <c r="U36" i="14"/>
  <c r="T37" i="14"/>
  <c r="U37" i="14"/>
  <c r="T38" i="14"/>
  <c r="U38" i="14"/>
  <c r="T39" i="14"/>
  <c r="U39" i="14"/>
  <c r="T40" i="14"/>
  <c r="U40" i="14"/>
  <c r="T41" i="14"/>
  <c r="U41" i="14"/>
  <c r="T42" i="14"/>
  <c r="U42" i="14"/>
  <c r="T43" i="14"/>
  <c r="U43" i="14"/>
  <c r="T44" i="14"/>
  <c r="U44" i="14"/>
  <c r="T45" i="14"/>
  <c r="U45" i="14"/>
  <c r="T46" i="14"/>
  <c r="U46" i="14"/>
  <c r="S7" i="14"/>
  <c r="R7" i="14"/>
  <c r="S6" i="14"/>
  <c r="R6" i="14"/>
  <c r="S7" i="13"/>
  <c r="R7" i="13"/>
  <c r="S6" i="13"/>
  <c r="R6" i="13"/>
  <c r="C8" i="14"/>
  <c r="C8" i="13"/>
  <c r="C6" i="14"/>
  <c r="C6" i="13"/>
  <c r="U41" i="12"/>
  <c r="U40" i="12"/>
  <c r="T41" i="12"/>
  <c r="T40" i="12"/>
  <c r="U7" i="12"/>
  <c r="U6" i="12"/>
  <c r="T7" i="12"/>
  <c r="T6" i="12"/>
  <c r="E6" i="12"/>
  <c r="R6" i="11"/>
  <c r="R41" i="12"/>
  <c r="T8" i="12"/>
  <c r="U8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T30" i="12"/>
  <c r="U30" i="12"/>
  <c r="T31" i="12"/>
  <c r="U31" i="12"/>
  <c r="T32" i="12"/>
  <c r="U32" i="12"/>
  <c r="T33" i="12"/>
  <c r="U33" i="12"/>
  <c r="T34" i="12"/>
  <c r="T36" i="12"/>
  <c r="U36" i="12"/>
  <c r="T37" i="12"/>
  <c r="U37" i="12"/>
  <c r="T38" i="12"/>
  <c r="U38" i="12"/>
  <c r="T39" i="12"/>
  <c r="U39" i="12"/>
  <c r="E8" i="12"/>
  <c r="E10" i="12"/>
  <c r="E12" i="12"/>
  <c r="E14" i="12"/>
  <c r="E16" i="12"/>
  <c r="E18" i="12"/>
  <c r="E20" i="12"/>
  <c r="E22" i="12"/>
  <c r="E24" i="12"/>
  <c r="E26" i="12"/>
  <c r="E28" i="12"/>
  <c r="E30" i="12"/>
  <c r="E32" i="12"/>
  <c r="E36" i="12"/>
  <c r="E38" i="12"/>
  <c r="E40" i="12"/>
  <c r="C40" i="12"/>
  <c r="C36" i="12"/>
  <c r="C30" i="12"/>
  <c r="C32" i="12"/>
  <c r="C28" i="12"/>
  <c r="C24" i="12"/>
  <c r="C20" i="12"/>
  <c r="C16" i="12"/>
  <c r="C12" i="12"/>
  <c r="C26" i="12"/>
  <c r="C22" i="12"/>
  <c r="C18" i="12"/>
  <c r="C14" i="12"/>
  <c r="C10" i="12"/>
  <c r="C8" i="12"/>
  <c r="C6" i="12"/>
  <c r="R40" i="11"/>
  <c r="R41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7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C40" i="11"/>
  <c r="C36" i="11"/>
  <c r="C32" i="11"/>
  <c r="C28" i="11"/>
  <c r="C24" i="11"/>
  <c r="C20" i="11"/>
  <c r="C16" i="11"/>
  <c r="C12" i="11"/>
  <c r="C38" i="11"/>
  <c r="C34" i="11"/>
  <c r="C30" i="11"/>
  <c r="C26" i="11"/>
  <c r="C22" i="11"/>
  <c r="C18" i="11"/>
  <c r="C14" i="11"/>
  <c r="C10" i="11"/>
  <c r="C8" i="11"/>
  <c r="C6" i="11"/>
  <c r="E6" i="11" s="1"/>
  <c r="U38" i="9"/>
  <c r="T38" i="9"/>
  <c r="T39" i="9"/>
  <c r="U39" i="9"/>
  <c r="T9" i="9"/>
  <c r="U9" i="9"/>
  <c r="T10" i="9"/>
  <c r="U10" i="9"/>
  <c r="T11" i="9"/>
  <c r="U11" i="9"/>
  <c r="T12" i="9"/>
  <c r="U12" i="9"/>
  <c r="T13" i="9"/>
  <c r="U13" i="9"/>
  <c r="T14" i="9"/>
  <c r="U14" i="9"/>
  <c r="T15" i="9"/>
  <c r="U15" i="9"/>
  <c r="T16" i="9"/>
  <c r="U16" i="9"/>
  <c r="T17" i="9"/>
  <c r="U17" i="9"/>
  <c r="T18" i="9"/>
  <c r="U18" i="9"/>
  <c r="T19" i="9"/>
  <c r="U19" i="9"/>
  <c r="T20" i="9"/>
  <c r="U20" i="9"/>
  <c r="T21" i="9"/>
  <c r="U21" i="9"/>
  <c r="T22" i="9"/>
  <c r="U22" i="9"/>
  <c r="T23" i="9"/>
  <c r="U23" i="9"/>
  <c r="T24" i="9"/>
  <c r="U24" i="9"/>
  <c r="T25" i="9"/>
  <c r="U25" i="9"/>
  <c r="T26" i="9"/>
  <c r="U26" i="9"/>
  <c r="T27" i="9"/>
  <c r="U27" i="9"/>
  <c r="T28" i="9"/>
  <c r="U28" i="9"/>
  <c r="T29" i="9"/>
  <c r="U29" i="9"/>
  <c r="T30" i="9"/>
  <c r="U30" i="9"/>
  <c r="T31" i="9"/>
  <c r="U31" i="9"/>
  <c r="T32" i="9"/>
  <c r="U32" i="9"/>
  <c r="T33" i="9"/>
  <c r="U33" i="9"/>
  <c r="T34" i="9"/>
  <c r="U34" i="9"/>
  <c r="T35" i="9"/>
  <c r="U35" i="9"/>
  <c r="T36" i="9"/>
  <c r="U36" i="9"/>
  <c r="T37" i="9"/>
  <c r="U37" i="9"/>
  <c r="U8" i="9"/>
  <c r="T8" i="9"/>
  <c r="U7" i="9"/>
  <c r="T7" i="9"/>
  <c r="U6" i="9"/>
  <c r="T6" i="9"/>
  <c r="E8" i="9"/>
  <c r="E10" i="9"/>
  <c r="E12" i="9"/>
  <c r="E14" i="9"/>
  <c r="E16" i="9"/>
  <c r="E18" i="9"/>
  <c r="E20" i="9"/>
  <c r="E22" i="9"/>
  <c r="E24" i="9"/>
  <c r="E26" i="9"/>
  <c r="E28" i="9"/>
  <c r="E30" i="9"/>
  <c r="E32" i="9"/>
  <c r="E34" i="9"/>
  <c r="E36" i="9"/>
  <c r="E38" i="9"/>
  <c r="E6" i="9"/>
  <c r="C36" i="9"/>
  <c r="C32" i="9"/>
  <c r="C28" i="9"/>
  <c r="C24" i="9"/>
  <c r="C20" i="9"/>
  <c r="C16" i="9"/>
  <c r="C12" i="9"/>
  <c r="C38" i="9"/>
  <c r="C34" i="9"/>
  <c r="C30" i="9"/>
  <c r="C26" i="9"/>
  <c r="C22" i="9"/>
  <c r="C18" i="9"/>
  <c r="C14" i="9"/>
  <c r="C10" i="9"/>
  <c r="C8" i="9"/>
  <c r="C6" i="9"/>
  <c r="U42" i="10"/>
  <c r="T43" i="10"/>
  <c r="T42" i="10"/>
  <c r="R42" i="10"/>
  <c r="U7" i="10"/>
  <c r="U6" i="10"/>
  <c r="T7" i="10"/>
  <c r="U49" i="2"/>
  <c r="R42" i="1"/>
  <c r="U43" i="2"/>
  <c r="U9" i="2"/>
  <c r="U8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4" i="2"/>
  <c r="U45" i="2"/>
  <c r="U46" i="2"/>
  <c r="U47" i="2"/>
  <c r="U48" i="2"/>
  <c r="T8" i="2"/>
  <c r="T9" i="2"/>
  <c r="T16" i="2"/>
  <c r="T17" i="2"/>
  <c r="T18" i="2"/>
  <c r="T19" i="2"/>
  <c r="T20" i="2"/>
  <c r="T21" i="2"/>
  <c r="T22" i="2"/>
  <c r="T23" i="2"/>
  <c r="T24" i="2"/>
  <c r="T25" i="2"/>
  <c r="T26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U40" i="10"/>
  <c r="U41" i="10"/>
  <c r="U4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10" i="10"/>
  <c r="U11" i="10"/>
  <c r="U12" i="10"/>
  <c r="U13" i="10"/>
  <c r="U9" i="10"/>
  <c r="U8" i="10"/>
  <c r="T13" i="10"/>
  <c r="T12" i="10"/>
  <c r="T11" i="10"/>
  <c r="T10" i="10"/>
  <c r="T9" i="10"/>
  <c r="T8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S43" i="10"/>
  <c r="S8" i="10"/>
  <c r="S7" i="10"/>
  <c r="S6" i="10"/>
  <c r="R43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6" i="10"/>
  <c r="R41" i="2"/>
  <c r="R40" i="2"/>
  <c r="R4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6" i="1"/>
  <c r="E24" i="10"/>
  <c r="E26" i="10"/>
  <c r="E28" i="10"/>
  <c r="E30" i="10"/>
  <c r="E32" i="10"/>
  <c r="E34" i="10"/>
  <c r="E36" i="10"/>
  <c r="E38" i="10"/>
  <c r="E40" i="10"/>
  <c r="E42" i="10"/>
  <c r="E8" i="10"/>
  <c r="E10" i="10"/>
  <c r="E12" i="10"/>
  <c r="E14" i="10"/>
  <c r="E16" i="10"/>
  <c r="E18" i="10"/>
  <c r="E20" i="10"/>
  <c r="E22" i="10"/>
  <c r="E6" i="10"/>
  <c r="C40" i="10"/>
  <c r="C36" i="10"/>
  <c r="C32" i="10"/>
  <c r="C28" i="10"/>
  <c r="C24" i="10"/>
  <c r="C20" i="10"/>
  <c r="C16" i="10"/>
  <c r="C42" i="10"/>
  <c r="C38" i="10"/>
  <c r="C34" i="10"/>
  <c r="C30" i="10"/>
  <c r="C26" i="10"/>
  <c r="C22" i="10"/>
  <c r="C18" i="10"/>
  <c r="C14" i="10"/>
  <c r="C12" i="10"/>
  <c r="C10" i="10"/>
  <c r="C8" i="10"/>
  <c r="C6" i="10"/>
  <c r="E8" i="2"/>
  <c r="E10" i="2"/>
  <c r="E12" i="2"/>
  <c r="E14" i="2"/>
  <c r="E16" i="2"/>
  <c r="E18" i="2"/>
  <c r="E20" i="2"/>
  <c r="E22" i="2"/>
  <c r="E24" i="2"/>
  <c r="E26" i="2"/>
  <c r="E28" i="2"/>
  <c r="E30" i="2"/>
  <c r="E32" i="2"/>
  <c r="E34" i="2"/>
  <c r="E36" i="2"/>
  <c r="E38" i="2"/>
  <c r="E40" i="2"/>
  <c r="E42" i="2"/>
  <c r="E44" i="2"/>
  <c r="E46" i="2"/>
  <c r="E48" i="2"/>
  <c r="C46" i="2"/>
  <c r="C42" i="2"/>
  <c r="C38" i="2"/>
  <c r="C34" i="2"/>
  <c r="C48" i="2"/>
  <c r="C44" i="2"/>
  <c r="C40" i="2"/>
  <c r="C36" i="2"/>
  <c r="C32" i="2"/>
  <c r="C30" i="2"/>
  <c r="C28" i="2"/>
  <c r="C24" i="2"/>
  <c r="C20" i="2"/>
  <c r="C16" i="2"/>
  <c r="C26" i="2"/>
  <c r="C22" i="2"/>
  <c r="C18" i="2"/>
  <c r="C14" i="2"/>
  <c r="C12" i="2"/>
  <c r="C10" i="2"/>
  <c r="C8" i="2"/>
  <c r="C6" i="2"/>
  <c r="E6" i="2" s="1"/>
  <c r="C41" i="1"/>
  <c r="C37" i="1"/>
  <c r="C33" i="1"/>
  <c r="C39" i="1"/>
  <c r="C35" i="1"/>
  <c r="E35" i="1" s="1"/>
  <c r="C31" i="1"/>
  <c r="E31" i="1" s="1"/>
  <c r="E7" i="1"/>
  <c r="E9" i="1"/>
  <c r="E11" i="1"/>
  <c r="E13" i="1"/>
  <c r="E15" i="1"/>
  <c r="E17" i="1"/>
  <c r="E19" i="1"/>
  <c r="E21" i="1"/>
  <c r="E23" i="1"/>
  <c r="E25" i="1"/>
  <c r="E27" i="1"/>
  <c r="E29" i="1"/>
  <c r="E33" i="1"/>
  <c r="E37" i="1"/>
  <c r="E39" i="1"/>
  <c r="E41" i="1"/>
  <c r="C29" i="1"/>
  <c r="C27" i="1"/>
  <c r="C23" i="1"/>
  <c r="C21" i="1"/>
  <c r="C17" i="1"/>
  <c r="C13" i="1"/>
  <c r="C25" i="1"/>
  <c r="C19" i="1"/>
  <c r="C15" i="1"/>
  <c r="C9" i="1"/>
  <c r="C7" i="1"/>
  <c r="C11" i="1"/>
  <c r="R41" i="9"/>
  <c r="L41" i="11"/>
  <c r="K41" i="11"/>
  <c r="K37" i="11"/>
  <c r="K31" i="11"/>
  <c r="M47" i="14"/>
  <c r="L47" i="14"/>
  <c r="M43" i="14"/>
  <c r="M44" i="14"/>
  <c r="M45" i="14"/>
  <c r="L45" i="14"/>
  <c r="L44" i="14"/>
  <c r="L43" i="14"/>
  <c r="M41" i="14"/>
  <c r="L41" i="14"/>
  <c r="M37" i="14"/>
  <c r="M38" i="14"/>
  <c r="M39" i="14"/>
  <c r="L39" i="14"/>
  <c r="L38" i="14"/>
  <c r="L37" i="14"/>
  <c r="M33" i="14"/>
  <c r="M34" i="14"/>
  <c r="R34" i="14" s="1"/>
  <c r="M35" i="14"/>
  <c r="R35" i="14" s="1"/>
  <c r="L35" i="14"/>
  <c r="L34" i="14"/>
  <c r="L33" i="14"/>
  <c r="M31" i="14"/>
  <c r="L31" i="14"/>
  <c r="M28" i="14"/>
  <c r="S28" i="14" s="1"/>
  <c r="M29" i="14"/>
  <c r="S29" i="14" s="1"/>
  <c r="L29" i="14"/>
  <c r="L28" i="14"/>
  <c r="M27" i="14"/>
  <c r="L27" i="14"/>
  <c r="L23" i="14"/>
  <c r="M23" i="14"/>
  <c r="M22" i="14"/>
  <c r="L22" i="14"/>
  <c r="L15" i="14"/>
  <c r="M15" i="14"/>
  <c r="S15" i="14" s="1"/>
  <c r="M14" i="14"/>
  <c r="S14" i="14" s="1"/>
  <c r="L14" i="14"/>
  <c r="L11" i="14"/>
  <c r="M11" i="14"/>
  <c r="S11" i="14" s="1"/>
  <c r="M10" i="14"/>
  <c r="S10" i="14" s="1"/>
  <c r="L10" i="14"/>
  <c r="H39" i="14"/>
  <c r="I39" i="14"/>
  <c r="J39" i="14"/>
  <c r="I38" i="14"/>
  <c r="J38" i="14"/>
  <c r="H38" i="14"/>
  <c r="H37" i="14"/>
  <c r="I37" i="14"/>
  <c r="J37" i="14"/>
  <c r="I36" i="14"/>
  <c r="R36" i="14" s="1"/>
  <c r="J36" i="14"/>
  <c r="S36" i="14" s="1"/>
  <c r="H36" i="14"/>
  <c r="H33" i="14"/>
  <c r="I33" i="14"/>
  <c r="J33" i="14"/>
  <c r="I32" i="14"/>
  <c r="R32" i="14" s="1"/>
  <c r="J32" i="14"/>
  <c r="S32" i="14" s="1"/>
  <c r="H32" i="14"/>
  <c r="H31" i="14"/>
  <c r="I31" i="14"/>
  <c r="J31" i="14"/>
  <c r="I30" i="14"/>
  <c r="R30" i="14" s="1"/>
  <c r="J30" i="14"/>
  <c r="S30" i="14" s="1"/>
  <c r="H30" i="14"/>
  <c r="H27" i="14"/>
  <c r="I27" i="14"/>
  <c r="J27" i="14"/>
  <c r="I26" i="14"/>
  <c r="R26" i="14" s="1"/>
  <c r="J26" i="14"/>
  <c r="S26" i="14" s="1"/>
  <c r="H26" i="14"/>
  <c r="H23" i="14"/>
  <c r="I23" i="14"/>
  <c r="J23" i="14"/>
  <c r="I22" i="14"/>
  <c r="R22" i="14" s="1"/>
  <c r="J22" i="14"/>
  <c r="S22" i="14" s="1"/>
  <c r="H22" i="14"/>
  <c r="H19" i="14"/>
  <c r="I19" i="14"/>
  <c r="R19" i="14" s="1"/>
  <c r="J19" i="14"/>
  <c r="S19" i="14" s="1"/>
  <c r="I18" i="14"/>
  <c r="R18" i="14" s="1"/>
  <c r="J18" i="14"/>
  <c r="S18" i="14" s="1"/>
  <c r="H18" i="14"/>
  <c r="H17" i="14"/>
  <c r="I17" i="14"/>
  <c r="R17" i="14" s="1"/>
  <c r="J17" i="14"/>
  <c r="S17" i="14" s="1"/>
  <c r="I16" i="14"/>
  <c r="R16" i="14" s="1"/>
  <c r="J16" i="14"/>
  <c r="S16" i="14" s="1"/>
  <c r="H16" i="14"/>
  <c r="H13" i="14"/>
  <c r="I13" i="14"/>
  <c r="R13" i="14" s="1"/>
  <c r="J13" i="14"/>
  <c r="S13" i="14" s="1"/>
  <c r="I12" i="14"/>
  <c r="R12" i="14" s="1"/>
  <c r="J12" i="14"/>
  <c r="S12" i="14" s="1"/>
  <c r="H12" i="14"/>
  <c r="H44" i="14"/>
  <c r="H46" i="14" s="1"/>
  <c r="H40" i="14"/>
  <c r="H42" i="14" s="1"/>
  <c r="H45" i="14"/>
  <c r="H47" i="14" s="1"/>
  <c r="I45" i="14"/>
  <c r="I47" i="14" s="1"/>
  <c r="J45" i="14"/>
  <c r="J47" i="14" s="1"/>
  <c r="I44" i="14"/>
  <c r="I46" i="14" s="1"/>
  <c r="R46" i="14" s="1"/>
  <c r="J44" i="14"/>
  <c r="H41" i="14"/>
  <c r="H43" i="14" s="1"/>
  <c r="I41" i="14"/>
  <c r="I43" i="14" s="1"/>
  <c r="J41" i="14"/>
  <c r="S41" i="14" s="1"/>
  <c r="I40" i="14"/>
  <c r="I42" i="14" s="1"/>
  <c r="R42" i="14" s="1"/>
  <c r="J40" i="14"/>
  <c r="S40" i="14" s="1"/>
  <c r="L51" i="13"/>
  <c r="M51" i="13"/>
  <c r="M50" i="13"/>
  <c r="L50" i="13"/>
  <c r="L45" i="13"/>
  <c r="M45" i="13"/>
  <c r="M44" i="13"/>
  <c r="L44" i="13"/>
  <c r="L39" i="13"/>
  <c r="M39" i="13"/>
  <c r="M38" i="13"/>
  <c r="L38" i="13"/>
  <c r="L33" i="13"/>
  <c r="M33" i="13"/>
  <c r="S33" i="13" s="1"/>
  <c r="M32" i="13"/>
  <c r="R32" i="13" s="1"/>
  <c r="L32" i="13"/>
  <c r="L27" i="13"/>
  <c r="M27" i="13"/>
  <c r="S27" i="13" s="1"/>
  <c r="M26" i="13"/>
  <c r="S26" i="13" s="1"/>
  <c r="L26" i="13"/>
  <c r="L19" i="13"/>
  <c r="M19" i="13"/>
  <c r="R19" i="13" s="1"/>
  <c r="M18" i="13"/>
  <c r="S18" i="13" s="1"/>
  <c r="L18" i="13"/>
  <c r="L17" i="13"/>
  <c r="M17" i="13"/>
  <c r="M16" i="13"/>
  <c r="L16" i="13"/>
  <c r="L13" i="13"/>
  <c r="M13" i="13"/>
  <c r="S13" i="13" s="1"/>
  <c r="M12" i="13"/>
  <c r="S12" i="13" s="1"/>
  <c r="L12" i="13"/>
  <c r="L9" i="13"/>
  <c r="M9" i="13"/>
  <c r="R9" i="13" s="1"/>
  <c r="M8" i="13"/>
  <c r="S8" i="13" s="1"/>
  <c r="L8" i="13"/>
  <c r="S25" i="14"/>
  <c r="R25" i="14"/>
  <c r="S24" i="14"/>
  <c r="R24" i="14"/>
  <c r="S21" i="14"/>
  <c r="R21" i="14"/>
  <c r="S20" i="14"/>
  <c r="R20" i="14"/>
  <c r="S9" i="14"/>
  <c r="R9" i="14"/>
  <c r="S8" i="14"/>
  <c r="R8" i="14"/>
  <c r="H37" i="13"/>
  <c r="I37" i="13"/>
  <c r="R37" i="13" s="1"/>
  <c r="J37" i="13"/>
  <c r="S37" i="13" s="1"/>
  <c r="I36" i="13"/>
  <c r="R36" i="13" s="1"/>
  <c r="J36" i="13"/>
  <c r="S36" i="13" s="1"/>
  <c r="H31" i="13"/>
  <c r="I31" i="13"/>
  <c r="R31" i="13" s="1"/>
  <c r="J31" i="13"/>
  <c r="S31" i="13" s="1"/>
  <c r="I30" i="13"/>
  <c r="R30" i="13" s="1"/>
  <c r="J30" i="13"/>
  <c r="S30" i="13" s="1"/>
  <c r="H29" i="13"/>
  <c r="I29" i="13"/>
  <c r="R29" i="13" s="1"/>
  <c r="J29" i="13"/>
  <c r="S29" i="13" s="1"/>
  <c r="I28" i="13"/>
  <c r="R28" i="13" s="1"/>
  <c r="J28" i="13"/>
  <c r="S28" i="13" s="1"/>
  <c r="H30" i="13"/>
  <c r="H23" i="13"/>
  <c r="I23" i="13"/>
  <c r="R23" i="13" s="1"/>
  <c r="J23" i="13"/>
  <c r="I22" i="13"/>
  <c r="R22" i="13" s="1"/>
  <c r="J22" i="13"/>
  <c r="S22" i="13" s="1"/>
  <c r="H21" i="13"/>
  <c r="I21" i="13"/>
  <c r="R21" i="13" s="1"/>
  <c r="J21" i="13"/>
  <c r="S21" i="13" s="1"/>
  <c r="H22" i="13"/>
  <c r="I20" i="13"/>
  <c r="R20" i="13" s="1"/>
  <c r="J20" i="13"/>
  <c r="S20" i="13" s="1"/>
  <c r="H36" i="13"/>
  <c r="H28" i="13"/>
  <c r="H20" i="13"/>
  <c r="H17" i="13"/>
  <c r="I17" i="13"/>
  <c r="J17" i="13"/>
  <c r="I16" i="13"/>
  <c r="J16" i="13"/>
  <c r="H16" i="13"/>
  <c r="H15" i="13"/>
  <c r="I15" i="13"/>
  <c r="R15" i="13" s="1"/>
  <c r="J15" i="13"/>
  <c r="I14" i="13"/>
  <c r="R14" i="13" s="1"/>
  <c r="J14" i="13"/>
  <c r="S14" i="13" s="1"/>
  <c r="H14" i="13"/>
  <c r="H11" i="13"/>
  <c r="I11" i="13"/>
  <c r="R11" i="13" s="1"/>
  <c r="J11" i="13"/>
  <c r="S11" i="13" s="1"/>
  <c r="I10" i="13"/>
  <c r="R10" i="13" s="1"/>
  <c r="J10" i="13"/>
  <c r="S10" i="13" s="1"/>
  <c r="H10" i="13"/>
  <c r="H48" i="13"/>
  <c r="H50" i="13" s="1"/>
  <c r="I44" i="13"/>
  <c r="J42" i="13"/>
  <c r="I42" i="13"/>
  <c r="R42" i="13" s="1"/>
  <c r="H42" i="13"/>
  <c r="J38" i="13"/>
  <c r="I38" i="13"/>
  <c r="I40" i="13" s="1"/>
  <c r="R40" i="13" s="1"/>
  <c r="H38" i="13"/>
  <c r="H40" i="13" s="1"/>
  <c r="H49" i="13"/>
  <c r="H51" i="13" s="1"/>
  <c r="I49" i="13"/>
  <c r="R49" i="13" s="1"/>
  <c r="J49" i="13"/>
  <c r="S49" i="13" s="1"/>
  <c r="I48" i="13"/>
  <c r="I50" i="13" s="1"/>
  <c r="J48" i="13"/>
  <c r="S48" i="13" s="1"/>
  <c r="H45" i="13"/>
  <c r="H47" i="13" s="1"/>
  <c r="I45" i="13"/>
  <c r="J45" i="13"/>
  <c r="J47" i="13" s="1"/>
  <c r="S47" i="13" s="1"/>
  <c r="J44" i="13"/>
  <c r="S44" i="13" s="1"/>
  <c r="H44" i="13"/>
  <c r="H46" i="13" s="1"/>
  <c r="H43" i="13"/>
  <c r="I43" i="13"/>
  <c r="J43" i="13"/>
  <c r="S43" i="13" s="1"/>
  <c r="H39" i="13"/>
  <c r="H41" i="13" s="1"/>
  <c r="I39" i="13"/>
  <c r="I41" i="13" s="1"/>
  <c r="J39" i="13"/>
  <c r="J41" i="13" s="1"/>
  <c r="S41" i="13" s="1"/>
  <c r="L39" i="12"/>
  <c r="M39" i="12"/>
  <c r="M38" i="12"/>
  <c r="L37" i="12"/>
  <c r="M37" i="12"/>
  <c r="M36" i="12"/>
  <c r="L31" i="12"/>
  <c r="M31" i="12"/>
  <c r="M30" i="12"/>
  <c r="L27" i="12"/>
  <c r="M27" i="12"/>
  <c r="S27" i="12" s="1"/>
  <c r="M26" i="12"/>
  <c r="S26" i="12" s="1"/>
  <c r="L19" i="12"/>
  <c r="M19" i="12"/>
  <c r="S19" i="12" s="1"/>
  <c r="M18" i="12"/>
  <c r="S18" i="12" s="1"/>
  <c r="L15" i="12"/>
  <c r="M15" i="12"/>
  <c r="M14" i="12"/>
  <c r="L9" i="12"/>
  <c r="M9" i="12"/>
  <c r="M8" i="12"/>
  <c r="L38" i="12"/>
  <c r="L36" i="12"/>
  <c r="L30" i="12"/>
  <c r="L26" i="12"/>
  <c r="L18" i="12"/>
  <c r="L14" i="12"/>
  <c r="L8" i="12"/>
  <c r="H31" i="12"/>
  <c r="I31" i="12"/>
  <c r="J31" i="12"/>
  <c r="I30" i="12"/>
  <c r="J30" i="12"/>
  <c r="H29" i="12"/>
  <c r="I29" i="12"/>
  <c r="R29" i="12" s="1"/>
  <c r="J29" i="12"/>
  <c r="S29" i="12" s="1"/>
  <c r="I28" i="12"/>
  <c r="R28" i="12" s="1"/>
  <c r="J28" i="12"/>
  <c r="S28" i="12" s="1"/>
  <c r="H30" i="12"/>
  <c r="H28" i="12"/>
  <c r="H25" i="12"/>
  <c r="I25" i="12"/>
  <c r="R25" i="12" s="1"/>
  <c r="J25" i="12"/>
  <c r="S25" i="12" s="1"/>
  <c r="I24" i="12"/>
  <c r="R24" i="12" s="1"/>
  <c r="J24" i="12"/>
  <c r="S24" i="12" s="1"/>
  <c r="H23" i="12"/>
  <c r="I23" i="12"/>
  <c r="R23" i="12" s="1"/>
  <c r="J23" i="12"/>
  <c r="S23" i="12" s="1"/>
  <c r="I22" i="12"/>
  <c r="R22" i="12" s="1"/>
  <c r="J22" i="12"/>
  <c r="S22" i="12" s="1"/>
  <c r="H21" i="12"/>
  <c r="I21" i="12"/>
  <c r="R21" i="12" s="1"/>
  <c r="J21" i="12"/>
  <c r="S21" i="12" s="1"/>
  <c r="I20" i="12"/>
  <c r="R20" i="12" s="1"/>
  <c r="J20" i="12"/>
  <c r="S20" i="12" s="1"/>
  <c r="H24" i="12"/>
  <c r="H22" i="12"/>
  <c r="H20" i="12"/>
  <c r="I14" i="12"/>
  <c r="J14" i="12"/>
  <c r="I15" i="12"/>
  <c r="J15" i="12"/>
  <c r="H15" i="12"/>
  <c r="H14" i="12"/>
  <c r="H13" i="12"/>
  <c r="I13" i="12"/>
  <c r="R13" i="12" s="1"/>
  <c r="J13" i="12"/>
  <c r="S13" i="12" s="1"/>
  <c r="I12" i="12"/>
  <c r="R12" i="12" s="1"/>
  <c r="J12" i="12"/>
  <c r="S12" i="12" s="1"/>
  <c r="H12" i="12"/>
  <c r="I8" i="12"/>
  <c r="J8" i="12"/>
  <c r="I9" i="12"/>
  <c r="J9" i="12"/>
  <c r="H9" i="12"/>
  <c r="H8" i="12"/>
  <c r="H39" i="12"/>
  <c r="H41" i="12" s="1"/>
  <c r="I39" i="12"/>
  <c r="J39" i="12"/>
  <c r="J41" i="12" s="1"/>
  <c r="S41" i="12" s="1"/>
  <c r="I38" i="12"/>
  <c r="I40" i="12" s="1"/>
  <c r="R40" i="12" s="1"/>
  <c r="J38" i="12"/>
  <c r="S38" i="12" s="1"/>
  <c r="H38" i="12"/>
  <c r="H40" i="12" s="1"/>
  <c r="H33" i="12"/>
  <c r="H37" i="12" s="1"/>
  <c r="I33" i="12"/>
  <c r="I35" i="12" s="1"/>
  <c r="R35" i="12" s="1"/>
  <c r="J33" i="12"/>
  <c r="J35" i="12" s="1"/>
  <c r="S35" i="12" s="1"/>
  <c r="I32" i="12"/>
  <c r="I34" i="12" s="1"/>
  <c r="R34" i="12" s="1"/>
  <c r="J32" i="12"/>
  <c r="S32" i="12" s="1"/>
  <c r="H32" i="12"/>
  <c r="H36" i="12" s="1"/>
  <c r="R43" i="13"/>
  <c r="S42" i="13"/>
  <c r="S35" i="13"/>
  <c r="R35" i="13"/>
  <c r="S34" i="13"/>
  <c r="R34" i="13"/>
  <c r="R26" i="13"/>
  <c r="S25" i="13"/>
  <c r="R25" i="13"/>
  <c r="S24" i="13"/>
  <c r="R24" i="13"/>
  <c r="S23" i="13"/>
  <c r="S15" i="13"/>
  <c r="R6" i="12"/>
  <c r="S17" i="12"/>
  <c r="R17" i="12"/>
  <c r="S16" i="12"/>
  <c r="R16" i="12"/>
  <c r="S11" i="12"/>
  <c r="R11" i="12"/>
  <c r="S10" i="12"/>
  <c r="R10" i="12"/>
  <c r="S7" i="12"/>
  <c r="R7" i="12"/>
  <c r="S6" i="12"/>
  <c r="L40" i="11"/>
  <c r="K40" i="11"/>
  <c r="L36" i="11"/>
  <c r="K36" i="11"/>
  <c r="L37" i="11"/>
  <c r="Q33" i="11"/>
  <c r="L30" i="11"/>
  <c r="K30" i="11"/>
  <c r="L31" i="11"/>
  <c r="L22" i="11"/>
  <c r="Q22" i="11" s="1"/>
  <c r="L23" i="11"/>
  <c r="Q23" i="11" s="1"/>
  <c r="K23" i="11"/>
  <c r="K22" i="11"/>
  <c r="L12" i="11"/>
  <c r="Q12" i="11" s="1"/>
  <c r="L13" i="11"/>
  <c r="Q13" i="11" s="1"/>
  <c r="L14" i="11"/>
  <c r="L15" i="11"/>
  <c r="K15" i="11"/>
  <c r="K14" i="11"/>
  <c r="K13" i="11"/>
  <c r="K12" i="11"/>
  <c r="L8" i="11"/>
  <c r="L9" i="11"/>
  <c r="K9" i="11"/>
  <c r="K8" i="11"/>
  <c r="H35" i="11"/>
  <c r="I35" i="11"/>
  <c r="I34" i="11"/>
  <c r="Q34" i="11" s="1"/>
  <c r="H34" i="11"/>
  <c r="H31" i="11"/>
  <c r="I31" i="11"/>
  <c r="I30" i="11"/>
  <c r="H29" i="11"/>
  <c r="I29" i="11"/>
  <c r="Q29" i="11" s="1"/>
  <c r="I28" i="11"/>
  <c r="Q28" i="11" s="1"/>
  <c r="H30" i="11"/>
  <c r="H28" i="11"/>
  <c r="H27" i="11"/>
  <c r="I27" i="11"/>
  <c r="Q27" i="11" s="1"/>
  <c r="I26" i="11"/>
  <c r="Q26" i="11" s="1"/>
  <c r="H26" i="11"/>
  <c r="H25" i="11"/>
  <c r="I25" i="11"/>
  <c r="Q25" i="11" s="1"/>
  <c r="I24" i="11"/>
  <c r="Q24" i="11" s="1"/>
  <c r="H24" i="11"/>
  <c r="H21" i="11"/>
  <c r="I21" i="11"/>
  <c r="Q21" i="11" s="1"/>
  <c r="I20" i="11"/>
  <c r="Q20" i="11" s="1"/>
  <c r="H20" i="11"/>
  <c r="H15" i="11"/>
  <c r="I15" i="11"/>
  <c r="I14" i="11"/>
  <c r="Q14" i="11" s="1"/>
  <c r="H14" i="11"/>
  <c r="H11" i="11"/>
  <c r="I11" i="11"/>
  <c r="Q11" i="11" s="1"/>
  <c r="I10" i="11"/>
  <c r="Q10" i="11" s="1"/>
  <c r="H10" i="11"/>
  <c r="H9" i="11"/>
  <c r="I9" i="11"/>
  <c r="I8" i="11"/>
  <c r="H8" i="11"/>
  <c r="H39" i="11"/>
  <c r="H41" i="11" s="1"/>
  <c r="I39" i="11"/>
  <c r="Q39" i="11" s="1"/>
  <c r="I38" i="11"/>
  <c r="I40" i="11" s="1"/>
  <c r="H38" i="11"/>
  <c r="H40" i="11" s="1"/>
  <c r="H37" i="11"/>
  <c r="I37" i="11"/>
  <c r="I36" i="11"/>
  <c r="H36" i="11"/>
  <c r="Q7" i="11"/>
  <c r="Q16" i="11"/>
  <c r="Q17" i="11"/>
  <c r="Q18" i="11"/>
  <c r="Q19" i="11"/>
  <c r="Q32" i="11"/>
  <c r="Q6" i="11"/>
  <c r="M39" i="10"/>
  <c r="L39" i="10"/>
  <c r="L38" i="10"/>
  <c r="M38" i="10"/>
  <c r="L37" i="10"/>
  <c r="M37" i="10"/>
  <c r="M36" i="10"/>
  <c r="L36" i="10"/>
  <c r="M33" i="10"/>
  <c r="L33" i="10"/>
  <c r="L31" i="10"/>
  <c r="M31" i="10"/>
  <c r="S31" i="10" s="1"/>
  <c r="M30" i="10"/>
  <c r="S30" i="10" s="1"/>
  <c r="L30" i="10"/>
  <c r="L23" i="10"/>
  <c r="M23" i="10"/>
  <c r="M22" i="10"/>
  <c r="L22" i="10"/>
  <c r="L15" i="10"/>
  <c r="M15" i="10"/>
  <c r="M14" i="10"/>
  <c r="S14" i="10" s="1"/>
  <c r="L14" i="10"/>
  <c r="L11" i="10"/>
  <c r="M11" i="10"/>
  <c r="M10" i="10"/>
  <c r="S10" i="10" s="1"/>
  <c r="L10" i="10"/>
  <c r="H35" i="10"/>
  <c r="I35" i="10"/>
  <c r="J35" i="10"/>
  <c r="S35" i="10" s="1"/>
  <c r="I34" i="10"/>
  <c r="J34" i="10"/>
  <c r="S34" i="10" s="1"/>
  <c r="H34" i="10"/>
  <c r="H33" i="10"/>
  <c r="I33" i="10"/>
  <c r="J33" i="10"/>
  <c r="I32" i="10"/>
  <c r="J32" i="10"/>
  <c r="S32" i="10" s="1"/>
  <c r="H32" i="10"/>
  <c r="H27" i="10"/>
  <c r="I27" i="10"/>
  <c r="J27" i="10"/>
  <c r="S27" i="10" s="1"/>
  <c r="I26" i="10"/>
  <c r="J26" i="10"/>
  <c r="S26" i="10" s="1"/>
  <c r="H26" i="10"/>
  <c r="H25" i="10"/>
  <c r="I25" i="10"/>
  <c r="J25" i="10"/>
  <c r="S25" i="10" s="1"/>
  <c r="I24" i="10"/>
  <c r="J24" i="10"/>
  <c r="S24" i="10" s="1"/>
  <c r="H24" i="10"/>
  <c r="H17" i="10"/>
  <c r="H19" i="10" s="1"/>
  <c r="I17" i="10"/>
  <c r="J17" i="10"/>
  <c r="S17" i="10" s="1"/>
  <c r="I16" i="10"/>
  <c r="J16" i="10"/>
  <c r="S16" i="10" s="1"/>
  <c r="H16" i="10"/>
  <c r="H18" i="10" s="1"/>
  <c r="H13" i="10"/>
  <c r="I13" i="10"/>
  <c r="J13" i="10"/>
  <c r="S13" i="10" s="1"/>
  <c r="I12" i="10"/>
  <c r="J12" i="10"/>
  <c r="S12" i="10" s="1"/>
  <c r="H12" i="10"/>
  <c r="H37" i="10"/>
  <c r="H39" i="10" s="1"/>
  <c r="J36" i="10"/>
  <c r="H41" i="10"/>
  <c r="H43" i="10" s="1"/>
  <c r="I41" i="10"/>
  <c r="I43" i="10" s="1"/>
  <c r="J41" i="10"/>
  <c r="S41" i="10" s="1"/>
  <c r="I40" i="10"/>
  <c r="J40" i="10"/>
  <c r="S40" i="10" s="1"/>
  <c r="H40" i="10"/>
  <c r="H42" i="10" s="1"/>
  <c r="I37" i="10"/>
  <c r="I39" i="10" s="1"/>
  <c r="J37" i="10"/>
  <c r="J39" i="10" s="1"/>
  <c r="I36" i="10"/>
  <c r="I38" i="10" s="1"/>
  <c r="H36" i="10"/>
  <c r="H38" i="10" s="1"/>
  <c r="S29" i="10"/>
  <c r="S28" i="10"/>
  <c r="S21" i="10"/>
  <c r="S20" i="10"/>
  <c r="S11" i="10"/>
  <c r="S9" i="10"/>
  <c r="L35" i="9"/>
  <c r="M35" i="9"/>
  <c r="M34" i="9"/>
  <c r="L34" i="9"/>
  <c r="L33" i="9"/>
  <c r="M33" i="9"/>
  <c r="M32" i="9"/>
  <c r="L32" i="9"/>
  <c r="L29" i="9"/>
  <c r="M29" i="9"/>
  <c r="S29" i="9" s="1"/>
  <c r="M28" i="9"/>
  <c r="S28" i="9" s="1"/>
  <c r="L28" i="9"/>
  <c r="L19" i="9"/>
  <c r="M19" i="9"/>
  <c r="S19" i="9" s="1"/>
  <c r="M18" i="9"/>
  <c r="S18" i="9" s="1"/>
  <c r="L18" i="9"/>
  <c r="L9" i="9"/>
  <c r="M9" i="9"/>
  <c r="S9" i="9" s="1"/>
  <c r="M8" i="9"/>
  <c r="S8" i="9" s="1"/>
  <c r="L8" i="9"/>
  <c r="L39" i="9"/>
  <c r="M39" i="9"/>
  <c r="M38" i="9"/>
  <c r="L38" i="9"/>
  <c r="H33" i="9"/>
  <c r="I33" i="9"/>
  <c r="J33" i="9"/>
  <c r="I32" i="9"/>
  <c r="J32" i="9"/>
  <c r="H32" i="9"/>
  <c r="H31" i="9"/>
  <c r="I31" i="9"/>
  <c r="R31" i="9" s="1"/>
  <c r="J31" i="9"/>
  <c r="S31" i="9" s="1"/>
  <c r="I30" i="9"/>
  <c r="R30" i="9" s="1"/>
  <c r="J30" i="9"/>
  <c r="S30" i="9" s="1"/>
  <c r="H30" i="9"/>
  <c r="H27" i="9"/>
  <c r="I27" i="9"/>
  <c r="R27" i="9" s="1"/>
  <c r="J27" i="9"/>
  <c r="S27" i="9" s="1"/>
  <c r="I26" i="9"/>
  <c r="R26" i="9" s="1"/>
  <c r="J26" i="9"/>
  <c r="S26" i="9" s="1"/>
  <c r="H26" i="9"/>
  <c r="H23" i="9"/>
  <c r="I23" i="9"/>
  <c r="R23" i="9" s="1"/>
  <c r="J23" i="9"/>
  <c r="S23" i="9" s="1"/>
  <c r="I22" i="9"/>
  <c r="R22" i="9" s="1"/>
  <c r="J22" i="9"/>
  <c r="S22" i="9" s="1"/>
  <c r="H22" i="9"/>
  <c r="H21" i="9"/>
  <c r="I21" i="9"/>
  <c r="R21" i="9" s="1"/>
  <c r="J21" i="9"/>
  <c r="S21" i="9" s="1"/>
  <c r="I20" i="9"/>
  <c r="R20" i="9" s="1"/>
  <c r="J20" i="9"/>
  <c r="S20" i="9" s="1"/>
  <c r="H20" i="9"/>
  <c r="H15" i="9"/>
  <c r="I15" i="9"/>
  <c r="R15" i="9" s="1"/>
  <c r="J15" i="9"/>
  <c r="S15" i="9" s="1"/>
  <c r="I14" i="9"/>
  <c r="R14" i="9" s="1"/>
  <c r="J14" i="9"/>
  <c r="S14" i="9" s="1"/>
  <c r="H14" i="9"/>
  <c r="H11" i="9"/>
  <c r="I11" i="9"/>
  <c r="R11" i="9" s="1"/>
  <c r="J11" i="9"/>
  <c r="S11" i="9" s="1"/>
  <c r="I10" i="9"/>
  <c r="R10" i="9" s="1"/>
  <c r="J10" i="9"/>
  <c r="S10" i="9" s="1"/>
  <c r="H10" i="9"/>
  <c r="H39" i="9"/>
  <c r="I39" i="9"/>
  <c r="J39" i="9"/>
  <c r="I38" i="9"/>
  <c r="J38" i="9"/>
  <c r="H38" i="9"/>
  <c r="H35" i="9"/>
  <c r="H37" i="9" s="1"/>
  <c r="I35" i="9"/>
  <c r="I37" i="9" s="1"/>
  <c r="R37" i="9" s="1"/>
  <c r="J35" i="9"/>
  <c r="J37" i="9" s="1"/>
  <c r="S37" i="9" s="1"/>
  <c r="J34" i="9"/>
  <c r="J36" i="9" s="1"/>
  <c r="S36" i="9" s="1"/>
  <c r="I34" i="9"/>
  <c r="I36" i="9" s="1"/>
  <c r="R36" i="9" s="1"/>
  <c r="H34" i="9"/>
  <c r="H36" i="9" s="1"/>
  <c r="S25" i="9"/>
  <c r="R25" i="9"/>
  <c r="S24" i="9"/>
  <c r="R24" i="9"/>
  <c r="S17" i="9"/>
  <c r="R17" i="9"/>
  <c r="S16" i="9"/>
  <c r="R16" i="9"/>
  <c r="S13" i="9"/>
  <c r="R13" i="9"/>
  <c r="S12" i="9"/>
  <c r="R12" i="9"/>
  <c r="S7" i="9"/>
  <c r="R7" i="9"/>
  <c r="S6" i="9"/>
  <c r="R6" i="9"/>
  <c r="J47" i="2"/>
  <c r="J49" i="2" s="1"/>
  <c r="S49" i="2" s="1"/>
  <c r="I47" i="2"/>
  <c r="R47" i="2" s="1"/>
  <c r="H47" i="2"/>
  <c r="H49" i="2" s="1"/>
  <c r="J46" i="2"/>
  <c r="J48" i="2" s="1"/>
  <c r="S48" i="2" s="1"/>
  <c r="I46" i="2"/>
  <c r="I48" i="2" s="1"/>
  <c r="R48" i="2" s="1"/>
  <c r="H46" i="2"/>
  <c r="H48" i="2" s="1"/>
  <c r="J45" i="2"/>
  <c r="S45" i="2" s="1"/>
  <c r="I45" i="2"/>
  <c r="R45" i="2" s="1"/>
  <c r="H45" i="2"/>
  <c r="J44" i="2"/>
  <c r="S44" i="2" s="1"/>
  <c r="I44" i="2"/>
  <c r="R44" i="2" s="1"/>
  <c r="H44" i="2"/>
  <c r="H41" i="2"/>
  <c r="J40" i="2"/>
  <c r="S40" i="2" s="1"/>
  <c r="I40" i="2"/>
  <c r="H40" i="2"/>
  <c r="J36" i="2"/>
  <c r="J38" i="2" s="1"/>
  <c r="I36" i="2"/>
  <c r="I38" i="2" s="1"/>
  <c r="H36" i="2"/>
  <c r="H38" i="2" s="1"/>
  <c r="J34" i="2"/>
  <c r="I34" i="2"/>
  <c r="H34" i="2"/>
  <c r="I30" i="2"/>
  <c r="R30" i="2" s="1"/>
  <c r="J30" i="2"/>
  <c r="S30" i="2" s="1"/>
  <c r="I31" i="2"/>
  <c r="R31" i="2" s="1"/>
  <c r="J31" i="2"/>
  <c r="S31" i="2" s="1"/>
  <c r="I32" i="2"/>
  <c r="R32" i="2" s="1"/>
  <c r="J32" i="2"/>
  <c r="S32" i="2" s="1"/>
  <c r="I33" i="2"/>
  <c r="R33" i="2" s="1"/>
  <c r="J33" i="2"/>
  <c r="S33" i="2" s="1"/>
  <c r="H33" i="2"/>
  <c r="H32" i="2"/>
  <c r="H31" i="2"/>
  <c r="H30" i="2"/>
  <c r="I24" i="2"/>
  <c r="R24" i="2" s="1"/>
  <c r="J24" i="2"/>
  <c r="S24" i="2" s="1"/>
  <c r="I25" i="2"/>
  <c r="R25" i="2" s="1"/>
  <c r="J25" i="2"/>
  <c r="S25" i="2" s="1"/>
  <c r="I26" i="2"/>
  <c r="R26" i="2" s="1"/>
  <c r="J26" i="2"/>
  <c r="S26" i="2" s="1"/>
  <c r="I27" i="2"/>
  <c r="R27" i="2" s="1"/>
  <c r="J27" i="2"/>
  <c r="S27" i="2" s="1"/>
  <c r="H27" i="2"/>
  <c r="H26" i="2"/>
  <c r="H25" i="2"/>
  <c r="H24" i="2"/>
  <c r="I20" i="2"/>
  <c r="R20" i="2" s="1"/>
  <c r="J20" i="2"/>
  <c r="S20" i="2" s="1"/>
  <c r="I21" i="2"/>
  <c r="R21" i="2" s="1"/>
  <c r="J21" i="2"/>
  <c r="S21" i="2" s="1"/>
  <c r="H21" i="2"/>
  <c r="H20" i="2"/>
  <c r="I12" i="2"/>
  <c r="J12" i="2"/>
  <c r="I13" i="2"/>
  <c r="J13" i="2"/>
  <c r="I14" i="2"/>
  <c r="R14" i="2" s="1"/>
  <c r="T14" i="2" s="1"/>
  <c r="J14" i="2"/>
  <c r="S14" i="2" s="1"/>
  <c r="I15" i="2"/>
  <c r="R15" i="2" s="1"/>
  <c r="T15" i="2" s="1"/>
  <c r="J15" i="2"/>
  <c r="S15" i="2" s="1"/>
  <c r="H15" i="2"/>
  <c r="H14" i="2"/>
  <c r="H13" i="2"/>
  <c r="H12" i="2"/>
  <c r="I8" i="2"/>
  <c r="R8" i="2" s="1"/>
  <c r="J8" i="2"/>
  <c r="S8" i="2" s="1"/>
  <c r="I9" i="2"/>
  <c r="J9" i="2"/>
  <c r="S9" i="2" s="1"/>
  <c r="H9" i="2"/>
  <c r="H8" i="2"/>
  <c r="H43" i="2"/>
  <c r="I43" i="2"/>
  <c r="J43" i="2"/>
  <c r="I42" i="2"/>
  <c r="J42" i="2"/>
  <c r="H42" i="2"/>
  <c r="I41" i="2"/>
  <c r="J41" i="2"/>
  <c r="S41" i="2" s="1"/>
  <c r="H37" i="2"/>
  <c r="H39" i="2" s="1"/>
  <c r="I37" i="2"/>
  <c r="I39" i="2" s="1"/>
  <c r="J37" i="2"/>
  <c r="J39" i="2" s="1"/>
  <c r="H35" i="2"/>
  <c r="I35" i="2"/>
  <c r="J35" i="2"/>
  <c r="S7" i="2"/>
  <c r="S18" i="2"/>
  <c r="S19" i="2"/>
  <c r="R7" i="2"/>
  <c r="R6" i="2"/>
  <c r="I37" i="1"/>
  <c r="Q37" i="1" s="1"/>
  <c r="H30" i="1"/>
  <c r="H32" i="1" s="1"/>
  <c r="L43" i="2"/>
  <c r="M43" i="2"/>
  <c r="M42" i="2"/>
  <c r="L42" i="2"/>
  <c r="L39" i="2"/>
  <c r="M39" i="2"/>
  <c r="M38" i="2"/>
  <c r="L38" i="2"/>
  <c r="L35" i="2"/>
  <c r="M35" i="2"/>
  <c r="M34" i="2"/>
  <c r="L34" i="2"/>
  <c r="L29" i="2"/>
  <c r="M29" i="2"/>
  <c r="R29" i="2" s="1"/>
  <c r="M28" i="2"/>
  <c r="S28" i="2" s="1"/>
  <c r="L28" i="2"/>
  <c r="L23" i="2"/>
  <c r="M23" i="2"/>
  <c r="S23" i="2" s="1"/>
  <c r="M22" i="2"/>
  <c r="R22" i="2" s="1"/>
  <c r="L22" i="2"/>
  <c r="L17" i="2"/>
  <c r="M17" i="2"/>
  <c r="R17" i="2" s="1"/>
  <c r="M16" i="2"/>
  <c r="R16" i="2" s="1"/>
  <c r="L16" i="2"/>
  <c r="M13" i="2"/>
  <c r="L13" i="2"/>
  <c r="M12" i="2"/>
  <c r="L12" i="2"/>
  <c r="M10" i="2"/>
  <c r="M11" i="2"/>
  <c r="R11" i="2" s="1"/>
  <c r="T11" i="2" s="1"/>
  <c r="L11" i="2"/>
  <c r="L10" i="2"/>
  <c r="R9" i="2"/>
  <c r="R18" i="2"/>
  <c r="R19" i="2"/>
  <c r="R36" i="2"/>
  <c r="I42" i="1"/>
  <c r="Q42" i="1" s="1"/>
  <c r="H42" i="1"/>
  <c r="I41" i="1"/>
  <c r="Q41" i="1" s="1"/>
  <c r="H41" i="1"/>
  <c r="I40" i="1"/>
  <c r="Q40" i="1" s="1"/>
  <c r="H40" i="1"/>
  <c r="I39" i="1"/>
  <c r="Q39" i="1" s="1"/>
  <c r="H39" i="1"/>
  <c r="I38" i="1"/>
  <c r="Q38" i="1" s="1"/>
  <c r="H38" i="1"/>
  <c r="H37" i="1"/>
  <c r="L36" i="1"/>
  <c r="K36" i="1"/>
  <c r="I36" i="1"/>
  <c r="H36" i="1"/>
  <c r="L35" i="1"/>
  <c r="K35" i="1"/>
  <c r="I35" i="1"/>
  <c r="H35" i="1"/>
  <c r="L34" i="1"/>
  <c r="K34" i="1"/>
  <c r="L33" i="1"/>
  <c r="K33" i="1"/>
  <c r="L30" i="1"/>
  <c r="K30" i="1"/>
  <c r="I30" i="1"/>
  <c r="I32" i="1" s="1"/>
  <c r="Q32" i="1" s="1"/>
  <c r="L29" i="1"/>
  <c r="K29" i="1"/>
  <c r="I29" i="1"/>
  <c r="I33" i="1" s="1"/>
  <c r="H29" i="1"/>
  <c r="H31" i="1" s="1"/>
  <c r="I28" i="1"/>
  <c r="Q28" i="1" s="1"/>
  <c r="H28" i="1"/>
  <c r="I27" i="1"/>
  <c r="Q27" i="1" s="1"/>
  <c r="H27" i="1"/>
  <c r="L26" i="1"/>
  <c r="Q26" i="1" s="1"/>
  <c r="K26" i="1"/>
  <c r="L25" i="1"/>
  <c r="Q25" i="1" s="1"/>
  <c r="K25" i="1"/>
  <c r="L24" i="1"/>
  <c r="K24" i="1"/>
  <c r="I24" i="1"/>
  <c r="H24" i="1"/>
  <c r="L23" i="1"/>
  <c r="K23" i="1"/>
  <c r="I23" i="1"/>
  <c r="H23" i="1"/>
  <c r="I22" i="1"/>
  <c r="Q22" i="1" s="1"/>
  <c r="H22" i="1"/>
  <c r="I21" i="1"/>
  <c r="Q21" i="1" s="1"/>
  <c r="H21" i="1"/>
  <c r="I20" i="1"/>
  <c r="Q20" i="1" s="1"/>
  <c r="H20" i="1"/>
  <c r="I19" i="1"/>
  <c r="Q19" i="1" s="1"/>
  <c r="H19" i="1"/>
  <c r="Q18" i="1"/>
  <c r="L16" i="1"/>
  <c r="K16" i="1"/>
  <c r="L15" i="1"/>
  <c r="K15" i="1"/>
  <c r="I14" i="1"/>
  <c r="Q14" i="1" s="1"/>
  <c r="H14" i="1"/>
  <c r="H16" i="1" s="1"/>
  <c r="I13" i="1"/>
  <c r="I15" i="1" s="1"/>
  <c r="H13" i="1"/>
  <c r="H15" i="1" s="1"/>
  <c r="Q12" i="1"/>
  <c r="Q11" i="1"/>
  <c r="I10" i="1"/>
  <c r="Q10" i="1" s="1"/>
  <c r="H10" i="1"/>
  <c r="I9" i="1"/>
  <c r="Q9" i="1" s="1"/>
  <c r="H9" i="1"/>
  <c r="L8" i="1"/>
  <c r="Q8" i="1" s="1"/>
  <c r="K8" i="1"/>
  <c r="L7" i="1"/>
  <c r="Q7" i="1" s="1"/>
  <c r="K7" i="1"/>
  <c r="Q6" i="1"/>
  <c r="Q5" i="1"/>
  <c r="U35" i="12" l="1"/>
  <c r="T35" i="12"/>
  <c r="E34" i="12"/>
  <c r="E8" i="14"/>
  <c r="E6" i="14"/>
  <c r="U7" i="13"/>
  <c r="E6" i="13"/>
  <c r="U6" i="13"/>
  <c r="S37" i="14"/>
  <c r="R14" i="14"/>
  <c r="R50" i="13"/>
  <c r="S32" i="13"/>
  <c r="S47" i="14"/>
  <c r="R47" i="14"/>
  <c r="R30" i="12"/>
  <c r="R37" i="14"/>
  <c r="S38" i="14"/>
  <c r="S39" i="9"/>
  <c r="R15" i="14"/>
  <c r="R38" i="14"/>
  <c r="R10" i="14"/>
  <c r="R43" i="14"/>
  <c r="R33" i="14"/>
  <c r="S16" i="13"/>
  <c r="R9" i="12"/>
  <c r="R33" i="12"/>
  <c r="R15" i="12"/>
  <c r="S33" i="12"/>
  <c r="R14" i="12"/>
  <c r="Q8" i="11"/>
  <c r="R18" i="9"/>
  <c r="S36" i="10"/>
  <c r="R46" i="2"/>
  <c r="S46" i="2"/>
  <c r="J19" i="10"/>
  <c r="S19" i="10" s="1"/>
  <c r="R23" i="14"/>
  <c r="R12" i="2"/>
  <c r="T12" i="2" s="1"/>
  <c r="R38" i="9"/>
  <c r="Q38" i="11"/>
  <c r="Q24" i="1"/>
  <c r="Q35" i="1"/>
  <c r="R28" i="9"/>
  <c r="I41" i="11"/>
  <c r="Q41" i="11" s="1"/>
  <c r="R18" i="13"/>
  <c r="I49" i="2"/>
  <c r="R49" i="2" s="1"/>
  <c r="R43" i="2"/>
  <c r="J42" i="10"/>
  <c r="S42" i="10" s="1"/>
  <c r="R28" i="14"/>
  <c r="S9" i="12"/>
  <c r="R44" i="14"/>
  <c r="S39" i="2"/>
  <c r="S31" i="12"/>
  <c r="R28" i="2"/>
  <c r="R23" i="2"/>
  <c r="R38" i="2"/>
  <c r="S36" i="2"/>
  <c r="R19" i="9"/>
  <c r="S34" i="9"/>
  <c r="S23" i="10"/>
  <c r="R35" i="9"/>
  <c r="R32" i="9"/>
  <c r="R13" i="13"/>
  <c r="R48" i="13"/>
  <c r="R26" i="12"/>
  <c r="S47" i="2"/>
  <c r="Q15" i="1"/>
  <c r="R45" i="13"/>
  <c r="R42" i="2"/>
  <c r="Q36" i="1"/>
  <c r="R13" i="2"/>
  <c r="T13" i="2" s="1"/>
  <c r="R32" i="12"/>
  <c r="R39" i="9"/>
  <c r="S37" i="10"/>
  <c r="R38" i="12"/>
  <c r="R8" i="9"/>
  <c r="S19" i="13"/>
  <c r="R11" i="14"/>
  <c r="J36" i="12"/>
  <c r="S36" i="12" s="1"/>
  <c r="S44" i="14"/>
  <c r="S33" i="14"/>
  <c r="R34" i="2"/>
  <c r="J50" i="13"/>
  <c r="S50" i="13" s="1"/>
  <c r="R27" i="14"/>
  <c r="R9" i="9"/>
  <c r="R8" i="13"/>
  <c r="R27" i="12"/>
  <c r="S27" i="14"/>
  <c r="R37" i="2"/>
  <c r="J37" i="12"/>
  <c r="S37" i="12" s="1"/>
  <c r="S34" i="14"/>
  <c r="J42" i="14"/>
  <c r="S42" i="14" s="1"/>
  <c r="S38" i="9"/>
  <c r="S8" i="12"/>
  <c r="R40" i="14"/>
  <c r="S37" i="2"/>
  <c r="R8" i="12"/>
  <c r="S17" i="13"/>
  <c r="R27" i="13"/>
  <c r="S9" i="13"/>
  <c r="R44" i="13"/>
  <c r="S38" i="13"/>
  <c r="R16" i="13"/>
  <c r="R12" i="13"/>
  <c r="S10" i="2"/>
  <c r="R34" i="9"/>
  <c r="J38" i="10"/>
  <c r="S38" i="10" s="1"/>
  <c r="I46" i="13"/>
  <c r="R46" i="13" s="1"/>
  <c r="S42" i="2"/>
  <c r="I42" i="10"/>
  <c r="S35" i="14"/>
  <c r="S34" i="2"/>
  <c r="S13" i="2"/>
  <c r="R45" i="14"/>
  <c r="S22" i="2"/>
  <c r="S35" i="2"/>
  <c r="S43" i="2"/>
  <c r="S22" i="10"/>
  <c r="J43" i="14"/>
  <c r="S43" i="14" s="1"/>
  <c r="S38" i="2"/>
  <c r="S33" i="9"/>
  <c r="Q29" i="1"/>
  <c r="S17" i="2"/>
  <c r="S39" i="14"/>
  <c r="S16" i="2"/>
  <c r="R39" i="13"/>
  <c r="J46" i="14"/>
  <c r="S46" i="14" s="1"/>
  <c r="S35" i="9"/>
  <c r="S45" i="13"/>
  <c r="S31" i="14"/>
  <c r="S12" i="2"/>
  <c r="S33" i="10"/>
  <c r="Q23" i="1"/>
  <c r="S29" i="2"/>
  <c r="S11" i="2"/>
  <c r="Q36" i="11"/>
  <c r="Q31" i="11"/>
  <c r="Q15" i="11"/>
  <c r="Q30" i="11"/>
  <c r="Q40" i="11"/>
  <c r="Q37" i="11"/>
  <c r="Q35" i="11"/>
  <c r="S39" i="10"/>
  <c r="I47" i="13"/>
  <c r="R47" i="13" s="1"/>
  <c r="J40" i="13"/>
  <c r="S40" i="13" s="1"/>
  <c r="J51" i="13"/>
  <c r="S51" i="13" s="1"/>
  <c r="R38" i="13"/>
  <c r="S39" i="13"/>
  <c r="I51" i="13"/>
  <c r="R51" i="13" s="1"/>
  <c r="J46" i="13"/>
  <c r="S46" i="13" s="1"/>
  <c r="H35" i="12"/>
  <c r="R39" i="12"/>
  <c r="I36" i="12"/>
  <c r="R36" i="12" s="1"/>
  <c r="H34" i="12"/>
  <c r="I37" i="12"/>
  <c r="R37" i="12" s="1"/>
  <c r="R18" i="12"/>
  <c r="J40" i="12"/>
  <c r="S40" i="12" s="1"/>
  <c r="J34" i="12"/>
  <c r="S34" i="12" s="1"/>
  <c r="R31" i="12"/>
  <c r="S39" i="12"/>
  <c r="I41" i="12"/>
  <c r="I19" i="10"/>
  <c r="S15" i="10"/>
  <c r="J43" i="10"/>
  <c r="J18" i="10"/>
  <c r="S18" i="10" s="1"/>
  <c r="I18" i="10"/>
  <c r="S45" i="14"/>
  <c r="R39" i="14"/>
  <c r="R31" i="14"/>
  <c r="R29" i="14"/>
  <c r="S23" i="14"/>
  <c r="R33" i="13"/>
  <c r="R17" i="13"/>
  <c r="S30" i="12"/>
  <c r="R19" i="12"/>
  <c r="S15" i="12"/>
  <c r="S14" i="12"/>
  <c r="Q9" i="11"/>
  <c r="R33" i="9"/>
  <c r="S32" i="9"/>
  <c r="R29" i="9"/>
  <c r="R39" i="2"/>
  <c r="R35" i="2"/>
  <c r="I31" i="1"/>
  <c r="Q31" i="1" s="1"/>
  <c r="Q33" i="1"/>
  <c r="H33" i="1"/>
  <c r="Q30" i="1"/>
  <c r="H34" i="1"/>
  <c r="Q13" i="1"/>
  <c r="I34" i="1"/>
  <c r="Q34" i="1" s="1"/>
  <c r="I16" i="1"/>
  <c r="Q16" i="1" s="1"/>
</calcChain>
</file>

<file path=xl/sharedStrings.xml><?xml version="1.0" encoding="utf-8"?>
<sst xmlns="http://schemas.openxmlformats.org/spreadsheetml/2006/main" count="1113" uniqueCount="124">
  <si>
    <t>機種早見表</t>
    <phoneticPr fontId="3"/>
  </si>
  <si>
    <t>TE-10℃
TD13℃</t>
    <phoneticPr fontId="3"/>
  </si>
  <si>
    <r>
      <rPr>
        <sz val="12"/>
        <color rgb="FF231F20"/>
        <rFont val="ＭＳ Ｐゴシック"/>
        <family val="3"/>
        <charset val="128"/>
      </rPr>
      <t>入庫          ％</t>
    </r>
  </si>
  <si>
    <r>
      <rPr>
        <sz val="8"/>
        <color rgb="FF231F20"/>
        <rFont val="ＭＳ Ｐゴシック"/>
        <family val="3"/>
        <charset val="128"/>
      </rPr>
      <t>TD  8～17K（目標値）</t>
    </r>
  </si>
  <si>
    <r>
      <rPr>
        <sz val="8"/>
        <color rgb="FF231F20"/>
        <rFont val="ＭＳ Ｐゴシック"/>
        <family val="3"/>
        <charset val="128"/>
      </rPr>
      <t>コントローラ</t>
    </r>
  </si>
  <si>
    <r>
      <rPr>
        <sz val="8"/>
        <color rgb="FF231F20"/>
        <rFont val="ＭＳ Ｐゴシック"/>
        <family val="3"/>
        <charset val="128"/>
      </rPr>
      <t>ユニットクーラ</t>
    </r>
  </si>
  <si>
    <t>一体空冷  コンデンシングユニット</t>
    <phoneticPr fontId="3"/>
  </si>
  <si>
    <t>システム能力 kW</t>
    <phoneticPr fontId="3"/>
  </si>
  <si>
    <t>合計消費電力</t>
    <phoneticPr fontId="3"/>
  </si>
  <si>
    <r>
      <rPr>
        <sz val="8"/>
        <color rgb="FF231F20"/>
        <rFont val="ＭＳ Ｐゴシック"/>
        <family val="3"/>
        <charset val="128"/>
      </rPr>
      <t>Qシステム</t>
    </r>
  </si>
  <si>
    <t>能力</t>
    <phoneticPr fontId="3"/>
  </si>
  <si>
    <t>消費電力</t>
    <phoneticPr fontId="3"/>
  </si>
  <si>
    <r>
      <rPr>
        <sz val="7"/>
        <color rgb="FF231F20"/>
        <rFont val="ＭＳ Ｐゴシック"/>
        <family val="3"/>
        <charset val="128"/>
      </rPr>
      <t>R463A-J</t>
    </r>
  </si>
  <si>
    <r>
      <rPr>
        <sz val="7"/>
        <color rgb="FF231F20"/>
        <rFont val="ＭＳ Ｐゴシック"/>
        <family val="3"/>
        <charset val="128"/>
      </rPr>
      <t>R410A</t>
    </r>
  </si>
  <si>
    <t>RBH-P35NRC-Q
×1個</t>
    <phoneticPr fontId="3"/>
  </si>
  <si>
    <r>
      <rPr>
        <sz val="7"/>
        <color rgb="FF939598"/>
        <rFont val="ＭＳ Ｐゴシック"/>
        <family val="3"/>
        <charset val="128"/>
      </rPr>
      <t>セ  ッ  ト  形</t>
    </r>
  </si>
  <si>
    <r>
      <rPr>
        <sz val="7"/>
        <color rgb="FF939598"/>
        <rFont val="ＭＳ Ｐゴシック"/>
        <family val="3"/>
        <charset val="128"/>
      </rPr>
      <t>Ａ Ｆ Ｓ Ｖ 形</t>
    </r>
  </si>
  <si>
    <r>
      <rPr>
        <sz val="7"/>
        <color rgb="FF939598"/>
        <rFont val="ＭＳ Ｐゴシック"/>
        <family val="3"/>
        <charset val="128"/>
      </rPr>
      <t>一   体   形</t>
    </r>
  </si>
  <si>
    <r>
      <rPr>
        <sz val="10"/>
        <color rgb="FF939598"/>
        <rFont val="ＭＳ Ｐゴシック"/>
        <family val="3"/>
        <charset val="128"/>
      </rPr>
      <t>MITSUBISHI ELECTRIC - COOL MULTI - CATALOGUE</t>
    </r>
  </si>
  <si>
    <t>インバータクールマルチ</t>
    <phoneticPr fontId="2"/>
  </si>
  <si>
    <t>機種早見表</t>
    <phoneticPr fontId="2"/>
  </si>
  <si>
    <r>
      <rPr>
        <sz val="8"/>
        <color rgb="FF231F20"/>
        <rFont val="ＭＳ Ｐゴシック"/>
        <family val="3"/>
        <charset val="128"/>
      </rPr>
      <t>TD    8～17K（目標値）</t>
    </r>
  </si>
  <si>
    <r>
      <rPr>
        <sz val="8"/>
        <color rgb="FF231F20"/>
        <rFont val="ＭＳ Ｐゴシック"/>
        <family val="3"/>
        <charset val="128"/>
      </rPr>
      <t xml:space="preserve">システム能力   </t>
    </r>
    <r>
      <rPr>
        <sz val="7"/>
        <color rgb="FF231F20"/>
        <rFont val="ＭＳ Ｐゴシック"/>
        <family val="3"/>
        <charset val="128"/>
      </rPr>
      <t>kW</t>
    </r>
    <phoneticPr fontId="3"/>
  </si>
  <si>
    <r>
      <rPr>
        <sz val="8"/>
        <color rgb="FF231F20"/>
        <rFont val="ＭＳ Ｐゴシック"/>
        <family val="3"/>
        <charset val="128"/>
      </rPr>
      <t xml:space="preserve">TD
（計算値）
</t>
    </r>
    <r>
      <rPr>
        <sz val="7"/>
        <color rgb="FF231F20"/>
        <rFont val="ＭＳ Ｐゴシック"/>
        <family val="3"/>
        <charset val="128"/>
      </rPr>
      <t>K</t>
    </r>
  </si>
  <si>
    <t>入庫          ％</t>
    <phoneticPr fontId="2"/>
  </si>
  <si>
    <t>TE-15℃
TD13℃</t>
    <phoneticPr fontId="3"/>
  </si>
  <si>
    <t>合計消費電力
➀+➁</t>
    <phoneticPr fontId="3"/>
  </si>
  <si>
    <t>➁消費電力</t>
    <phoneticPr fontId="3"/>
  </si>
  <si>
    <t>➀消費電力
(運転・霜取も同じ数値)</t>
    <rPh sb="7" eb="9">
      <t>ウンテン</t>
    </rPh>
    <rPh sb="10" eb="11">
      <t>シモ</t>
    </rPh>
    <rPh sb="11" eb="12">
      <t>トリ</t>
    </rPh>
    <rPh sb="13" eb="14">
      <t>オナ</t>
    </rPh>
    <rPh sb="15" eb="17">
      <t>スウチ</t>
    </rPh>
    <phoneticPr fontId="3"/>
  </si>
  <si>
    <t>➀運転</t>
    <rPh sb="1" eb="3">
      <t>ウンテン</t>
    </rPh>
    <phoneticPr fontId="2"/>
  </si>
  <si>
    <t>➀＋➁運転</t>
    <rPh sb="3" eb="5">
      <t>ウンテン</t>
    </rPh>
    <phoneticPr fontId="2"/>
  </si>
  <si>
    <t>➂霜取</t>
    <rPh sb="1" eb="2">
      <t>シモ</t>
    </rPh>
    <rPh sb="2" eb="3">
      <t>トリ</t>
    </rPh>
    <phoneticPr fontId="2"/>
  </si>
  <si>
    <r>
      <rPr>
        <sz val="10"/>
        <color rgb="FF231F20"/>
        <rFont val="ＭＳ Ｐゴシック"/>
        <family val="3"/>
        <charset val="128"/>
      </rPr>
      <t>UCL-D4VHA</t>
    </r>
  </si>
  <si>
    <r>
      <rPr>
        <sz val="10"/>
        <color rgb="FF231F20"/>
        <rFont val="ＭＳ Ｐゴシック"/>
        <family val="3"/>
        <charset val="128"/>
      </rPr>
      <t>ECOV-D15WA1</t>
    </r>
  </si>
  <si>
    <r>
      <rPr>
        <sz val="10"/>
        <color rgb="FF231F20"/>
        <rFont val="ＭＳ Ｐゴシック"/>
        <family val="3"/>
        <charset val="128"/>
      </rPr>
      <t>RBS-P20HRC-Q
×1個</t>
    </r>
  </si>
  <si>
    <r>
      <rPr>
        <sz val="10"/>
        <color rgb="FF231F20"/>
        <rFont val="ＭＳ Ｐゴシック"/>
        <family val="3"/>
        <charset val="128"/>
      </rPr>
      <t>〃</t>
    </r>
  </si>
  <si>
    <r>
      <rPr>
        <sz val="10"/>
        <color rgb="FF231F20"/>
        <rFont val="ＭＳ Ｐゴシック"/>
        <family val="3"/>
        <charset val="128"/>
      </rPr>
      <t>ECOV-D22WA1</t>
    </r>
  </si>
  <si>
    <r>
      <rPr>
        <sz val="10"/>
        <color rgb="FF231F20"/>
        <rFont val="ＭＳ Ｐゴシック"/>
        <family val="3"/>
        <charset val="128"/>
      </rPr>
      <t>UCL-D5VHA</t>
    </r>
  </si>
  <si>
    <r>
      <rPr>
        <sz val="10"/>
        <color rgb="FF231F20"/>
        <rFont val="ＭＳ Ｐゴシック"/>
        <family val="3"/>
        <charset val="128"/>
      </rPr>
      <t>ECOV-D30WA1</t>
    </r>
  </si>
  <si>
    <r>
      <rPr>
        <sz val="10"/>
        <color rgb="FF231F20"/>
        <rFont val="ＭＳ Ｐゴシック"/>
        <family val="3"/>
        <charset val="128"/>
      </rPr>
      <t>UCL-D6VHA</t>
    </r>
  </si>
  <si>
    <r>
      <rPr>
        <sz val="10"/>
        <color rgb="FF231F20"/>
        <rFont val="ＭＳ Ｐゴシック"/>
        <family val="3"/>
        <charset val="128"/>
      </rPr>
      <t>UCL-D8VHA</t>
    </r>
  </si>
  <si>
    <r>
      <rPr>
        <sz val="10"/>
        <color rgb="FF231F20"/>
        <rFont val="ＭＳ Ｐゴシック"/>
        <family val="3"/>
        <charset val="128"/>
      </rPr>
      <t>ECOV-D37WA1</t>
    </r>
  </si>
  <si>
    <r>
      <rPr>
        <sz val="10"/>
        <color rgb="FF231F20"/>
        <rFont val="ＭＳ Ｐゴシック"/>
        <family val="3"/>
        <charset val="128"/>
      </rPr>
      <t>ECOV-D45WA1</t>
    </r>
  </si>
  <si>
    <r>
      <rPr>
        <sz val="10"/>
        <color rgb="FF231F20"/>
        <rFont val="ＭＳ Ｐゴシック"/>
        <family val="3"/>
        <charset val="128"/>
      </rPr>
      <t>UCL-D10VHA</t>
    </r>
  </si>
  <si>
    <r>
      <rPr>
        <sz val="10"/>
        <color rgb="FF231F20"/>
        <rFont val="ＭＳ Ｐゴシック"/>
        <family val="3"/>
        <charset val="128"/>
      </rPr>
      <t>ECOV-D55WA1</t>
    </r>
  </si>
  <si>
    <r>
      <rPr>
        <sz val="10"/>
        <color rgb="FF231F20"/>
        <rFont val="ＭＳ Ｐゴシック"/>
        <family val="3"/>
        <charset val="128"/>
      </rPr>
      <t>ECOV-D75MA1</t>
    </r>
  </si>
  <si>
    <r>
      <rPr>
        <sz val="10"/>
        <color rgb="FF231F20"/>
        <rFont val="ＭＳ Ｐゴシック"/>
        <family val="3"/>
        <charset val="128"/>
      </rPr>
      <t>UCL-D15VHA</t>
    </r>
  </si>
  <si>
    <r>
      <rPr>
        <sz val="10"/>
        <color rgb="FF231F20"/>
        <rFont val="ＭＳ Ｐゴシック"/>
        <family val="3"/>
        <charset val="128"/>
      </rPr>
      <t>ECOV-D98MA1</t>
    </r>
  </si>
  <si>
    <r>
      <rPr>
        <sz val="10"/>
        <color rgb="FF231F20"/>
        <rFont val="ＭＳ Ｐゴシック"/>
        <family val="3"/>
        <charset val="128"/>
      </rPr>
      <t>ECOV-D110MA1</t>
    </r>
  </si>
  <si>
    <r>
      <rPr>
        <sz val="10"/>
        <color rgb="FF231F20"/>
        <rFont val="ＭＳ Ｐゴシック"/>
        <family val="3"/>
        <charset val="128"/>
      </rPr>
      <t>UCL-D10VHA、UCL-D15VHA</t>
    </r>
  </si>
  <si>
    <r>
      <rPr>
        <sz val="10"/>
        <color rgb="FF231F20"/>
        <rFont val="ＭＳ Ｐゴシック"/>
        <family val="3"/>
        <charset val="128"/>
      </rPr>
      <t>RBS-P202HRC-Q
×1個</t>
    </r>
  </si>
  <si>
    <r>
      <rPr>
        <sz val="10"/>
        <color rgb="FF231F20"/>
        <rFont val="ＭＳ Ｐゴシック"/>
        <family val="3"/>
        <charset val="128"/>
      </rPr>
      <t>UCL-D10VHA×2</t>
    </r>
  </si>
  <si>
    <r>
      <rPr>
        <sz val="10"/>
        <color rgb="FF231F20"/>
        <rFont val="ＭＳ Ｐゴシック"/>
        <family val="3"/>
        <charset val="128"/>
      </rPr>
      <t>ECOV-D150MA1</t>
    </r>
  </si>
  <si>
    <r>
      <rPr>
        <sz val="10"/>
        <color rgb="FF231F20"/>
        <rFont val="ＭＳ Ｐゴシック"/>
        <family val="3"/>
        <charset val="128"/>
      </rPr>
      <t>ECOV-D185MA1</t>
    </r>
  </si>
  <si>
    <r>
      <rPr>
        <sz val="10"/>
        <color rgb="FF231F20"/>
        <rFont val="ＭＳ Ｐゴシック"/>
        <family val="3"/>
        <charset val="128"/>
      </rPr>
      <t>UCL-D15VHA×2</t>
    </r>
  </si>
  <si>
    <r>
      <rPr>
        <sz val="10"/>
        <color rgb="FF231F20"/>
        <rFont val="ＭＳ Ｐゴシック"/>
        <family val="3"/>
        <charset val="128"/>
      </rPr>
      <t>UCL-D15VHA×3</t>
    </r>
  </si>
  <si>
    <r>
      <rPr>
        <sz val="10"/>
        <color rgb="FF231F20"/>
        <rFont val="ＭＳ Ｐゴシック"/>
        <family val="3"/>
        <charset val="128"/>
      </rPr>
      <t>ECOV-D225MA1</t>
    </r>
  </si>
  <si>
    <r>
      <rPr>
        <sz val="10"/>
        <color rgb="FF231F20"/>
        <rFont val="ＭＳ Ｐゴシック"/>
        <family val="3"/>
        <charset val="128"/>
      </rPr>
      <t>RBS-P252HRC-Q
×1個</t>
    </r>
  </si>
  <si>
    <r>
      <rPr>
        <sz val="10"/>
        <color rgb="FF231F20"/>
        <rFont val="ＭＳ Ｐゴシック"/>
        <family val="3"/>
        <charset val="128"/>
      </rPr>
      <t>UCL-D10VHA×2、UCL-D15VHA</t>
    </r>
  </si>
  <si>
    <r>
      <rPr>
        <sz val="10"/>
        <color rgb="FF231F20"/>
        <rFont val="ＭＳ Ｐゴシック"/>
        <family val="3"/>
        <charset val="128"/>
      </rPr>
      <t>ECOV-D270MA1</t>
    </r>
  </si>
  <si>
    <r>
      <rPr>
        <sz val="10"/>
        <color rgb="FF231F20"/>
        <rFont val="ＭＳ Ｐゴシック"/>
        <family val="3"/>
        <charset val="128"/>
      </rPr>
      <t>ECOV-D300MA1</t>
    </r>
  </si>
  <si>
    <r>
      <rPr>
        <sz val="10"/>
        <color rgb="FF231F20"/>
        <rFont val="ＭＳ Ｐゴシック"/>
        <family val="3"/>
        <charset val="128"/>
      </rPr>
      <t>UCH-D4VNA</t>
    </r>
  </si>
  <si>
    <r>
      <rPr>
        <sz val="10"/>
        <color rgb="FF231F20"/>
        <rFont val="ＭＳ Ｐゴシック"/>
        <family val="3"/>
        <charset val="128"/>
      </rPr>
      <t>UCH-D6VNA</t>
    </r>
  </si>
  <si>
    <r>
      <rPr>
        <sz val="10"/>
        <color rgb="FF231F20"/>
        <rFont val="ＭＳ Ｐゴシック"/>
        <family val="3"/>
        <charset val="128"/>
      </rPr>
      <t>UCH-D8VNA</t>
    </r>
  </si>
  <si>
    <r>
      <rPr>
        <sz val="10"/>
        <color rgb="FF231F20"/>
        <rFont val="ＭＳ Ｐゴシック"/>
        <family val="3"/>
        <charset val="128"/>
      </rPr>
      <t>UCH-D10VNA</t>
    </r>
  </si>
  <si>
    <r>
      <rPr>
        <sz val="10"/>
        <color rgb="FF231F20"/>
        <rFont val="ＭＳ Ｐゴシック"/>
        <family val="3"/>
        <charset val="128"/>
      </rPr>
      <t>ECOV-D67WA1</t>
    </r>
  </si>
  <si>
    <r>
      <rPr>
        <sz val="10"/>
        <color rgb="FF231F20"/>
        <rFont val="ＭＳ Ｐゴシック"/>
        <family val="3"/>
        <charset val="128"/>
      </rPr>
      <t>UCH-D15VNA</t>
    </r>
  </si>
  <si>
    <r>
      <rPr>
        <sz val="10"/>
        <color rgb="FF231F20"/>
        <rFont val="ＭＳ Ｐゴシック"/>
        <family val="3"/>
        <charset val="128"/>
      </rPr>
      <t>UCH-D10VNA×2</t>
    </r>
  </si>
  <si>
    <r>
      <rPr>
        <sz val="10"/>
        <color rgb="FF231F20"/>
        <rFont val="ＭＳ Ｐゴシック"/>
        <family val="3"/>
        <charset val="128"/>
      </rPr>
      <t>UCH-D15VNA×2</t>
    </r>
  </si>
  <si>
    <r>
      <rPr>
        <sz val="10"/>
        <color rgb="FF231F20"/>
        <rFont val="ＭＳ Ｐゴシック"/>
        <family val="3"/>
        <charset val="128"/>
      </rPr>
      <t>UCH-D10VNA、UCH-D15VNA</t>
    </r>
  </si>
  <si>
    <r>
      <rPr>
        <sz val="10"/>
        <color rgb="FF231F20"/>
        <rFont val="ＭＳ Ｐゴシック"/>
        <family val="3"/>
        <charset val="128"/>
      </rPr>
      <t>UCH-D10VNA×2、UCH-D15VNA</t>
    </r>
  </si>
  <si>
    <t>RBH-P45NRC-Q
×1個</t>
    <phoneticPr fontId="2"/>
  </si>
  <si>
    <r>
      <rPr>
        <sz val="10"/>
        <color rgb="FF231F20"/>
        <rFont val="ＭＳ Ｐゴシック"/>
        <family val="3"/>
        <charset val="128"/>
      </rPr>
      <t>UCR-D3VHA</t>
    </r>
  </si>
  <si>
    <r>
      <rPr>
        <sz val="10"/>
        <color rgb="FF231F20"/>
        <rFont val="ＭＳ Ｐゴシック"/>
        <family val="3"/>
        <charset val="128"/>
      </rPr>
      <t>UCR-D5VHA</t>
    </r>
  </si>
  <si>
    <r>
      <rPr>
        <sz val="10"/>
        <color rgb="FF231F20"/>
        <rFont val="ＭＳ Ｐゴシック"/>
        <family val="3"/>
        <charset val="128"/>
      </rPr>
      <t>UCR-D6VHA</t>
    </r>
  </si>
  <si>
    <r>
      <rPr>
        <sz val="10"/>
        <color rgb="FF231F20"/>
        <rFont val="ＭＳ Ｐゴシック"/>
        <family val="3"/>
        <charset val="128"/>
      </rPr>
      <t>UCR-D8VHA</t>
    </r>
  </si>
  <si>
    <r>
      <rPr>
        <sz val="10"/>
        <color rgb="FF231F20"/>
        <rFont val="ＭＳ Ｐゴシック"/>
        <family val="3"/>
        <charset val="128"/>
      </rPr>
      <t>UCR-D10VHA</t>
    </r>
  </si>
  <si>
    <r>
      <rPr>
        <sz val="10"/>
        <color rgb="FF231F20"/>
        <rFont val="ＭＳ Ｐゴシック"/>
        <family val="3"/>
        <charset val="128"/>
      </rPr>
      <t>ECOV-D75A1</t>
    </r>
  </si>
  <si>
    <r>
      <rPr>
        <sz val="10"/>
        <color rgb="FF231F20"/>
        <rFont val="ＭＳ Ｐゴシック"/>
        <family val="3"/>
        <charset val="128"/>
      </rPr>
      <t>UCR-D15VHA</t>
    </r>
  </si>
  <si>
    <r>
      <rPr>
        <sz val="10"/>
        <color rgb="FF231F20"/>
        <rFont val="ＭＳ Ｐゴシック"/>
        <family val="3"/>
        <charset val="128"/>
      </rPr>
      <t>ECOV-D98A1</t>
    </r>
  </si>
  <si>
    <r>
      <rPr>
        <sz val="10"/>
        <color rgb="FF231F20"/>
        <rFont val="ＭＳ Ｐゴシック"/>
        <family val="3"/>
        <charset val="128"/>
      </rPr>
      <t>ECOV-D110A1</t>
    </r>
  </si>
  <si>
    <r>
      <rPr>
        <sz val="10"/>
        <color rgb="FF231F20"/>
        <rFont val="ＭＳ Ｐゴシック"/>
        <family val="3"/>
        <charset val="128"/>
      </rPr>
      <t>UCR-D20VHA</t>
    </r>
  </si>
  <si>
    <r>
      <rPr>
        <sz val="10"/>
        <color rgb="FF231F20"/>
        <rFont val="ＭＳ Ｐゴシック"/>
        <family val="3"/>
        <charset val="128"/>
      </rPr>
      <t>ECOV-D150A1</t>
    </r>
  </si>
  <si>
    <r>
      <rPr>
        <sz val="10"/>
        <color rgb="FF231F20"/>
        <rFont val="ＭＳ Ｐゴシック"/>
        <family val="3"/>
        <charset val="128"/>
      </rPr>
      <t>UCR-D10VHA、UCR-D15VHA</t>
    </r>
  </si>
  <si>
    <r>
      <rPr>
        <sz val="10"/>
        <color rgb="FF231F20"/>
        <rFont val="ＭＳ Ｐゴシック"/>
        <family val="3"/>
        <charset val="128"/>
      </rPr>
      <t>ECOV-D185A1</t>
    </r>
  </si>
  <si>
    <r>
      <rPr>
        <sz val="10"/>
        <color rgb="FF231F20"/>
        <rFont val="ＭＳ Ｐゴシック"/>
        <family val="3"/>
        <charset val="128"/>
      </rPr>
      <t>UCR-D15VHA、UCR-D20VHA</t>
    </r>
  </si>
  <si>
    <t>TD
（計算値）
K</t>
    <phoneticPr fontId="2"/>
  </si>
  <si>
    <t>TE-40
TD10℃</t>
    <phoneticPr fontId="3"/>
  </si>
  <si>
    <r>
      <rPr>
        <sz val="8"/>
        <color rgb="FF231F20"/>
        <rFont val="ＭＳ Ｐゴシック"/>
        <family val="3"/>
        <charset val="128"/>
      </rPr>
      <t>一体空冷  コンデンシング
ユニット</t>
    </r>
  </si>
  <si>
    <r>
      <rPr>
        <sz val="8"/>
        <color rgb="FF231F20"/>
        <rFont val="ＭＳ Ｐゴシック"/>
        <family val="3"/>
        <charset val="128"/>
      </rPr>
      <t>システム能力 kW</t>
    </r>
  </si>
  <si>
    <t>一体空冷  コンデンシングユニット</t>
    <phoneticPr fontId="2"/>
  </si>
  <si>
    <r>
      <rPr>
        <sz val="21"/>
        <color rgb="FF939598"/>
        <rFont val="ＭＳ Ｐゴシック"/>
        <family val="3"/>
        <charset val="128"/>
      </rPr>
      <t>機種早見表</t>
    </r>
  </si>
  <si>
    <r>
      <rPr>
        <sz val="10"/>
        <color rgb="FF231F20"/>
        <rFont val="ＭＳ Ｐゴシック"/>
        <family val="3"/>
        <charset val="128"/>
      </rPr>
      <t>UCR-D4VHA</t>
    </r>
  </si>
  <si>
    <r>
      <rPr>
        <sz val="10"/>
        <color rgb="FF231F20"/>
        <rFont val="ＭＳ Ｐゴシック"/>
        <family val="3"/>
        <charset val="128"/>
      </rPr>
      <t>UCR-D20VHA×2</t>
    </r>
  </si>
  <si>
    <r>
      <rPr>
        <sz val="10"/>
        <color rgb="FF231F20"/>
        <rFont val="ＭＳ Ｐゴシック"/>
        <family val="3"/>
        <charset val="128"/>
      </rPr>
      <t>ECOV-D270A1</t>
    </r>
  </si>
  <si>
    <r>
      <rPr>
        <sz val="10"/>
        <color rgb="FF231F20"/>
        <rFont val="ＭＳ Ｐゴシック"/>
        <family val="3"/>
        <charset val="128"/>
      </rPr>
      <t>ECOV-D300A1</t>
    </r>
  </si>
  <si>
    <t>UCR-D3VHA</t>
    <phoneticPr fontId="2"/>
  </si>
  <si>
    <r>
      <rPr>
        <sz val="8"/>
        <color rgb="FF231F20"/>
        <rFont val="ＭＳ Ｐゴシック"/>
        <family val="3"/>
        <charset val="128"/>
      </rPr>
      <t>TD
（計算値） K</t>
    </r>
  </si>
  <si>
    <r>
      <rPr>
        <sz val="6"/>
        <color rgb="FF231F20"/>
        <rFont val="ＭＳ Ｐゴシック"/>
        <family val="3"/>
        <charset val="128"/>
      </rPr>
      <t>計算条件：
外気温度：32℃       外気湿度：70%断熱材厚さ：40mm
入庫品温度：庫内温度+15K       入庫品比熱：3349.0J/kg・K
収容量：400kg/m³       収容率：60%       入庫物冷却時間：24時間 1日の入庫量が収容量の15%
電灯負荷：自動計算       作業員負荷：自動計算       換気負荷：自動計算冷媒配管長：10m       着霜補正係数：1.00
ECOV-D**WA1およびECOV-D**MA1タイプは液配管断熱有りモード</t>
    </r>
  </si>
  <si>
    <r>
      <rPr>
        <sz val="10"/>
        <color rgb="FF231F20"/>
        <rFont val="ＭＳ Ｐゴシック"/>
        <family val="3"/>
        <charset val="128"/>
      </rPr>
      <t>RBH-P35NRC-Q
×1個</t>
    </r>
  </si>
  <si>
    <r>
      <rPr>
        <sz val="10"/>
        <color rgb="FF231F20"/>
        <rFont val="ＭＳ Ｐゴシック"/>
        <family val="3"/>
        <charset val="128"/>
      </rPr>
      <t>UCH-D5VNA</t>
    </r>
  </si>
  <si>
    <r>
      <rPr>
        <sz val="10"/>
        <color rgb="FF231F20"/>
        <rFont val="ＭＳ Ｐゴシック"/>
        <family val="3"/>
        <charset val="128"/>
      </rPr>
      <t>UCR-D15VHA×2</t>
    </r>
  </si>
  <si>
    <r>
      <rPr>
        <sz val="10"/>
        <color rgb="FF231F20"/>
        <rFont val="ＭＳ Ｐゴシック"/>
        <family val="3"/>
        <charset val="128"/>
      </rPr>
      <t>ECOV-D225A1</t>
    </r>
  </si>
  <si>
    <r>
      <rPr>
        <sz val="10"/>
        <color rgb="FF231F20"/>
        <rFont val="ＭＳ Ｐゴシック"/>
        <family val="3"/>
        <charset val="128"/>
      </rPr>
      <t>UCL-D3VHA</t>
    </r>
  </si>
  <si>
    <t>TE-40℃
TD10℃</t>
    <phoneticPr fontId="3"/>
  </si>
  <si>
    <r>
      <rPr>
        <sz val="10"/>
        <color rgb="FF939598"/>
        <rFont val="ＭＳ Ｐゴシック"/>
        <family val="3"/>
        <charset val="128"/>
      </rPr>
      <t>セ  ッ  ト  形</t>
    </r>
  </si>
  <si>
    <r>
      <rPr>
        <sz val="10"/>
        <color rgb="FF939598"/>
        <rFont val="ＭＳ Ｐゴシック"/>
        <family val="3"/>
        <charset val="128"/>
      </rPr>
      <t>Ａ Ｆ Ｓ Ｖ 形</t>
    </r>
  </si>
  <si>
    <r>
      <rPr>
        <sz val="10"/>
        <color rgb="FF939598"/>
        <rFont val="ＭＳ Ｐゴシック"/>
        <family val="3"/>
        <charset val="128"/>
      </rPr>
      <t>一   体   形</t>
    </r>
  </si>
  <si>
    <t>Hz</t>
    <phoneticPr fontId="2"/>
  </si>
  <si>
    <t>kW</t>
    <phoneticPr fontId="2"/>
  </si>
  <si>
    <t>所要
冷却能力</t>
    <phoneticPr fontId="2"/>
  </si>
  <si>
    <t>電源周波数</t>
    <phoneticPr fontId="2"/>
  </si>
  <si>
    <t>TE-35℃
TD10℃</t>
    <phoneticPr fontId="3"/>
  </si>
  <si>
    <t>kw/㎡</t>
    <phoneticPr fontId="2"/>
  </si>
  <si>
    <t>坪数　／㎡数
庫内容積 ㎥</t>
    <rPh sb="5" eb="6">
      <t>スウ</t>
    </rPh>
    <phoneticPr fontId="3"/>
  </si>
  <si>
    <t>／</t>
    <phoneticPr fontId="2"/>
  </si>
  <si>
    <t>合計消費電力/床面積㎡</t>
    <rPh sb="0" eb="4">
      <t>ゴウケイショウヒ</t>
    </rPh>
    <rPh sb="4" eb="6">
      <t>デンリョク</t>
    </rPh>
    <rPh sb="7" eb="8">
      <t>ユカ</t>
    </rPh>
    <rPh sb="8" eb="10">
      <t>メンセキ</t>
    </rPh>
    <phoneticPr fontId="2"/>
  </si>
  <si>
    <t>平米
冷却能力</t>
    <rPh sb="0" eb="2">
      <t>ヘイベイ</t>
    </rPh>
    <phoneticPr fontId="2"/>
  </si>
  <si>
    <t>kcal／㎡</t>
    <phoneticPr fontId="2"/>
  </si>
  <si>
    <t>合計消費電力/床面積㎡</t>
    <rPh sb="0" eb="2">
      <t>ゴウケイ</t>
    </rPh>
    <rPh sb="2" eb="4">
      <t>ショウヒ</t>
    </rPh>
    <rPh sb="4" eb="6">
      <t>デンリョク</t>
    </rPh>
    <rPh sb="7" eb="10">
      <t>ユカメンセキ</t>
    </rPh>
    <phoneticPr fontId="2"/>
  </si>
  <si>
    <t>坪数　／㎡数
庫内容積 ㎥</t>
    <phoneticPr fontId="2"/>
  </si>
  <si>
    <t>坪数　／㎡数
庫内容積 ㎥</t>
    <phoneticPr fontId="3"/>
  </si>
  <si>
    <r>
      <rPr>
        <sz val="14"/>
        <color rgb="FF939598"/>
        <rFont val="ＭＳ Ｐゴシック"/>
        <family val="3"/>
        <charset val="128"/>
      </rPr>
      <t>インバータクールマルチ</t>
    </r>
  </si>
  <si>
    <t>➁+➂霜取</t>
    <rPh sb="3" eb="4">
      <t>シモ</t>
    </rPh>
    <rPh sb="4" eb="5">
      <t>トリ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</si>
</sst>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#,##0.0;[Red]\-#,##0.0"/>
    <numFmt numFmtId="178" formatCode="0.0"/>
  </numFmts>
  <fonts count="27" x14ac:knownFonts="1">
    <font>
      <sz val="10"/>
      <color rgb="FF000000"/>
      <name val="Times New Roman"/>
      <family val="1"/>
    </font>
    <font>
      <sz val="21"/>
      <color rgb="FF939598"/>
      <name val="ＭＳ Ｐゴシック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21"/>
      <name val="ＭＳ Ｐゴシック"/>
      <family val="3"/>
      <charset val="128"/>
    </font>
    <font>
      <sz val="10"/>
      <name val="ＭＳ Ｐゴシック"/>
      <family val="3"/>
      <charset val="128"/>
    </font>
    <font>
      <sz val="13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231F2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vertAlign val="subscript"/>
      <sz val="12"/>
      <color rgb="FF231F2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7"/>
      <name val="ＭＳ Ｐゴシック"/>
      <family val="3"/>
      <charset val="128"/>
    </font>
    <font>
      <sz val="7"/>
      <color rgb="FF231F20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rgb="FF231F20"/>
      <name val="ＭＳ Ｐゴシック"/>
      <family val="3"/>
      <charset val="128"/>
    </font>
    <font>
      <sz val="7"/>
      <color rgb="FF939598"/>
      <name val="ＭＳ Ｐゴシック"/>
      <family val="3"/>
      <charset val="128"/>
    </font>
    <font>
      <sz val="6"/>
      <color rgb="FF231F20"/>
      <name val="ＭＳ Ｐゴシック"/>
      <family val="3"/>
      <charset val="128"/>
    </font>
    <font>
      <sz val="10"/>
      <color rgb="FFFFFFFF"/>
      <name val="ＭＳ Ｐゴシック"/>
      <family val="3"/>
      <charset val="128"/>
    </font>
    <font>
      <sz val="10"/>
      <color rgb="FF939598"/>
      <name val="ＭＳ Ｐゴシック"/>
      <family val="3"/>
      <charset val="128"/>
    </font>
    <font>
      <sz val="10"/>
      <color rgb="FF231F2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000000"/>
      <name val="Times New Roman"/>
      <family val="1"/>
    </font>
    <font>
      <sz val="20"/>
      <color rgb="FF939598"/>
      <name val="ＭＳ Ｐゴシック"/>
      <family val="3"/>
      <charset val="128"/>
    </font>
    <font>
      <sz val="14"/>
      <color rgb="FF939598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DCDDD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</patternFill>
    </fill>
    <fill>
      <patternFill patternType="solid">
        <fgColor rgb="FF939598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/>
      <right style="thin">
        <color rgb="FF939598"/>
      </right>
      <top/>
      <bottom/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/>
      <bottom/>
      <diagonal/>
    </border>
    <border>
      <left/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/>
      <right/>
      <top/>
      <bottom style="thin">
        <color rgb="FF93959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231F2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231F20"/>
      </bottom>
      <diagonal/>
    </border>
    <border>
      <left style="thin">
        <color indexed="64"/>
      </left>
      <right style="thin">
        <color rgb="FF231F20"/>
      </right>
      <top style="thin">
        <color rgb="FF231F20"/>
      </top>
      <bottom/>
      <diagonal/>
    </border>
    <border>
      <left style="thin">
        <color indexed="64"/>
      </left>
      <right style="thin">
        <color rgb="FF231F20"/>
      </right>
      <top/>
      <bottom style="thin">
        <color rgb="FF231F2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231F20"/>
      </right>
      <top/>
      <bottom style="thin">
        <color indexed="64"/>
      </bottom>
      <diagonal/>
    </border>
    <border>
      <left style="thin">
        <color rgb="FF231F20"/>
      </left>
      <right/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indexed="64"/>
      </right>
      <top/>
      <bottom/>
      <diagonal/>
    </border>
    <border>
      <left style="thin">
        <color rgb="FF231F20"/>
      </left>
      <right style="thin">
        <color indexed="64"/>
      </right>
      <top/>
      <bottom style="thin">
        <color rgb="FF231F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31F20"/>
      </left>
      <right style="thin">
        <color rgb="FF231F20"/>
      </right>
      <top style="thin">
        <color indexed="64"/>
      </top>
      <bottom/>
      <diagonal/>
    </border>
    <border>
      <left/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231F20"/>
      </bottom>
      <diagonal/>
    </border>
    <border>
      <left style="thin">
        <color rgb="FF231F20"/>
      </left>
      <right style="thin">
        <color indexed="64"/>
      </right>
      <top style="thin">
        <color rgb="FF231F2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231F20"/>
      </bottom>
      <diagonal/>
    </border>
    <border>
      <left style="thin">
        <color rgb="FF231F2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231F20"/>
      </top>
      <bottom style="thin">
        <color rgb="FF231F20"/>
      </bottom>
      <diagonal/>
    </border>
    <border>
      <left style="thin">
        <color indexed="64"/>
      </left>
      <right style="thin">
        <color rgb="FF231F20"/>
      </right>
      <top/>
      <bottom/>
      <diagonal/>
    </border>
    <border>
      <left style="thin">
        <color indexed="64"/>
      </left>
      <right style="thin">
        <color rgb="FF231F20"/>
      </right>
      <top style="thin">
        <color indexed="64"/>
      </top>
      <bottom/>
      <diagonal/>
    </border>
    <border>
      <left style="thin">
        <color indexed="64"/>
      </left>
      <right style="thin">
        <color rgb="FF231F2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231F20"/>
      </top>
      <bottom style="thin">
        <color rgb="FF231F20"/>
      </bottom>
      <diagonal/>
    </border>
    <border>
      <left style="thin">
        <color indexed="64"/>
      </left>
      <right style="thin">
        <color indexed="64"/>
      </right>
      <top style="thin">
        <color rgb="FF231F20"/>
      </top>
      <bottom/>
      <diagonal/>
    </border>
    <border>
      <left style="thin">
        <color rgb="FF231F2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24" fillId="0" borderId="0" applyFont="0" applyFill="0" applyBorder="0" applyAlignment="0" applyProtection="0">
      <alignment vertical="center"/>
    </xf>
  </cellStyleXfs>
  <cellXfs count="372">
    <xf numFmtId="0" fontId="0" fillId="0" borderId="0" xfId="0"/>
    <xf numFmtId="0" fontId="9" fillId="0" borderId="0" xfId="0" applyFont="1" applyAlignment="1">
      <alignment horizontal="left" vertical="top"/>
    </xf>
    <xf numFmtId="0" fontId="14" fillId="2" borderId="4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left" vertical="top" textRotation="180" wrapText="1"/>
    </xf>
    <xf numFmtId="0" fontId="9" fillId="0" borderId="0" xfId="0" applyFont="1" applyAlignment="1">
      <alignment horizontal="left" vertical="top" wrapText="1" indent="6"/>
    </xf>
    <xf numFmtId="0" fontId="5" fillId="0" borderId="0" xfId="0" applyFont="1" applyAlignment="1">
      <alignment horizontal="left" vertical="top" wrapText="1" indent="10"/>
    </xf>
    <xf numFmtId="0" fontId="9" fillId="0" borderId="0" xfId="0" applyFont="1" applyAlignment="1">
      <alignment horizontal="left" vertical="top" wrapText="1" indent="2"/>
    </xf>
    <xf numFmtId="0" fontId="4" fillId="0" borderId="0" xfId="0" applyFont="1" applyAlignment="1">
      <alignment vertical="top" wrapText="1"/>
    </xf>
    <xf numFmtId="0" fontId="21" fillId="0" borderId="0" xfId="0" applyFont="1" applyAlignment="1">
      <alignment horizontal="left" inden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 vertical="top" indent="2"/>
    </xf>
    <xf numFmtId="0" fontId="14" fillId="2" borderId="9" xfId="0" applyFont="1" applyFill="1" applyBorder="1" applyAlignment="1">
      <alignment vertical="center" wrapText="1"/>
    </xf>
    <xf numFmtId="0" fontId="9" fillId="2" borderId="23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vertical="center" wrapText="1"/>
    </xf>
    <xf numFmtId="0" fontId="14" fillId="2" borderId="15" xfId="0" applyFont="1" applyFill="1" applyBorder="1" applyAlignment="1">
      <alignment horizontal="center" vertical="center" wrapText="1"/>
    </xf>
    <xf numFmtId="1" fontId="20" fillId="0" borderId="19" xfId="0" applyNumberFormat="1" applyFont="1" applyBorder="1" applyAlignment="1">
      <alignment horizontal="center" vertical="top" shrinkToFit="1"/>
    </xf>
    <xf numFmtId="2" fontId="20" fillId="0" borderId="2" xfId="0" applyNumberFormat="1" applyFont="1" applyBorder="1" applyAlignment="1">
      <alignment horizontal="center" vertical="center" shrinkToFit="1"/>
    </xf>
    <xf numFmtId="2" fontId="20" fillId="0" borderId="17" xfId="0" applyNumberFormat="1" applyFont="1" applyBorder="1" applyAlignment="1">
      <alignment horizontal="center" vertical="center" shrinkToFit="1"/>
    </xf>
    <xf numFmtId="1" fontId="20" fillId="3" borderId="19" xfId="0" applyNumberFormat="1" applyFont="1" applyFill="1" applyBorder="1" applyAlignment="1">
      <alignment horizontal="center" vertical="top" shrinkToFit="1"/>
    </xf>
    <xf numFmtId="2" fontId="20" fillId="3" borderId="2" xfId="0" applyNumberFormat="1" applyFont="1" applyFill="1" applyBorder="1" applyAlignment="1">
      <alignment horizontal="center" vertical="center" shrinkToFit="1"/>
    </xf>
    <xf numFmtId="2" fontId="20" fillId="3" borderId="17" xfId="0" applyNumberFormat="1" applyFont="1" applyFill="1" applyBorder="1" applyAlignment="1">
      <alignment horizontal="center" vertical="center" shrinkToFit="1"/>
    </xf>
    <xf numFmtId="2" fontId="20" fillId="0" borderId="16" xfId="0" applyNumberFormat="1" applyFont="1" applyBorder="1" applyAlignment="1">
      <alignment horizontal="center" vertical="center" shrinkToFit="1"/>
    </xf>
    <xf numFmtId="2" fontId="20" fillId="3" borderId="16" xfId="0" applyNumberFormat="1" applyFont="1" applyFill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2" fontId="20" fillId="3" borderId="0" xfId="0" applyNumberFormat="1" applyFont="1" applyFill="1" applyAlignment="1">
      <alignment horizontal="center" vertical="center" shrinkToFit="1"/>
    </xf>
    <xf numFmtId="2" fontId="20" fillId="0" borderId="0" xfId="0" applyNumberFormat="1" applyFont="1" applyAlignment="1">
      <alignment horizontal="center" vertical="center" shrinkToFit="1"/>
    </xf>
    <xf numFmtId="2" fontId="20" fillId="3" borderId="0" xfId="0" applyNumberFormat="1" applyFont="1" applyFill="1" applyAlignment="1">
      <alignment vertical="center" shrinkToFi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left" vertical="top" wrapText="1" indent="1"/>
    </xf>
    <xf numFmtId="0" fontId="7" fillId="0" borderId="0" xfId="0" applyFont="1"/>
    <xf numFmtId="2" fontId="20" fillId="3" borderId="37" xfId="0" applyNumberFormat="1" applyFont="1" applyFill="1" applyBorder="1" applyAlignment="1">
      <alignment horizontal="center" vertical="center" shrinkToFit="1"/>
    </xf>
    <xf numFmtId="0" fontId="9" fillId="2" borderId="25" xfId="0" applyFont="1" applyFill="1" applyBorder="1" applyAlignment="1">
      <alignment vertical="center" wrapText="1"/>
    </xf>
    <xf numFmtId="0" fontId="9" fillId="2" borderId="26" xfId="0" applyFont="1" applyFill="1" applyBorder="1" applyAlignment="1">
      <alignment vertical="center" wrapText="1"/>
    </xf>
    <xf numFmtId="0" fontId="14" fillId="2" borderId="3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2" fontId="20" fillId="0" borderId="9" xfId="0" applyNumberFormat="1" applyFont="1" applyBorder="1" applyAlignment="1">
      <alignment horizontal="center" vertical="center" shrinkToFit="1"/>
    </xf>
    <xf numFmtId="0" fontId="9" fillId="2" borderId="22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14" fillId="2" borderId="24" xfId="0" applyFont="1" applyFill="1" applyBorder="1" applyAlignment="1">
      <alignment horizontal="left" vertical="center" wrapText="1" indent="5"/>
    </xf>
    <xf numFmtId="0" fontId="9" fillId="2" borderId="24" xfId="0" applyFont="1" applyFill="1" applyBorder="1" applyAlignment="1">
      <alignment horizontal="left" vertical="top" wrapText="1" indent="1"/>
    </xf>
    <xf numFmtId="0" fontId="14" fillId="2" borderId="32" xfId="0" applyFont="1" applyFill="1" applyBorder="1" applyAlignment="1">
      <alignment vertical="center" wrapText="1"/>
    </xf>
    <xf numFmtId="0" fontId="14" fillId="2" borderId="33" xfId="0" applyFont="1" applyFill="1" applyBorder="1" applyAlignment="1">
      <alignment horizontal="left" vertical="center" wrapText="1" indent="5"/>
    </xf>
    <xf numFmtId="0" fontId="9" fillId="2" borderId="32" xfId="0" applyFont="1" applyFill="1" applyBorder="1" applyAlignment="1">
      <alignment vertical="top" wrapText="1"/>
    </xf>
    <xf numFmtId="0" fontId="9" fillId="2" borderId="33" xfId="0" applyFont="1" applyFill="1" applyBorder="1" applyAlignment="1">
      <alignment horizontal="left" vertical="top" wrapText="1" indent="1"/>
    </xf>
    <xf numFmtId="0" fontId="9" fillId="0" borderId="0" xfId="0" applyFont="1" applyAlignment="1">
      <alignment horizontal="left" vertical="center"/>
    </xf>
    <xf numFmtId="0" fontId="9" fillId="2" borderId="32" xfId="0" applyFont="1" applyFill="1" applyBorder="1" applyAlignment="1">
      <alignment vertical="center" wrapText="1"/>
    </xf>
    <xf numFmtId="0" fontId="14" fillId="2" borderId="33" xfId="0" applyFont="1" applyFill="1" applyBorder="1" applyAlignment="1">
      <alignment horizontal="left" vertical="center" wrapText="1"/>
    </xf>
    <xf numFmtId="0" fontId="9" fillId="2" borderId="33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2" fontId="20" fillId="3" borderId="40" xfId="0" applyNumberFormat="1" applyFont="1" applyFill="1" applyBorder="1" applyAlignment="1">
      <alignment horizontal="center" vertical="center" shrinkToFit="1"/>
    </xf>
    <xf numFmtId="2" fontId="20" fillId="3" borderId="38" xfId="0" applyNumberFormat="1" applyFont="1" applyFill="1" applyBorder="1" applyAlignment="1">
      <alignment horizontal="center" vertical="center" shrinkToFit="1"/>
    </xf>
    <xf numFmtId="2" fontId="20" fillId="0" borderId="19" xfId="0" applyNumberFormat="1" applyFont="1" applyBorder="1" applyAlignment="1">
      <alignment horizontal="center" vertical="center" shrinkToFit="1"/>
    </xf>
    <xf numFmtId="2" fontId="20" fillId="3" borderId="19" xfId="0" applyNumberFormat="1" applyFont="1" applyFill="1" applyBorder="1" applyAlignment="1">
      <alignment horizontal="center" vertical="center" shrinkToFit="1"/>
    </xf>
    <xf numFmtId="2" fontId="20" fillId="0" borderId="6" xfId="0" applyNumberFormat="1" applyFont="1" applyBorder="1" applyAlignment="1">
      <alignment horizontal="center" vertical="center" shrinkToFit="1"/>
    </xf>
    <xf numFmtId="2" fontId="20" fillId="3" borderId="6" xfId="0" applyNumberFormat="1" applyFont="1" applyFill="1" applyBorder="1" applyAlignment="1">
      <alignment horizontal="center" vertical="center" shrinkToFit="1"/>
    </xf>
    <xf numFmtId="2" fontId="20" fillId="0" borderId="34" xfId="0" applyNumberFormat="1" applyFont="1" applyBorder="1" applyAlignment="1">
      <alignment horizontal="center" vertical="center" shrinkToFit="1"/>
    </xf>
    <xf numFmtId="2" fontId="20" fillId="0" borderId="37" xfId="0" applyNumberFormat="1" applyFont="1" applyBorder="1" applyAlignment="1">
      <alignment horizontal="center" vertical="center" shrinkToFit="1"/>
    </xf>
    <xf numFmtId="0" fontId="5" fillId="4" borderId="0" xfId="0" applyFont="1" applyFill="1" applyAlignment="1">
      <alignment horizontal="left" vertical="top" textRotation="180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14" fillId="2" borderId="42" xfId="0" applyFont="1" applyFill="1" applyBorder="1" applyAlignment="1">
      <alignment horizontal="center" vertical="center" wrapText="1"/>
    </xf>
    <xf numFmtId="2" fontId="5" fillId="0" borderId="19" xfId="0" applyNumberFormat="1" applyFont="1" applyBorder="1" applyAlignment="1">
      <alignment horizontal="center" vertical="center" wrapText="1"/>
    </xf>
    <xf numFmtId="2" fontId="5" fillId="3" borderId="19" xfId="0" applyNumberFormat="1" applyFont="1" applyFill="1" applyBorder="1" applyAlignment="1">
      <alignment horizontal="center" vertical="center" wrapText="1"/>
    </xf>
    <xf numFmtId="2" fontId="20" fillId="0" borderId="8" xfId="0" applyNumberFormat="1" applyFont="1" applyBorder="1" applyAlignment="1">
      <alignment horizontal="center" vertical="center" shrinkToFit="1"/>
    </xf>
    <xf numFmtId="2" fontId="20" fillId="3" borderId="8" xfId="0" applyNumberFormat="1" applyFont="1" applyFill="1" applyBorder="1" applyAlignment="1">
      <alignment horizontal="center" vertical="center" shrinkToFit="1"/>
    </xf>
    <xf numFmtId="2" fontId="20" fillId="3" borderId="5" xfId="0" applyNumberFormat="1" applyFont="1" applyFill="1" applyBorder="1" applyAlignment="1">
      <alignment horizontal="center" vertical="center" shrinkToFit="1"/>
    </xf>
    <xf numFmtId="2" fontId="20" fillId="3" borderId="4" xfId="0" applyNumberFormat="1" applyFont="1" applyFill="1" applyBorder="1" applyAlignment="1">
      <alignment horizontal="center" vertical="center" shrinkToFit="1"/>
    </xf>
    <xf numFmtId="2" fontId="20" fillId="0" borderId="5" xfId="0" applyNumberFormat="1" applyFont="1" applyBorder="1" applyAlignment="1">
      <alignment horizontal="center" vertical="center" shrinkToFit="1"/>
    </xf>
    <xf numFmtId="2" fontId="9" fillId="3" borderId="17" xfId="0" applyNumberFormat="1" applyFont="1" applyFill="1" applyBorder="1" applyAlignment="1">
      <alignment horizontal="center" vertical="center"/>
    </xf>
    <xf numFmtId="2" fontId="9" fillId="3" borderId="16" xfId="0" applyNumberFormat="1" applyFont="1" applyFill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3" borderId="38" xfId="0" applyNumberFormat="1" applyFont="1" applyFill="1" applyBorder="1" applyAlignment="1">
      <alignment horizontal="center" vertical="center"/>
    </xf>
    <xf numFmtId="2" fontId="9" fillId="3" borderId="40" xfId="0" applyNumberFormat="1" applyFont="1" applyFill="1" applyBorder="1" applyAlignment="1">
      <alignment horizontal="center" vertical="center"/>
    </xf>
    <xf numFmtId="2" fontId="20" fillId="0" borderId="15" xfId="0" applyNumberFormat="1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/>
    </xf>
    <xf numFmtId="0" fontId="12" fillId="2" borderId="5" xfId="0" applyFont="1" applyFill="1" applyBorder="1" applyAlignment="1">
      <alignment wrapText="1"/>
    </xf>
    <xf numFmtId="0" fontId="13" fillId="2" borderId="5" xfId="0" applyFont="1" applyFill="1" applyBorder="1" applyAlignment="1">
      <alignment vertical="top" textRotation="255" wrapText="1"/>
    </xf>
    <xf numFmtId="0" fontId="13" fillId="2" borderId="11" xfId="0" applyFont="1" applyFill="1" applyBorder="1" applyAlignment="1">
      <alignment vertical="top" textRotation="255" wrapText="1"/>
    </xf>
    <xf numFmtId="0" fontId="1" fillId="0" borderId="0" xfId="0" applyFont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top"/>
    </xf>
    <xf numFmtId="0" fontId="1" fillId="0" borderId="13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23" fillId="0" borderId="13" xfId="0" applyFont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 indent="2"/>
    </xf>
    <xf numFmtId="0" fontId="14" fillId="2" borderId="47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6" fontId="9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0" fillId="3" borderId="0" xfId="0" applyNumberFormat="1" applyFont="1" applyFill="1" applyAlignment="1">
      <alignment horizontal="center" vertical="center" shrinkToFit="1"/>
    </xf>
    <xf numFmtId="176" fontId="9" fillId="0" borderId="0" xfId="0" applyNumberFormat="1" applyFont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20" fillId="3" borderId="17" xfId="0" applyNumberFormat="1" applyFont="1" applyFill="1" applyBorder="1" applyAlignment="1">
      <alignment horizontal="center" vertical="center" shrinkToFit="1"/>
    </xf>
    <xf numFmtId="0" fontId="9" fillId="2" borderId="11" xfId="0" applyFont="1" applyFill="1" applyBorder="1" applyAlignment="1">
      <alignment horizontal="center" vertical="center" wrapText="1"/>
    </xf>
    <xf numFmtId="1" fontId="20" fillId="0" borderId="19" xfId="0" applyNumberFormat="1" applyFont="1" applyBorder="1" applyAlignment="1">
      <alignment horizontal="center" vertical="center" shrinkToFit="1"/>
    </xf>
    <xf numFmtId="1" fontId="20" fillId="3" borderId="19" xfId="0" applyNumberFormat="1" applyFont="1" applyFill="1" applyBorder="1" applyAlignment="1">
      <alignment horizontal="center" vertical="center" shrinkToFit="1"/>
    </xf>
    <xf numFmtId="2" fontId="9" fillId="3" borderId="19" xfId="0" applyNumberFormat="1" applyFont="1" applyFill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 shrinkToFit="1"/>
    </xf>
    <xf numFmtId="0" fontId="9" fillId="0" borderId="0" xfId="0" applyFont="1" applyAlignment="1">
      <alignment vertical="center"/>
    </xf>
    <xf numFmtId="1" fontId="20" fillId="3" borderId="5" xfId="0" applyNumberFormat="1" applyFont="1" applyFill="1" applyBorder="1" applyAlignment="1">
      <alignment horizontal="center" vertical="center" shrinkToFit="1"/>
    </xf>
    <xf numFmtId="0" fontId="9" fillId="0" borderId="2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1" fontId="18" fillId="5" borderId="0" xfId="0" applyNumberFormat="1" applyFont="1" applyFill="1" applyAlignment="1">
      <alignment horizontal="left" vertical="center" shrinkToFit="1"/>
    </xf>
    <xf numFmtId="1" fontId="18" fillId="5" borderId="0" xfId="0" applyNumberFormat="1" applyFont="1" applyFill="1" applyAlignment="1">
      <alignment vertical="center" shrinkToFit="1"/>
    </xf>
    <xf numFmtId="0" fontId="5" fillId="0" borderId="19" xfId="0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left" vertical="center" textRotation="180"/>
    </xf>
    <xf numFmtId="2" fontId="5" fillId="0" borderId="12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3" borderId="6" xfId="0" applyNumberFormat="1" applyFont="1" applyFill="1" applyBorder="1" applyAlignment="1">
      <alignment horizontal="center" vertical="center"/>
    </xf>
    <xf numFmtId="2" fontId="5" fillId="3" borderId="17" xfId="0" applyNumberFormat="1" applyFont="1" applyFill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3" borderId="38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 textRotation="180"/>
    </xf>
    <xf numFmtId="0" fontId="5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 textRotation="180"/>
    </xf>
    <xf numFmtId="0" fontId="5" fillId="3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 textRotation="180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34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vertical="center" textRotation="180"/>
    </xf>
    <xf numFmtId="0" fontId="5" fillId="5" borderId="0" xfId="0" applyFont="1" applyFill="1" applyAlignment="1">
      <alignment vertical="center" textRotation="180"/>
    </xf>
    <xf numFmtId="0" fontId="12" fillId="4" borderId="0" xfId="0" applyFont="1" applyFill="1" applyAlignment="1">
      <alignment vertical="center" textRotation="180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2" fontId="5" fillId="3" borderId="3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textRotation="180"/>
    </xf>
    <xf numFmtId="0" fontId="20" fillId="0" borderId="19" xfId="0" applyFont="1" applyBorder="1" applyAlignment="1">
      <alignment horizontal="center" vertical="center"/>
    </xf>
    <xf numFmtId="176" fontId="20" fillId="0" borderId="17" xfId="0" applyNumberFormat="1" applyFont="1" applyBorder="1" applyAlignment="1">
      <alignment horizontal="center" vertical="center" shrinkToFit="1"/>
    </xf>
    <xf numFmtId="176" fontId="20" fillId="0" borderId="0" xfId="0" applyNumberFormat="1" applyFont="1" applyAlignment="1">
      <alignment horizontal="center" vertical="center" shrinkToFit="1"/>
    </xf>
    <xf numFmtId="176" fontId="20" fillId="0" borderId="16" xfId="0" applyNumberFormat="1" applyFont="1" applyBorder="1" applyAlignment="1">
      <alignment horizontal="center" vertical="center" shrinkToFit="1"/>
    </xf>
    <xf numFmtId="176" fontId="20" fillId="3" borderId="16" xfId="0" applyNumberFormat="1" applyFont="1" applyFill="1" applyBorder="1" applyAlignment="1">
      <alignment horizontal="center" vertical="center" shrinkToFit="1"/>
    </xf>
    <xf numFmtId="176" fontId="20" fillId="0" borderId="21" xfId="0" applyNumberFormat="1" applyFont="1" applyBorder="1" applyAlignment="1">
      <alignment horizontal="center" vertical="center" shrinkToFit="1"/>
    </xf>
    <xf numFmtId="176" fontId="20" fillId="3" borderId="37" xfId="0" applyNumberFormat="1" applyFont="1" applyFill="1" applyBorder="1" applyAlignment="1">
      <alignment horizontal="center" vertical="center" shrinkToFit="1"/>
    </xf>
    <xf numFmtId="176" fontId="20" fillId="3" borderId="34" xfId="0" applyNumberFormat="1" applyFont="1" applyFill="1" applyBorder="1" applyAlignment="1">
      <alignment horizontal="center" vertical="center" shrinkToFit="1"/>
    </xf>
    <xf numFmtId="0" fontId="6" fillId="6" borderId="34" xfId="0" applyFont="1" applyFill="1" applyBorder="1" applyAlignment="1">
      <alignment horizontal="center" vertical="center" wrapText="1"/>
    </xf>
    <xf numFmtId="176" fontId="9" fillId="0" borderId="21" xfId="0" applyNumberFormat="1" applyFont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77" fontId="12" fillId="2" borderId="15" xfId="1" applyNumberFormat="1" applyFont="1" applyFill="1" applyBorder="1" applyAlignment="1">
      <alignment horizontal="center" vertical="center" wrapText="1"/>
    </xf>
    <xf numFmtId="177" fontId="1" fillId="0" borderId="13" xfId="1" applyNumberFormat="1" applyFont="1" applyBorder="1" applyAlignment="1">
      <alignment horizontal="center" vertical="center" wrapText="1"/>
    </xf>
    <xf numFmtId="177" fontId="13" fillId="2" borderId="5" xfId="1" applyNumberFormat="1" applyFont="1" applyFill="1" applyBorder="1" applyAlignment="1">
      <alignment horizontal="center" vertical="center" textRotation="255" wrapText="1"/>
    </xf>
    <xf numFmtId="177" fontId="9" fillId="0" borderId="0" xfId="1" applyNumberFormat="1" applyFont="1" applyAlignment="1">
      <alignment horizontal="center" vertical="center"/>
    </xf>
    <xf numFmtId="177" fontId="13" fillId="2" borderId="11" xfId="1" applyNumberFormat="1" applyFont="1" applyFill="1" applyBorder="1" applyAlignment="1">
      <alignment horizontal="center" vertical="top" textRotation="255" wrapText="1"/>
    </xf>
    <xf numFmtId="0" fontId="9" fillId="0" borderId="0" xfId="0" quotePrefix="1" applyFont="1" applyAlignment="1">
      <alignment horizontal="left" vertical="top"/>
    </xf>
    <xf numFmtId="0" fontId="9" fillId="3" borderId="2" xfId="0" applyFont="1" applyFill="1" applyBorder="1" applyAlignment="1">
      <alignment horizontal="center" vertical="center" wrapText="1"/>
    </xf>
    <xf numFmtId="178" fontId="9" fillId="3" borderId="4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178" fontId="9" fillId="0" borderId="4" xfId="0" applyNumberFormat="1" applyFont="1" applyBorder="1" applyAlignment="1">
      <alignment horizontal="center" vertical="center"/>
    </xf>
    <xf numFmtId="178" fontId="20" fillId="3" borderId="4" xfId="0" applyNumberFormat="1" applyFont="1" applyFill="1" applyBorder="1" applyAlignment="1">
      <alignment horizontal="center" vertical="center"/>
    </xf>
    <xf numFmtId="178" fontId="20" fillId="0" borderId="4" xfId="0" applyNumberFormat="1" applyFont="1" applyBorder="1" applyAlignment="1">
      <alignment horizontal="center" vertical="center"/>
    </xf>
    <xf numFmtId="176" fontId="9" fillId="3" borderId="17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77" fontId="20" fillId="3" borderId="5" xfId="1" applyNumberFormat="1" applyFont="1" applyFill="1" applyBorder="1" applyAlignment="1">
      <alignment horizontal="center" vertical="center" shrinkToFit="1"/>
    </xf>
    <xf numFmtId="177" fontId="20" fillId="3" borderId="15" xfId="1" applyNumberFormat="1" applyFont="1" applyFill="1" applyBorder="1" applyAlignment="1">
      <alignment horizontal="center" vertical="center" shrinkToFit="1"/>
    </xf>
    <xf numFmtId="177" fontId="20" fillId="0" borderId="5" xfId="1" applyNumberFormat="1" applyFont="1" applyBorder="1" applyAlignment="1">
      <alignment horizontal="center" vertical="center" shrinkToFit="1"/>
    </xf>
    <xf numFmtId="177" fontId="20" fillId="0" borderId="15" xfId="1" applyNumberFormat="1" applyFont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0" xfId="0" applyFont="1" applyAlignment="1">
      <alignment horizontal="left" vertical="top" wrapText="1" indent="10"/>
    </xf>
    <xf numFmtId="0" fontId="1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2" fontId="20" fillId="0" borderId="5" xfId="0" applyNumberFormat="1" applyFont="1" applyBorder="1" applyAlignment="1">
      <alignment horizontal="center" vertical="center" shrinkToFit="1"/>
    </xf>
    <xf numFmtId="2" fontId="20" fillId="0" borderId="15" xfId="0" applyNumberFormat="1" applyFont="1" applyBorder="1" applyAlignment="1">
      <alignment horizontal="center" vertical="center" shrinkToFit="1"/>
    </xf>
    <xf numFmtId="0" fontId="20" fillId="0" borderId="4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5" fillId="5" borderId="0" xfId="0" applyFont="1" applyFill="1" applyAlignment="1">
      <alignment horizontal="left" vertical="top" textRotation="180" wrapText="1"/>
    </xf>
    <xf numFmtId="0" fontId="9" fillId="0" borderId="0" xfId="0" applyFont="1" applyAlignment="1">
      <alignment horizontal="left" vertical="top" wrapText="1" indent="6"/>
    </xf>
    <xf numFmtId="0" fontId="9" fillId="0" borderId="0" xfId="0" applyFont="1" applyAlignment="1">
      <alignment horizontal="left" vertical="top" wrapText="1" indent="3"/>
    </xf>
    <xf numFmtId="2" fontId="20" fillId="3" borderId="5" xfId="0" applyNumberFormat="1" applyFont="1" applyFill="1" applyBorder="1" applyAlignment="1">
      <alignment horizontal="center" vertical="center" shrinkToFit="1"/>
    </xf>
    <xf numFmtId="2" fontId="20" fillId="3" borderId="15" xfId="0" applyNumberFormat="1" applyFont="1" applyFill="1" applyBorder="1" applyAlignment="1">
      <alignment horizontal="center" vertical="center" shrinkToFit="1"/>
    </xf>
    <xf numFmtId="1" fontId="18" fillId="5" borderId="0" xfId="0" applyNumberFormat="1" applyFont="1" applyFill="1" applyAlignment="1">
      <alignment horizontal="left" vertical="top" indent="2" shrinkToFit="1"/>
    </xf>
    <xf numFmtId="2" fontId="9" fillId="3" borderId="12" xfId="0" applyNumberFormat="1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 vertical="center"/>
    </xf>
    <xf numFmtId="2" fontId="9" fillId="3" borderId="14" xfId="0" applyNumberFormat="1" applyFont="1" applyFill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textRotation="255" wrapText="1"/>
    </xf>
    <xf numFmtId="0" fontId="12" fillId="2" borderId="11" xfId="0" applyFont="1" applyFill="1" applyBorder="1" applyAlignment="1">
      <alignment horizontal="center" textRotation="255" wrapText="1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top" wrapText="1"/>
    </xf>
    <xf numFmtId="0" fontId="15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/>
    <xf numFmtId="0" fontId="20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" borderId="50" xfId="0" applyFont="1" applyFill="1" applyBorder="1" applyAlignment="1">
      <alignment horizontal="center" vertical="center" wrapText="1"/>
    </xf>
    <xf numFmtId="177" fontId="13" fillId="2" borderId="11" xfId="1" applyNumberFormat="1" applyFont="1" applyFill="1" applyBorder="1" applyAlignment="1">
      <alignment horizontal="center" vertical="top" textRotation="255" wrapText="1"/>
    </xf>
    <xf numFmtId="0" fontId="13" fillId="2" borderId="11" xfId="0" applyFont="1" applyFill="1" applyBorder="1" applyAlignment="1">
      <alignment horizontal="center" vertical="top" textRotation="255" wrapText="1"/>
    </xf>
    <xf numFmtId="0" fontId="10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left" vertical="top" textRotation="180" wrapText="1"/>
    </xf>
    <xf numFmtId="0" fontId="9" fillId="0" borderId="0" xfId="0" applyFont="1" applyAlignment="1">
      <alignment horizontal="left" vertical="top" wrapText="1"/>
    </xf>
    <xf numFmtId="1" fontId="18" fillId="5" borderId="0" xfId="0" applyNumberFormat="1" applyFont="1" applyFill="1" applyAlignment="1">
      <alignment horizontal="left" vertical="top" shrinkToFit="1"/>
    </xf>
    <xf numFmtId="0" fontId="26" fillId="0" borderId="13" xfId="0" applyFont="1" applyBorder="1" applyAlignment="1">
      <alignment horizontal="center" vertical="top" wrapText="1"/>
    </xf>
    <xf numFmtId="0" fontId="25" fillId="0" borderId="1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78" fontId="9" fillId="0" borderId="12" xfId="0" applyNumberFormat="1" applyFont="1" applyBorder="1" applyAlignment="1">
      <alignment horizontal="center" vertical="center"/>
    </xf>
    <xf numFmtId="178" fontId="9" fillId="0" borderId="13" xfId="0" applyNumberFormat="1" applyFont="1" applyBorder="1" applyAlignment="1">
      <alignment horizontal="center" vertical="center"/>
    </xf>
    <xf numFmtId="178" fontId="9" fillId="0" borderId="14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178" fontId="9" fillId="3" borderId="12" xfId="0" applyNumberFormat="1" applyFont="1" applyFill="1" applyBorder="1" applyAlignment="1">
      <alignment horizontal="center" vertical="center"/>
    </xf>
    <xf numFmtId="178" fontId="9" fillId="3" borderId="13" xfId="0" applyNumberFormat="1" applyFont="1" applyFill="1" applyBorder="1" applyAlignment="1">
      <alignment horizontal="center" vertical="center"/>
    </xf>
    <xf numFmtId="178" fontId="9" fillId="3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0" fillId="0" borderId="43" xfId="0" applyBorder="1"/>
    <xf numFmtId="0" fontId="14" fillId="2" borderId="48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left" vertical="top" textRotation="180" wrapText="1"/>
    </xf>
    <xf numFmtId="0" fontId="12" fillId="2" borderId="39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 indent="32"/>
    </xf>
    <xf numFmtId="0" fontId="9" fillId="0" borderId="5" xfId="0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327101</xdr:colOff>
      <xdr:row>0</xdr:row>
      <xdr:rowOff>732030</xdr:rowOff>
    </xdr:from>
    <xdr:ext cx="2506345" cy="412115"/>
    <xdr:grpSp>
      <xdr:nvGrpSpPr>
        <xdr:cNvPr id="5" name="Group 5">
          <a:extLst>
            <a:ext uri="{FF2B5EF4-FFF2-40B4-BE49-F238E27FC236}">
              <a16:creationId xmlns:a16="http://schemas.microsoft.com/office/drawing/2014/main" id="{43789303-DC7D-4B2F-BAFE-FD3EBEBDFF36}"/>
            </a:ext>
          </a:extLst>
        </xdr:cNvPr>
        <xdr:cNvGrpSpPr/>
      </xdr:nvGrpSpPr>
      <xdr:grpSpPr>
        <a:xfrm>
          <a:off x="2845014" y="732030"/>
          <a:ext cx="2506345" cy="412115"/>
          <a:chOff x="0" y="0"/>
          <a:chExt cx="2506345" cy="412115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86DFD51B-09CA-FDC0-C7BE-7C537F528D8F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30856" y="0"/>
                </a:moveTo>
                <a:lnTo>
                  <a:pt x="62763" y="0"/>
                </a:lnTo>
                <a:lnTo>
                  <a:pt x="38335" y="4852"/>
                </a:lnTo>
                <a:lnTo>
                  <a:pt x="18384" y="18087"/>
                </a:lnTo>
                <a:lnTo>
                  <a:pt x="4932" y="37718"/>
                </a:lnTo>
                <a:lnTo>
                  <a:pt x="0" y="61760"/>
                </a:lnTo>
                <a:lnTo>
                  <a:pt x="0" y="262242"/>
                </a:lnTo>
                <a:lnTo>
                  <a:pt x="4932" y="286283"/>
                </a:lnTo>
                <a:lnTo>
                  <a:pt x="18384" y="305914"/>
                </a:lnTo>
                <a:lnTo>
                  <a:pt x="38335" y="319149"/>
                </a:lnTo>
                <a:lnTo>
                  <a:pt x="62763" y="324002"/>
                </a:lnTo>
                <a:lnTo>
                  <a:pt x="2430856" y="324002"/>
                </a:lnTo>
                <a:lnTo>
                  <a:pt x="2455291" y="319149"/>
                </a:lnTo>
                <a:lnTo>
                  <a:pt x="2475245" y="305914"/>
                </a:lnTo>
                <a:lnTo>
                  <a:pt x="2488699" y="286283"/>
                </a:lnTo>
                <a:lnTo>
                  <a:pt x="2493632" y="262242"/>
                </a:lnTo>
                <a:lnTo>
                  <a:pt x="2493632" y="61760"/>
                </a:lnTo>
                <a:lnTo>
                  <a:pt x="2488699" y="37718"/>
                </a:lnTo>
                <a:lnTo>
                  <a:pt x="2475245" y="18087"/>
                </a:lnTo>
                <a:lnTo>
                  <a:pt x="2455291" y="4852"/>
                </a:lnTo>
                <a:lnTo>
                  <a:pt x="2430856" y="0"/>
                </a:lnTo>
                <a:close/>
              </a:path>
            </a:pathLst>
          </a:custGeom>
          <a:solidFill>
            <a:srgbClr val="BCBEC0"/>
          </a:solidFill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3511618A-B4DD-17A3-3AFF-1473CD6CC406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93632" y="262242"/>
                </a:moveTo>
                <a:lnTo>
                  <a:pt x="2488699" y="286283"/>
                </a:lnTo>
                <a:lnTo>
                  <a:pt x="2475245" y="305914"/>
                </a:lnTo>
                <a:lnTo>
                  <a:pt x="2455291" y="319149"/>
                </a:lnTo>
                <a:lnTo>
                  <a:pt x="2430856" y="324002"/>
                </a:lnTo>
                <a:lnTo>
                  <a:pt x="62763" y="324002"/>
                </a:lnTo>
                <a:lnTo>
                  <a:pt x="38335" y="319149"/>
                </a:lnTo>
                <a:lnTo>
                  <a:pt x="18384" y="305914"/>
                </a:lnTo>
                <a:lnTo>
                  <a:pt x="4932" y="286283"/>
                </a:lnTo>
                <a:lnTo>
                  <a:pt x="0" y="262242"/>
                </a:lnTo>
                <a:lnTo>
                  <a:pt x="0" y="61760"/>
                </a:lnTo>
                <a:lnTo>
                  <a:pt x="4932" y="37718"/>
                </a:lnTo>
                <a:lnTo>
                  <a:pt x="18384" y="18087"/>
                </a:lnTo>
                <a:lnTo>
                  <a:pt x="38335" y="4852"/>
                </a:lnTo>
                <a:lnTo>
                  <a:pt x="62763" y="0"/>
                </a:lnTo>
                <a:lnTo>
                  <a:pt x="2430856" y="0"/>
                </a:lnTo>
                <a:lnTo>
                  <a:pt x="2455291" y="4852"/>
                </a:lnTo>
                <a:lnTo>
                  <a:pt x="2475245" y="18087"/>
                </a:lnTo>
                <a:lnTo>
                  <a:pt x="2488699" y="37718"/>
                </a:lnTo>
                <a:lnTo>
                  <a:pt x="2493632" y="61760"/>
                </a:lnTo>
                <a:lnTo>
                  <a:pt x="2493632" y="262242"/>
                </a:lnTo>
                <a:close/>
              </a:path>
            </a:pathLst>
          </a:custGeom>
          <a:ln w="12700">
            <a:solidFill>
              <a:srgbClr val="58595B"/>
            </a:solidFill>
          </a:ln>
        </xdr:spPr>
      </xdr:sp>
      <xdr:sp macro="" textlink="">
        <xdr:nvSpPr>
          <xdr:cNvPr id="8" name="Textbox 8">
            <a:extLst>
              <a:ext uri="{FF2B5EF4-FFF2-40B4-BE49-F238E27FC236}">
                <a16:creationId xmlns:a16="http://schemas.microsoft.com/office/drawing/2014/main" id="{6CA32265-F930-8538-64FC-607CB2E4DFB3}"/>
              </a:ext>
            </a:extLst>
          </xdr:cNvPr>
          <xdr:cNvSpPr txBox="1"/>
        </xdr:nvSpPr>
        <xdr:spPr>
          <a:xfrm>
            <a:off x="0" y="0"/>
            <a:ext cx="2506345" cy="4121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400" b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庫内温度</a:t>
            </a:r>
            <a:r>
              <a:rPr sz="1400" b="0" spc="-7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250" b="0" spc="7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+</a:t>
            </a:r>
            <a:r>
              <a:rPr sz="215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5</a:t>
            </a:r>
            <a:r>
              <a:rPr sz="125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℃</a:t>
            </a:r>
            <a:r>
              <a:rPr sz="1250" b="0" spc="12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40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の場合</a:t>
            </a:r>
          </a:p>
        </xdr:txBody>
      </xdr:sp>
    </xdr:grpSp>
    <xdr:clientData/>
  </xdr:oneCellAnchor>
  <xdr:oneCellAnchor>
    <xdr:from>
      <xdr:col>3</xdr:col>
      <xdr:colOff>21414</xdr:colOff>
      <xdr:row>0</xdr:row>
      <xdr:rowOff>691028</xdr:rowOff>
    </xdr:from>
    <xdr:ext cx="760095" cy="457834"/>
    <xdr:grpSp>
      <xdr:nvGrpSpPr>
        <xdr:cNvPr id="9" name="Group 9">
          <a:extLst>
            <a:ext uri="{FF2B5EF4-FFF2-40B4-BE49-F238E27FC236}">
              <a16:creationId xmlns:a16="http://schemas.microsoft.com/office/drawing/2014/main" id="{E49A9231-4E58-4F3C-A36D-97DC4C3ABF82}"/>
            </a:ext>
          </a:extLst>
        </xdr:cNvPr>
        <xdr:cNvGrpSpPr/>
      </xdr:nvGrpSpPr>
      <xdr:grpSpPr>
        <a:xfrm>
          <a:off x="1127971" y="691028"/>
          <a:ext cx="760095" cy="457834"/>
          <a:chOff x="0" y="0"/>
          <a:chExt cx="760095" cy="45783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A5C8979E-3EF6-2CB7-D2BC-4228A07DC723}"/>
              </a:ext>
            </a:extLst>
          </xdr:cNvPr>
          <xdr:cNvSpPr/>
        </xdr:nvSpPr>
        <xdr:spPr>
          <a:xfrm>
            <a:off x="0" y="72539"/>
            <a:ext cx="760095" cy="324485"/>
          </a:xfrm>
          <a:custGeom>
            <a:avLst/>
            <a:gdLst/>
            <a:ahLst/>
            <a:cxnLst/>
            <a:rect l="0" t="0" r="0" b="0"/>
            <a:pathLst>
              <a:path w="760095" h="324485">
                <a:moveTo>
                  <a:pt x="696594" y="0"/>
                </a:moveTo>
                <a:lnTo>
                  <a:pt x="63118" y="0"/>
                </a:lnTo>
                <a:lnTo>
                  <a:pt x="38549" y="4852"/>
                </a:lnTo>
                <a:lnTo>
                  <a:pt x="18486" y="18086"/>
                </a:lnTo>
                <a:lnTo>
                  <a:pt x="4959" y="37713"/>
                </a:lnTo>
                <a:lnTo>
                  <a:pt x="0" y="61747"/>
                </a:lnTo>
                <a:lnTo>
                  <a:pt x="0" y="262242"/>
                </a:lnTo>
                <a:lnTo>
                  <a:pt x="4959" y="286278"/>
                </a:lnTo>
                <a:lnTo>
                  <a:pt x="18486" y="305909"/>
                </a:lnTo>
                <a:lnTo>
                  <a:pt x="38549" y="319147"/>
                </a:lnTo>
                <a:lnTo>
                  <a:pt x="63118" y="324002"/>
                </a:lnTo>
                <a:lnTo>
                  <a:pt x="696594" y="324002"/>
                </a:lnTo>
                <a:lnTo>
                  <a:pt x="721164" y="319147"/>
                </a:lnTo>
                <a:lnTo>
                  <a:pt x="741227" y="305909"/>
                </a:lnTo>
                <a:lnTo>
                  <a:pt x="754754" y="286278"/>
                </a:lnTo>
                <a:lnTo>
                  <a:pt x="759713" y="262242"/>
                </a:lnTo>
                <a:lnTo>
                  <a:pt x="759713" y="61747"/>
                </a:lnTo>
                <a:lnTo>
                  <a:pt x="754754" y="37713"/>
                </a:lnTo>
                <a:lnTo>
                  <a:pt x="741227" y="18086"/>
                </a:lnTo>
                <a:lnTo>
                  <a:pt x="721164" y="4852"/>
                </a:lnTo>
                <a:lnTo>
                  <a:pt x="696594" y="0"/>
                </a:lnTo>
                <a:close/>
              </a:path>
            </a:pathLst>
          </a:custGeom>
          <a:solidFill>
            <a:srgbClr val="231F20"/>
          </a:solidFill>
        </xdr:spPr>
      </xdr:sp>
      <xdr:sp macro="" textlink="">
        <xdr:nvSpPr>
          <xdr:cNvPr id="11" name="Textbox 11">
            <a:extLst>
              <a:ext uri="{FF2B5EF4-FFF2-40B4-BE49-F238E27FC236}">
                <a16:creationId xmlns:a16="http://schemas.microsoft.com/office/drawing/2014/main" id="{CE4ADC20-C0FA-4443-8B96-0A33CD85DC3D}"/>
              </a:ext>
            </a:extLst>
          </xdr:cNvPr>
          <xdr:cNvSpPr txBox="1"/>
        </xdr:nvSpPr>
        <xdr:spPr>
          <a:xfrm>
            <a:off x="0" y="0"/>
            <a:ext cx="760095" cy="457834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2400" b="0">
                <a:solidFill>
                  <a:srgbClr val="FFFFFF"/>
                </a:solidFill>
                <a:latin typeface="HGP創英角ﾎﾟｯﾌﾟ体"/>
                <a:cs typeface="HGP創英角ﾎﾟｯﾌﾟ体"/>
              </a:rPr>
              <a:t>一般</a:t>
            </a:r>
          </a:p>
        </xdr:txBody>
      </xdr:sp>
    </xdr:grpSp>
    <xdr:clientData/>
  </xdr:oneCellAnchor>
  <xdr:oneCellAnchor>
    <xdr:from>
      <xdr:col>6</xdr:col>
      <xdr:colOff>1221718</xdr:colOff>
      <xdr:row>0</xdr:row>
      <xdr:rowOff>63473</xdr:rowOff>
    </xdr:from>
    <xdr:ext cx="900430" cy="272415"/>
    <xdr:grpSp>
      <xdr:nvGrpSpPr>
        <xdr:cNvPr id="73" name="Group 76">
          <a:extLst>
            <a:ext uri="{FF2B5EF4-FFF2-40B4-BE49-F238E27FC236}">
              <a16:creationId xmlns:a16="http://schemas.microsoft.com/office/drawing/2014/main" id="{615F3634-F08C-454D-AF26-A30376138753}"/>
            </a:ext>
          </a:extLst>
        </xdr:cNvPr>
        <xdr:cNvGrpSpPr/>
      </xdr:nvGrpSpPr>
      <xdr:grpSpPr>
        <a:xfrm>
          <a:off x="3739631" y="63473"/>
          <a:ext cx="900430" cy="272415"/>
          <a:chOff x="0" y="0"/>
          <a:chExt cx="900430" cy="272415"/>
        </a:xfrm>
      </xdr:grpSpPr>
      <xdr:sp macro="" textlink="">
        <xdr:nvSpPr>
          <xdr:cNvPr id="74" name="Shape 77">
            <a:extLst>
              <a:ext uri="{FF2B5EF4-FFF2-40B4-BE49-F238E27FC236}">
                <a16:creationId xmlns:a16="http://schemas.microsoft.com/office/drawing/2014/main" id="{2B926899-523E-F988-A8B7-8A4E5369742F}"/>
              </a:ext>
            </a:extLst>
          </xdr:cNvPr>
          <xdr:cNvSpPr/>
        </xdr:nvSpPr>
        <xdr:spPr>
          <a:xfrm>
            <a:off x="4444" y="4444"/>
            <a:ext cx="891540" cy="263525"/>
          </a:xfrm>
          <a:custGeom>
            <a:avLst/>
            <a:gdLst/>
            <a:ahLst/>
            <a:cxnLst/>
            <a:rect l="0" t="0" r="0" b="0"/>
            <a:pathLst>
              <a:path w="891540" h="263525">
                <a:moveTo>
                  <a:pt x="131457" y="0"/>
                </a:moveTo>
                <a:lnTo>
                  <a:pt x="80286" y="10330"/>
                </a:lnTo>
                <a:lnTo>
                  <a:pt x="38501" y="38501"/>
                </a:lnTo>
                <a:lnTo>
                  <a:pt x="10330" y="80286"/>
                </a:lnTo>
                <a:lnTo>
                  <a:pt x="0" y="131457"/>
                </a:lnTo>
                <a:lnTo>
                  <a:pt x="10330" y="182623"/>
                </a:lnTo>
                <a:lnTo>
                  <a:pt x="38501" y="224409"/>
                </a:lnTo>
                <a:lnTo>
                  <a:pt x="80286" y="252583"/>
                </a:lnTo>
                <a:lnTo>
                  <a:pt x="131457" y="262915"/>
                </a:lnTo>
                <a:lnTo>
                  <a:pt x="759663" y="262915"/>
                </a:lnTo>
                <a:lnTo>
                  <a:pt x="810826" y="252583"/>
                </a:lnTo>
                <a:lnTo>
                  <a:pt x="852608" y="224408"/>
                </a:lnTo>
                <a:lnTo>
                  <a:pt x="880778" y="182623"/>
                </a:lnTo>
                <a:lnTo>
                  <a:pt x="891108" y="131457"/>
                </a:lnTo>
                <a:lnTo>
                  <a:pt x="880778" y="80286"/>
                </a:lnTo>
                <a:lnTo>
                  <a:pt x="852608" y="38501"/>
                </a:lnTo>
                <a:lnTo>
                  <a:pt x="810826" y="10330"/>
                </a:lnTo>
                <a:lnTo>
                  <a:pt x="759663" y="0"/>
                </a:lnTo>
                <a:lnTo>
                  <a:pt x="131457" y="0"/>
                </a:lnTo>
                <a:close/>
              </a:path>
            </a:pathLst>
          </a:custGeom>
          <a:ln w="8890">
            <a:solidFill>
              <a:srgbClr val="939598"/>
            </a:solidFill>
          </a:ln>
        </xdr:spPr>
      </xdr:sp>
      <xdr:sp macro="" textlink="">
        <xdr:nvSpPr>
          <xdr:cNvPr id="75" name="Textbox 78">
            <a:extLst>
              <a:ext uri="{FF2B5EF4-FFF2-40B4-BE49-F238E27FC236}">
                <a16:creationId xmlns:a16="http://schemas.microsoft.com/office/drawing/2014/main" id="{890DFE67-ED92-DD95-5779-E3A57DEA05C5}"/>
              </a:ext>
            </a:extLst>
          </xdr:cNvPr>
          <xdr:cNvSpPr txBox="1"/>
        </xdr:nvSpPr>
        <xdr:spPr>
          <a:xfrm>
            <a:off x="0" y="0"/>
            <a:ext cx="900430" cy="2724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200" b="0">
                <a:solidFill>
                  <a:srgbClr val="939598"/>
                </a:solidFill>
                <a:latin typeface="Microsoft JhengHei Light"/>
                <a:cs typeface="Microsoft JhengHei Light"/>
              </a:rPr>
              <a:t>セット形</a:t>
            </a:r>
          </a:p>
        </xdr:txBody>
      </xdr:sp>
    </xdr:grpSp>
    <xdr:clientData/>
  </xdr:oneCellAnchor>
  <xdr:oneCellAnchor>
    <xdr:from>
      <xdr:col>18</xdr:col>
      <xdr:colOff>480392</xdr:colOff>
      <xdr:row>0</xdr:row>
      <xdr:rowOff>767271</xdr:rowOff>
    </xdr:from>
    <xdr:ext cx="436880" cy="436880"/>
    <xdr:grpSp>
      <xdr:nvGrpSpPr>
        <xdr:cNvPr id="76" name="Group 2">
          <a:extLst>
            <a:ext uri="{FF2B5EF4-FFF2-40B4-BE49-F238E27FC236}">
              <a16:creationId xmlns:a16="http://schemas.microsoft.com/office/drawing/2014/main" id="{D7AFB96B-0556-EA15-F076-425328AE2257}"/>
            </a:ext>
          </a:extLst>
        </xdr:cNvPr>
        <xdr:cNvGrpSpPr/>
      </xdr:nvGrpSpPr>
      <xdr:grpSpPr>
        <a:xfrm>
          <a:off x="14507818" y="767271"/>
          <a:ext cx="436880" cy="436880"/>
          <a:chOff x="0" y="0"/>
          <a:chExt cx="436880" cy="436880"/>
        </a:xfrm>
      </xdr:grpSpPr>
      <xdr:pic>
        <xdr:nvPicPr>
          <xdr:cNvPr id="77" name="image1.png">
            <a:extLst>
              <a:ext uri="{FF2B5EF4-FFF2-40B4-BE49-F238E27FC236}">
                <a16:creationId xmlns:a16="http://schemas.microsoft.com/office/drawing/2014/main" id="{1A33D265-A865-FE7B-D904-76A4812F0F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36384" cy="436397"/>
          </a:xfrm>
          <a:prstGeom prst="rect">
            <a:avLst/>
          </a:prstGeom>
        </xdr:spPr>
      </xdr:pic>
      <xdr:sp macro="" textlink="">
        <xdr:nvSpPr>
          <xdr:cNvPr id="78" name="Textbox 4">
            <a:extLst>
              <a:ext uri="{FF2B5EF4-FFF2-40B4-BE49-F238E27FC236}">
                <a16:creationId xmlns:a16="http://schemas.microsoft.com/office/drawing/2014/main" id="{2B2AFBF8-B610-94C1-F03E-BEED86E8AAF1}"/>
              </a:ext>
            </a:extLst>
          </xdr:cNvPr>
          <xdr:cNvSpPr txBox="1"/>
        </xdr:nvSpPr>
        <xdr:spPr>
          <a:xfrm>
            <a:off x="0" y="0"/>
            <a:ext cx="436880" cy="43688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210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33</a:t>
            </a:r>
          </a:p>
        </xdr:txBody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343920</xdr:colOff>
      <xdr:row>0</xdr:row>
      <xdr:rowOff>753827</xdr:rowOff>
    </xdr:from>
    <xdr:ext cx="436880" cy="436880"/>
    <xdr:grpSp>
      <xdr:nvGrpSpPr>
        <xdr:cNvPr id="2" name="Group 2">
          <a:extLst>
            <a:ext uri="{FF2B5EF4-FFF2-40B4-BE49-F238E27FC236}">
              <a16:creationId xmlns:a16="http://schemas.microsoft.com/office/drawing/2014/main" id="{3DD792AF-C293-4DEF-9355-565DB0CF3929}"/>
            </a:ext>
          </a:extLst>
        </xdr:cNvPr>
        <xdr:cNvGrpSpPr/>
      </xdr:nvGrpSpPr>
      <xdr:grpSpPr>
        <a:xfrm>
          <a:off x="17385011" y="753827"/>
          <a:ext cx="436880" cy="436880"/>
          <a:chOff x="0" y="0"/>
          <a:chExt cx="436880" cy="436880"/>
        </a:xfrm>
      </xdr:grpSpPr>
      <xdr:pic>
        <xdr:nvPicPr>
          <xdr:cNvPr id="3" name="image1.png">
            <a:extLst>
              <a:ext uri="{FF2B5EF4-FFF2-40B4-BE49-F238E27FC236}">
                <a16:creationId xmlns:a16="http://schemas.microsoft.com/office/drawing/2014/main" id="{118AC03A-5250-816C-02A7-EC92085224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36384" cy="436397"/>
          </a:xfrm>
          <a:prstGeom prst="rect">
            <a:avLst/>
          </a:prstGeom>
        </xdr:spPr>
      </xdr:pic>
      <xdr:sp macro="" textlink="">
        <xdr:nvSpPr>
          <xdr:cNvPr id="4" name="Textbox 4">
            <a:extLst>
              <a:ext uri="{FF2B5EF4-FFF2-40B4-BE49-F238E27FC236}">
                <a16:creationId xmlns:a16="http://schemas.microsoft.com/office/drawing/2014/main" id="{C2C5ADF2-76FB-947E-6798-47DC7FF0D7C2}"/>
              </a:ext>
            </a:extLst>
          </xdr:cNvPr>
          <xdr:cNvSpPr txBox="1"/>
        </xdr:nvSpPr>
        <xdr:spPr>
          <a:xfrm>
            <a:off x="0" y="0"/>
            <a:ext cx="436880" cy="43688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2100" b="0" spc="125">
                <a:solidFill>
                  <a:srgbClr val="231F20"/>
                </a:solidFill>
                <a:latin typeface="HGPSoeiKakupoptai"/>
                <a:cs typeface="HGPSoeiKakupoptai"/>
              </a:rPr>
              <a:t>33</a:t>
            </a:r>
          </a:p>
        </xdr:txBody>
      </xdr:sp>
    </xdr:grpSp>
    <xdr:clientData/>
  </xdr:oneCellAnchor>
  <xdr:oneCellAnchor>
    <xdr:from>
      <xdr:col>6</xdr:col>
      <xdr:colOff>111489</xdr:colOff>
      <xdr:row>0</xdr:row>
      <xdr:rowOff>764768</xdr:rowOff>
    </xdr:from>
    <xdr:ext cx="2506345" cy="412115"/>
    <xdr:grpSp>
      <xdr:nvGrpSpPr>
        <xdr:cNvPr id="5" name="Group 5">
          <a:extLst>
            <a:ext uri="{FF2B5EF4-FFF2-40B4-BE49-F238E27FC236}">
              <a16:creationId xmlns:a16="http://schemas.microsoft.com/office/drawing/2014/main" id="{53DD289F-2625-4C0A-AC23-4305344A5622}"/>
            </a:ext>
          </a:extLst>
        </xdr:cNvPr>
        <xdr:cNvGrpSpPr/>
      </xdr:nvGrpSpPr>
      <xdr:grpSpPr>
        <a:xfrm>
          <a:off x="2508325" y="764768"/>
          <a:ext cx="2506345" cy="412115"/>
          <a:chOff x="0" y="0"/>
          <a:chExt cx="2506345" cy="412115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26D8186F-18E2-C022-C7CA-7E34B5430884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30856" y="0"/>
                </a:moveTo>
                <a:lnTo>
                  <a:pt x="62763" y="0"/>
                </a:lnTo>
                <a:lnTo>
                  <a:pt x="38335" y="4852"/>
                </a:lnTo>
                <a:lnTo>
                  <a:pt x="18384" y="18087"/>
                </a:lnTo>
                <a:lnTo>
                  <a:pt x="4932" y="37718"/>
                </a:lnTo>
                <a:lnTo>
                  <a:pt x="0" y="61760"/>
                </a:lnTo>
                <a:lnTo>
                  <a:pt x="0" y="262242"/>
                </a:lnTo>
                <a:lnTo>
                  <a:pt x="4932" y="286283"/>
                </a:lnTo>
                <a:lnTo>
                  <a:pt x="18384" y="305914"/>
                </a:lnTo>
                <a:lnTo>
                  <a:pt x="38335" y="319149"/>
                </a:lnTo>
                <a:lnTo>
                  <a:pt x="62763" y="324002"/>
                </a:lnTo>
                <a:lnTo>
                  <a:pt x="2430856" y="324002"/>
                </a:lnTo>
                <a:lnTo>
                  <a:pt x="2455291" y="319149"/>
                </a:lnTo>
                <a:lnTo>
                  <a:pt x="2475245" y="305914"/>
                </a:lnTo>
                <a:lnTo>
                  <a:pt x="2488699" y="286283"/>
                </a:lnTo>
                <a:lnTo>
                  <a:pt x="2493632" y="262242"/>
                </a:lnTo>
                <a:lnTo>
                  <a:pt x="2493632" y="61760"/>
                </a:lnTo>
                <a:lnTo>
                  <a:pt x="2488699" y="37718"/>
                </a:lnTo>
                <a:lnTo>
                  <a:pt x="2475245" y="18087"/>
                </a:lnTo>
                <a:lnTo>
                  <a:pt x="2455291" y="4852"/>
                </a:lnTo>
                <a:lnTo>
                  <a:pt x="2430856" y="0"/>
                </a:lnTo>
                <a:close/>
              </a:path>
            </a:pathLst>
          </a:custGeom>
          <a:solidFill>
            <a:srgbClr val="BCBEC0"/>
          </a:solidFill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798D6A3B-657E-55B2-E9D6-50DE431254FC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93632" y="262242"/>
                </a:moveTo>
                <a:lnTo>
                  <a:pt x="2488699" y="286283"/>
                </a:lnTo>
                <a:lnTo>
                  <a:pt x="2475245" y="305914"/>
                </a:lnTo>
                <a:lnTo>
                  <a:pt x="2455291" y="319149"/>
                </a:lnTo>
                <a:lnTo>
                  <a:pt x="2430856" y="324002"/>
                </a:lnTo>
                <a:lnTo>
                  <a:pt x="62763" y="324002"/>
                </a:lnTo>
                <a:lnTo>
                  <a:pt x="38335" y="319149"/>
                </a:lnTo>
                <a:lnTo>
                  <a:pt x="18384" y="305914"/>
                </a:lnTo>
                <a:lnTo>
                  <a:pt x="4932" y="286283"/>
                </a:lnTo>
                <a:lnTo>
                  <a:pt x="0" y="262242"/>
                </a:lnTo>
                <a:lnTo>
                  <a:pt x="0" y="61760"/>
                </a:lnTo>
                <a:lnTo>
                  <a:pt x="4932" y="37718"/>
                </a:lnTo>
                <a:lnTo>
                  <a:pt x="18384" y="18087"/>
                </a:lnTo>
                <a:lnTo>
                  <a:pt x="38335" y="4852"/>
                </a:lnTo>
                <a:lnTo>
                  <a:pt x="62763" y="0"/>
                </a:lnTo>
                <a:lnTo>
                  <a:pt x="2430856" y="0"/>
                </a:lnTo>
                <a:lnTo>
                  <a:pt x="2455291" y="4852"/>
                </a:lnTo>
                <a:lnTo>
                  <a:pt x="2475245" y="18087"/>
                </a:lnTo>
                <a:lnTo>
                  <a:pt x="2488699" y="37718"/>
                </a:lnTo>
                <a:lnTo>
                  <a:pt x="2493632" y="61760"/>
                </a:lnTo>
                <a:lnTo>
                  <a:pt x="2493632" y="262242"/>
                </a:lnTo>
                <a:close/>
              </a:path>
            </a:pathLst>
          </a:custGeom>
          <a:ln w="12700">
            <a:solidFill>
              <a:srgbClr val="58595B"/>
            </a:solidFill>
          </a:ln>
        </xdr:spPr>
      </xdr:sp>
      <xdr:sp macro="" textlink="">
        <xdr:nvSpPr>
          <xdr:cNvPr id="8" name="Textbox 8">
            <a:extLst>
              <a:ext uri="{FF2B5EF4-FFF2-40B4-BE49-F238E27FC236}">
                <a16:creationId xmlns:a16="http://schemas.microsoft.com/office/drawing/2014/main" id="{570FA8C4-990F-5835-FE97-9207BB2EE81E}"/>
              </a:ext>
            </a:extLst>
          </xdr:cNvPr>
          <xdr:cNvSpPr txBox="1"/>
        </xdr:nvSpPr>
        <xdr:spPr>
          <a:xfrm>
            <a:off x="0" y="0"/>
            <a:ext cx="2506345" cy="4121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400" b="0">
                <a:solidFill>
                  <a:srgbClr val="231F20"/>
                </a:solidFill>
                <a:latin typeface="HGPSoeiKakupoptai"/>
                <a:cs typeface="HGPSoeiKakupoptai"/>
              </a:rPr>
              <a:t>庫内温度</a:t>
            </a:r>
            <a:r>
              <a:rPr sz="1400" b="0" spc="-70">
                <a:solidFill>
                  <a:srgbClr val="231F20"/>
                </a:solidFill>
                <a:latin typeface="HGPSoeiKakupoptai"/>
                <a:cs typeface="HGPSoeiKakupoptai"/>
              </a:rPr>
              <a:t> </a:t>
            </a:r>
            <a:r>
              <a:rPr sz="2150" b="0" spc="125">
                <a:solidFill>
                  <a:srgbClr val="231F20"/>
                </a:solidFill>
                <a:latin typeface="HGPSoeiKakupoptai"/>
                <a:cs typeface="HGPSoeiKakupoptai"/>
              </a:rPr>
              <a:t>0</a:t>
            </a:r>
            <a:r>
              <a:rPr sz="1250" b="0" spc="0">
                <a:solidFill>
                  <a:srgbClr val="231F20"/>
                </a:solidFill>
                <a:latin typeface="HGPSoeiKakupoptai"/>
                <a:cs typeface="HGPSoeiKakupoptai"/>
              </a:rPr>
              <a:t>℃</a:t>
            </a:r>
            <a:r>
              <a:rPr sz="1250" b="0" spc="120">
                <a:solidFill>
                  <a:srgbClr val="231F20"/>
                </a:solidFill>
                <a:latin typeface="HGPSoeiKakupoptai"/>
                <a:cs typeface="HGPSoeiKakupoptai"/>
              </a:rPr>
              <a:t> </a:t>
            </a:r>
            <a:r>
              <a:rPr sz="1400" b="0" spc="0">
                <a:solidFill>
                  <a:srgbClr val="231F20"/>
                </a:solidFill>
                <a:latin typeface="HGPSoeiKakupoptai"/>
                <a:cs typeface="HGPSoeiKakupoptai"/>
              </a:rPr>
              <a:t>の場合</a:t>
            </a:r>
          </a:p>
        </xdr:txBody>
      </xdr:sp>
    </xdr:grpSp>
    <xdr:clientData/>
  </xdr:oneCellAnchor>
  <xdr:oneCellAnchor>
    <xdr:from>
      <xdr:col>2</xdr:col>
      <xdr:colOff>120243</xdr:colOff>
      <xdr:row>0</xdr:row>
      <xdr:rowOff>758403</xdr:rowOff>
    </xdr:from>
    <xdr:ext cx="760095" cy="457834"/>
    <xdr:grpSp>
      <xdr:nvGrpSpPr>
        <xdr:cNvPr id="9" name="Group 9">
          <a:extLst>
            <a:ext uri="{FF2B5EF4-FFF2-40B4-BE49-F238E27FC236}">
              <a16:creationId xmlns:a16="http://schemas.microsoft.com/office/drawing/2014/main" id="{C5FBDEF1-B8D8-4BE7-8DE8-DC6A154EDCD9}"/>
            </a:ext>
          </a:extLst>
        </xdr:cNvPr>
        <xdr:cNvGrpSpPr/>
      </xdr:nvGrpSpPr>
      <xdr:grpSpPr>
        <a:xfrm>
          <a:off x="785261" y="758403"/>
          <a:ext cx="760095" cy="457834"/>
          <a:chOff x="0" y="0"/>
          <a:chExt cx="760095" cy="45783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A55C1907-8992-BEE1-12FD-F33698D30709}"/>
              </a:ext>
            </a:extLst>
          </xdr:cNvPr>
          <xdr:cNvSpPr/>
        </xdr:nvSpPr>
        <xdr:spPr>
          <a:xfrm>
            <a:off x="0" y="72539"/>
            <a:ext cx="760095" cy="324485"/>
          </a:xfrm>
          <a:custGeom>
            <a:avLst/>
            <a:gdLst/>
            <a:ahLst/>
            <a:cxnLst/>
            <a:rect l="0" t="0" r="0" b="0"/>
            <a:pathLst>
              <a:path w="760095" h="324485">
                <a:moveTo>
                  <a:pt x="696594" y="0"/>
                </a:moveTo>
                <a:lnTo>
                  <a:pt x="63118" y="0"/>
                </a:lnTo>
                <a:lnTo>
                  <a:pt x="38549" y="4852"/>
                </a:lnTo>
                <a:lnTo>
                  <a:pt x="18486" y="18086"/>
                </a:lnTo>
                <a:lnTo>
                  <a:pt x="4959" y="37713"/>
                </a:lnTo>
                <a:lnTo>
                  <a:pt x="0" y="61747"/>
                </a:lnTo>
                <a:lnTo>
                  <a:pt x="0" y="262242"/>
                </a:lnTo>
                <a:lnTo>
                  <a:pt x="4959" y="286278"/>
                </a:lnTo>
                <a:lnTo>
                  <a:pt x="18486" y="305909"/>
                </a:lnTo>
                <a:lnTo>
                  <a:pt x="38549" y="319147"/>
                </a:lnTo>
                <a:lnTo>
                  <a:pt x="63118" y="324002"/>
                </a:lnTo>
                <a:lnTo>
                  <a:pt x="696594" y="324002"/>
                </a:lnTo>
                <a:lnTo>
                  <a:pt x="721164" y="319147"/>
                </a:lnTo>
                <a:lnTo>
                  <a:pt x="741227" y="305909"/>
                </a:lnTo>
                <a:lnTo>
                  <a:pt x="754754" y="286278"/>
                </a:lnTo>
                <a:lnTo>
                  <a:pt x="759713" y="262242"/>
                </a:lnTo>
                <a:lnTo>
                  <a:pt x="759713" y="61747"/>
                </a:lnTo>
                <a:lnTo>
                  <a:pt x="754754" y="37713"/>
                </a:lnTo>
                <a:lnTo>
                  <a:pt x="741227" y="18086"/>
                </a:lnTo>
                <a:lnTo>
                  <a:pt x="721164" y="4852"/>
                </a:lnTo>
                <a:lnTo>
                  <a:pt x="696594" y="0"/>
                </a:lnTo>
                <a:close/>
              </a:path>
            </a:pathLst>
          </a:custGeom>
          <a:solidFill>
            <a:srgbClr val="231F20"/>
          </a:solidFill>
        </xdr:spPr>
      </xdr:sp>
      <xdr:sp macro="" textlink="">
        <xdr:nvSpPr>
          <xdr:cNvPr id="11" name="Textbox 11">
            <a:extLst>
              <a:ext uri="{FF2B5EF4-FFF2-40B4-BE49-F238E27FC236}">
                <a16:creationId xmlns:a16="http://schemas.microsoft.com/office/drawing/2014/main" id="{5ACD82D2-EBA7-E494-9E8F-2D1FAE019DC3}"/>
              </a:ext>
            </a:extLst>
          </xdr:cNvPr>
          <xdr:cNvSpPr txBox="1"/>
        </xdr:nvSpPr>
        <xdr:spPr>
          <a:xfrm>
            <a:off x="0" y="0"/>
            <a:ext cx="760095" cy="457834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2400" b="0">
                <a:solidFill>
                  <a:srgbClr val="FFFFFF"/>
                </a:solidFill>
                <a:latin typeface="HGPSoeiKakupoptai"/>
                <a:cs typeface="HGPSoeiKakupoptai"/>
              </a:rPr>
              <a:t>一般</a:t>
            </a:r>
          </a:p>
        </xdr:txBody>
      </xdr:sp>
    </xdr:grpSp>
    <xdr:clientData/>
  </xdr:oneCellAnchor>
  <xdr:oneCellAnchor>
    <xdr:from>
      <xdr:col>6</xdr:col>
      <xdr:colOff>1226162</xdr:colOff>
      <xdr:row>0</xdr:row>
      <xdr:rowOff>67917</xdr:rowOff>
    </xdr:from>
    <xdr:ext cx="891540" cy="263525"/>
    <xdr:sp macro="" textlink="">
      <xdr:nvSpPr>
        <xdr:cNvPr id="93" name="Shape 77">
          <a:extLst>
            <a:ext uri="{FF2B5EF4-FFF2-40B4-BE49-F238E27FC236}">
              <a16:creationId xmlns:a16="http://schemas.microsoft.com/office/drawing/2014/main" id="{A5D65287-4281-3465-CBCC-DD0CB98DF5ED}"/>
            </a:ext>
          </a:extLst>
        </xdr:cNvPr>
        <xdr:cNvSpPr/>
      </xdr:nvSpPr>
      <xdr:spPr>
        <a:xfrm>
          <a:off x="2397737" y="67917"/>
          <a:ext cx="891540" cy="263525"/>
        </a:xfrm>
        <a:custGeom>
          <a:avLst/>
          <a:gdLst/>
          <a:ahLst/>
          <a:cxnLst/>
          <a:rect l="0" t="0" r="0" b="0"/>
          <a:pathLst>
            <a:path w="891540" h="263525">
              <a:moveTo>
                <a:pt x="131457" y="0"/>
              </a:moveTo>
              <a:lnTo>
                <a:pt x="80286" y="10330"/>
              </a:lnTo>
              <a:lnTo>
                <a:pt x="38501" y="38501"/>
              </a:lnTo>
              <a:lnTo>
                <a:pt x="10330" y="80286"/>
              </a:lnTo>
              <a:lnTo>
                <a:pt x="0" y="131457"/>
              </a:lnTo>
              <a:lnTo>
                <a:pt x="10330" y="182623"/>
              </a:lnTo>
              <a:lnTo>
                <a:pt x="38501" y="224409"/>
              </a:lnTo>
              <a:lnTo>
                <a:pt x="80286" y="252583"/>
              </a:lnTo>
              <a:lnTo>
                <a:pt x="131457" y="262915"/>
              </a:lnTo>
              <a:lnTo>
                <a:pt x="759663" y="262915"/>
              </a:lnTo>
              <a:lnTo>
                <a:pt x="810826" y="252583"/>
              </a:lnTo>
              <a:lnTo>
                <a:pt x="852608" y="224408"/>
              </a:lnTo>
              <a:lnTo>
                <a:pt x="880778" y="182623"/>
              </a:lnTo>
              <a:lnTo>
                <a:pt x="891108" y="131457"/>
              </a:lnTo>
              <a:lnTo>
                <a:pt x="880778" y="80286"/>
              </a:lnTo>
              <a:lnTo>
                <a:pt x="852608" y="38501"/>
              </a:lnTo>
              <a:lnTo>
                <a:pt x="810826" y="10330"/>
              </a:lnTo>
              <a:lnTo>
                <a:pt x="759663" y="0"/>
              </a:lnTo>
              <a:lnTo>
                <a:pt x="131457" y="0"/>
              </a:lnTo>
              <a:close/>
            </a:path>
          </a:pathLst>
        </a:custGeom>
        <a:ln w="8890">
          <a:solidFill>
            <a:srgbClr val="939598"/>
          </a:solidFill>
        </a:ln>
      </xdr:spPr>
    </xdr:sp>
    <xdr:clientData/>
  </xdr:oneCellAnchor>
  <xdr:oneCellAnchor>
    <xdr:from>
      <xdr:col>6</xdr:col>
      <xdr:colOff>1221718</xdr:colOff>
      <xdr:row>0</xdr:row>
      <xdr:rowOff>63473</xdr:rowOff>
    </xdr:from>
    <xdr:ext cx="900430" cy="272415"/>
    <xdr:grpSp>
      <xdr:nvGrpSpPr>
        <xdr:cNvPr id="102" name="Group 76">
          <a:extLst>
            <a:ext uri="{FF2B5EF4-FFF2-40B4-BE49-F238E27FC236}">
              <a16:creationId xmlns:a16="http://schemas.microsoft.com/office/drawing/2014/main" id="{A8B235F4-7ADA-480D-B30E-048F7A17BE80}"/>
            </a:ext>
          </a:extLst>
        </xdr:cNvPr>
        <xdr:cNvGrpSpPr/>
      </xdr:nvGrpSpPr>
      <xdr:grpSpPr>
        <a:xfrm>
          <a:off x="3618554" y="63473"/>
          <a:ext cx="900430" cy="272415"/>
          <a:chOff x="0" y="0"/>
          <a:chExt cx="900430" cy="272415"/>
        </a:xfrm>
      </xdr:grpSpPr>
      <xdr:sp macro="" textlink="">
        <xdr:nvSpPr>
          <xdr:cNvPr id="103" name="Shape 77">
            <a:extLst>
              <a:ext uri="{FF2B5EF4-FFF2-40B4-BE49-F238E27FC236}">
                <a16:creationId xmlns:a16="http://schemas.microsoft.com/office/drawing/2014/main" id="{319B6629-2BBF-34ED-19A9-591D6E600960}"/>
              </a:ext>
            </a:extLst>
          </xdr:cNvPr>
          <xdr:cNvSpPr/>
        </xdr:nvSpPr>
        <xdr:spPr>
          <a:xfrm>
            <a:off x="4444" y="4444"/>
            <a:ext cx="891540" cy="263525"/>
          </a:xfrm>
          <a:custGeom>
            <a:avLst/>
            <a:gdLst/>
            <a:ahLst/>
            <a:cxnLst/>
            <a:rect l="0" t="0" r="0" b="0"/>
            <a:pathLst>
              <a:path w="891540" h="263525">
                <a:moveTo>
                  <a:pt x="131457" y="0"/>
                </a:moveTo>
                <a:lnTo>
                  <a:pt x="80286" y="10330"/>
                </a:lnTo>
                <a:lnTo>
                  <a:pt x="38501" y="38501"/>
                </a:lnTo>
                <a:lnTo>
                  <a:pt x="10330" y="80286"/>
                </a:lnTo>
                <a:lnTo>
                  <a:pt x="0" y="131457"/>
                </a:lnTo>
                <a:lnTo>
                  <a:pt x="10330" y="182623"/>
                </a:lnTo>
                <a:lnTo>
                  <a:pt x="38501" y="224409"/>
                </a:lnTo>
                <a:lnTo>
                  <a:pt x="80286" y="252583"/>
                </a:lnTo>
                <a:lnTo>
                  <a:pt x="131457" y="262915"/>
                </a:lnTo>
                <a:lnTo>
                  <a:pt x="759663" y="262915"/>
                </a:lnTo>
                <a:lnTo>
                  <a:pt x="810826" y="252583"/>
                </a:lnTo>
                <a:lnTo>
                  <a:pt x="852608" y="224408"/>
                </a:lnTo>
                <a:lnTo>
                  <a:pt x="880778" y="182623"/>
                </a:lnTo>
                <a:lnTo>
                  <a:pt x="891108" y="131457"/>
                </a:lnTo>
                <a:lnTo>
                  <a:pt x="880778" y="80286"/>
                </a:lnTo>
                <a:lnTo>
                  <a:pt x="852608" y="38501"/>
                </a:lnTo>
                <a:lnTo>
                  <a:pt x="810826" y="10330"/>
                </a:lnTo>
                <a:lnTo>
                  <a:pt x="759663" y="0"/>
                </a:lnTo>
                <a:lnTo>
                  <a:pt x="131457" y="0"/>
                </a:lnTo>
                <a:close/>
              </a:path>
            </a:pathLst>
          </a:custGeom>
          <a:ln w="8890">
            <a:solidFill>
              <a:srgbClr val="939598"/>
            </a:solidFill>
          </a:ln>
        </xdr:spPr>
      </xdr:sp>
      <xdr:sp macro="" textlink="">
        <xdr:nvSpPr>
          <xdr:cNvPr id="104" name="Textbox 78">
            <a:extLst>
              <a:ext uri="{FF2B5EF4-FFF2-40B4-BE49-F238E27FC236}">
                <a16:creationId xmlns:a16="http://schemas.microsoft.com/office/drawing/2014/main" id="{0AF3169F-5EAE-7C44-C547-7508FD043A28}"/>
              </a:ext>
            </a:extLst>
          </xdr:cNvPr>
          <xdr:cNvSpPr txBox="1"/>
        </xdr:nvSpPr>
        <xdr:spPr>
          <a:xfrm>
            <a:off x="0" y="0"/>
            <a:ext cx="900430" cy="2724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200" b="0">
                <a:solidFill>
                  <a:srgbClr val="939598"/>
                </a:solidFill>
                <a:latin typeface="Microsoft JhengHei Light"/>
                <a:cs typeface="Microsoft JhengHei Light"/>
              </a:rPr>
              <a:t>セット形</a:t>
            </a:r>
          </a:p>
        </xdr:txBody>
      </xdr:sp>
    </xdr:grp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344827</xdr:colOff>
      <xdr:row>0</xdr:row>
      <xdr:rowOff>735109</xdr:rowOff>
    </xdr:from>
    <xdr:ext cx="436880" cy="436880"/>
    <xdr:grpSp>
      <xdr:nvGrpSpPr>
        <xdr:cNvPr id="24" name="Group 24">
          <a:extLst>
            <a:ext uri="{FF2B5EF4-FFF2-40B4-BE49-F238E27FC236}">
              <a16:creationId xmlns:a16="http://schemas.microsoft.com/office/drawing/2014/main" id="{039EB231-A3F8-43F9-831F-4C8C0AC0B133}"/>
            </a:ext>
          </a:extLst>
        </xdr:cNvPr>
        <xdr:cNvGrpSpPr/>
      </xdr:nvGrpSpPr>
      <xdr:grpSpPr>
        <a:xfrm>
          <a:off x="17794627" y="735109"/>
          <a:ext cx="436880" cy="436880"/>
          <a:chOff x="0" y="0"/>
          <a:chExt cx="436880" cy="436880"/>
        </a:xfrm>
      </xdr:grpSpPr>
      <xdr:pic>
        <xdr:nvPicPr>
          <xdr:cNvPr id="25" name="image1.png">
            <a:extLst>
              <a:ext uri="{FF2B5EF4-FFF2-40B4-BE49-F238E27FC236}">
                <a16:creationId xmlns:a16="http://schemas.microsoft.com/office/drawing/2014/main" id="{F47AD756-656C-CCE7-4934-87670F8B1B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36384" cy="436397"/>
          </a:xfrm>
          <a:prstGeom prst="rect">
            <a:avLst/>
          </a:prstGeom>
        </xdr:spPr>
      </xdr:pic>
      <xdr:sp macro="" textlink="">
        <xdr:nvSpPr>
          <xdr:cNvPr id="26" name="Textbox 26">
            <a:extLst>
              <a:ext uri="{FF2B5EF4-FFF2-40B4-BE49-F238E27FC236}">
                <a16:creationId xmlns:a16="http://schemas.microsoft.com/office/drawing/2014/main" id="{E23B200F-6CE7-2F2E-5C86-5D5F4F97CA40}"/>
              </a:ext>
            </a:extLst>
          </xdr:cNvPr>
          <xdr:cNvSpPr txBox="1"/>
        </xdr:nvSpPr>
        <xdr:spPr>
          <a:xfrm>
            <a:off x="0" y="0"/>
            <a:ext cx="436880" cy="43688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210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33</a:t>
            </a:r>
          </a:p>
        </xdr:txBody>
      </xdr:sp>
    </xdr:grpSp>
    <xdr:clientData/>
  </xdr:oneCellAnchor>
  <xdr:oneCellAnchor>
    <xdr:from>
      <xdr:col>6</xdr:col>
      <xdr:colOff>84646</xdr:colOff>
      <xdr:row>0</xdr:row>
      <xdr:rowOff>783985</xdr:rowOff>
    </xdr:from>
    <xdr:ext cx="2506345" cy="412115"/>
    <xdr:grpSp>
      <xdr:nvGrpSpPr>
        <xdr:cNvPr id="27" name="Group 27">
          <a:extLst>
            <a:ext uri="{FF2B5EF4-FFF2-40B4-BE49-F238E27FC236}">
              <a16:creationId xmlns:a16="http://schemas.microsoft.com/office/drawing/2014/main" id="{4CE481F0-54CF-47C8-8DF3-EA1DB8E18D65}"/>
            </a:ext>
          </a:extLst>
        </xdr:cNvPr>
        <xdr:cNvGrpSpPr/>
      </xdr:nvGrpSpPr>
      <xdr:grpSpPr>
        <a:xfrm>
          <a:off x="2370646" y="783985"/>
          <a:ext cx="2506345" cy="412115"/>
          <a:chOff x="0" y="0"/>
          <a:chExt cx="2506345" cy="412115"/>
        </a:xfrm>
      </xdr:grpSpPr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91AFEDD7-B5D6-70CA-26C4-1F35F32A9E0C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30856" y="0"/>
                </a:moveTo>
                <a:lnTo>
                  <a:pt x="62763" y="0"/>
                </a:lnTo>
                <a:lnTo>
                  <a:pt x="38335" y="4852"/>
                </a:lnTo>
                <a:lnTo>
                  <a:pt x="18384" y="18087"/>
                </a:lnTo>
                <a:lnTo>
                  <a:pt x="4932" y="37718"/>
                </a:lnTo>
                <a:lnTo>
                  <a:pt x="0" y="61760"/>
                </a:lnTo>
                <a:lnTo>
                  <a:pt x="0" y="262242"/>
                </a:lnTo>
                <a:lnTo>
                  <a:pt x="4932" y="286283"/>
                </a:lnTo>
                <a:lnTo>
                  <a:pt x="18384" y="305914"/>
                </a:lnTo>
                <a:lnTo>
                  <a:pt x="38335" y="319149"/>
                </a:lnTo>
                <a:lnTo>
                  <a:pt x="62763" y="324002"/>
                </a:lnTo>
                <a:lnTo>
                  <a:pt x="2430856" y="324002"/>
                </a:lnTo>
                <a:lnTo>
                  <a:pt x="2455291" y="319149"/>
                </a:lnTo>
                <a:lnTo>
                  <a:pt x="2475245" y="305914"/>
                </a:lnTo>
                <a:lnTo>
                  <a:pt x="2488699" y="286283"/>
                </a:lnTo>
                <a:lnTo>
                  <a:pt x="2493632" y="262242"/>
                </a:lnTo>
                <a:lnTo>
                  <a:pt x="2493632" y="61760"/>
                </a:lnTo>
                <a:lnTo>
                  <a:pt x="2488699" y="37718"/>
                </a:lnTo>
                <a:lnTo>
                  <a:pt x="2475245" y="18087"/>
                </a:lnTo>
                <a:lnTo>
                  <a:pt x="2455291" y="4852"/>
                </a:lnTo>
                <a:lnTo>
                  <a:pt x="2430856" y="0"/>
                </a:lnTo>
                <a:close/>
              </a:path>
            </a:pathLst>
          </a:custGeom>
          <a:solidFill>
            <a:srgbClr val="BCBEC0"/>
          </a:solidFill>
        </xdr:spPr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A683E12D-8424-AA46-62AE-E2CEA72C4CDF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93632" y="262242"/>
                </a:moveTo>
                <a:lnTo>
                  <a:pt x="2488699" y="286283"/>
                </a:lnTo>
                <a:lnTo>
                  <a:pt x="2475245" y="305914"/>
                </a:lnTo>
                <a:lnTo>
                  <a:pt x="2455291" y="319149"/>
                </a:lnTo>
                <a:lnTo>
                  <a:pt x="2430856" y="324002"/>
                </a:lnTo>
                <a:lnTo>
                  <a:pt x="62763" y="324002"/>
                </a:lnTo>
                <a:lnTo>
                  <a:pt x="38335" y="319149"/>
                </a:lnTo>
                <a:lnTo>
                  <a:pt x="18384" y="305914"/>
                </a:lnTo>
                <a:lnTo>
                  <a:pt x="4932" y="286283"/>
                </a:lnTo>
                <a:lnTo>
                  <a:pt x="0" y="262242"/>
                </a:lnTo>
                <a:lnTo>
                  <a:pt x="0" y="61760"/>
                </a:lnTo>
                <a:lnTo>
                  <a:pt x="4932" y="37718"/>
                </a:lnTo>
                <a:lnTo>
                  <a:pt x="18384" y="18087"/>
                </a:lnTo>
                <a:lnTo>
                  <a:pt x="38335" y="4852"/>
                </a:lnTo>
                <a:lnTo>
                  <a:pt x="62763" y="0"/>
                </a:lnTo>
                <a:lnTo>
                  <a:pt x="2430856" y="0"/>
                </a:lnTo>
                <a:lnTo>
                  <a:pt x="2455291" y="4852"/>
                </a:lnTo>
                <a:lnTo>
                  <a:pt x="2475245" y="18087"/>
                </a:lnTo>
                <a:lnTo>
                  <a:pt x="2488699" y="37718"/>
                </a:lnTo>
                <a:lnTo>
                  <a:pt x="2493632" y="61760"/>
                </a:lnTo>
                <a:lnTo>
                  <a:pt x="2493632" y="262242"/>
                </a:lnTo>
                <a:close/>
              </a:path>
            </a:pathLst>
          </a:custGeom>
          <a:ln w="12700">
            <a:solidFill>
              <a:srgbClr val="58595B"/>
            </a:solidFill>
          </a:ln>
        </xdr:spPr>
      </xdr:sp>
      <xdr:sp macro="" textlink="">
        <xdr:nvSpPr>
          <xdr:cNvPr id="30" name="Textbox 30">
            <a:extLst>
              <a:ext uri="{FF2B5EF4-FFF2-40B4-BE49-F238E27FC236}">
                <a16:creationId xmlns:a16="http://schemas.microsoft.com/office/drawing/2014/main" id="{B63A35B9-EA7A-11CC-1AA8-80C1F6D1170F}"/>
              </a:ext>
            </a:extLst>
          </xdr:cNvPr>
          <xdr:cNvSpPr txBox="1"/>
        </xdr:nvSpPr>
        <xdr:spPr>
          <a:xfrm>
            <a:off x="0" y="0"/>
            <a:ext cx="2506345" cy="4121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400" b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庫内温度</a:t>
            </a:r>
            <a:r>
              <a:rPr sz="1400" b="0" spc="-7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250" b="0" spc="7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－</a:t>
            </a:r>
            <a:r>
              <a:rPr sz="215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25</a:t>
            </a:r>
            <a:r>
              <a:rPr sz="125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℃</a:t>
            </a:r>
            <a:r>
              <a:rPr sz="1250" b="0" spc="12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40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の場合</a:t>
            </a:r>
          </a:p>
        </xdr:txBody>
      </xdr:sp>
    </xdr:grpSp>
    <xdr:clientData/>
  </xdr:oneCellAnchor>
  <xdr:oneCellAnchor>
    <xdr:from>
      <xdr:col>3</xdr:col>
      <xdr:colOff>125323</xdr:colOff>
      <xdr:row>0</xdr:row>
      <xdr:rowOff>717006</xdr:rowOff>
    </xdr:from>
    <xdr:ext cx="760095" cy="457834"/>
    <xdr:sp macro="" textlink="">
      <xdr:nvSpPr>
        <xdr:cNvPr id="33" name="Textbox 33">
          <a:extLst>
            <a:ext uri="{FF2B5EF4-FFF2-40B4-BE49-F238E27FC236}">
              <a16:creationId xmlns:a16="http://schemas.microsoft.com/office/drawing/2014/main" id="{CCBC48CE-3796-0CF0-9068-9C2EB66E4496}"/>
            </a:ext>
          </a:extLst>
        </xdr:cNvPr>
        <xdr:cNvSpPr txBox="1"/>
      </xdr:nvSpPr>
      <xdr:spPr>
        <a:xfrm>
          <a:off x="630148" y="717006"/>
          <a:ext cx="760095" cy="457834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2400" b="0">
              <a:solidFill>
                <a:srgbClr val="FFFFFF"/>
              </a:solidFill>
              <a:latin typeface="HGP創英角ﾎﾟｯﾌﾟ体"/>
              <a:cs typeface="HGP創英角ﾎﾟｯﾌﾟ体"/>
            </a:rPr>
            <a:t>一般</a:t>
          </a:r>
        </a:p>
      </xdr:txBody>
    </xdr:sp>
    <xdr:clientData/>
  </xdr:oneCellAnchor>
  <xdr:oneCellAnchor>
    <xdr:from>
      <xdr:col>6</xdr:col>
      <xdr:colOff>1221718</xdr:colOff>
      <xdr:row>0</xdr:row>
      <xdr:rowOff>63473</xdr:rowOff>
    </xdr:from>
    <xdr:ext cx="900430" cy="272415"/>
    <xdr:grpSp>
      <xdr:nvGrpSpPr>
        <xdr:cNvPr id="76" name="Group 76">
          <a:extLst>
            <a:ext uri="{FF2B5EF4-FFF2-40B4-BE49-F238E27FC236}">
              <a16:creationId xmlns:a16="http://schemas.microsoft.com/office/drawing/2014/main" id="{FAF53FD1-9735-4F05-AD6D-AD6442E693F7}"/>
            </a:ext>
          </a:extLst>
        </xdr:cNvPr>
        <xdr:cNvGrpSpPr/>
      </xdr:nvGrpSpPr>
      <xdr:grpSpPr>
        <a:xfrm>
          <a:off x="3507718" y="63473"/>
          <a:ext cx="900430" cy="272415"/>
          <a:chOff x="0" y="0"/>
          <a:chExt cx="900430" cy="272415"/>
        </a:xfrm>
      </xdr:grpSpPr>
      <xdr:sp macro="" textlink="">
        <xdr:nvSpPr>
          <xdr:cNvPr id="77" name="Shape 77">
            <a:extLst>
              <a:ext uri="{FF2B5EF4-FFF2-40B4-BE49-F238E27FC236}">
                <a16:creationId xmlns:a16="http://schemas.microsoft.com/office/drawing/2014/main" id="{1A0DAE05-F022-80FA-094F-9151929B74B0}"/>
              </a:ext>
            </a:extLst>
          </xdr:cNvPr>
          <xdr:cNvSpPr/>
        </xdr:nvSpPr>
        <xdr:spPr>
          <a:xfrm>
            <a:off x="4444" y="4444"/>
            <a:ext cx="891540" cy="263525"/>
          </a:xfrm>
          <a:custGeom>
            <a:avLst/>
            <a:gdLst/>
            <a:ahLst/>
            <a:cxnLst/>
            <a:rect l="0" t="0" r="0" b="0"/>
            <a:pathLst>
              <a:path w="891540" h="263525">
                <a:moveTo>
                  <a:pt x="131457" y="0"/>
                </a:moveTo>
                <a:lnTo>
                  <a:pt x="80286" y="10330"/>
                </a:lnTo>
                <a:lnTo>
                  <a:pt x="38501" y="38501"/>
                </a:lnTo>
                <a:lnTo>
                  <a:pt x="10330" y="80286"/>
                </a:lnTo>
                <a:lnTo>
                  <a:pt x="0" y="131457"/>
                </a:lnTo>
                <a:lnTo>
                  <a:pt x="10330" y="182623"/>
                </a:lnTo>
                <a:lnTo>
                  <a:pt x="38501" y="224409"/>
                </a:lnTo>
                <a:lnTo>
                  <a:pt x="80286" y="252583"/>
                </a:lnTo>
                <a:lnTo>
                  <a:pt x="131457" y="262915"/>
                </a:lnTo>
                <a:lnTo>
                  <a:pt x="759663" y="262915"/>
                </a:lnTo>
                <a:lnTo>
                  <a:pt x="810826" y="252583"/>
                </a:lnTo>
                <a:lnTo>
                  <a:pt x="852608" y="224408"/>
                </a:lnTo>
                <a:lnTo>
                  <a:pt x="880778" y="182623"/>
                </a:lnTo>
                <a:lnTo>
                  <a:pt x="891108" y="131457"/>
                </a:lnTo>
                <a:lnTo>
                  <a:pt x="880778" y="80286"/>
                </a:lnTo>
                <a:lnTo>
                  <a:pt x="852608" y="38501"/>
                </a:lnTo>
                <a:lnTo>
                  <a:pt x="810826" y="10330"/>
                </a:lnTo>
                <a:lnTo>
                  <a:pt x="759663" y="0"/>
                </a:lnTo>
                <a:lnTo>
                  <a:pt x="131457" y="0"/>
                </a:lnTo>
                <a:close/>
              </a:path>
            </a:pathLst>
          </a:custGeom>
          <a:ln w="8890">
            <a:solidFill>
              <a:srgbClr val="939598"/>
            </a:solidFill>
          </a:ln>
        </xdr:spPr>
      </xdr:sp>
      <xdr:sp macro="" textlink="">
        <xdr:nvSpPr>
          <xdr:cNvPr id="78" name="Textbox 78">
            <a:extLst>
              <a:ext uri="{FF2B5EF4-FFF2-40B4-BE49-F238E27FC236}">
                <a16:creationId xmlns:a16="http://schemas.microsoft.com/office/drawing/2014/main" id="{7B76F17D-316F-A5A0-DB06-248C4059162C}"/>
              </a:ext>
            </a:extLst>
          </xdr:cNvPr>
          <xdr:cNvSpPr txBox="1"/>
        </xdr:nvSpPr>
        <xdr:spPr>
          <a:xfrm>
            <a:off x="0" y="0"/>
            <a:ext cx="900430" cy="2724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200" b="0">
                <a:solidFill>
                  <a:srgbClr val="939598"/>
                </a:solidFill>
                <a:latin typeface="Microsoft YaHei"/>
                <a:cs typeface="Microsoft YaHei"/>
              </a:rPr>
              <a:t>セット形</a:t>
            </a:r>
          </a:p>
        </xdr:txBody>
      </xdr:sp>
    </xdr:grpSp>
    <xdr:clientData/>
  </xdr:oneCellAnchor>
  <xdr:oneCellAnchor>
    <xdr:from>
      <xdr:col>2</xdr:col>
      <xdr:colOff>83875</xdr:colOff>
      <xdr:row>0</xdr:row>
      <xdr:rowOff>767063</xdr:rowOff>
    </xdr:from>
    <xdr:ext cx="760095" cy="457834"/>
    <xdr:grpSp>
      <xdr:nvGrpSpPr>
        <xdr:cNvPr id="80" name="Group 9">
          <a:extLst>
            <a:ext uri="{FF2B5EF4-FFF2-40B4-BE49-F238E27FC236}">
              <a16:creationId xmlns:a16="http://schemas.microsoft.com/office/drawing/2014/main" id="{284D7FD8-718E-419B-862A-16C8DDCE6D6F}"/>
            </a:ext>
          </a:extLst>
        </xdr:cNvPr>
        <xdr:cNvGrpSpPr/>
      </xdr:nvGrpSpPr>
      <xdr:grpSpPr>
        <a:xfrm>
          <a:off x="665766" y="767063"/>
          <a:ext cx="760095" cy="457834"/>
          <a:chOff x="0" y="0"/>
          <a:chExt cx="760095" cy="457834"/>
        </a:xfrm>
      </xdr:grpSpPr>
      <xdr:sp macro="" textlink="">
        <xdr:nvSpPr>
          <xdr:cNvPr id="81" name="Shape 10">
            <a:extLst>
              <a:ext uri="{FF2B5EF4-FFF2-40B4-BE49-F238E27FC236}">
                <a16:creationId xmlns:a16="http://schemas.microsoft.com/office/drawing/2014/main" id="{F53C5C36-295E-DA94-9D89-14F811E2848F}"/>
              </a:ext>
            </a:extLst>
          </xdr:cNvPr>
          <xdr:cNvSpPr/>
        </xdr:nvSpPr>
        <xdr:spPr>
          <a:xfrm>
            <a:off x="0" y="72539"/>
            <a:ext cx="760095" cy="324485"/>
          </a:xfrm>
          <a:custGeom>
            <a:avLst/>
            <a:gdLst/>
            <a:ahLst/>
            <a:cxnLst/>
            <a:rect l="0" t="0" r="0" b="0"/>
            <a:pathLst>
              <a:path w="760095" h="324485">
                <a:moveTo>
                  <a:pt x="696594" y="0"/>
                </a:moveTo>
                <a:lnTo>
                  <a:pt x="63118" y="0"/>
                </a:lnTo>
                <a:lnTo>
                  <a:pt x="38549" y="4852"/>
                </a:lnTo>
                <a:lnTo>
                  <a:pt x="18486" y="18086"/>
                </a:lnTo>
                <a:lnTo>
                  <a:pt x="4959" y="37713"/>
                </a:lnTo>
                <a:lnTo>
                  <a:pt x="0" y="61747"/>
                </a:lnTo>
                <a:lnTo>
                  <a:pt x="0" y="262242"/>
                </a:lnTo>
                <a:lnTo>
                  <a:pt x="4959" y="286278"/>
                </a:lnTo>
                <a:lnTo>
                  <a:pt x="18486" y="305909"/>
                </a:lnTo>
                <a:lnTo>
                  <a:pt x="38549" y="319147"/>
                </a:lnTo>
                <a:lnTo>
                  <a:pt x="63118" y="324002"/>
                </a:lnTo>
                <a:lnTo>
                  <a:pt x="696594" y="324002"/>
                </a:lnTo>
                <a:lnTo>
                  <a:pt x="721164" y="319147"/>
                </a:lnTo>
                <a:lnTo>
                  <a:pt x="741227" y="305909"/>
                </a:lnTo>
                <a:lnTo>
                  <a:pt x="754754" y="286278"/>
                </a:lnTo>
                <a:lnTo>
                  <a:pt x="759713" y="262242"/>
                </a:lnTo>
                <a:lnTo>
                  <a:pt x="759713" y="61747"/>
                </a:lnTo>
                <a:lnTo>
                  <a:pt x="754754" y="37713"/>
                </a:lnTo>
                <a:lnTo>
                  <a:pt x="741227" y="18086"/>
                </a:lnTo>
                <a:lnTo>
                  <a:pt x="721164" y="4852"/>
                </a:lnTo>
                <a:lnTo>
                  <a:pt x="696594" y="0"/>
                </a:lnTo>
                <a:close/>
              </a:path>
            </a:pathLst>
          </a:custGeom>
          <a:solidFill>
            <a:srgbClr val="231F20"/>
          </a:solidFill>
        </xdr:spPr>
      </xdr:sp>
      <xdr:sp macro="" textlink="">
        <xdr:nvSpPr>
          <xdr:cNvPr id="82" name="Textbox 11">
            <a:extLst>
              <a:ext uri="{FF2B5EF4-FFF2-40B4-BE49-F238E27FC236}">
                <a16:creationId xmlns:a16="http://schemas.microsoft.com/office/drawing/2014/main" id="{3FDC4B59-8438-389E-D5AB-E5D9DEAB1F4B}"/>
              </a:ext>
            </a:extLst>
          </xdr:cNvPr>
          <xdr:cNvSpPr txBox="1"/>
        </xdr:nvSpPr>
        <xdr:spPr>
          <a:xfrm>
            <a:off x="0" y="0"/>
            <a:ext cx="760095" cy="457834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2400" b="0">
                <a:solidFill>
                  <a:srgbClr val="FFFFFF"/>
                </a:solidFill>
                <a:latin typeface="HGPSoeiKakupoptai"/>
                <a:cs typeface="HGPSoeiKakupoptai"/>
              </a:rPr>
              <a:t>一般</a:t>
            </a:r>
          </a:p>
        </xdr:txBody>
      </xdr:sp>
    </xdr:grpSp>
    <xdr:clientData/>
  </xdr:oneCellAnchor>
  <xdr:oneCellAnchor>
    <xdr:from>
      <xdr:col>2</xdr:col>
      <xdr:colOff>101193</xdr:colOff>
      <xdr:row>0</xdr:row>
      <xdr:rowOff>758403</xdr:rowOff>
    </xdr:from>
    <xdr:ext cx="760095" cy="457834"/>
    <xdr:grpSp>
      <xdr:nvGrpSpPr>
        <xdr:cNvPr id="2" name="Group 9">
          <a:extLst>
            <a:ext uri="{FF2B5EF4-FFF2-40B4-BE49-F238E27FC236}">
              <a16:creationId xmlns:a16="http://schemas.microsoft.com/office/drawing/2014/main" id="{C0986B39-5008-4302-ADA3-BC53230C51F6}"/>
            </a:ext>
          </a:extLst>
        </xdr:cNvPr>
        <xdr:cNvGrpSpPr/>
      </xdr:nvGrpSpPr>
      <xdr:grpSpPr>
        <a:xfrm>
          <a:off x="683084" y="758403"/>
          <a:ext cx="760095" cy="457834"/>
          <a:chOff x="0" y="0"/>
          <a:chExt cx="760095" cy="457834"/>
        </a:xfrm>
      </xdr:grpSpPr>
      <xdr:sp macro="" textlink="">
        <xdr:nvSpPr>
          <xdr:cNvPr id="3" name="Shape 10">
            <a:extLst>
              <a:ext uri="{FF2B5EF4-FFF2-40B4-BE49-F238E27FC236}">
                <a16:creationId xmlns:a16="http://schemas.microsoft.com/office/drawing/2014/main" id="{44FA6E1F-47B3-9E6F-266E-95D2CEA4BDC8}"/>
              </a:ext>
            </a:extLst>
          </xdr:cNvPr>
          <xdr:cNvSpPr/>
        </xdr:nvSpPr>
        <xdr:spPr>
          <a:xfrm>
            <a:off x="0" y="72539"/>
            <a:ext cx="760095" cy="324485"/>
          </a:xfrm>
          <a:custGeom>
            <a:avLst/>
            <a:gdLst/>
            <a:ahLst/>
            <a:cxnLst/>
            <a:rect l="0" t="0" r="0" b="0"/>
            <a:pathLst>
              <a:path w="760095" h="324485">
                <a:moveTo>
                  <a:pt x="696594" y="0"/>
                </a:moveTo>
                <a:lnTo>
                  <a:pt x="63118" y="0"/>
                </a:lnTo>
                <a:lnTo>
                  <a:pt x="38549" y="4852"/>
                </a:lnTo>
                <a:lnTo>
                  <a:pt x="18486" y="18086"/>
                </a:lnTo>
                <a:lnTo>
                  <a:pt x="4959" y="37713"/>
                </a:lnTo>
                <a:lnTo>
                  <a:pt x="0" y="61747"/>
                </a:lnTo>
                <a:lnTo>
                  <a:pt x="0" y="262242"/>
                </a:lnTo>
                <a:lnTo>
                  <a:pt x="4959" y="286278"/>
                </a:lnTo>
                <a:lnTo>
                  <a:pt x="18486" y="305909"/>
                </a:lnTo>
                <a:lnTo>
                  <a:pt x="38549" y="319147"/>
                </a:lnTo>
                <a:lnTo>
                  <a:pt x="63118" y="324002"/>
                </a:lnTo>
                <a:lnTo>
                  <a:pt x="696594" y="324002"/>
                </a:lnTo>
                <a:lnTo>
                  <a:pt x="721164" y="319147"/>
                </a:lnTo>
                <a:lnTo>
                  <a:pt x="741227" y="305909"/>
                </a:lnTo>
                <a:lnTo>
                  <a:pt x="754754" y="286278"/>
                </a:lnTo>
                <a:lnTo>
                  <a:pt x="759713" y="262242"/>
                </a:lnTo>
                <a:lnTo>
                  <a:pt x="759713" y="61747"/>
                </a:lnTo>
                <a:lnTo>
                  <a:pt x="754754" y="37713"/>
                </a:lnTo>
                <a:lnTo>
                  <a:pt x="741227" y="18086"/>
                </a:lnTo>
                <a:lnTo>
                  <a:pt x="721164" y="4852"/>
                </a:lnTo>
                <a:lnTo>
                  <a:pt x="696594" y="0"/>
                </a:lnTo>
                <a:close/>
              </a:path>
            </a:pathLst>
          </a:custGeom>
          <a:solidFill>
            <a:srgbClr val="231F20"/>
          </a:solidFill>
        </xdr:spPr>
      </xdr:sp>
      <xdr:sp macro="" textlink="">
        <xdr:nvSpPr>
          <xdr:cNvPr id="4" name="Textbox 11">
            <a:extLst>
              <a:ext uri="{FF2B5EF4-FFF2-40B4-BE49-F238E27FC236}">
                <a16:creationId xmlns:a16="http://schemas.microsoft.com/office/drawing/2014/main" id="{B06FA878-CCE8-1BCC-186A-A1451C61A80C}"/>
              </a:ext>
            </a:extLst>
          </xdr:cNvPr>
          <xdr:cNvSpPr txBox="1"/>
        </xdr:nvSpPr>
        <xdr:spPr>
          <a:xfrm>
            <a:off x="0" y="0"/>
            <a:ext cx="760095" cy="457834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2400" b="0">
                <a:solidFill>
                  <a:srgbClr val="FFFFFF"/>
                </a:solidFill>
                <a:latin typeface="HGPSoeiKakupoptai"/>
                <a:cs typeface="HGPSoeiKakupoptai"/>
              </a:rPr>
              <a:t>一般</a:t>
            </a:r>
          </a:p>
        </xdr:txBody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321148</xdr:colOff>
      <xdr:row>0</xdr:row>
      <xdr:rowOff>678938</xdr:rowOff>
    </xdr:from>
    <xdr:ext cx="436880" cy="436880"/>
    <xdr:grpSp>
      <xdr:nvGrpSpPr>
        <xdr:cNvPr id="2" name="Group 2">
          <a:extLst>
            <a:ext uri="{FF2B5EF4-FFF2-40B4-BE49-F238E27FC236}">
              <a16:creationId xmlns:a16="http://schemas.microsoft.com/office/drawing/2014/main" id="{9A460DF9-37FA-44E8-8589-303B98C2F62E}"/>
            </a:ext>
          </a:extLst>
        </xdr:cNvPr>
        <xdr:cNvGrpSpPr/>
      </xdr:nvGrpSpPr>
      <xdr:grpSpPr>
        <a:xfrm>
          <a:off x="16697221" y="678938"/>
          <a:ext cx="436880" cy="436880"/>
          <a:chOff x="0" y="0"/>
          <a:chExt cx="436880" cy="436880"/>
        </a:xfrm>
      </xdr:grpSpPr>
      <xdr:pic>
        <xdr:nvPicPr>
          <xdr:cNvPr id="3" name="image1.png">
            <a:extLst>
              <a:ext uri="{FF2B5EF4-FFF2-40B4-BE49-F238E27FC236}">
                <a16:creationId xmlns:a16="http://schemas.microsoft.com/office/drawing/2014/main" id="{123A6D45-66E2-1D54-B34D-F494CABFC9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36384" cy="436397"/>
          </a:xfrm>
          <a:prstGeom prst="rect">
            <a:avLst/>
          </a:prstGeom>
        </xdr:spPr>
      </xdr:pic>
      <xdr:sp macro="" textlink="">
        <xdr:nvSpPr>
          <xdr:cNvPr id="4" name="Textbox 4">
            <a:extLst>
              <a:ext uri="{FF2B5EF4-FFF2-40B4-BE49-F238E27FC236}">
                <a16:creationId xmlns:a16="http://schemas.microsoft.com/office/drawing/2014/main" id="{1E6BAE28-DE30-5A9C-78E6-183E64B0D2FB}"/>
              </a:ext>
            </a:extLst>
          </xdr:cNvPr>
          <xdr:cNvSpPr txBox="1"/>
        </xdr:nvSpPr>
        <xdr:spPr>
          <a:xfrm>
            <a:off x="0" y="0"/>
            <a:ext cx="436880" cy="43688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210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33</a:t>
            </a:r>
          </a:p>
        </xdr:txBody>
      </xdr:sp>
    </xdr:grpSp>
    <xdr:clientData/>
  </xdr:oneCellAnchor>
  <xdr:oneCellAnchor>
    <xdr:from>
      <xdr:col>0</xdr:col>
      <xdr:colOff>50349</xdr:colOff>
      <xdr:row>42</xdr:row>
      <xdr:rowOff>652305</xdr:rowOff>
    </xdr:from>
    <xdr:ext cx="146050" cy="146050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9F079D2C-298B-4661-ABE9-5CEB6C291ECD}"/>
            </a:ext>
          </a:extLst>
        </xdr:cNvPr>
        <xdr:cNvSpPr/>
      </xdr:nvSpPr>
      <xdr:spPr>
        <a:xfrm>
          <a:off x="50349" y="9910605"/>
          <a:ext cx="146050" cy="146050"/>
        </a:xfrm>
        <a:custGeom>
          <a:avLst/>
          <a:gdLst/>
          <a:ahLst/>
          <a:cxnLst/>
          <a:rect l="0" t="0" r="0" b="0"/>
          <a:pathLst>
            <a:path w="146050" h="146050">
              <a:moveTo>
                <a:pt x="0" y="73025"/>
              </a:moveTo>
              <a:lnTo>
                <a:pt x="21388" y="21388"/>
              </a:lnTo>
              <a:lnTo>
                <a:pt x="73025" y="0"/>
              </a:lnTo>
              <a:lnTo>
                <a:pt x="124661" y="21388"/>
              </a:lnTo>
              <a:lnTo>
                <a:pt x="146050" y="73025"/>
              </a:lnTo>
              <a:lnTo>
                <a:pt x="124661" y="124661"/>
              </a:lnTo>
              <a:lnTo>
                <a:pt x="73025" y="146050"/>
              </a:lnTo>
              <a:lnTo>
                <a:pt x="21388" y="124661"/>
              </a:lnTo>
              <a:lnTo>
                <a:pt x="0" y="73025"/>
              </a:lnTo>
              <a:close/>
            </a:path>
          </a:pathLst>
        </a:custGeom>
        <a:solidFill>
          <a:srgbClr val="939598"/>
        </a:solidFill>
      </xdr:spPr>
    </xdr:sp>
    <xdr:clientData/>
  </xdr:oneCellAnchor>
  <xdr:oneCellAnchor>
    <xdr:from>
      <xdr:col>6</xdr:col>
      <xdr:colOff>27150</xdr:colOff>
      <xdr:row>0</xdr:row>
      <xdr:rowOff>761304</xdr:rowOff>
    </xdr:from>
    <xdr:ext cx="2506345" cy="412115"/>
    <xdr:grpSp>
      <xdr:nvGrpSpPr>
        <xdr:cNvPr id="76" name="Group 5">
          <a:extLst>
            <a:ext uri="{FF2B5EF4-FFF2-40B4-BE49-F238E27FC236}">
              <a16:creationId xmlns:a16="http://schemas.microsoft.com/office/drawing/2014/main" id="{EF57624E-ACD8-87BC-9280-9A5CC268EF99}"/>
            </a:ext>
          </a:extLst>
        </xdr:cNvPr>
        <xdr:cNvGrpSpPr/>
      </xdr:nvGrpSpPr>
      <xdr:grpSpPr>
        <a:xfrm>
          <a:off x="2292368" y="761304"/>
          <a:ext cx="2506345" cy="412115"/>
          <a:chOff x="0" y="0"/>
          <a:chExt cx="2506345" cy="412115"/>
        </a:xfrm>
      </xdr:grpSpPr>
      <xdr:sp macro="" textlink="">
        <xdr:nvSpPr>
          <xdr:cNvPr id="77" name="Shape 6">
            <a:extLst>
              <a:ext uri="{FF2B5EF4-FFF2-40B4-BE49-F238E27FC236}">
                <a16:creationId xmlns:a16="http://schemas.microsoft.com/office/drawing/2014/main" id="{CA7A2847-FA75-8FAE-E0A4-09141E84ACE9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30856" y="0"/>
                </a:moveTo>
                <a:lnTo>
                  <a:pt x="62763" y="0"/>
                </a:lnTo>
                <a:lnTo>
                  <a:pt x="38335" y="4852"/>
                </a:lnTo>
                <a:lnTo>
                  <a:pt x="18384" y="18087"/>
                </a:lnTo>
                <a:lnTo>
                  <a:pt x="4932" y="37718"/>
                </a:lnTo>
                <a:lnTo>
                  <a:pt x="0" y="61760"/>
                </a:lnTo>
                <a:lnTo>
                  <a:pt x="0" y="262242"/>
                </a:lnTo>
                <a:lnTo>
                  <a:pt x="4932" y="286283"/>
                </a:lnTo>
                <a:lnTo>
                  <a:pt x="18384" y="305914"/>
                </a:lnTo>
                <a:lnTo>
                  <a:pt x="38335" y="319149"/>
                </a:lnTo>
                <a:lnTo>
                  <a:pt x="62763" y="324002"/>
                </a:lnTo>
                <a:lnTo>
                  <a:pt x="2430856" y="324002"/>
                </a:lnTo>
                <a:lnTo>
                  <a:pt x="2455291" y="319149"/>
                </a:lnTo>
                <a:lnTo>
                  <a:pt x="2475245" y="305914"/>
                </a:lnTo>
                <a:lnTo>
                  <a:pt x="2488699" y="286283"/>
                </a:lnTo>
                <a:lnTo>
                  <a:pt x="2493632" y="262242"/>
                </a:lnTo>
                <a:lnTo>
                  <a:pt x="2493632" y="61760"/>
                </a:lnTo>
                <a:lnTo>
                  <a:pt x="2488699" y="37718"/>
                </a:lnTo>
                <a:lnTo>
                  <a:pt x="2475245" y="18087"/>
                </a:lnTo>
                <a:lnTo>
                  <a:pt x="2455291" y="4852"/>
                </a:lnTo>
                <a:lnTo>
                  <a:pt x="2430856" y="0"/>
                </a:lnTo>
                <a:close/>
              </a:path>
            </a:pathLst>
          </a:custGeom>
          <a:solidFill>
            <a:srgbClr val="BCBEC0"/>
          </a:solidFill>
        </xdr:spPr>
      </xdr:sp>
      <xdr:sp macro="" textlink="">
        <xdr:nvSpPr>
          <xdr:cNvPr id="78" name="Shape 7">
            <a:extLst>
              <a:ext uri="{FF2B5EF4-FFF2-40B4-BE49-F238E27FC236}">
                <a16:creationId xmlns:a16="http://schemas.microsoft.com/office/drawing/2014/main" id="{116AFB4D-1A1C-A362-342C-DE63FB08B535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93632" y="262242"/>
                </a:moveTo>
                <a:lnTo>
                  <a:pt x="2488699" y="286283"/>
                </a:lnTo>
                <a:lnTo>
                  <a:pt x="2475245" y="305914"/>
                </a:lnTo>
                <a:lnTo>
                  <a:pt x="2455291" y="319149"/>
                </a:lnTo>
                <a:lnTo>
                  <a:pt x="2430856" y="324002"/>
                </a:lnTo>
                <a:lnTo>
                  <a:pt x="62763" y="324002"/>
                </a:lnTo>
                <a:lnTo>
                  <a:pt x="38335" y="319149"/>
                </a:lnTo>
                <a:lnTo>
                  <a:pt x="18384" y="305914"/>
                </a:lnTo>
                <a:lnTo>
                  <a:pt x="4932" y="286283"/>
                </a:lnTo>
                <a:lnTo>
                  <a:pt x="0" y="262242"/>
                </a:lnTo>
                <a:lnTo>
                  <a:pt x="0" y="61760"/>
                </a:lnTo>
                <a:lnTo>
                  <a:pt x="4932" y="37718"/>
                </a:lnTo>
                <a:lnTo>
                  <a:pt x="18384" y="18087"/>
                </a:lnTo>
                <a:lnTo>
                  <a:pt x="38335" y="4852"/>
                </a:lnTo>
                <a:lnTo>
                  <a:pt x="62763" y="0"/>
                </a:lnTo>
                <a:lnTo>
                  <a:pt x="2430856" y="0"/>
                </a:lnTo>
                <a:lnTo>
                  <a:pt x="2455291" y="4852"/>
                </a:lnTo>
                <a:lnTo>
                  <a:pt x="2475245" y="18087"/>
                </a:lnTo>
                <a:lnTo>
                  <a:pt x="2488699" y="37718"/>
                </a:lnTo>
                <a:lnTo>
                  <a:pt x="2493632" y="61760"/>
                </a:lnTo>
                <a:lnTo>
                  <a:pt x="2493632" y="262242"/>
                </a:lnTo>
                <a:close/>
              </a:path>
            </a:pathLst>
          </a:custGeom>
          <a:ln w="12700">
            <a:solidFill>
              <a:srgbClr val="58595B"/>
            </a:solidFill>
          </a:ln>
        </xdr:spPr>
      </xdr:sp>
      <xdr:sp macro="" textlink="">
        <xdr:nvSpPr>
          <xdr:cNvPr id="79" name="Textbox 8">
            <a:extLst>
              <a:ext uri="{FF2B5EF4-FFF2-40B4-BE49-F238E27FC236}">
                <a16:creationId xmlns:a16="http://schemas.microsoft.com/office/drawing/2014/main" id="{6274A1EE-80D6-F3E7-6119-CBE982562CF3}"/>
              </a:ext>
            </a:extLst>
          </xdr:cNvPr>
          <xdr:cNvSpPr txBox="1"/>
        </xdr:nvSpPr>
        <xdr:spPr>
          <a:xfrm>
            <a:off x="0" y="0"/>
            <a:ext cx="2506345" cy="4121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400" b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庫内温度</a:t>
            </a:r>
            <a:r>
              <a:rPr sz="1400" b="0" spc="-7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950" b="0" spc="0" baseline="2136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－</a:t>
            </a:r>
            <a:r>
              <a:rPr sz="215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30</a:t>
            </a:r>
            <a:r>
              <a:rPr sz="125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℃</a:t>
            </a:r>
            <a:r>
              <a:rPr sz="1250" b="0" spc="12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40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の場合</a:t>
            </a:r>
          </a:p>
        </xdr:txBody>
      </xdr:sp>
    </xdr:grpSp>
    <xdr:clientData/>
  </xdr:oneCellAnchor>
  <xdr:oneCellAnchor>
    <xdr:from>
      <xdr:col>2</xdr:col>
      <xdr:colOff>158629</xdr:colOff>
      <xdr:row>0</xdr:row>
      <xdr:rowOff>772257</xdr:rowOff>
    </xdr:from>
    <xdr:ext cx="760095" cy="457834"/>
    <xdr:grpSp>
      <xdr:nvGrpSpPr>
        <xdr:cNvPr id="80" name="Group 9">
          <a:extLst>
            <a:ext uri="{FF2B5EF4-FFF2-40B4-BE49-F238E27FC236}">
              <a16:creationId xmlns:a16="http://schemas.microsoft.com/office/drawing/2014/main" id="{6473FC10-AC5D-620E-481E-5553EB5CE01A}"/>
            </a:ext>
          </a:extLst>
        </xdr:cNvPr>
        <xdr:cNvGrpSpPr/>
      </xdr:nvGrpSpPr>
      <xdr:grpSpPr>
        <a:xfrm>
          <a:off x="761302" y="772257"/>
          <a:ext cx="760095" cy="457834"/>
          <a:chOff x="0" y="0"/>
          <a:chExt cx="760095" cy="457834"/>
        </a:xfrm>
      </xdr:grpSpPr>
      <xdr:sp macro="" textlink="">
        <xdr:nvSpPr>
          <xdr:cNvPr id="81" name="Shape 10">
            <a:extLst>
              <a:ext uri="{FF2B5EF4-FFF2-40B4-BE49-F238E27FC236}">
                <a16:creationId xmlns:a16="http://schemas.microsoft.com/office/drawing/2014/main" id="{A20DC651-7E66-24B7-5601-6FCE1C54640D}"/>
              </a:ext>
            </a:extLst>
          </xdr:cNvPr>
          <xdr:cNvSpPr/>
        </xdr:nvSpPr>
        <xdr:spPr>
          <a:xfrm>
            <a:off x="0" y="72539"/>
            <a:ext cx="760095" cy="324485"/>
          </a:xfrm>
          <a:custGeom>
            <a:avLst/>
            <a:gdLst/>
            <a:ahLst/>
            <a:cxnLst/>
            <a:rect l="0" t="0" r="0" b="0"/>
            <a:pathLst>
              <a:path w="760095" h="324485">
                <a:moveTo>
                  <a:pt x="696594" y="0"/>
                </a:moveTo>
                <a:lnTo>
                  <a:pt x="63118" y="0"/>
                </a:lnTo>
                <a:lnTo>
                  <a:pt x="38549" y="4852"/>
                </a:lnTo>
                <a:lnTo>
                  <a:pt x="18486" y="18086"/>
                </a:lnTo>
                <a:lnTo>
                  <a:pt x="4959" y="37713"/>
                </a:lnTo>
                <a:lnTo>
                  <a:pt x="0" y="61747"/>
                </a:lnTo>
                <a:lnTo>
                  <a:pt x="0" y="262242"/>
                </a:lnTo>
                <a:lnTo>
                  <a:pt x="4959" y="286278"/>
                </a:lnTo>
                <a:lnTo>
                  <a:pt x="18486" y="305909"/>
                </a:lnTo>
                <a:lnTo>
                  <a:pt x="38549" y="319147"/>
                </a:lnTo>
                <a:lnTo>
                  <a:pt x="63118" y="324002"/>
                </a:lnTo>
                <a:lnTo>
                  <a:pt x="696594" y="324002"/>
                </a:lnTo>
                <a:lnTo>
                  <a:pt x="721164" y="319147"/>
                </a:lnTo>
                <a:lnTo>
                  <a:pt x="741227" y="305909"/>
                </a:lnTo>
                <a:lnTo>
                  <a:pt x="754754" y="286278"/>
                </a:lnTo>
                <a:lnTo>
                  <a:pt x="759713" y="262242"/>
                </a:lnTo>
                <a:lnTo>
                  <a:pt x="759713" y="61747"/>
                </a:lnTo>
                <a:lnTo>
                  <a:pt x="754754" y="37713"/>
                </a:lnTo>
                <a:lnTo>
                  <a:pt x="741227" y="18086"/>
                </a:lnTo>
                <a:lnTo>
                  <a:pt x="721164" y="4852"/>
                </a:lnTo>
                <a:lnTo>
                  <a:pt x="696594" y="0"/>
                </a:lnTo>
                <a:close/>
              </a:path>
            </a:pathLst>
          </a:custGeom>
          <a:solidFill>
            <a:srgbClr val="231F20"/>
          </a:solidFill>
        </xdr:spPr>
      </xdr:sp>
      <xdr:sp macro="" textlink="">
        <xdr:nvSpPr>
          <xdr:cNvPr id="82" name="Textbox 11">
            <a:extLst>
              <a:ext uri="{FF2B5EF4-FFF2-40B4-BE49-F238E27FC236}">
                <a16:creationId xmlns:a16="http://schemas.microsoft.com/office/drawing/2014/main" id="{7689A58E-BCA7-7C8C-9BBD-AD40D24B5D76}"/>
              </a:ext>
            </a:extLst>
          </xdr:cNvPr>
          <xdr:cNvSpPr txBox="1"/>
        </xdr:nvSpPr>
        <xdr:spPr>
          <a:xfrm>
            <a:off x="0" y="0"/>
            <a:ext cx="760095" cy="457834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2400" b="0">
                <a:solidFill>
                  <a:srgbClr val="FFFFFF"/>
                </a:solidFill>
                <a:latin typeface="HGP創英角ﾎﾟｯﾌﾟ体"/>
                <a:cs typeface="HGP創英角ﾎﾟｯﾌﾟ体"/>
              </a:rPr>
              <a:t>一般</a:t>
            </a:r>
          </a:p>
        </xdr:txBody>
      </xdr:sp>
    </xdr:grpSp>
    <xdr:clientData/>
  </xdr:oneCellAnchor>
  <xdr:oneCellAnchor>
    <xdr:from>
      <xdr:col>6</xdr:col>
      <xdr:colOff>1769040</xdr:colOff>
      <xdr:row>0</xdr:row>
      <xdr:rowOff>111098</xdr:rowOff>
    </xdr:from>
    <xdr:ext cx="900430" cy="272415"/>
    <xdr:grpSp>
      <xdr:nvGrpSpPr>
        <xdr:cNvPr id="90" name="Group 76">
          <a:extLst>
            <a:ext uri="{FF2B5EF4-FFF2-40B4-BE49-F238E27FC236}">
              <a16:creationId xmlns:a16="http://schemas.microsoft.com/office/drawing/2014/main" id="{FAB05DE6-E04F-409D-A214-DDC7EE56339C}"/>
            </a:ext>
          </a:extLst>
        </xdr:cNvPr>
        <xdr:cNvGrpSpPr/>
      </xdr:nvGrpSpPr>
      <xdr:grpSpPr>
        <a:xfrm>
          <a:off x="4034258" y="111098"/>
          <a:ext cx="900430" cy="272415"/>
          <a:chOff x="0" y="0"/>
          <a:chExt cx="900430" cy="272415"/>
        </a:xfrm>
      </xdr:grpSpPr>
      <xdr:sp macro="" textlink="">
        <xdr:nvSpPr>
          <xdr:cNvPr id="91" name="Shape 77">
            <a:extLst>
              <a:ext uri="{FF2B5EF4-FFF2-40B4-BE49-F238E27FC236}">
                <a16:creationId xmlns:a16="http://schemas.microsoft.com/office/drawing/2014/main" id="{47708DBC-6865-9626-BFB2-9B26FC9F2491}"/>
              </a:ext>
            </a:extLst>
          </xdr:cNvPr>
          <xdr:cNvSpPr/>
        </xdr:nvSpPr>
        <xdr:spPr>
          <a:xfrm>
            <a:off x="4444" y="4444"/>
            <a:ext cx="891540" cy="263525"/>
          </a:xfrm>
          <a:custGeom>
            <a:avLst/>
            <a:gdLst/>
            <a:ahLst/>
            <a:cxnLst/>
            <a:rect l="0" t="0" r="0" b="0"/>
            <a:pathLst>
              <a:path w="891540" h="263525">
                <a:moveTo>
                  <a:pt x="131457" y="0"/>
                </a:moveTo>
                <a:lnTo>
                  <a:pt x="80286" y="10330"/>
                </a:lnTo>
                <a:lnTo>
                  <a:pt x="38501" y="38501"/>
                </a:lnTo>
                <a:lnTo>
                  <a:pt x="10330" y="80286"/>
                </a:lnTo>
                <a:lnTo>
                  <a:pt x="0" y="131457"/>
                </a:lnTo>
                <a:lnTo>
                  <a:pt x="10330" y="182623"/>
                </a:lnTo>
                <a:lnTo>
                  <a:pt x="38501" y="224409"/>
                </a:lnTo>
                <a:lnTo>
                  <a:pt x="80286" y="252583"/>
                </a:lnTo>
                <a:lnTo>
                  <a:pt x="131457" y="262915"/>
                </a:lnTo>
                <a:lnTo>
                  <a:pt x="759663" y="262915"/>
                </a:lnTo>
                <a:lnTo>
                  <a:pt x="810826" y="252583"/>
                </a:lnTo>
                <a:lnTo>
                  <a:pt x="852608" y="224408"/>
                </a:lnTo>
                <a:lnTo>
                  <a:pt x="880778" y="182623"/>
                </a:lnTo>
                <a:lnTo>
                  <a:pt x="891108" y="131457"/>
                </a:lnTo>
                <a:lnTo>
                  <a:pt x="880778" y="80286"/>
                </a:lnTo>
                <a:lnTo>
                  <a:pt x="852608" y="38501"/>
                </a:lnTo>
                <a:lnTo>
                  <a:pt x="810826" y="10330"/>
                </a:lnTo>
                <a:lnTo>
                  <a:pt x="759663" y="0"/>
                </a:lnTo>
                <a:lnTo>
                  <a:pt x="131457" y="0"/>
                </a:lnTo>
                <a:close/>
              </a:path>
            </a:pathLst>
          </a:custGeom>
          <a:ln w="8890">
            <a:solidFill>
              <a:srgbClr val="939598"/>
            </a:solidFill>
          </a:ln>
        </xdr:spPr>
      </xdr:sp>
      <xdr:sp macro="" textlink="">
        <xdr:nvSpPr>
          <xdr:cNvPr id="92" name="Textbox 78">
            <a:extLst>
              <a:ext uri="{FF2B5EF4-FFF2-40B4-BE49-F238E27FC236}">
                <a16:creationId xmlns:a16="http://schemas.microsoft.com/office/drawing/2014/main" id="{10F6744B-550D-F02C-E02D-F58C599E9253}"/>
              </a:ext>
            </a:extLst>
          </xdr:cNvPr>
          <xdr:cNvSpPr txBox="1"/>
        </xdr:nvSpPr>
        <xdr:spPr>
          <a:xfrm>
            <a:off x="0" y="0"/>
            <a:ext cx="900430" cy="2724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200" b="0">
                <a:solidFill>
                  <a:srgbClr val="939598"/>
                </a:solidFill>
                <a:latin typeface="Microsoft JhengHei Light"/>
                <a:cs typeface="Microsoft JhengHei Light"/>
              </a:rPr>
              <a:t>セット形</a:t>
            </a:r>
          </a:p>
        </xdr:txBody>
      </xdr:sp>
    </xdr:grp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351712</xdr:colOff>
      <xdr:row>0</xdr:row>
      <xdr:rowOff>753416</xdr:rowOff>
    </xdr:from>
    <xdr:ext cx="436880" cy="436880"/>
    <xdr:grpSp>
      <xdr:nvGrpSpPr>
        <xdr:cNvPr id="2" name="Group 2">
          <a:extLst>
            <a:ext uri="{FF2B5EF4-FFF2-40B4-BE49-F238E27FC236}">
              <a16:creationId xmlns:a16="http://schemas.microsoft.com/office/drawing/2014/main" id="{E9D221E2-01F7-4207-BF36-8F35E854CDEB}"/>
            </a:ext>
          </a:extLst>
        </xdr:cNvPr>
        <xdr:cNvGrpSpPr/>
      </xdr:nvGrpSpPr>
      <xdr:grpSpPr>
        <a:xfrm>
          <a:off x="13873748" y="753416"/>
          <a:ext cx="436880" cy="436880"/>
          <a:chOff x="0" y="0"/>
          <a:chExt cx="436880" cy="436880"/>
        </a:xfrm>
      </xdr:grpSpPr>
      <xdr:pic>
        <xdr:nvPicPr>
          <xdr:cNvPr id="3" name="image1.png">
            <a:extLst>
              <a:ext uri="{FF2B5EF4-FFF2-40B4-BE49-F238E27FC236}">
                <a16:creationId xmlns:a16="http://schemas.microsoft.com/office/drawing/2014/main" id="{7D911503-D643-E1DC-E296-C614F65DB7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36384" cy="436397"/>
          </a:xfrm>
          <a:prstGeom prst="rect">
            <a:avLst/>
          </a:prstGeom>
        </xdr:spPr>
      </xdr:pic>
      <xdr:sp macro="" textlink="">
        <xdr:nvSpPr>
          <xdr:cNvPr id="4" name="Textbox 4">
            <a:extLst>
              <a:ext uri="{FF2B5EF4-FFF2-40B4-BE49-F238E27FC236}">
                <a16:creationId xmlns:a16="http://schemas.microsoft.com/office/drawing/2014/main" id="{38EA217C-3353-E675-C053-4E01E448D614}"/>
              </a:ext>
            </a:extLst>
          </xdr:cNvPr>
          <xdr:cNvSpPr txBox="1"/>
        </xdr:nvSpPr>
        <xdr:spPr>
          <a:xfrm>
            <a:off x="0" y="0"/>
            <a:ext cx="436880" cy="43688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210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15</a:t>
            </a:r>
          </a:p>
        </xdr:txBody>
      </xdr:sp>
    </xdr:grpSp>
    <xdr:clientData/>
  </xdr:oneCellAnchor>
  <xdr:oneCellAnchor>
    <xdr:from>
      <xdr:col>6</xdr:col>
      <xdr:colOff>75986</xdr:colOff>
      <xdr:row>0</xdr:row>
      <xdr:rowOff>775326</xdr:rowOff>
    </xdr:from>
    <xdr:ext cx="2506345" cy="412115"/>
    <xdr:grpSp>
      <xdr:nvGrpSpPr>
        <xdr:cNvPr id="5" name="Group 5">
          <a:extLst>
            <a:ext uri="{FF2B5EF4-FFF2-40B4-BE49-F238E27FC236}">
              <a16:creationId xmlns:a16="http://schemas.microsoft.com/office/drawing/2014/main" id="{F7618A99-3D79-43DC-8A75-129DF2CE702D}"/>
            </a:ext>
          </a:extLst>
        </xdr:cNvPr>
        <xdr:cNvGrpSpPr/>
      </xdr:nvGrpSpPr>
      <xdr:grpSpPr>
        <a:xfrm>
          <a:off x="2465895" y="775326"/>
          <a:ext cx="2506345" cy="412115"/>
          <a:chOff x="0" y="0"/>
          <a:chExt cx="2506345" cy="412115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EBC989C-C521-F43F-B5F1-4942D4DC93B6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30856" y="0"/>
                </a:moveTo>
                <a:lnTo>
                  <a:pt x="62763" y="0"/>
                </a:lnTo>
                <a:lnTo>
                  <a:pt x="38335" y="4852"/>
                </a:lnTo>
                <a:lnTo>
                  <a:pt x="18384" y="18087"/>
                </a:lnTo>
                <a:lnTo>
                  <a:pt x="4932" y="37718"/>
                </a:lnTo>
                <a:lnTo>
                  <a:pt x="0" y="61760"/>
                </a:lnTo>
                <a:lnTo>
                  <a:pt x="0" y="262242"/>
                </a:lnTo>
                <a:lnTo>
                  <a:pt x="4932" y="286283"/>
                </a:lnTo>
                <a:lnTo>
                  <a:pt x="18384" y="305914"/>
                </a:lnTo>
                <a:lnTo>
                  <a:pt x="38335" y="319149"/>
                </a:lnTo>
                <a:lnTo>
                  <a:pt x="62763" y="324002"/>
                </a:lnTo>
                <a:lnTo>
                  <a:pt x="2430856" y="324002"/>
                </a:lnTo>
                <a:lnTo>
                  <a:pt x="2455291" y="319149"/>
                </a:lnTo>
                <a:lnTo>
                  <a:pt x="2475245" y="305914"/>
                </a:lnTo>
                <a:lnTo>
                  <a:pt x="2488699" y="286283"/>
                </a:lnTo>
                <a:lnTo>
                  <a:pt x="2493632" y="262242"/>
                </a:lnTo>
                <a:lnTo>
                  <a:pt x="2493632" y="61760"/>
                </a:lnTo>
                <a:lnTo>
                  <a:pt x="2488699" y="37718"/>
                </a:lnTo>
                <a:lnTo>
                  <a:pt x="2475245" y="18087"/>
                </a:lnTo>
                <a:lnTo>
                  <a:pt x="2455291" y="4852"/>
                </a:lnTo>
                <a:lnTo>
                  <a:pt x="2430856" y="0"/>
                </a:lnTo>
                <a:close/>
              </a:path>
            </a:pathLst>
          </a:custGeom>
          <a:solidFill>
            <a:srgbClr val="BCBEC0"/>
          </a:solidFill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A950BD02-7805-4B8C-AA10-79EFE6AE3004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93632" y="262242"/>
                </a:moveTo>
                <a:lnTo>
                  <a:pt x="2488699" y="286283"/>
                </a:lnTo>
                <a:lnTo>
                  <a:pt x="2475245" y="305914"/>
                </a:lnTo>
                <a:lnTo>
                  <a:pt x="2455291" y="319149"/>
                </a:lnTo>
                <a:lnTo>
                  <a:pt x="2430856" y="324002"/>
                </a:lnTo>
                <a:lnTo>
                  <a:pt x="62763" y="324002"/>
                </a:lnTo>
                <a:lnTo>
                  <a:pt x="38335" y="319149"/>
                </a:lnTo>
                <a:lnTo>
                  <a:pt x="18384" y="305914"/>
                </a:lnTo>
                <a:lnTo>
                  <a:pt x="4932" y="286283"/>
                </a:lnTo>
                <a:lnTo>
                  <a:pt x="0" y="262242"/>
                </a:lnTo>
                <a:lnTo>
                  <a:pt x="0" y="61760"/>
                </a:lnTo>
                <a:lnTo>
                  <a:pt x="4932" y="37718"/>
                </a:lnTo>
                <a:lnTo>
                  <a:pt x="18384" y="18087"/>
                </a:lnTo>
                <a:lnTo>
                  <a:pt x="38335" y="4852"/>
                </a:lnTo>
                <a:lnTo>
                  <a:pt x="62763" y="0"/>
                </a:lnTo>
                <a:lnTo>
                  <a:pt x="2430856" y="0"/>
                </a:lnTo>
                <a:lnTo>
                  <a:pt x="2455291" y="4852"/>
                </a:lnTo>
                <a:lnTo>
                  <a:pt x="2475245" y="18087"/>
                </a:lnTo>
                <a:lnTo>
                  <a:pt x="2488699" y="37718"/>
                </a:lnTo>
                <a:lnTo>
                  <a:pt x="2493632" y="61760"/>
                </a:lnTo>
                <a:lnTo>
                  <a:pt x="2493632" y="262242"/>
                </a:lnTo>
                <a:close/>
              </a:path>
            </a:pathLst>
          </a:custGeom>
          <a:ln w="12700">
            <a:solidFill>
              <a:srgbClr val="58595B"/>
            </a:solidFill>
          </a:ln>
        </xdr:spPr>
      </xdr:sp>
      <xdr:sp macro="" textlink="">
        <xdr:nvSpPr>
          <xdr:cNvPr id="8" name="Textbox 8">
            <a:extLst>
              <a:ext uri="{FF2B5EF4-FFF2-40B4-BE49-F238E27FC236}">
                <a16:creationId xmlns:a16="http://schemas.microsoft.com/office/drawing/2014/main" id="{98C127F1-78B8-C1E6-1403-185D20D7D662}"/>
              </a:ext>
            </a:extLst>
          </xdr:cNvPr>
          <xdr:cNvSpPr txBox="1"/>
        </xdr:nvSpPr>
        <xdr:spPr>
          <a:xfrm>
            <a:off x="0" y="0"/>
            <a:ext cx="2506345" cy="4121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400" b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庫内温度</a:t>
            </a:r>
            <a:r>
              <a:rPr sz="1400" b="0" spc="-7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250" b="0" spc="7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＋</a:t>
            </a:r>
            <a:r>
              <a:rPr sz="215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5</a:t>
            </a:r>
            <a:r>
              <a:rPr sz="125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℃</a:t>
            </a:r>
            <a:r>
              <a:rPr sz="1250" b="0" spc="12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40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の場合</a:t>
            </a:r>
          </a:p>
        </xdr:txBody>
      </xdr:sp>
    </xdr:grpSp>
    <xdr:clientData/>
  </xdr:oneCellAnchor>
  <xdr:oneCellAnchor>
    <xdr:from>
      <xdr:col>2</xdr:col>
      <xdr:colOff>82028</xdr:colOff>
      <xdr:row>0</xdr:row>
      <xdr:rowOff>678873</xdr:rowOff>
    </xdr:from>
    <xdr:ext cx="760095" cy="547921"/>
    <xdr:grpSp>
      <xdr:nvGrpSpPr>
        <xdr:cNvPr id="9" name="Group 9">
          <a:extLst>
            <a:ext uri="{FF2B5EF4-FFF2-40B4-BE49-F238E27FC236}">
              <a16:creationId xmlns:a16="http://schemas.microsoft.com/office/drawing/2014/main" id="{F1BF0CFD-3C7F-499D-81D6-B56B0B6E111B}"/>
            </a:ext>
          </a:extLst>
        </xdr:cNvPr>
        <xdr:cNvGrpSpPr/>
      </xdr:nvGrpSpPr>
      <xdr:grpSpPr>
        <a:xfrm>
          <a:off x="781683" y="678873"/>
          <a:ext cx="760095" cy="547921"/>
          <a:chOff x="0" y="0"/>
          <a:chExt cx="760095" cy="45783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DD566D63-4A31-CC6C-5750-E4C4E3244D6A}"/>
              </a:ext>
            </a:extLst>
          </xdr:cNvPr>
          <xdr:cNvSpPr/>
        </xdr:nvSpPr>
        <xdr:spPr>
          <a:xfrm>
            <a:off x="0" y="72539"/>
            <a:ext cx="760095" cy="324485"/>
          </a:xfrm>
          <a:custGeom>
            <a:avLst/>
            <a:gdLst/>
            <a:ahLst/>
            <a:cxnLst/>
            <a:rect l="0" t="0" r="0" b="0"/>
            <a:pathLst>
              <a:path w="760095" h="324485">
                <a:moveTo>
                  <a:pt x="696594" y="0"/>
                </a:moveTo>
                <a:lnTo>
                  <a:pt x="63118" y="0"/>
                </a:lnTo>
                <a:lnTo>
                  <a:pt x="38549" y="4852"/>
                </a:lnTo>
                <a:lnTo>
                  <a:pt x="18486" y="18086"/>
                </a:lnTo>
                <a:lnTo>
                  <a:pt x="4959" y="37713"/>
                </a:lnTo>
                <a:lnTo>
                  <a:pt x="0" y="61747"/>
                </a:lnTo>
                <a:lnTo>
                  <a:pt x="0" y="262242"/>
                </a:lnTo>
                <a:lnTo>
                  <a:pt x="4959" y="286278"/>
                </a:lnTo>
                <a:lnTo>
                  <a:pt x="18486" y="305909"/>
                </a:lnTo>
                <a:lnTo>
                  <a:pt x="38549" y="319147"/>
                </a:lnTo>
                <a:lnTo>
                  <a:pt x="63118" y="324002"/>
                </a:lnTo>
                <a:lnTo>
                  <a:pt x="696594" y="324002"/>
                </a:lnTo>
                <a:lnTo>
                  <a:pt x="721164" y="319147"/>
                </a:lnTo>
                <a:lnTo>
                  <a:pt x="741227" y="305909"/>
                </a:lnTo>
                <a:lnTo>
                  <a:pt x="754754" y="286278"/>
                </a:lnTo>
                <a:lnTo>
                  <a:pt x="759713" y="262242"/>
                </a:lnTo>
                <a:lnTo>
                  <a:pt x="759713" y="61747"/>
                </a:lnTo>
                <a:lnTo>
                  <a:pt x="754754" y="37713"/>
                </a:lnTo>
                <a:lnTo>
                  <a:pt x="741227" y="18086"/>
                </a:lnTo>
                <a:lnTo>
                  <a:pt x="721164" y="4852"/>
                </a:lnTo>
                <a:lnTo>
                  <a:pt x="696594" y="0"/>
                </a:lnTo>
                <a:close/>
              </a:path>
            </a:pathLst>
          </a:custGeom>
          <a:solidFill>
            <a:srgbClr val="231F20"/>
          </a:solidFill>
        </xdr:spPr>
      </xdr:sp>
      <xdr:sp macro="" textlink="">
        <xdr:nvSpPr>
          <xdr:cNvPr id="11" name="Textbox 11">
            <a:extLst>
              <a:ext uri="{FF2B5EF4-FFF2-40B4-BE49-F238E27FC236}">
                <a16:creationId xmlns:a16="http://schemas.microsoft.com/office/drawing/2014/main" id="{14D02197-0087-0B85-8474-52A076869199}"/>
              </a:ext>
            </a:extLst>
          </xdr:cNvPr>
          <xdr:cNvSpPr txBox="1"/>
        </xdr:nvSpPr>
        <xdr:spPr>
          <a:xfrm>
            <a:off x="0" y="0"/>
            <a:ext cx="760095" cy="457834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2400" b="0">
                <a:solidFill>
                  <a:srgbClr val="FFFFFF"/>
                </a:solidFill>
                <a:latin typeface="HGP創英角ﾎﾟｯﾌﾟ体"/>
                <a:cs typeface="HGP創英角ﾎﾟｯﾌﾟ体"/>
              </a:rPr>
              <a:t>一般</a:t>
            </a:r>
          </a:p>
        </xdr:txBody>
      </xdr:sp>
    </xdr:grpSp>
    <xdr:clientData/>
  </xdr:oneCellAnchor>
  <xdr:oneCellAnchor>
    <xdr:from>
      <xdr:col>6</xdr:col>
      <xdr:colOff>1221718</xdr:colOff>
      <xdr:row>0</xdr:row>
      <xdr:rowOff>63473</xdr:rowOff>
    </xdr:from>
    <xdr:ext cx="900430" cy="272415"/>
    <xdr:grpSp>
      <xdr:nvGrpSpPr>
        <xdr:cNvPr id="75" name="Group 75">
          <a:extLst>
            <a:ext uri="{FF2B5EF4-FFF2-40B4-BE49-F238E27FC236}">
              <a16:creationId xmlns:a16="http://schemas.microsoft.com/office/drawing/2014/main" id="{E539B555-0496-4D51-A544-EFD6BEE7515C}"/>
            </a:ext>
          </a:extLst>
        </xdr:cNvPr>
        <xdr:cNvGrpSpPr/>
      </xdr:nvGrpSpPr>
      <xdr:grpSpPr>
        <a:xfrm>
          <a:off x="3611627" y="63473"/>
          <a:ext cx="900430" cy="272415"/>
          <a:chOff x="0" y="0"/>
          <a:chExt cx="900430" cy="272415"/>
        </a:xfrm>
      </xdr:grpSpPr>
      <xdr:sp macro="" textlink="">
        <xdr:nvSpPr>
          <xdr:cNvPr id="76" name="Shape 76">
            <a:extLst>
              <a:ext uri="{FF2B5EF4-FFF2-40B4-BE49-F238E27FC236}">
                <a16:creationId xmlns:a16="http://schemas.microsoft.com/office/drawing/2014/main" id="{266FA362-3F68-AA7D-7893-DC3F311EAB26}"/>
              </a:ext>
            </a:extLst>
          </xdr:cNvPr>
          <xdr:cNvSpPr/>
        </xdr:nvSpPr>
        <xdr:spPr>
          <a:xfrm>
            <a:off x="4444" y="4444"/>
            <a:ext cx="891540" cy="263525"/>
          </a:xfrm>
          <a:custGeom>
            <a:avLst/>
            <a:gdLst/>
            <a:ahLst/>
            <a:cxnLst/>
            <a:rect l="0" t="0" r="0" b="0"/>
            <a:pathLst>
              <a:path w="891540" h="263525">
                <a:moveTo>
                  <a:pt x="131457" y="0"/>
                </a:moveTo>
                <a:lnTo>
                  <a:pt x="80286" y="10330"/>
                </a:lnTo>
                <a:lnTo>
                  <a:pt x="38501" y="38501"/>
                </a:lnTo>
                <a:lnTo>
                  <a:pt x="10330" y="80286"/>
                </a:lnTo>
                <a:lnTo>
                  <a:pt x="0" y="131457"/>
                </a:lnTo>
                <a:lnTo>
                  <a:pt x="10330" y="182623"/>
                </a:lnTo>
                <a:lnTo>
                  <a:pt x="38501" y="224409"/>
                </a:lnTo>
                <a:lnTo>
                  <a:pt x="80286" y="252583"/>
                </a:lnTo>
                <a:lnTo>
                  <a:pt x="131457" y="262915"/>
                </a:lnTo>
                <a:lnTo>
                  <a:pt x="759663" y="262915"/>
                </a:lnTo>
                <a:lnTo>
                  <a:pt x="810826" y="252583"/>
                </a:lnTo>
                <a:lnTo>
                  <a:pt x="852608" y="224408"/>
                </a:lnTo>
                <a:lnTo>
                  <a:pt x="880778" y="182623"/>
                </a:lnTo>
                <a:lnTo>
                  <a:pt x="891108" y="131457"/>
                </a:lnTo>
                <a:lnTo>
                  <a:pt x="880778" y="80286"/>
                </a:lnTo>
                <a:lnTo>
                  <a:pt x="852608" y="38501"/>
                </a:lnTo>
                <a:lnTo>
                  <a:pt x="810826" y="10330"/>
                </a:lnTo>
                <a:lnTo>
                  <a:pt x="759663" y="0"/>
                </a:lnTo>
                <a:lnTo>
                  <a:pt x="131457" y="0"/>
                </a:lnTo>
                <a:close/>
              </a:path>
            </a:pathLst>
          </a:custGeom>
          <a:ln w="8890">
            <a:solidFill>
              <a:srgbClr val="939598"/>
            </a:solidFill>
          </a:ln>
        </xdr:spPr>
      </xdr:sp>
      <xdr:sp macro="" textlink="">
        <xdr:nvSpPr>
          <xdr:cNvPr id="77" name="Textbox 77">
            <a:extLst>
              <a:ext uri="{FF2B5EF4-FFF2-40B4-BE49-F238E27FC236}">
                <a16:creationId xmlns:a16="http://schemas.microsoft.com/office/drawing/2014/main" id="{EB8ED365-2115-349C-53CD-31C2869E08CE}"/>
              </a:ext>
            </a:extLst>
          </xdr:cNvPr>
          <xdr:cNvSpPr txBox="1"/>
        </xdr:nvSpPr>
        <xdr:spPr>
          <a:xfrm>
            <a:off x="0" y="0"/>
            <a:ext cx="900430" cy="2724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200" b="0">
                <a:solidFill>
                  <a:srgbClr val="939598"/>
                </a:solidFill>
                <a:latin typeface="Microsoft YaHei"/>
                <a:cs typeface="Microsoft YaHei"/>
              </a:rPr>
              <a:t>セット形</a:t>
            </a:r>
          </a:p>
        </xdr:txBody>
      </xdr:sp>
    </xdr:grp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365829</xdr:colOff>
      <xdr:row>0</xdr:row>
      <xdr:rowOff>725337</xdr:rowOff>
    </xdr:from>
    <xdr:ext cx="436880" cy="436880"/>
    <xdr:grpSp>
      <xdr:nvGrpSpPr>
        <xdr:cNvPr id="2" name="Group 2">
          <a:extLst>
            <a:ext uri="{FF2B5EF4-FFF2-40B4-BE49-F238E27FC236}">
              <a16:creationId xmlns:a16="http://schemas.microsoft.com/office/drawing/2014/main" id="{A6B9C124-DE44-4C0D-931F-50346BEF89AC}"/>
            </a:ext>
          </a:extLst>
        </xdr:cNvPr>
        <xdr:cNvGrpSpPr/>
      </xdr:nvGrpSpPr>
      <xdr:grpSpPr>
        <a:xfrm>
          <a:off x="17025920" y="725337"/>
          <a:ext cx="436880" cy="436880"/>
          <a:chOff x="0" y="0"/>
          <a:chExt cx="436880" cy="436880"/>
        </a:xfrm>
      </xdr:grpSpPr>
      <xdr:pic>
        <xdr:nvPicPr>
          <xdr:cNvPr id="3" name="image1.png">
            <a:extLst>
              <a:ext uri="{FF2B5EF4-FFF2-40B4-BE49-F238E27FC236}">
                <a16:creationId xmlns:a16="http://schemas.microsoft.com/office/drawing/2014/main" id="{4BD72CFA-A08A-B669-9257-D1B60ED1D4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36384" cy="436397"/>
          </a:xfrm>
          <a:prstGeom prst="rect">
            <a:avLst/>
          </a:prstGeom>
        </xdr:spPr>
      </xdr:pic>
      <xdr:sp macro="" textlink="">
        <xdr:nvSpPr>
          <xdr:cNvPr id="4" name="Textbox 4">
            <a:extLst>
              <a:ext uri="{FF2B5EF4-FFF2-40B4-BE49-F238E27FC236}">
                <a16:creationId xmlns:a16="http://schemas.microsoft.com/office/drawing/2014/main" id="{CBC35FFD-418E-FEAA-C6A0-5209751E4084}"/>
              </a:ext>
            </a:extLst>
          </xdr:cNvPr>
          <xdr:cNvSpPr txBox="1"/>
        </xdr:nvSpPr>
        <xdr:spPr>
          <a:xfrm>
            <a:off x="0" y="0"/>
            <a:ext cx="436880" cy="43688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210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15</a:t>
            </a:r>
          </a:p>
        </xdr:txBody>
      </xdr:sp>
    </xdr:grpSp>
    <xdr:clientData/>
  </xdr:oneCellAnchor>
  <xdr:oneCellAnchor>
    <xdr:from>
      <xdr:col>6</xdr:col>
      <xdr:colOff>56587</xdr:colOff>
      <xdr:row>0</xdr:row>
      <xdr:rowOff>735327</xdr:rowOff>
    </xdr:from>
    <xdr:ext cx="2506345" cy="412115"/>
    <xdr:grpSp>
      <xdr:nvGrpSpPr>
        <xdr:cNvPr id="5" name="Group 5">
          <a:extLst>
            <a:ext uri="{FF2B5EF4-FFF2-40B4-BE49-F238E27FC236}">
              <a16:creationId xmlns:a16="http://schemas.microsoft.com/office/drawing/2014/main" id="{551DE84B-5458-4EB1-BBCE-116BE03C3D9F}"/>
            </a:ext>
          </a:extLst>
        </xdr:cNvPr>
        <xdr:cNvGrpSpPr/>
      </xdr:nvGrpSpPr>
      <xdr:grpSpPr>
        <a:xfrm>
          <a:off x="2439569" y="735327"/>
          <a:ext cx="2506345" cy="412115"/>
          <a:chOff x="0" y="0"/>
          <a:chExt cx="2506345" cy="412115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603DF18B-C181-22B3-9690-6EA43185C99B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30856" y="0"/>
                </a:moveTo>
                <a:lnTo>
                  <a:pt x="62763" y="0"/>
                </a:lnTo>
                <a:lnTo>
                  <a:pt x="38335" y="4852"/>
                </a:lnTo>
                <a:lnTo>
                  <a:pt x="18384" y="18087"/>
                </a:lnTo>
                <a:lnTo>
                  <a:pt x="4932" y="37718"/>
                </a:lnTo>
                <a:lnTo>
                  <a:pt x="0" y="61760"/>
                </a:lnTo>
                <a:lnTo>
                  <a:pt x="0" y="262242"/>
                </a:lnTo>
                <a:lnTo>
                  <a:pt x="4932" y="286283"/>
                </a:lnTo>
                <a:lnTo>
                  <a:pt x="18384" y="305914"/>
                </a:lnTo>
                <a:lnTo>
                  <a:pt x="38335" y="319149"/>
                </a:lnTo>
                <a:lnTo>
                  <a:pt x="62763" y="324002"/>
                </a:lnTo>
                <a:lnTo>
                  <a:pt x="2430856" y="324002"/>
                </a:lnTo>
                <a:lnTo>
                  <a:pt x="2455291" y="319149"/>
                </a:lnTo>
                <a:lnTo>
                  <a:pt x="2475245" y="305914"/>
                </a:lnTo>
                <a:lnTo>
                  <a:pt x="2488699" y="286283"/>
                </a:lnTo>
                <a:lnTo>
                  <a:pt x="2493632" y="262242"/>
                </a:lnTo>
                <a:lnTo>
                  <a:pt x="2493632" y="61760"/>
                </a:lnTo>
                <a:lnTo>
                  <a:pt x="2488699" y="37718"/>
                </a:lnTo>
                <a:lnTo>
                  <a:pt x="2475245" y="18087"/>
                </a:lnTo>
                <a:lnTo>
                  <a:pt x="2455291" y="4852"/>
                </a:lnTo>
                <a:lnTo>
                  <a:pt x="2430856" y="0"/>
                </a:lnTo>
                <a:close/>
              </a:path>
            </a:pathLst>
          </a:custGeom>
          <a:solidFill>
            <a:srgbClr val="BCBEC0"/>
          </a:solidFill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59F3E3AC-E610-3FD5-6DDB-43C441EE50BB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93632" y="262242"/>
                </a:moveTo>
                <a:lnTo>
                  <a:pt x="2488699" y="286283"/>
                </a:lnTo>
                <a:lnTo>
                  <a:pt x="2475245" y="305914"/>
                </a:lnTo>
                <a:lnTo>
                  <a:pt x="2455291" y="319149"/>
                </a:lnTo>
                <a:lnTo>
                  <a:pt x="2430856" y="324002"/>
                </a:lnTo>
                <a:lnTo>
                  <a:pt x="62763" y="324002"/>
                </a:lnTo>
                <a:lnTo>
                  <a:pt x="38335" y="319149"/>
                </a:lnTo>
                <a:lnTo>
                  <a:pt x="18384" y="305914"/>
                </a:lnTo>
                <a:lnTo>
                  <a:pt x="4932" y="286283"/>
                </a:lnTo>
                <a:lnTo>
                  <a:pt x="0" y="262242"/>
                </a:lnTo>
                <a:lnTo>
                  <a:pt x="0" y="61760"/>
                </a:lnTo>
                <a:lnTo>
                  <a:pt x="4932" y="37718"/>
                </a:lnTo>
                <a:lnTo>
                  <a:pt x="18384" y="18087"/>
                </a:lnTo>
                <a:lnTo>
                  <a:pt x="38335" y="4852"/>
                </a:lnTo>
                <a:lnTo>
                  <a:pt x="62763" y="0"/>
                </a:lnTo>
                <a:lnTo>
                  <a:pt x="2430856" y="0"/>
                </a:lnTo>
                <a:lnTo>
                  <a:pt x="2455291" y="4852"/>
                </a:lnTo>
                <a:lnTo>
                  <a:pt x="2475245" y="18087"/>
                </a:lnTo>
                <a:lnTo>
                  <a:pt x="2488699" y="37718"/>
                </a:lnTo>
                <a:lnTo>
                  <a:pt x="2493632" y="61760"/>
                </a:lnTo>
                <a:lnTo>
                  <a:pt x="2493632" y="262242"/>
                </a:lnTo>
                <a:close/>
              </a:path>
            </a:pathLst>
          </a:custGeom>
          <a:ln w="12700">
            <a:solidFill>
              <a:srgbClr val="58595B"/>
            </a:solidFill>
          </a:ln>
        </xdr:spPr>
      </xdr:sp>
      <xdr:sp macro="" textlink="">
        <xdr:nvSpPr>
          <xdr:cNvPr id="8" name="Textbox 8">
            <a:extLst>
              <a:ext uri="{FF2B5EF4-FFF2-40B4-BE49-F238E27FC236}">
                <a16:creationId xmlns:a16="http://schemas.microsoft.com/office/drawing/2014/main" id="{B1C7E45A-FE1A-8E54-E342-D8C33C7493C8}"/>
              </a:ext>
            </a:extLst>
          </xdr:cNvPr>
          <xdr:cNvSpPr txBox="1"/>
        </xdr:nvSpPr>
        <xdr:spPr>
          <a:xfrm>
            <a:off x="0" y="0"/>
            <a:ext cx="2506345" cy="4121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400" b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庫内温度</a:t>
            </a:r>
            <a:r>
              <a:rPr sz="1400" b="0" spc="-7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215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0</a:t>
            </a:r>
            <a:r>
              <a:rPr sz="125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℃</a:t>
            </a:r>
            <a:r>
              <a:rPr sz="1250" b="0" spc="12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40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の場合</a:t>
            </a:r>
          </a:p>
        </xdr:txBody>
      </xdr:sp>
    </xdr:grpSp>
    <xdr:clientData/>
  </xdr:oneCellAnchor>
  <xdr:oneCellAnchor>
    <xdr:from>
      <xdr:col>2</xdr:col>
      <xdr:colOff>17485</xdr:colOff>
      <xdr:row>0</xdr:row>
      <xdr:rowOff>728962</xdr:rowOff>
    </xdr:from>
    <xdr:ext cx="760095" cy="457834"/>
    <xdr:grpSp>
      <xdr:nvGrpSpPr>
        <xdr:cNvPr id="9" name="Group 9">
          <a:extLst>
            <a:ext uri="{FF2B5EF4-FFF2-40B4-BE49-F238E27FC236}">
              <a16:creationId xmlns:a16="http://schemas.microsoft.com/office/drawing/2014/main" id="{1D8D771E-78FF-4825-A312-7DE0874B560E}"/>
            </a:ext>
          </a:extLst>
        </xdr:cNvPr>
        <xdr:cNvGrpSpPr/>
      </xdr:nvGrpSpPr>
      <xdr:grpSpPr>
        <a:xfrm>
          <a:off x="689430" y="728962"/>
          <a:ext cx="760095" cy="457834"/>
          <a:chOff x="0" y="0"/>
          <a:chExt cx="760095" cy="45783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66536F0E-45BD-FB5F-76D3-6B9E98DC9BE7}"/>
              </a:ext>
            </a:extLst>
          </xdr:cNvPr>
          <xdr:cNvSpPr/>
        </xdr:nvSpPr>
        <xdr:spPr>
          <a:xfrm>
            <a:off x="0" y="72539"/>
            <a:ext cx="760095" cy="324485"/>
          </a:xfrm>
          <a:custGeom>
            <a:avLst/>
            <a:gdLst/>
            <a:ahLst/>
            <a:cxnLst/>
            <a:rect l="0" t="0" r="0" b="0"/>
            <a:pathLst>
              <a:path w="760095" h="324485">
                <a:moveTo>
                  <a:pt x="696594" y="0"/>
                </a:moveTo>
                <a:lnTo>
                  <a:pt x="63118" y="0"/>
                </a:lnTo>
                <a:lnTo>
                  <a:pt x="38549" y="4852"/>
                </a:lnTo>
                <a:lnTo>
                  <a:pt x="18486" y="18086"/>
                </a:lnTo>
                <a:lnTo>
                  <a:pt x="4959" y="37713"/>
                </a:lnTo>
                <a:lnTo>
                  <a:pt x="0" y="61747"/>
                </a:lnTo>
                <a:lnTo>
                  <a:pt x="0" y="262242"/>
                </a:lnTo>
                <a:lnTo>
                  <a:pt x="4959" y="286278"/>
                </a:lnTo>
                <a:lnTo>
                  <a:pt x="18486" y="305909"/>
                </a:lnTo>
                <a:lnTo>
                  <a:pt x="38549" y="319147"/>
                </a:lnTo>
                <a:lnTo>
                  <a:pt x="63118" y="324002"/>
                </a:lnTo>
                <a:lnTo>
                  <a:pt x="696594" y="324002"/>
                </a:lnTo>
                <a:lnTo>
                  <a:pt x="721164" y="319147"/>
                </a:lnTo>
                <a:lnTo>
                  <a:pt x="741227" y="305909"/>
                </a:lnTo>
                <a:lnTo>
                  <a:pt x="754754" y="286278"/>
                </a:lnTo>
                <a:lnTo>
                  <a:pt x="759713" y="262242"/>
                </a:lnTo>
                <a:lnTo>
                  <a:pt x="759713" y="61747"/>
                </a:lnTo>
                <a:lnTo>
                  <a:pt x="754754" y="37713"/>
                </a:lnTo>
                <a:lnTo>
                  <a:pt x="741227" y="18086"/>
                </a:lnTo>
                <a:lnTo>
                  <a:pt x="721164" y="4852"/>
                </a:lnTo>
                <a:lnTo>
                  <a:pt x="696594" y="0"/>
                </a:lnTo>
                <a:close/>
              </a:path>
            </a:pathLst>
          </a:custGeom>
          <a:solidFill>
            <a:srgbClr val="231F20"/>
          </a:solidFill>
        </xdr:spPr>
      </xdr:sp>
      <xdr:sp macro="" textlink="">
        <xdr:nvSpPr>
          <xdr:cNvPr id="11" name="Textbox 11">
            <a:extLst>
              <a:ext uri="{FF2B5EF4-FFF2-40B4-BE49-F238E27FC236}">
                <a16:creationId xmlns:a16="http://schemas.microsoft.com/office/drawing/2014/main" id="{84362545-EB30-9D31-6797-6E8664EC8350}"/>
              </a:ext>
            </a:extLst>
          </xdr:cNvPr>
          <xdr:cNvSpPr txBox="1"/>
        </xdr:nvSpPr>
        <xdr:spPr>
          <a:xfrm>
            <a:off x="0" y="0"/>
            <a:ext cx="760095" cy="457834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2400" b="0">
                <a:solidFill>
                  <a:srgbClr val="FFFFFF"/>
                </a:solidFill>
                <a:latin typeface="HGP創英角ﾎﾟｯﾌﾟ体"/>
                <a:cs typeface="HGP創英角ﾎﾟｯﾌﾟ体"/>
              </a:rPr>
              <a:t>一般</a:t>
            </a:r>
          </a:p>
        </xdr:txBody>
      </xdr:sp>
    </xdr:grpSp>
    <xdr:clientData/>
  </xdr:oneCellAnchor>
  <xdr:oneCellAnchor>
    <xdr:from>
      <xdr:col>6</xdr:col>
      <xdr:colOff>1226162</xdr:colOff>
      <xdr:row>0</xdr:row>
      <xdr:rowOff>67917</xdr:rowOff>
    </xdr:from>
    <xdr:ext cx="891540" cy="263525"/>
    <xdr:sp macro="" textlink="">
      <xdr:nvSpPr>
        <xdr:cNvPr id="81" name="Shape 77">
          <a:extLst>
            <a:ext uri="{FF2B5EF4-FFF2-40B4-BE49-F238E27FC236}">
              <a16:creationId xmlns:a16="http://schemas.microsoft.com/office/drawing/2014/main" id="{1FC3C4BE-4BAE-4EFE-9AC7-D263506A6014}"/>
            </a:ext>
          </a:extLst>
        </xdr:cNvPr>
        <xdr:cNvSpPr/>
      </xdr:nvSpPr>
      <xdr:spPr>
        <a:xfrm>
          <a:off x="2397737" y="67917"/>
          <a:ext cx="891540" cy="263525"/>
        </a:xfrm>
        <a:custGeom>
          <a:avLst/>
          <a:gdLst/>
          <a:ahLst/>
          <a:cxnLst/>
          <a:rect l="0" t="0" r="0" b="0"/>
          <a:pathLst>
            <a:path w="891540" h="263525">
              <a:moveTo>
                <a:pt x="131457" y="0"/>
              </a:moveTo>
              <a:lnTo>
                <a:pt x="80286" y="10330"/>
              </a:lnTo>
              <a:lnTo>
                <a:pt x="38501" y="38501"/>
              </a:lnTo>
              <a:lnTo>
                <a:pt x="10330" y="80286"/>
              </a:lnTo>
              <a:lnTo>
                <a:pt x="0" y="131457"/>
              </a:lnTo>
              <a:lnTo>
                <a:pt x="10330" y="182623"/>
              </a:lnTo>
              <a:lnTo>
                <a:pt x="38501" y="224409"/>
              </a:lnTo>
              <a:lnTo>
                <a:pt x="80286" y="252583"/>
              </a:lnTo>
              <a:lnTo>
                <a:pt x="131457" y="262915"/>
              </a:lnTo>
              <a:lnTo>
                <a:pt x="759663" y="262915"/>
              </a:lnTo>
              <a:lnTo>
                <a:pt x="810826" y="252583"/>
              </a:lnTo>
              <a:lnTo>
                <a:pt x="852608" y="224408"/>
              </a:lnTo>
              <a:lnTo>
                <a:pt x="880778" y="182623"/>
              </a:lnTo>
              <a:lnTo>
                <a:pt x="891108" y="131457"/>
              </a:lnTo>
              <a:lnTo>
                <a:pt x="880778" y="80286"/>
              </a:lnTo>
              <a:lnTo>
                <a:pt x="852608" y="38501"/>
              </a:lnTo>
              <a:lnTo>
                <a:pt x="810826" y="10330"/>
              </a:lnTo>
              <a:lnTo>
                <a:pt x="759663" y="0"/>
              </a:lnTo>
              <a:lnTo>
                <a:pt x="131457" y="0"/>
              </a:lnTo>
              <a:close/>
            </a:path>
          </a:pathLst>
        </a:custGeom>
        <a:ln w="8890">
          <a:solidFill>
            <a:srgbClr val="939598"/>
          </a:solidFill>
        </a:ln>
      </xdr:spPr>
    </xdr:sp>
    <xdr:clientData/>
  </xdr:oneCellAnchor>
  <xdr:oneCellAnchor>
    <xdr:from>
      <xdr:col>6</xdr:col>
      <xdr:colOff>1221718</xdr:colOff>
      <xdr:row>0</xdr:row>
      <xdr:rowOff>63473</xdr:rowOff>
    </xdr:from>
    <xdr:ext cx="900430" cy="272415"/>
    <xdr:grpSp>
      <xdr:nvGrpSpPr>
        <xdr:cNvPr id="82" name="Group 76">
          <a:extLst>
            <a:ext uri="{FF2B5EF4-FFF2-40B4-BE49-F238E27FC236}">
              <a16:creationId xmlns:a16="http://schemas.microsoft.com/office/drawing/2014/main" id="{16E78BDA-D27C-4377-B264-BEC1CFF8ECD9}"/>
            </a:ext>
          </a:extLst>
        </xdr:cNvPr>
        <xdr:cNvGrpSpPr/>
      </xdr:nvGrpSpPr>
      <xdr:grpSpPr>
        <a:xfrm>
          <a:off x="3604700" y="63473"/>
          <a:ext cx="900430" cy="272415"/>
          <a:chOff x="0" y="0"/>
          <a:chExt cx="900430" cy="272415"/>
        </a:xfrm>
      </xdr:grpSpPr>
      <xdr:sp macro="" textlink="">
        <xdr:nvSpPr>
          <xdr:cNvPr id="83" name="Shape 77">
            <a:extLst>
              <a:ext uri="{FF2B5EF4-FFF2-40B4-BE49-F238E27FC236}">
                <a16:creationId xmlns:a16="http://schemas.microsoft.com/office/drawing/2014/main" id="{4E62A9CA-E519-BCB5-A3F9-AB5BD3FFAF2D}"/>
              </a:ext>
            </a:extLst>
          </xdr:cNvPr>
          <xdr:cNvSpPr/>
        </xdr:nvSpPr>
        <xdr:spPr>
          <a:xfrm>
            <a:off x="4444" y="4444"/>
            <a:ext cx="891540" cy="263525"/>
          </a:xfrm>
          <a:custGeom>
            <a:avLst/>
            <a:gdLst/>
            <a:ahLst/>
            <a:cxnLst/>
            <a:rect l="0" t="0" r="0" b="0"/>
            <a:pathLst>
              <a:path w="891540" h="263525">
                <a:moveTo>
                  <a:pt x="131457" y="0"/>
                </a:moveTo>
                <a:lnTo>
                  <a:pt x="80286" y="10330"/>
                </a:lnTo>
                <a:lnTo>
                  <a:pt x="38501" y="38501"/>
                </a:lnTo>
                <a:lnTo>
                  <a:pt x="10330" y="80286"/>
                </a:lnTo>
                <a:lnTo>
                  <a:pt x="0" y="131457"/>
                </a:lnTo>
                <a:lnTo>
                  <a:pt x="10330" y="182623"/>
                </a:lnTo>
                <a:lnTo>
                  <a:pt x="38501" y="224409"/>
                </a:lnTo>
                <a:lnTo>
                  <a:pt x="80286" y="252583"/>
                </a:lnTo>
                <a:lnTo>
                  <a:pt x="131457" y="262915"/>
                </a:lnTo>
                <a:lnTo>
                  <a:pt x="759663" y="262915"/>
                </a:lnTo>
                <a:lnTo>
                  <a:pt x="810826" y="252583"/>
                </a:lnTo>
                <a:lnTo>
                  <a:pt x="852608" y="224408"/>
                </a:lnTo>
                <a:lnTo>
                  <a:pt x="880778" y="182623"/>
                </a:lnTo>
                <a:lnTo>
                  <a:pt x="891108" y="131457"/>
                </a:lnTo>
                <a:lnTo>
                  <a:pt x="880778" y="80286"/>
                </a:lnTo>
                <a:lnTo>
                  <a:pt x="852608" y="38501"/>
                </a:lnTo>
                <a:lnTo>
                  <a:pt x="810826" y="10330"/>
                </a:lnTo>
                <a:lnTo>
                  <a:pt x="759663" y="0"/>
                </a:lnTo>
                <a:lnTo>
                  <a:pt x="131457" y="0"/>
                </a:lnTo>
                <a:close/>
              </a:path>
            </a:pathLst>
          </a:custGeom>
          <a:ln w="8890">
            <a:solidFill>
              <a:srgbClr val="939598"/>
            </a:solidFill>
          </a:ln>
        </xdr:spPr>
      </xdr:sp>
      <xdr:sp macro="" textlink="">
        <xdr:nvSpPr>
          <xdr:cNvPr id="84" name="Textbox 78">
            <a:extLst>
              <a:ext uri="{FF2B5EF4-FFF2-40B4-BE49-F238E27FC236}">
                <a16:creationId xmlns:a16="http://schemas.microsoft.com/office/drawing/2014/main" id="{F25F59D8-1BCD-57DC-0ACC-BA95472CB45D}"/>
              </a:ext>
            </a:extLst>
          </xdr:cNvPr>
          <xdr:cNvSpPr txBox="1"/>
        </xdr:nvSpPr>
        <xdr:spPr>
          <a:xfrm>
            <a:off x="0" y="0"/>
            <a:ext cx="900430" cy="2724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200" b="0">
                <a:solidFill>
                  <a:srgbClr val="939598"/>
                </a:solidFill>
                <a:latin typeface="Microsoft JhengHei Light"/>
                <a:cs typeface="Microsoft JhengHei Light"/>
              </a:rPr>
              <a:t>セット形</a:t>
            </a:r>
          </a:p>
        </xdr:txBody>
      </xdr:sp>
    </xdr:grp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345073</xdr:colOff>
      <xdr:row>0</xdr:row>
      <xdr:rowOff>753416</xdr:rowOff>
    </xdr:from>
    <xdr:ext cx="436880" cy="436880"/>
    <xdr:grpSp>
      <xdr:nvGrpSpPr>
        <xdr:cNvPr id="2" name="Group 2">
          <a:extLst>
            <a:ext uri="{FF2B5EF4-FFF2-40B4-BE49-F238E27FC236}">
              <a16:creationId xmlns:a16="http://schemas.microsoft.com/office/drawing/2014/main" id="{FB71B0FE-8CC9-4A78-A35E-F557C96109A2}"/>
            </a:ext>
          </a:extLst>
        </xdr:cNvPr>
        <xdr:cNvGrpSpPr/>
      </xdr:nvGrpSpPr>
      <xdr:grpSpPr>
        <a:xfrm>
          <a:off x="17413873" y="753416"/>
          <a:ext cx="436880" cy="436880"/>
          <a:chOff x="0" y="0"/>
          <a:chExt cx="436880" cy="436880"/>
        </a:xfrm>
      </xdr:grpSpPr>
      <xdr:pic>
        <xdr:nvPicPr>
          <xdr:cNvPr id="3" name="image1.png">
            <a:extLst>
              <a:ext uri="{FF2B5EF4-FFF2-40B4-BE49-F238E27FC236}">
                <a16:creationId xmlns:a16="http://schemas.microsoft.com/office/drawing/2014/main" id="{6F858867-0FA5-61B8-AFDA-BB0BDDCAC9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36384" cy="436397"/>
          </a:xfrm>
          <a:prstGeom prst="rect">
            <a:avLst/>
          </a:prstGeom>
        </xdr:spPr>
      </xdr:pic>
      <xdr:sp macro="" textlink="">
        <xdr:nvSpPr>
          <xdr:cNvPr id="4" name="Textbox 4">
            <a:extLst>
              <a:ext uri="{FF2B5EF4-FFF2-40B4-BE49-F238E27FC236}">
                <a16:creationId xmlns:a16="http://schemas.microsoft.com/office/drawing/2014/main" id="{A67E5253-9978-F844-AB89-9318233A95D5}"/>
              </a:ext>
            </a:extLst>
          </xdr:cNvPr>
          <xdr:cNvSpPr txBox="1"/>
        </xdr:nvSpPr>
        <xdr:spPr>
          <a:xfrm>
            <a:off x="0" y="0"/>
            <a:ext cx="436880" cy="43688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210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15</a:t>
            </a:r>
          </a:p>
        </xdr:txBody>
      </xdr:sp>
    </xdr:grpSp>
    <xdr:clientData/>
  </xdr:oneCellAnchor>
  <xdr:oneCellAnchor>
    <xdr:from>
      <xdr:col>6</xdr:col>
      <xdr:colOff>231850</xdr:colOff>
      <xdr:row>0</xdr:row>
      <xdr:rowOff>706053</xdr:rowOff>
    </xdr:from>
    <xdr:ext cx="2506345" cy="412115"/>
    <xdr:grpSp>
      <xdr:nvGrpSpPr>
        <xdr:cNvPr id="5" name="Group 5">
          <a:extLst>
            <a:ext uri="{FF2B5EF4-FFF2-40B4-BE49-F238E27FC236}">
              <a16:creationId xmlns:a16="http://schemas.microsoft.com/office/drawing/2014/main" id="{4297DFEE-B337-4767-901D-24690EB1B775}"/>
            </a:ext>
          </a:extLst>
        </xdr:cNvPr>
        <xdr:cNvGrpSpPr/>
      </xdr:nvGrpSpPr>
      <xdr:grpSpPr>
        <a:xfrm>
          <a:off x="2691032" y="706053"/>
          <a:ext cx="2506345" cy="412115"/>
          <a:chOff x="0" y="0"/>
          <a:chExt cx="2506345" cy="412115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6B171481-7250-EB99-7F7C-DD789C72D5E7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30856" y="0"/>
                </a:moveTo>
                <a:lnTo>
                  <a:pt x="62763" y="0"/>
                </a:lnTo>
                <a:lnTo>
                  <a:pt x="38335" y="4852"/>
                </a:lnTo>
                <a:lnTo>
                  <a:pt x="18384" y="18087"/>
                </a:lnTo>
                <a:lnTo>
                  <a:pt x="4932" y="37718"/>
                </a:lnTo>
                <a:lnTo>
                  <a:pt x="0" y="61760"/>
                </a:lnTo>
                <a:lnTo>
                  <a:pt x="0" y="262242"/>
                </a:lnTo>
                <a:lnTo>
                  <a:pt x="4932" y="286283"/>
                </a:lnTo>
                <a:lnTo>
                  <a:pt x="18384" y="305914"/>
                </a:lnTo>
                <a:lnTo>
                  <a:pt x="38335" y="319149"/>
                </a:lnTo>
                <a:lnTo>
                  <a:pt x="62763" y="324002"/>
                </a:lnTo>
                <a:lnTo>
                  <a:pt x="2430856" y="324002"/>
                </a:lnTo>
                <a:lnTo>
                  <a:pt x="2455291" y="319149"/>
                </a:lnTo>
                <a:lnTo>
                  <a:pt x="2475245" y="305914"/>
                </a:lnTo>
                <a:lnTo>
                  <a:pt x="2488699" y="286283"/>
                </a:lnTo>
                <a:lnTo>
                  <a:pt x="2493632" y="262242"/>
                </a:lnTo>
                <a:lnTo>
                  <a:pt x="2493632" y="61760"/>
                </a:lnTo>
                <a:lnTo>
                  <a:pt x="2488699" y="37718"/>
                </a:lnTo>
                <a:lnTo>
                  <a:pt x="2475245" y="18087"/>
                </a:lnTo>
                <a:lnTo>
                  <a:pt x="2455291" y="4852"/>
                </a:lnTo>
                <a:lnTo>
                  <a:pt x="2430856" y="0"/>
                </a:lnTo>
                <a:close/>
              </a:path>
            </a:pathLst>
          </a:custGeom>
          <a:solidFill>
            <a:srgbClr val="BCBEC0"/>
          </a:solidFill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257EE145-9451-1151-8F6E-0D5345DD34BD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93632" y="262242"/>
                </a:moveTo>
                <a:lnTo>
                  <a:pt x="2488699" y="286283"/>
                </a:lnTo>
                <a:lnTo>
                  <a:pt x="2475245" y="305914"/>
                </a:lnTo>
                <a:lnTo>
                  <a:pt x="2455291" y="319149"/>
                </a:lnTo>
                <a:lnTo>
                  <a:pt x="2430856" y="324002"/>
                </a:lnTo>
                <a:lnTo>
                  <a:pt x="62763" y="324002"/>
                </a:lnTo>
                <a:lnTo>
                  <a:pt x="38335" y="319149"/>
                </a:lnTo>
                <a:lnTo>
                  <a:pt x="18384" y="305914"/>
                </a:lnTo>
                <a:lnTo>
                  <a:pt x="4932" y="286283"/>
                </a:lnTo>
                <a:lnTo>
                  <a:pt x="0" y="262242"/>
                </a:lnTo>
                <a:lnTo>
                  <a:pt x="0" y="61760"/>
                </a:lnTo>
                <a:lnTo>
                  <a:pt x="4932" y="37718"/>
                </a:lnTo>
                <a:lnTo>
                  <a:pt x="18384" y="18087"/>
                </a:lnTo>
                <a:lnTo>
                  <a:pt x="38335" y="4852"/>
                </a:lnTo>
                <a:lnTo>
                  <a:pt x="62763" y="0"/>
                </a:lnTo>
                <a:lnTo>
                  <a:pt x="2430856" y="0"/>
                </a:lnTo>
                <a:lnTo>
                  <a:pt x="2455291" y="4852"/>
                </a:lnTo>
                <a:lnTo>
                  <a:pt x="2475245" y="18087"/>
                </a:lnTo>
                <a:lnTo>
                  <a:pt x="2488699" y="37718"/>
                </a:lnTo>
                <a:lnTo>
                  <a:pt x="2493632" y="61760"/>
                </a:lnTo>
                <a:lnTo>
                  <a:pt x="2493632" y="262242"/>
                </a:lnTo>
                <a:close/>
              </a:path>
            </a:pathLst>
          </a:custGeom>
          <a:ln w="12700">
            <a:solidFill>
              <a:srgbClr val="58595B"/>
            </a:solidFill>
          </a:ln>
        </xdr:spPr>
      </xdr:sp>
      <xdr:sp macro="" textlink="">
        <xdr:nvSpPr>
          <xdr:cNvPr id="8" name="Textbox 8">
            <a:extLst>
              <a:ext uri="{FF2B5EF4-FFF2-40B4-BE49-F238E27FC236}">
                <a16:creationId xmlns:a16="http://schemas.microsoft.com/office/drawing/2014/main" id="{4DACF6CE-71E2-1F71-97EA-A30DE264DBEB}"/>
              </a:ext>
            </a:extLst>
          </xdr:cNvPr>
          <xdr:cNvSpPr txBox="1"/>
        </xdr:nvSpPr>
        <xdr:spPr>
          <a:xfrm>
            <a:off x="0" y="0"/>
            <a:ext cx="2506345" cy="4121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400" b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庫内温度</a:t>
            </a:r>
            <a:r>
              <a:rPr sz="1400" b="0" spc="-7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250" b="0" spc="7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－</a:t>
            </a:r>
            <a:r>
              <a:rPr sz="215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25</a:t>
            </a:r>
            <a:r>
              <a:rPr sz="125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℃</a:t>
            </a:r>
            <a:r>
              <a:rPr sz="1250" b="0" spc="12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40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の場合</a:t>
            </a:r>
          </a:p>
        </xdr:txBody>
      </xdr:sp>
    </xdr:grpSp>
    <xdr:clientData/>
  </xdr:oneCellAnchor>
  <xdr:oneCellAnchor>
    <xdr:from>
      <xdr:col>3</xdr:col>
      <xdr:colOff>125323</xdr:colOff>
      <xdr:row>0</xdr:row>
      <xdr:rowOff>717006</xdr:rowOff>
    </xdr:from>
    <xdr:ext cx="760095" cy="457834"/>
    <xdr:grpSp>
      <xdr:nvGrpSpPr>
        <xdr:cNvPr id="9" name="Group 9">
          <a:extLst>
            <a:ext uri="{FF2B5EF4-FFF2-40B4-BE49-F238E27FC236}">
              <a16:creationId xmlns:a16="http://schemas.microsoft.com/office/drawing/2014/main" id="{06AEC719-D94C-4EF2-8BFE-38B641F4717E}"/>
            </a:ext>
          </a:extLst>
        </xdr:cNvPr>
        <xdr:cNvGrpSpPr/>
      </xdr:nvGrpSpPr>
      <xdr:grpSpPr>
        <a:xfrm>
          <a:off x="1178268" y="717006"/>
          <a:ext cx="760095" cy="457834"/>
          <a:chOff x="0" y="0"/>
          <a:chExt cx="760095" cy="45783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46144260-1FFE-F801-E5CA-58AF4447BA6C}"/>
              </a:ext>
            </a:extLst>
          </xdr:cNvPr>
          <xdr:cNvSpPr/>
        </xdr:nvSpPr>
        <xdr:spPr>
          <a:xfrm>
            <a:off x="0" y="72539"/>
            <a:ext cx="760095" cy="324485"/>
          </a:xfrm>
          <a:custGeom>
            <a:avLst/>
            <a:gdLst/>
            <a:ahLst/>
            <a:cxnLst/>
            <a:rect l="0" t="0" r="0" b="0"/>
            <a:pathLst>
              <a:path w="760095" h="324485">
                <a:moveTo>
                  <a:pt x="696594" y="0"/>
                </a:moveTo>
                <a:lnTo>
                  <a:pt x="63118" y="0"/>
                </a:lnTo>
                <a:lnTo>
                  <a:pt x="38549" y="4852"/>
                </a:lnTo>
                <a:lnTo>
                  <a:pt x="18486" y="18086"/>
                </a:lnTo>
                <a:lnTo>
                  <a:pt x="4959" y="37713"/>
                </a:lnTo>
                <a:lnTo>
                  <a:pt x="0" y="61747"/>
                </a:lnTo>
                <a:lnTo>
                  <a:pt x="0" y="262242"/>
                </a:lnTo>
                <a:lnTo>
                  <a:pt x="4959" y="286278"/>
                </a:lnTo>
                <a:lnTo>
                  <a:pt x="18486" y="305909"/>
                </a:lnTo>
                <a:lnTo>
                  <a:pt x="38549" y="319147"/>
                </a:lnTo>
                <a:lnTo>
                  <a:pt x="63118" y="324002"/>
                </a:lnTo>
                <a:lnTo>
                  <a:pt x="696594" y="324002"/>
                </a:lnTo>
                <a:lnTo>
                  <a:pt x="721164" y="319147"/>
                </a:lnTo>
                <a:lnTo>
                  <a:pt x="741227" y="305909"/>
                </a:lnTo>
                <a:lnTo>
                  <a:pt x="754754" y="286278"/>
                </a:lnTo>
                <a:lnTo>
                  <a:pt x="759713" y="262242"/>
                </a:lnTo>
                <a:lnTo>
                  <a:pt x="759713" y="61747"/>
                </a:lnTo>
                <a:lnTo>
                  <a:pt x="754754" y="37713"/>
                </a:lnTo>
                <a:lnTo>
                  <a:pt x="741227" y="18086"/>
                </a:lnTo>
                <a:lnTo>
                  <a:pt x="721164" y="4852"/>
                </a:lnTo>
                <a:lnTo>
                  <a:pt x="696594" y="0"/>
                </a:lnTo>
                <a:close/>
              </a:path>
            </a:pathLst>
          </a:custGeom>
          <a:solidFill>
            <a:srgbClr val="231F20"/>
          </a:solidFill>
        </xdr:spPr>
      </xdr:sp>
      <xdr:sp macro="" textlink="">
        <xdr:nvSpPr>
          <xdr:cNvPr id="11" name="Textbox 11">
            <a:extLst>
              <a:ext uri="{FF2B5EF4-FFF2-40B4-BE49-F238E27FC236}">
                <a16:creationId xmlns:a16="http://schemas.microsoft.com/office/drawing/2014/main" id="{44E9C561-BE99-5842-6D2F-153F660C7130}"/>
              </a:ext>
            </a:extLst>
          </xdr:cNvPr>
          <xdr:cNvSpPr txBox="1"/>
        </xdr:nvSpPr>
        <xdr:spPr>
          <a:xfrm>
            <a:off x="0" y="0"/>
            <a:ext cx="760095" cy="457834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2400" b="0">
                <a:solidFill>
                  <a:srgbClr val="FFFFFF"/>
                </a:solidFill>
                <a:latin typeface="HGP創英角ﾎﾟｯﾌﾟ体"/>
                <a:cs typeface="HGP創英角ﾎﾟｯﾌﾟ体"/>
              </a:rPr>
              <a:t>一般</a:t>
            </a:r>
          </a:p>
        </xdr:txBody>
      </xdr:sp>
    </xdr:grpSp>
    <xdr:clientData/>
  </xdr:oneCellAnchor>
  <xdr:oneCellAnchor>
    <xdr:from>
      <xdr:col>6</xdr:col>
      <xdr:colOff>1221718</xdr:colOff>
      <xdr:row>0</xdr:row>
      <xdr:rowOff>63473</xdr:rowOff>
    </xdr:from>
    <xdr:ext cx="900430" cy="272415"/>
    <xdr:grpSp>
      <xdr:nvGrpSpPr>
        <xdr:cNvPr id="80" name="Group 80">
          <a:extLst>
            <a:ext uri="{FF2B5EF4-FFF2-40B4-BE49-F238E27FC236}">
              <a16:creationId xmlns:a16="http://schemas.microsoft.com/office/drawing/2014/main" id="{D5A59B6A-285C-40BF-A1F6-736C2C82EF83}"/>
            </a:ext>
          </a:extLst>
        </xdr:cNvPr>
        <xdr:cNvGrpSpPr/>
      </xdr:nvGrpSpPr>
      <xdr:grpSpPr>
        <a:xfrm>
          <a:off x="3680900" y="63473"/>
          <a:ext cx="900430" cy="272415"/>
          <a:chOff x="0" y="0"/>
          <a:chExt cx="900430" cy="272415"/>
        </a:xfrm>
      </xdr:grpSpPr>
      <xdr:sp macro="" textlink="">
        <xdr:nvSpPr>
          <xdr:cNvPr id="81" name="Shape 81">
            <a:extLst>
              <a:ext uri="{FF2B5EF4-FFF2-40B4-BE49-F238E27FC236}">
                <a16:creationId xmlns:a16="http://schemas.microsoft.com/office/drawing/2014/main" id="{0B049643-BC27-F050-3959-4D6EB1449ACC}"/>
              </a:ext>
            </a:extLst>
          </xdr:cNvPr>
          <xdr:cNvSpPr/>
        </xdr:nvSpPr>
        <xdr:spPr>
          <a:xfrm>
            <a:off x="4444" y="4444"/>
            <a:ext cx="891540" cy="263525"/>
          </a:xfrm>
          <a:custGeom>
            <a:avLst/>
            <a:gdLst/>
            <a:ahLst/>
            <a:cxnLst/>
            <a:rect l="0" t="0" r="0" b="0"/>
            <a:pathLst>
              <a:path w="891540" h="263525">
                <a:moveTo>
                  <a:pt x="131457" y="0"/>
                </a:moveTo>
                <a:lnTo>
                  <a:pt x="80286" y="10330"/>
                </a:lnTo>
                <a:lnTo>
                  <a:pt x="38501" y="38501"/>
                </a:lnTo>
                <a:lnTo>
                  <a:pt x="10330" y="80286"/>
                </a:lnTo>
                <a:lnTo>
                  <a:pt x="0" y="131457"/>
                </a:lnTo>
                <a:lnTo>
                  <a:pt x="10330" y="182623"/>
                </a:lnTo>
                <a:lnTo>
                  <a:pt x="38501" y="224409"/>
                </a:lnTo>
                <a:lnTo>
                  <a:pt x="80286" y="252583"/>
                </a:lnTo>
                <a:lnTo>
                  <a:pt x="131457" y="262915"/>
                </a:lnTo>
                <a:lnTo>
                  <a:pt x="759663" y="262915"/>
                </a:lnTo>
                <a:lnTo>
                  <a:pt x="810826" y="252583"/>
                </a:lnTo>
                <a:lnTo>
                  <a:pt x="852608" y="224408"/>
                </a:lnTo>
                <a:lnTo>
                  <a:pt x="880778" y="182623"/>
                </a:lnTo>
                <a:lnTo>
                  <a:pt x="891108" y="131457"/>
                </a:lnTo>
                <a:lnTo>
                  <a:pt x="880778" y="80286"/>
                </a:lnTo>
                <a:lnTo>
                  <a:pt x="852608" y="38501"/>
                </a:lnTo>
                <a:lnTo>
                  <a:pt x="810826" y="10330"/>
                </a:lnTo>
                <a:lnTo>
                  <a:pt x="759663" y="0"/>
                </a:lnTo>
                <a:lnTo>
                  <a:pt x="131457" y="0"/>
                </a:lnTo>
                <a:close/>
              </a:path>
            </a:pathLst>
          </a:custGeom>
          <a:ln w="8890">
            <a:solidFill>
              <a:srgbClr val="939598"/>
            </a:solidFill>
          </a:ln>
        </xdr:spPr>
      </xdr:sp>
      <xdr:sp macro="" textlink="">
        <xdr:nvSpPr>
          <xdr:cNvPr id="82" name="Textbox 82">
            <a:extLst>
              <a:ext uri="{FF2B5EF4-FFF2-40B4-BE49-F238E27FC236}">
                <a16:creationId xmlns:a16="http://schemas.microsoft.com/office/drawing/2014/main" id="{F13A4D1D-4656-D338-B526-2BC112E9DD78}"/>
              </a:ext>
            </a:extLst>
          </xdr:cNvPr>
          <xdr:cNvSpPr txBox="1"/>
        </xdr:nvSpPr>
        <xdr:spPr>
          <a:xfrm>
            <a:off x="0" y="0"/>
            <a:ext cx="900430" cy="272415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1200" b="0">
                <a:solidFill>
                  <a:srgbClr val="939598"/>
                </a:solidFill>
                <a:latin typeface="Microsoft YaHei"/>
                <a:cs typeface="Microsoft YaHei"/>
              </a:rPr>
              <a:t>セット形</a:t>
            </a:r>
          </a:p>
        </xdr:txBody>
      </xdr:sp>
    </xdr:grpSp>
    <xdr:clientData/>
  </xdr:oneCellAnchor>
  <xdr:oneCellAnchor>
    <xdr:from>
      <xdr:col>6</xdr:col>
      <xdr:colOff>1226162</xdr:colOff>
      <xdr:row>0</xdr:row>
      <xdr:rowOff>67917</xdr:rowOff>
    </xdr:from>
    <xdr:ext cx="891540" cy="263525"/>
    <xdr:sp macro="" textlink="">
      <xdr:nvSpPr>
        <xdr:cNvPr id="88" name="Shape 77">
          <a:extLst>
            <a:ext uri="{FF2B5EF4-FFF2-40B4-BE49-F238E27FC236}">
              <a16:creationId xmlns:a16="http://schemas.microsoft.com/office/drawing/2014/main" id="{F17482AA-92F7-4680-A808-73337BDDBDCB}"/>
            </a:ext>
          </a:extLst>
        </xdr:cNvPr>
        <xdr:cNvSpPr/>
      </xdr:nvSpPr>
      <xdr:spPr>
        <a:xfrm>
          <a:off x="2397737" y="67917"/>
          <a:ext cx="891540" cy="263525"/>
        </a:xfrm>
        <a:custGeom>
          <a:avLst/>
          <a:gdLst/>
          <a:ahLst/>
          <a:cxnLst/>
          <a:rect l="0" t="0" r="0" b="0"/>
          <a:pathLst>
            <a:path w="891540" h="263525">
              <a:moveTo>
                <a:pt x="131457" y="0"/>
              </a:moveTo>
              <a:lnTo>
                <a:pt x="80286" y="10330"/>
              </a:lnTo>
              <a:lnTo>
                <a:pt x="38501" y="38501"/>
              </a:lnTo>
              <a:lnTo>
                <a:pt x="10330" y="80286"/>
              </a:lnTo>
              <a:lnTo>
                <a:pt x="0" y="131457"/>
              </a:lnTo>
              <a:lnTo>
                <a:pt x="10330" y="182623"/>
              </a:lnTo>
              <a:lnTo>
                <a:pt x="38501" y="224409"/>
              </a:lnTo>
              <a:lnTo>
                <a:pt x="80286" y="252583"/>
              </a:lnTo>
              <a:lnTo>
                <a:pt x="131457" y="262915"/>
              </a:lnTo>
              <a:lnTo>
                <a:pt x="759663" y="262915"/>
              </a:lnTo>
              <a:lnTo>
                <a:pt x="810826" y="252583"/>
              </a:lnTo>
              <a:lnTo>
                <a:pt x="852608" y="224408"/>
              </a:lnTo>
              <a:lnTo>
                <a:pt x="880778" y="182623"/>
              </a:lnTo>
              <a:lnTo>
                <a:pt x="891108" y="131457"/>
              </a:lnTo>
              <a:lnTo>
                <a:pt x="880778" y="80286"/>
              </a:lnTo>
              <a:lnTo>
                <a:pt x="852608" y="38501"/>
              </a:lnTo>
              <a:lnTo>
                <a:pt x="810826" y="10330"/>
              </a:lnTo>
              <a:lnTo>
                <a:pt x="759663" y="0"/>
              </a:lnTo>
              <a:lnTo>
                <a:pt x="131457" y="0"/>
              </a:lnTo>
              <a:close/>
            </a:path>
          </a:pathLst>
        </a:custGeom>
        <a:ln w="8890">
          <a:solidFill>
            <a:srgbClr val="939598"/>
          </a:solidFill>
        </a:ln>
      </xdr:spPr>
    </xdr:sp>
    <xdr:clientData/>
  </xdr:oneCellAnchor>
  <xdr:oneCellAnchor>
    <xdr:from>
      <xdr:col>6</xdr:col>
      <xdr:colOff>1226162</xdr:colOff>
      <xdr:row>0</xdr:row>
      <xdr:rowOff>67917</xdr:rowOff>
    </xdr:from>
    <xdr:ext cx="891540" cy="263525"/>
    <xdr:sp macro="" textlink="">
      <xdr:nvSpPr>
        <xdr:cNvPr id="90" name="Shape 77">
          <a:extLst>
            <a:ext uri="{FF2B5EF4-FFF2-40B4-BE49-F238E27FC236}">
              <a16:creationId xmlns:a16="http://schemas.microsoft.com/office/drawing/2014/main" id="{6D4CA1EA-F672-6DC1-14E7-E58726DBD02A}"/>
            </a:ext>
          </a:extLst>
        </xdr:cNvPr>
        <xdr:cNvSpPr/>
      </xdr:nvSpPr>
      <xdr:spPr>
        <a:xfrm>
          <a:off x="3278367" y="67917"/>
          <a:ext cx="891540" cy="263525"/>
        </a:xfrm>
        <a:custGeom>
          <a:avLst/>
          <a:gdLst/>
          <a:ahLst/>
          <a:cxnLst/>
          <a:rect l="0" t="0" r="0" b="0"/>
          <a:pathLst>
            <a:path w="891540" h="263525">
              <a:moveTo>
                <a:pt x="131457" y="0"/>
              </a:moveTo>
              <a:lnTo>
                <a:pt x="80286" y="10330"/>
              </a:lnTo>
              <a:lnTo>
                <a:pt x="38501" y="38501"/>
              </a:lnTo>
              <a:lnTo>
                <a:pt x="10330" y="80286"/>
              </a:lnTo>
              <a:lnTo>
                <a:pt x="0" y="131457"/>
              </a:lnTo>
              <a:lnTo>
                <a:pt x="10330" y="182623"/>
              </a:lnTo>
              <a:lnTo>
                <a:pt x="38501" y="224409"/>
              </a:lnTo>
              <a:lnTo>
                <a:pt x="80286" y="252583"/>
              </a:lnTo>
              <a:lnTo>
                <a:pt x="131457" y="262915"/>
              </a:lnTo>
              <a:lnTo>
                <a:pt x="759663" y="262915"/>
              </a:lnTo>
              <a:lnTo>
                <a:pt x="810826" y="252583"/>
              </a:lnTo>
              <a:lnTo>
                <a:pt x="852608" y="224408"/>
              </a:lnTo>
              <a:lnTo>
                <a:pt x="880778" y="182623"/>
              </a:lnTo>
              <a:lnTo>
                <a:pt x="891108" y="131457"/>
              </a:lnTo>
              <a:lnTo>
                <a:pt x="880778" y="80286"/>
              </a:lnTo>
              <a:lnTo>
                <a:pt x="852608" y="38501"/>
              </a:lnTo>
              <a:lnTo>
                <a:pt x="810826" y="10330"/>
              </a:lnTo>
              <a:lnTo>
                <a:pt x="759663" y="0"/>
              </a:lnTo>
              <a:lnTo>
                <a:pt x="131457" y="0"/>
              </a:lnTo>
              <a:close/>
            </a:path>
          </a:pathLst>
        </a:custGeom>
        <a:ln w="8890">
          <a:solidFill>
            <a:srgbClr val="939598"/>
          </a:solidFill>
        </a:ln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349751</xdr:colOff>
      <xdr:row>0</xdr:row>
      <xdr:rowOff>758157</xdr:rowOff>
    </xdr:from>
    <xdr:ext cx="436880" cy="436880"/>
    <xdr:grpSp>
      <xdr:nvGrpSpPr>
        <xdr:cNvPr id="2" name="Group 2">
          <a:extLst>
            <a:ext uri="{FF2B5EF4-FFF2-40B4-BE49-F238E27FC236}">
              <a16:creationId xmlns:a16="http://schemas.microsoft.com/office/drawing/2014/main" id="{A2DCA15F-D429-4399-8DE8-DBD7974840B5}"/>
            </a:ext>
          </a:extLst>
        </xdr:cNvPr>
        <xdr:cNvGrpSpPr/>
      </xdr:nvGrpSpPr>
      <xdr:grpSpPr>
        <a:xfrm>
          <a:off x="16843587" y="758157"/>
          <a:ext cx="436880" cy="436880"/>
          <a:chOff x="0" y="0"/>
          <a:chExt cx="436880" cy="436880"/>
        </a:xfrm>
      </xdr:grpSpPr>
      <xdr:pic>
        <xdr:nvPicPr>
          <xdr:cNvPr id="3" name="image1.png">
            <a:extLst>
              <a:ext uri="{FF2B5EF4-FFF2-40B4-BE49-F238E27FC236}">
                <a16:creationId xmlns:a16="http://schemas.microsoft.com/office/drawing/2014/main" id="{6A9F32AB-EE0E-93B0-AE70-13E30A18C6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36384" cy="436397"/>
          </a:xfrm>
          <a:prstGeom prst="rect">
            <a:avLst/>
          </a:prstGeom>
        </xdr:spPr>
      </xdr:pic>
      <xdr:sp macro="" textlink="">
        <xdr:nvSpPr>
          <xdr:cNvPr id="4" name="Textbox 4">
            <a:extLst>
              <a:ext uri="{FF2B5EF4-FFF2-40B4-BE49-F238E27FC236}">
                <a16:creationId xmlns:a16="http://schemas.microsoft.com/office/drawing/2014/main" id="{B1A37B83-8BB5-8027-596D-51B19E3C25C1}"/>
              </a:ext>
            </a:extLst>
          </xdr:cNvPr>
          <xdr:cNvSpPr txBox="1"/>
        </xdr:nvSpPr>
        <xdr:spPr>
          <a:xfrm>
            <a:off x="0" y="0"/>
            <a:ext cx="436880" cy="43688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210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15</a:t>
            </a:r>
          </a:p>
        </xdr:txBody>
      </xdr:sp>
    </xdr:grpSp>
    <xdr:clientData/>
  </xdr:oneCellAnchor>
  <xdr:oneCellAnchor>
    <xdr:from>
      <xdr:col>6</xdr:col>
      <xdr:colOff>134522</xdr:colOff>
      <xdr:row>0</xdr:row>
      <xdr:rowOff>678176</xdr:rowOff>
    </xdr:from>
    <xdr:ext cx="2506345" cy="412115"/>
    <xdr:grpSp>
      <xdr:nvGrpSpPr>
        <xdr:cNvPr id="5" name="Group 5">
          <a:extLst>
            <a:ext uri="{FF2B5EF4-FFF2-40B4-BE49-F238E27FC236}">
              <a16:creationId xmlns:a16="http://schemas.microsoft.com/office/drawing/2014/main" id="{B10C97DD-1AFF-4E28-9A7E-52770DEFBAAC}"/>
            </a:ext>
          </a:extLst>
        </xdr:cNvPr>
        <xdr:cNvGrpSpPr/>
      </xdr:nvGrpSpPr>
      <xdr:grpSpPr>
        <a:xfrm>
          <a:off x="2392813" y="678176"/>
          <a:ext cx="2506345" cy="412115"/>
          <a:chOff x="0" y="0"/>
          <a:chExt cx="2506345" cy="412115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C574BF5F-5DAC-847C-EA99-AD37A84DE350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30856" y="0"/>
                </a:moveTo>
                <a:lnTo>
                  <a:pt x="62763" y="0"/>
                </a:lnTo>
                <a:lnTo>
                  <a:pt x="38335" y="4852"/>
                </a:lnTo>
                <a:lnTo>
                  <a:pt x="18384" y="18087"/>
                </a:lnTo>
                <a:lnTo>
                  <a:pt x="4932" y="37718"/>
                </a:lnTo>
                <a:lnTo>
                  <a:pt x="0" y="61760"/>
                </a:lnTo>
                <a:lnTo>
                  <a:pt x="0" y="262242"/>
                </a:lnTo>
                <a:lnTo>
                  <a:pt x="4932" y="286283"/>
                </a:lnTo>
                <a:lnTo>
                  <a:pt x="18384" y="305914"/>
                </a:lnTo>
                <a:lnTo>
                  <a:pt x="38335" y="319149"/>
                </a:lnTo>
                <a:lnTo>
                  <a:pt x="62763" y="324002"/>
                </a:lnTo>
                <a:lnTo>
                  <a:pt x="2430856" y="324002"/>
                </a:lnTo>
                <a:lnTo>
                  <a:pt x="2455291" y="319149"/>
                </a:lnTo>
                <a:lnTo>
                  <a:pt x="2475245" y="305914"/>
                </a:lnTo>
                <a:lnTo>
                  <a:pt x="2488699" y="286283"/>
                </a:lnTo>
                <a:lnTo>
                  <a:pt x="2493632" y="262242"/>
                </a:lnTo>
                <a:lnTo>
                  <a:pt x="2493632" y="61760"/>
                </a:lnTo>
                <a:lnTo>
                  <a:pt x="2488699" y="37718"/>
                </a:lnTo>
                <a:lnTo>
                  <a:pt x="2475245" y="18087"/>
                </a:lnTo>
                <a:lnTo>
                  <a:pt x="2455291" y="4852"/>
                </a:lnTo>
                <a:lnTo>
                  <a:pt x="2430856" y="0"/>
                </a:lnTo>
                <a:close/>
              </a:path>
            </a:pathLst>
          </a:custGeom>
          <a:solidFill>
            <a:srgbClr val="BCBEC0"/>
          </a:solidFill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33C4F278-1C9D-4C04-D73E-3319133C001A}"/>
              </a:ext>
            </a:extLst>
          </xdr:cNvPr>
          <xdr:cNvSpPr/>
        </xdr:nvSpPr>
        <xdr:spPr>
          <a:xfrm>
            <a:off x="6350" y="57514"/>
            <a:ext cx="2493645" cy="324485"/>
          </a:xfrm>
          <a:custGeom>
            <a:avLst/>
            <a:gdLst/>
            <a:ahLst/>
            <a:cxnLst/>
            <a:rect l="0" t="0" r="0" b="0"/>
            <a:pathLst>
              <a:path w="2493645" h="324485">
                <a:moveTo>
                  <a:pt x="2493632" y="262242"/>
                </a:moveTo>
                <a:lnTo>
                  <a:pt x="2488699" y="286283"/>
                </a:lnTo>
                <a:lnTo>
                  <a:pt x="2475245" y="305914"/>
                </a:lnTo>
                <a:lnTo>
                  <a:pt x="2455291" y="319149"/>
                </a:lnTo>
                <a:lnTo>
                  <a:pt x="2430856" y="324002"/>
                </a:lnTo>
                <a:lnTo>
                  <a:pt x="62763" y="324002"/>
                </a:lnTo>
                <a:lnTo>
                  <a:pt x="38335" y="319149"/>
                </a:lnTo>
                <a:lnTo>
                  <a:pt x="18384" y="305914"/>
                </a:lnTo>
                <a:lnTo>
                  <a:pt x="4932" y="286283"/>
                </a:lnTo>
                <a:lnTo>
                  <a:pt x="0" y="262242"/>
                </a:lnTo>
                <a:lnTo>
                  <a:pt x="0" y="61760"/>
                </a:lnTo>
                <a:lnTo>
                  <a:pt x="4932" y="37718"/>
                </a:lnTo>
                <a:lnTo>
                  <a:pt x="18384" y="18087"/>
                </a:lnTo>
                <a:lnTo>
                  <a:pt x="38335" y="4852"/>
                </a:lnTo>
                <a:lnTo>
                  <a:pt x="62763" y="0"/>
                </a:lnTo>
                <a:lnTo>
                  <a:pt x="2430856" y="0"/>
                </a:lnTo>
                <a:lnTo>
                  <a:pt x="2455291" y="4852"/>
                </a:lnTo>
                <a:lnTo>
                  <a:pt x="2475245" y="18087"/>
                </a:lnTo>
                <a:lnTo>
                  <a:pt x="2488699" y="37718"/>
                </a:lnTo>
                <a:lnTo>
                  <a:pt x="2493632" y="61760"/>
                </a:lnTo>
                <a:lnTo>
                  <a:pt x="2493632" y="262242"/>
                </a:lnTo>
                <a:close/>
              </a:path>
            </a:pathLst>
          </a:custGeom>
          <a:ln w="12700">
            <a:solidFill>
              <a:srgbClr val="58595B"/>
            </a:solidFill>
          </a:ln>
        </xdr:spPr>
      </xdr:sp>
      <xdr:sp macro="" textlink="">
        <xdr:nvSpPr>
          <xdr:cNvPr id="8" name="Textbox 8">
            <a:extLst>
              <a:ext uri="{FF2B5EF4-FFF2-40B4-BE49-F238E27FC236}">
                <a16:creationId xmlns:a16="http://schemas.microsoft.com/office/drawing/2014/main" id="{4CA150FA-53D7-1722-71AA-8A7B75D6D45D}"/>
              </a:ext>
            </a:extLst>
          </xdr:cNvPr>
          <xdr:cNvSpPr txBox="1"/>
        </xdr:nvSpPr>
        <xdr:spPr>
          <a:xfrm>
            <a:off x="0" y="0"/>
            <a:ext cx="2506345" cy="4121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400" b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庫内温度</a:t>
            </a:r>
            <a:r>
              <a:rPr sz="1400" b="0" spc="-7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950" b="0" spc="0" baseline="2136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－</a:t>
            </a:r>
            <a:r>
              <a:rPr sz="2150" b="0" spc="125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30</a:t>
            </a:r>
            <a:r>
              <a:rPr sz="125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℃</a:t>
            </a:r>
            <a:r>
              <a:rPr sz="1250" b="0" spc="12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 </a:t>
            </a:r>
            <a:r>
              <a:rPr sz="1400" b="0" spc="0">
                <a:solidFill>
                  <a:srgbClr val="231F20"/>
                </a:solidFill>
                <a:latin typeface="HGP創英角ﾎﾟｯﾌﾟ体"/>
                <a:cs typeface="HGP創英角ﾎﾟｯﾌﾟ体"/>
              </a:rPr>
              <a:t>の場合</a:t>
            </a:r>
          </a:p>
        </xdr:txBody>
      </xdr:sp>
    </xdr:grpSp>
    <xdr:clientData/>
  </xdr:oneCellAnchor>
  <xdr:oneCellAnchor>
    <xdr:from>
      <xdr:col>2</xdr:col>
      <xdr:colOff>95420</xdr:colOff>
      <xdr:row>0</xdr:row>
      <xdr:rowOff>671812</xdr:rowOff>
    </xdr:from>
    <xdr:ext cx="760095" cy="457834"/>
    <xdr:grpSp>
      <xdr:nvGrpSpPr>
        <xdr:cNvPr id="9" name="Group 9">
          <a:extLst>
            <a:ext uri="{FF2B5EF4-FFF2-40B4-BE49-F238E27FC236}">
              <a16:creationId xmlns:a16="http://schemas.microsoft.com/office/drawing/2014/main" id="{66F7B060-8D8C-4FCC-9675-93CAB641E9AE}"/>
            </a:ext>
          </a:extLst>
        </xdr:cNvPr>
        <xdr:cNvGrpSpPr/>
      </xdr:nvGrpSpPr>
      <xdr:grpSpPr>
        <a:xfrm>
          <a:off x="649602" y="671812"/>
          <a:ext cx="760095" cy="457834"/>
          <a:chOff x="0" y="0"/>
          <a:chExt cx="760095" cy="45783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6BD6B5E9-86D4-4F14-3E2C-4083A2F0B1A7}"/>
              </a:ext>
            </a:extLst>
          </xdr:cNvPr>
          <xdr:cNvSpPr/>
        </xdr:nvSpPr>
        <xdr:spPr>
          <a:xfrm>
            <a:off x="0" y="72539"/>
            <a:ext cx="760095" cy="324485"/>
          </a:xfrm>
          <a:custGeom>
            <a:avLst/>
            <a:gdLst/>
            <a:ahLst/>
            <a:cxnLst/>
            <a:rect l="0" t="0" r="0" b="0"/>
            <a:pathLst>
              <a:path w="760095" h="324485">
                <a:moveTo>
                  <a:pt x="696594" y="0"/>
                </a:moveTo>
                <a:lnTo>
                  <a:pt x="63118" y="0"/>
                </a:lnTo>
                <a:lnTo>
                  <a:pt x="38549" y="4852"/>
                </a:lnTo>
                <a:lnTo>
                  <a:pt x="18486" y="18086"/>
                </a:lnTo>
                <a:lnTo>
                  <a:pt x="4959" y="37713"/>
                </a:lnTo>
                <a:lnTo>
                  <a:pt x="0" y="61747"/>
                </a:lnTo>
                <a:lnTo>
                  <a:pt x="0" y="262242"/>
                </a:lnTo>
                <a:lnTo>
                  <a:pt x="4959" y="286278"/>
                </a:lnTo>
                <a:lnTo>
                  <a:pt x="18486" y="305909"/>
                </a:lnTo>
                <a:lnTo>
                  <a:pt x="38549" y="319147"/>
                </a:lnTo>
                <a:lnTo>
                  <a:pt x="63118" y="324002"/>
                </a:lnTo>
                <a:lnTo>
                  <a:pt x="696594" y="324002"/>
                </a:lnTo>
                <a:lnTo>
                  <a:pt x="721164" y="319147"/>
                </a:lnTo>
                <a:lnTo>
                  <a:pt x="741227" y="305909"/>
                </a:lnTo>
                <a:lnTo>
                  <a:pt x="754754" y="286278"/>
                </a:lnTo>
                <a:lnTo>
                  <a:pt x="759713" y="262242"/>
                </a:lnTo>
                <a:lnTo>
                  <a:pt x="759713" y="61747"/>
                </a:lnTo>
                <a:lnTo>
                  <a:pt x="754754" y="37713"/>
                </a:lnTo>
                <a:lnTo>
                  <a:pt x="741227" y="18086"/>
                </a:lnTo>
                <a:lnTo>
                  <a:pt x="721164" y="4852"/>
                </a:lnTo>
                <a:lnTo>
                  <a:pt x="696594" y="0"/>
                </a:lnTo>
                <a:close/>
              </a:path>
            </a:pathLst>
          </a:custGeom>
          <a:solidFill>
            <a:srgbClr val="231F20"/>
          </a:solidFill>
        </xdr:spPr>
      </xdr:sp>
      <xdr:sp macro="" textlink="">
        <xdr:nvSpPr>
          <xdr:cNvPr id="11" name="Textbox 11">
            <a:extLst>
              <a:ext uri="{FF2B5EF4-FFF2-40B4-BE49-F238E27FC236}">
                <a16:creationId xmlns:a16="http://schemas.microsoft.com/office/drawing/2014/main" id="{1FD959B4-8EC0-3FC4-3BA6-FDC444577402}"/>
              </a:ext>
            </a:extLst>
          </xdr:cNvPr>
          <xdr:cNvSpPr txBox="1"/>
        </xdr:nvSpPr>
        <xdr:spPr>
          <a:xfrm>
            <a:off x="0" y="0"/>
            <a:ext cx="760095" cy="457834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2400" b="0">
                <a:solidFill>
                  <a:srgbClr val="FFFFFF"/>
                </a:solidFill>
                <a:latin typeface="HGP創英角ﾎﾟｯﾌﾟ体"/>
                <a:cs typeface="HGP創英角ﾎﾟｯﾌﾟ体"/>
              </a:rPr>
              <a:t>一般</a:t>
            </a:r>
          </a:p>
        </xdr:txBody>
      </xdr:sp>
    </xdr:grpSp>
    <xdr:clientData/>
  </xdr:oneCellAnchor>
  <xdr:oneCellAnchor>
    <xdr:from>
      <xdr:col>6</xdr:col>
      <xdr:colOff>1226162</xdr:colOff>
      <xdr:row>0</xdr:row>
      <xdr:rowOff>67917</xdr:rowOff>
    </xdr:from>
    <xdr:ext cx="891540" cy="263525"/>
    <xdr:sp macro="" textlink="">
      <xdr:nvSpPr>
        <xdr:cNvPr id="84" name="Shape 77">
          <a:extLst>
            <a:ext uri="{FF2B5EF4-FFF2-40B4-BE49-F238E27FC236}">
              <a16:creationId xmlns:a16="http://schemas.microsoft.com/office/drawing/2014/main" id="{C6C56BD7-4506-48B9-BE4D-01E19DAABD3F}"/>
            </a:ext>
          </a:extLst>
        </xdr:cNvPr>
        <xdr:cNvSpPr/>
      </xdr:nvSpPr>
      <xdr:spPr>
        <a:xfrm>
          <a:off x="2397737" y="67917"/>
          <a:ext cx="891540" cy="263525"/>
        </a:xfrm>
        <a:custGeom>
          <a:avLst/>
          <a:gdLst/>
          <a:ahLst/>
          <a:cxnLst/>
          <a:rect l="0" t="0" r="0" b="0"/>
          <a:pathLst>
            <a:path w="891540" h="263525">
              <a:moveTo>
                <a:pt x="131457" y="0"/>
              </a:moveTo>
              <a:lnTo>
                <a:pt x="80286" y="10330"/>
              </a:lnTo>
              <a:lnTo>
                <a:pt x="38501" y="38501"/>
              </a:lnTo>
              <a:lnTo>
                <a:pt x="10330" y="80286"/>
              </a:lnTo>
              <a:lnTo>
                <a:pt x="0" y="131457"/>
              </a:lnTo>
              <a:lnTo>
                <a:pt x="10330" y="182623"/>
              </a:lnTo>
              <a:lnTo>
                <a:pt x="38501" y="224409"/>
              </a:lnTo>
              <a:lnTo>
                <a:pt x="80286" y="252583"/>
              </a:lnTo>
              <a:lnTo>
                <a:pt x="131457" y="262915"/>
              </a:lnTo>
              <a:lnTo>
                <a:pt x="759663" y="262915"/>
              </a:lnTo>
              <a:lnTo>
                <a:pt x="810826" y="252583"/>
              </a:lnTo>
              <a:lnTo>
                <a:pt x="852608" y="224408"/>
              </a:lnTo>
              <a:lnTo>
                <a:pt x="880778" y="182623"/>
              </a:lnTo>
              <a:lnTo>
                <a:pt x="891108" y="131457"/>
              </a:lnTo>
              <a:lnTo>
                <a:pt x="880778" y="80286"/>
              </a:lnTo>
              <a:lnTo>
                <a:pt x="852608" y="38501"/>
              </a:lnTo>
              <a:lnTo>
                <a:pt x="810826" y="10330"/>
              </a:lnTo>
              <a:lnTo>
                <a:pt x="759663" y="0"/>
              </a:lnTo>
              <a:lnTo>
                <a:pt x="131457" y="0"/>
              </a:lnTo>
              <a:close/>
            </a:path>
          </a:pathLst>
        </a:custGeom>
        <a:ln w="8890">
          <a:solidFill>
            <a:srgbClr val="939598"/>
          </a:solidFill>
        </a:ln>
      </xdr:spPr>
    </xdr:sp>
    <xdr:clientData/>
  </xdr:oneCellAnchor>
  <xdr:oneCellAnchor>
    <xdr:from>
      <xdr:col>6</xdr:col>
      <xdr:colOff>1221718</xdr:colOff>
      <xdr:row>0</xdr:row>
      <xdr:rowOff>63473</xdr:rowOff>
    </xdr:from>
    <xdr:ext cx="900430" cy="272415"/>
    <xdr:grpSp>
      <xdr:nvGrpSpPr>
        <xdr:cNvPr id="85" name="Group 76">
          <a:extLst>
            <a:ext uri="{FF2B5EF4-FFF2-40B4-BE49-F238E27FC236}">
              <a16:creationId xmlns:a16="http://schemas.microsoft.com/office/drawing/2014/main" id="{906F2E00-F259-428C-85C6-8F16A9420362}"/>
            </a:ext>
          </a:extLst>
        </xdr:cNvPr>
        <xdr:cNvGrpSpPr/>
      </xdr:nvGrpSpPr>
      <xdr:grpSpPr>
        <a:xfrm>
          <a:off x="3480009" y="63473"/>
          <a:ext cx="900430" cy="272415"/>
          <a:chOff x="0" y="0"/>
          <a:chExt cx="900430" cy="272415"/>
        </a:xfrm>
      </xdr:grpSpPr>
      <xdr:sp macro="" textlink="">
        <xdr:nvSpPr>
          <xdr:cNvPr id="86" name="Shape 77">
            <a:extLst>
              <a:ext uri="{FF2B5EF4-FFF2-40B4-BE49-F238E27FC236}">
                <a16:creationId xmlns:a16="http://schemas.microsoft.com/office/drawing/2014/main" id="{6D712FB8-1A99-C9BF-94C1-5B4646DB152C}"/>
              </a:ext>
            </a:extLst>
          </xdr:cNvPr>
          <xdr:cNvSpPr/>
        </xdr:nvSpPr>
        <xdr:spPr>
          <a:xfrm>
            <a:off x="4444" y="4444"/>
            <a:ext cx="891540" cy="263525"/>
          </a:xfrm>
          <a:custGeom>
            <a:avLst/>
            <a:gdLst/>
            <a:ahLst/>
            <a:cxnLst/>
            <a:rect l="0" t="0" r="0" b="0"/>
            <a:pathLst>
              <a:path w="891540" h="263525">
                <a:moveTo>
                  <a:pt x="131457" y="0"/>
                </a:moveTo>
                <a:lnTo>
                  <a:pt x="80286" y="10330"/>
                </a:lnTo>
                <a:lnTo>
                  <a:pt x="38501" y="38501"/>
                </a:lnTo>
                <a:lnTo>
                  <a:pt x="10330" y="80286"/>
                </a:lnTo>
                <a:lnTo>
                  <a:pt x="0" y="131457"/>
                </a:lnTo>
                <a:lnTo>
                  <a:pt x="10330" y="182623"/>
                </a:lnTo>
                <a:lnTo>
                  <a:pt x="38501" y="224409"/>
                </a:lnTo>
                <a:lnTo>
                  <a:pt x="80286" y="252583"/>
                </a:lnTo>
                <a:lnTo>
                  <a:pt x="131457" y="262915"/>
                </a:lnTo>
                <a:lnTo>
                  <a:pt x="759663" y="262915"/>
                </a:lnTo>
                <a:lnTo>
                  <a:pt x="810826" y="252583"/>
                </a:lnTo>
                <a:lnTo>
                  <a:pt x="852608" y="224408"/>
                </a:lnTo>
                <a:lnTo>
                  <a:pt x="880778" y="182623"/>
                </a:lnTo>
                <a:lnTo>
                  <a:pt x="891108" y="131457"/>
                </a:lnTo>
                <a:lnTo>
                  <a:pt x="880778" y="80286"/>
                </a:lnTo>
                <a:lnTo>
                  <a:pt x="852608" y="38501"/>
                </a:lnTo>
                <a:lnTo>
                  <a:pt x="810826" y="10330"/>
                </a:lnTo>
                <a:lnTo>
                  <a:pt x="759663" y="0"/>
                </a:lnTo>
                <a:lnTo>
                  <a:pt x="131457" y="0"/>
                </a:lnTo>
                <a:close/>
              </a:path>
            </a:pathLst>
          </a:custGeom>
          <a:ln w="8890">
            <a:solidFill>
              <a:srgbClr val="939598"/>
            </a:solidFill>
          </a:ln>
        </xdr:spPr>
      </xdr:sp>
      <xdr:sp macro="" textlink="">
        <xdr:nvSpPr>
          <xdr:cNvPr id="87" name="Textbox 78">
            <a:extLst>
              <a:ext uri="{FF2B5EF4-FFF2-40B4-BE49-F238E27FC236}">
                <a16:creationId xmlns:a16="http://schemas.microsoft.com/office/drawing/2014/main" id="{8DF60DB8-33CB-5163-3C44-39A3B442255C}"/>
              </a:ext>
            </a:extLst>
          </xdr:cNvPr>
          <xdr:cNvSpPr txBox="1"/>
        </xdr:nvSpPr>
        <xdr:spPr>
          <a:xfrm>
            <a:off x="0" y="0"/>
            <a:ext cx="900430" cy="272415"/>
          </a:xfrm>
          <a:prstGeom prst="rect">
            <a:avLst/>
          </a:prstGeom>
        </xdr:spPr>
        <xdr:txBody>
          <a:bodyPr vertOverflow="clip" lIns="0" tIns="0" rIns="0" bIns="0" anchor="ctr"/>
          <a:lstStyle/>
          <a:p>
            <a:pPr algn="ctr"/>
            <a:r>
              <a:rPr sz="1200" b="0">
                <a:solidFill>
                  <a:srgbClr val="939598"/>
                </a:solidFill>
                <a:latin typeface="Microsoft JhengHei Light"/>
                <a:cs typeface="Microsoft JhengHei Light"/>
              </a:rPr>
              <a:t>セット形</a:t>
            </a:r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3523-2926-4B46-8EDE-78599FC1582D}">
  <sheetPr>
    <tabColor rgb="FFFFC000"/>
  </sheetPr>
  <dimension ref="A1:U55"/>
  <sheetViews>
    <sheetView tabSelected="1" view="pageBreakPreview" zoomScale="115" zoomScaleNormal="115" zoomScaleSheetLayoutView="115" workbookViewId="0">
      <pane xSplit="6" ySplit="4" topLeftCell="G15" activePane="bottomRight" state="frozen"/>
      <selection activeCell="K51" sqref="K51"/>
      <selection pane="topRight" activeCell="K51" sqref="K51"/>
      <selection pane="bottomLeft" activeCell="K51" sqref="K51"/>
      <selection pane="bottomRight" activeCell="F1" sqref="F1"/>
    </sheetView>
  </sheetViews>
  <sheetFormatPr defaultColWidth="9.33203125" defaultRowHeight="12" x14ac:dyDescent="0.25"/>
  <cols>
    <col min="1" max="1" width="5.109375" style="1" customWidth="1"/>
    <col min="2" max="2" width="3" style="1" customWidth="1"/>
    <col min="3" max="3" width="8" style="1" customWidth="1"/>
    <col min="4" max="4" width="6.6640625" style="1" customWidth="1"/>
    <col min="5" max="5" width="8.77734375" style="188" customWidth="1"/>
    <col min="6" max="6" width="5.109375" style="1" customWidth="1"/>
    <col min="7" max="7" width="37.6640625" style="1" bestFit="1" customWidth="1"/>
    <col min="8" max="8" width="10.77734375" style="1" customWidth="1"/>
    <col min="9" max="9" width="19.6640625" style="1" customWidth="1"/>
    <col min="10" max="10" width="19.109375" style="1" bestFit="1" customWidth="1"/>
    <col min="11" max="11" width="10.6640625" style="1" customWidth="1"/>
    <col min="12" max="12" width="11.33203125" style="1" bestFit="1" customWidth="1"/>
    <col min="13" max="13" width="8.109375" style="1" bestFit="1" customWidth="1"/>
    <col min="14" max="14" width="7.109375" style="1" bestFit="1" customWidth="1"/>
    <col min="15" max="15" width="8.109375" style="1" bestFit="1" customWidth="1"/>
    <col min="16" max="16" width="7.109375" style="1" bestFit="1" customWidth="1"/>
    <col min="17" max="17" width="14" style="1" customWidth="1"/>
    <col min="18" max="18" width="14" style="115" customWidth="1"/>
    <col min="19" max="19" width="17.6640625" style="1" customWidth="1"/>
    <col min="20" max="20" width="24" style="1" bestFit="1" customWidth="1"/>
    <col min="21" max="16384" width="9.33203125" style="1"/>
  </cols>
  <sheetData>
    <row r="1" spans="1:21" ht="95.25" customHeight="1" x14ac:dyDescent="0.2">
      <c r="A1" s="100" t="s">
        <v>0</v>
      </c>
      <c r="B1" s="99"/>
      <c r="C1" s="99"/>
      <c r="D1" s="99"/>
      <c r="E1" s="186"/>
      <c r="F1" s="99"/>
      <c r="G1" s="99"/>
      <c r="H1" s="99"/>
      <c r="I1" s="99"/>
      <c r="J1" s="253" t="s">
        <v>1</v>
      </c>
      <c r="K1" s="253"/>
      <c r="L1" s="254" t="s">
        <v>122</v>
      </c>
      <c r="M1" s="254"/>
      <c r="N1" s="254"/>
      <c r="O1" s="254"/>
      <c r="P1" s="103"/>
      <c r="Q1" s="103"/>
      <c r="R1" s="113"/>
      <c r="S1" s="11" t="s">
        <v>24</v>
      </c>
      <c r="U1" s="190"/>
    </row>
    <row r="2" spans="1:21" ht="14.25" customHeight="1" x14ac:dyDescent="0.25">
      <c r="A2" s="232" t="s">
        <v>114</v>
      </c>
      <c r="B2" s="233"/>
      <c r="C2" s="234"/>
      <c r="D2" s="93"/>
      <c r="E2" s="187"/>
      <c r="F2" s="251" t="s">
        <v>111</v>
      </c>
      <c r="G2" s="213" t="s">
        <v>3</v>
      </c>
      <c r="H2" s="214"/>
      <c r="I2" s="214"/>
      <c r="J2" s="214"/>
      <c r="K2" s="214"/>
      <c r="L2" s="214"/>
      <c r="M2" s="214"/>
      <c r="N2" s="214"/>
      <c r="O2" s="214"/>
      <c r="P2" s="214"/>
      <c r="Q2" s="215"/>
      <c r="R2" s="2"/>
      <c r="S2" s="177" t="s">
        <v>4</v>
      </c>
      <c r="U2" s="104"/>
    </row>
    <row r="3" spans="1:21" ht="36.75" customHeight="1" x14ac:dyDescent="0.25">
      <c r="A3" s="235"/>
      <c r="B3" s="236"/>
      <c r="C3" s="237"/>
      <c r="D3" s="94" t="s">
        <v>110</v>
      </c>
      <c r="E3" s="189" t="s">
        <v>117</v>
      </c>
      <c r="F3" s="252"/>
      <c r="G3" s="241" t="s">
        <v>5</v>
      </c>
      <c r="H3" s="242"/>
      <c r="I3" s="243"/>
      <c r="J3" s="244" t="s">
        <v>6</v>
      </c>
      <c r="K3" s="245"/>
      <c r="L3" s="246"/>
      <c r="M3" s="255" t="s">
        <v>7</v>
      </c>
      <c r="N3" s="214"/>
      <c r="O3" s="256"/>
      <c r="P3" s="257"/>
      <c r="Q3" s="249" t="s">
        <v>26</v>
      </c>
      <c r="R3" s="120" t="s">
        <v>116</v>
      </c>
      <c r="S3" s="247" t="s">
        <v>9</v>
      </c>
    </row>
    <row r="4" spans="1:21" ht="27.75" customHeight="1" x14ac:dyDescent="0.25">
      <c r="A4" s="238"/>
      <c r="B4" s="239"/>
      <c r="C4" s="240"/>
      <c r="D4" s="62" t="s">
        <v>109</v>
      </c>
      <c r="E4" s="185" t="s">
        <v>118</v>
      </c>
      <c r="F4" s="63" t="s">
        <v>108</v>
      </c>
      <c r="G4" s="14"/>
      <c r="H4" s="73" t="s">
        <v>10</v>
      </c>
      <c r="I4" s="74" t="s">
        <v>28</v>
      </c>
      <c r="J4" s="75"/>
      <c r="K4" s="46" t="s">
        <v>10</v>
      </c>
      <c r="L4" s="76" t="s">
        <v>27</v>
      </c>
      <c r="M4" s="37" t="s">
        <v>12</v>
      </c>
      <c r="N4" s="16" t="s">
        <v>13</v>
      </c>
      <c r="O4" s="16" t="s">
        <v>12</v>
      </c>
      <c r="P4" s="16" t="s">
        <v>13</v>
      </c>
      <c r="Q4" s="250"/>
      <c r="R4" s="114" t="s">
        <v>113</v>
      </c>
      <c r="S4" s="248"/>
    </row>
    <row r="5" spans="1:21" ht="14.25" customHeight="1" x14ac:dyDescent="0.25">
      <c r="A5" s="109">
        <v>9</v>
      </c>
      <c r="B5" s="110" t="s">
        <v>115</v>
      </c>
      <c r="C5" s="111">
        <f>A5*3.3</f>
        <v>29.7</v>
      </c>
      <c r="D5" s="216">
        <v>7.46</v>
      </c>
      <c r="E5" s="208">
        <f>D5*860/C5</f>
        <v>216.01346801346804</v>
      </c>
      <c r="F5" s="19">
        <v>50</v>
      </c>
      <c r="G5" s="27" t="s">
        <v>61</v>
      </c>
      <c r="H5" s="77">
        <v>7.67</v>
      </c>
      <c r="I5" s="77">
        <v>0.18</v>
      </c>
      <c r="J5" s="27" t="s">
        <v>36</v>
      </c>
      <c r="K5" s="77">
        <v>8.5</v>
      </c>
      <c r="L5" s="77">
        <v>3.67</v>
      </c>
      <c r="M5" s="66">
        <v>8.3000000000000007</v>
      </c>
      <c r="N5" s="66">
        <v>8.3000000000000007</v>
      </c>
      <c r="O5" s="66">
        <v>14.4</v>
      </c>
      <c r="P5" s="66">
        <v>14.4</v>
      </c>
      <c r="Q5" s="68">
        <f>SUM(I5,L5)</f>
        <v>3.85</v>
      </c>
      <c r="R5" s="118">
        <f>Q5/C5</f>
        <v>0.12962962962962962</v>
      </c>
      <c r="S5" s="258" t="s">
        <v>14</v>
      </c>
      <c r="T5" s="112"/>
    </row>
    <row r="6" spans="1:21" ht="14.25" customHeight="1" x14ac:dyDescent="0.25">
      <c r="A6" s="200">
        <v>65.47</v>
      </c>
      <c r="B6" s="201"/>
      <c r="C6" s="202"/>
      <c r="D6" s="217"/>
      <c r="E6" s="209"/>
      <c r="F6" s="22">
        <v>60</v>
      </c>
      <c r="G6" s="28" t="s">
        <v>35</v>
      </c>
      <c r="H6" s="78">
        <v>8.19</v>
      </c>
      <c r="I6" s="78">
        <v>0.22</v>
      </c>
      <c r="J6" s="28" t="s">
        <v>35</v>
      </c>
      <c r="K6" s="78">
        <v>7.8</v>
      </c>
      <c r="L6" s="78">
        <v>3.53</v>
      </c>
      <c r="M6" s="67">
        <v>8.4</v>
      </c>
      <c r="N6" s="67">
        <v>8.4</v>
      </c>
      <c r="O6" s="67">
        <v>13.8</v>
      </c>
      <c r="P6" s="67">
        <v>13.7</v>
      </c>
      <c r="Q6" s="69">
        <f t="shared" ref="Q6:Q42" si="0">SUM(I6,L6)</f>
        <v>3.75</v>
      </c>
      <c r="R6" s="119">
        <f>Q6/C5</f>
        <v>0.12626262626262627</v>
      </c>
      <c r="S6" s="259"/>
    </row>
    <row r="7" spans="1:21" ht="14.25" customHeight="1" x14ac:dyDescent="0.25">
      <c r="A7" s="191">
        <v>10</v>
      </c>
      <c r="B7" s="179" t="s">
        <v>115</v>
      </c>
      <c r="C7" s="192">
        <f>A7*3.3</f>
        <v>33</v>
      </c>
      <c r="D7" s="223">
        <v>8.2100000000000009</v>
      </c>
      <c r="E7" s="206">
        <f t="shared" ref="E7" si="1">D7*860/C7</f>
        <v>213.95757575757577</v>
      </c>
      <c r="F7" s="19">
        <v>50</v>
      </c>
      <c r="G7" s="27" t="s">
        <v>62</v>
      </c>
      <c r="H7" s="77">
        <v>12.5</v>
      </c>
      <c r="I7" s="77">
        <v>0.39</v>
      </c>
      <c r="J7" s="27" t="s">
        <v>35</v>
      </c>
      <c r="K7" s="77">
        <f>K5</f>
        <v>8.5</v>
      </c>
      <c r="L7" s="77">
        <f>L5</f>
        <v>3.67</v>
      </c>
      <c r="M7" s="66">
        <v>9.3000000000000007</v>
      </c>
      <c r="N7" s="66">
        <v>9.1999999999999993</v>
      </c>
      <c r="O7" s="66">
        <v>10</v>
      </c>
      <c r="P7" s="66">
        <v>9.9</v>
      </c>
      <c r="Q7" s="68">
        <f t="shared" si="0"/>
        <v>4.0599999999999996</v>
      </c>
      <c r="R7" s="118">
        <f t="shared" ref="R7" si="2">Q7/C7</f>
        <v>0.12303030303030302</v>
      </c>
      <c r="S7" s="259"/>
    </row>
    <row r="8" spans="1:21" ht="14.25" customHeight="1" x14ac:dyDescent="0.25">
      <c r="A8" s="203">
        <v>74.98</v>
      </c>
      <c r="B8" s="204"/>
      <c r="C8" s="205"/>
      <c r="D8" s="224"/>
      <c r="E8" s="207"/>
      <c r="F8" s="22">
        <v>60</v>
      </c>
      <c r="G8" s="28" t="s">
        <v>35</v>
      </c>
      <c r="H8" s="78">
        <v>13.5</v>
      </c>
      <c r="I8" s="78">
        <v>0.53</v>
      </c>
      <c r="J8" s="28" t="s">
        <v>35</v>
      </c>
      <c r="K8" s="78">
        <f>K6</f>
        <v>7.8</v>
      </c>
      <c r="L8" s="78">
        <f>L6</f>
        <v>3.53</v>
      </c>
      <c r="M8" s="67">
        <v>9.1999999999999993</v>
      </c>
      <c r="N8" s="67">
        <v>9.1</v>
      </c>
      <c r="O8" s="67">
        <v>9.5</v>
      </c>
      <c r="P8" s="67">
        <v>9.4</v>
      </c>
      <c r="Q8" s="69">
        <f t="shared" si="0"/>
        <v>4.0599999999999996</v>
      </c>
      <c r="R8" s="119">
        <f t="shared" ref="R8" si="3">Q8/C7</f>
        <v>0.12303030303030302</v>
      </c>
      <c r="S8" s="259"/>
    </row>
    <row r="9" spans="1:21" ht="14.25" customHeight="1" x14ac:dyDescent="0.25">
      <c r="A9" s="109">
        <v>12</v>
      </c>
      <c r="B9" s="110" t="s">
        <v>115</v>
      </c>
      <c r="C9" s="111">
        <f>A9*3.3</f>
        <v>39.599999999999994</v>
      </c>
      <c r="D9" s="216">
        <v>9.6999999999999993</v>
      </c>
      <c r="E9" s="208">
        <f t="shared" ref="E9" si="4">D9*860/C9</f>
        <v>210.65656565656568</v>
      </c>
      <c r="F9" s="19">
        <v>50</v>
      </c>
      <c r="G9" s="27" t="s">
        <v>35</v>
      </c>
      <c r="H9" s="77">
        <f>H7</f>
        <v>12.5</v>
      </c>
      <c r="I9" s="77">
        <f>I7</f>
        <v>0.39</v>
      </c>
      <c r="J9" s="27" t="s">
        <v>38</v>
      </c>
      <c r="K9" s="77">
        <v>11.2</v>
      </c>
      <c r="L9" s="77">
        <v>4.83</v>
      </c>
      <c r="M9" s="66">
        <v>11.4</v>
      </c>
      <c r="N9" s="66">
        <v>11.4</v>
      </c>
      <c r="O9" s="66">
        <v>12.3</v>
      </c>
      <c r="P9" s="66">
        <v>12.3</v>
      </c>
      <c r="Q9" s="68">
        <f t="shared" si="0"/>
        <v>5.22</v>
      </c>
      <c r="R9" s="118">
        <f t="shared" ref="R9" si="5">Q9/C9</f>
        <v>0.13181818181818183</v>
      </c>
      <c r="S9" s="259"/>
    </row>
    <row r="10" spans="1:21" ht="14.25" customHeight="1" x14ac:dyDescent="0.25">
      <c r="A10" s="200">
        <v>90.31</v>
      </c>
      <c r="B10" s="201"/>
      <c r="C10" s="202"/>
      <c r="D10" s="217"/>
      <c r="E10" s="209"/>
      <c r="F10" s="22">
        <v>60</v>
      </c>
      <c r="G10" s="28" t="s">
        <v>35</v>
      </c>
      <c r="H10" s="77">
        <f>H8</f>
        <v>13.5</v>
      </c>
      <c r="I10" s="77">
        <f>I8</f>
        <v>0.53</v>
      </c>
      <c r="J10" s="28" t="s">
        <v>35</v>
      </c>
      <c r="K10" s="78">
        <v>10</v>
      </c>
      <c r="L10" s="78">
        <v>4.4800000000000004</v>
      </c>
      <c r="M10" s="67">
        <v>11.5</v>
      </c>
      <c r="N10" s="67">
        <v>11.5</v>
      </c>
      <c r="O10" s="67">
        <v>11.6</v>
      </c>
      <c r="P10" s="67">
        <v>11.7</v>
      </c>
      <c r="Q10" s="69">
        <f t="shared" si="0"/>
        <v>5.0100000000000007</v>
      </c>
      <c r="R10" s="119">
        <f t="shared" ref="R10" si="6">Q10/C9</f>
        <v>0.12651515151515155</v>
      </c>
      <c r="S10" s="259"/>
    </row>
    <row r="11" spans="1:21" ht="14.25" customHeight="1" x14ac:dyDescent="0.25">
      <c r="A11" s="178">
        <v>14</v>
      </c>
      <c r="B11" s="179" t="s">
        <v>115</v>
      </c>
      <c r="C11" s="180">
        <f>A11*3.3</f>
        <v>46.199999999999996</v>
      </c>
      <c r="D11" s="223">
        <v>11.19</v>
      </c>
      <c r="E11" s="206">
        <f t="shared" ref="E11" si="7">D11*860/C11</f>
        <v>208.2987012987013</v>
      </c>
      <c r="F11" s="19">
        <v>50</v>
      </c>
      <c r="G11" s="27" t="s">
        <v>63</v>
      </c>
      <c r="H11" s="77">
        <v>16</v>
      </c>
      <c r="I11" s="77">
        <v>0.39</v>
      </c>
      <c r="J11" s="27" t="s">
        <v>41</v>
      </c>
      <c r="K11" s="77">
        <v>12.5</v>
      </c>
      <c r="L11" s="77">
        <v>5.63</v>
      </c>
      <c r="M11" s="66">
        <v>13.1</v>
      </c>
      <c r="N11" s="66">
        <v>13.3</v>
      </c>
      <c r="O11" s="66">
        <v>11</v>
      </c>
      <c r="P11" s="66">
        <v>10.8</v>
      </c>
      <c r="Q11" s="68">
        <f t="shared" si="0"/>
        <v>6.02</v>
      </c>
      <c r="R11" s="118">
        <f t="shared" ref="R11" si="8">Q11/C11</f>
        <v>0.13030303030303031</v>
      </c>
      <c r="S11" s="259"/>
    </row>
    <row r="12" spans="1:21" ht="14.25" customHeight="1" x14ac:dyDescent="0.25">
      <c r="A12" s="203">
        <v>105.65</v>
      </c>
      <c r="B12" s="204"/>
      <c r="C12" s="205"/>
      <c r="D12" s="224"/>
      <c r="E12" s="207"/>
      <c r="F12" s="22">
        <v>60</v>
      </c>
      <c r="G12" s="28" t="s">
        <v>35</v>
      </c>
      <c r="H12" s="78">
        <v>17.3</v>
      </c>
      <c r="I12" s="78">
        <v>0.53</v>
      </c>
      <c r="J12" s="28" t="s">
        <v>35</v>
      </c>
      <c r="K12" s="78">
        <v>11.2</v>
      </c>
      <c r="L12" s="78">
        <v>5.26</v>
      </c>
      <c r="M12" s="67">
        <v>13.2</v>
      </c>
      <c r="N12" s="67">
        <v>13.4</v>
      </c>
      <c r="O12" s="67">
        <v>10.4</v>
      </c>
      <c r="P12" s="67">
        <v>10.199999999999999</v>
      </c>
      <c r="Q12" s="69">
        <f t="shared" si="0"/>
        <v>5.79</v>
      </c>
      <c r="R12" s="119">
        <f t="shared" ref="R12" si="9">Q12/C11</f>
        <v>0.12532467532467534</v>
      </c>
      <c r="S12" s="259"/>
    </row>
    <row r="13" spans="1:21" ht="14.25" customHeight="1" x14ac:dyDescent="0.25">
      <c r="A13" s="109">
        <v>16</v>
      </c>
      <c r="B13" s="110" t="s">
        <v>115</v>
      </c>
      <c r="C13" s="111">
        <f>A13*3.3</f>
        <v>52.8</v>
      </c>
      <c r="D13" s="216">
        <v>12.68</v>
      </c>
      <c r="E13" s="208">
        <f t="shared" ref="E13" si="10">D13*860/C13</f>
        <v>206.53030303030303</v>
      </c>
      <c r="F13" s="19">
        <v>50</v>
      </c>
      <c r="G13" s="27" t="s">
        <v>35</v>
      </c>
      <c r="H13" s="77">
        <f t="shared" ref="H13:I16" si="11">H11</f>
        <v>16</v>
      </c>
      <c r="I13" s="77">
        <f t="shared" si="11"/>
        <v>0.39</v>
      </c>
      <c r="J13" s="27" t="s">
        <v>42</v>
      </c>
      <c r="K13" s="77">
        <v>15</v>
      </c>
      <c r="L13" s="77">
        <v>6.4</v>
      </c>
      <c r="M13" s="66">
        <v>15.2</v>
      </c>
      <c r="N13" s="66">
        <v>15.4</v>
      </c>
      <c r="O13" s="66">
        <v>12.7</v>
      </c>
      <c r="P13" s="66">
        <v>12.5</v>
      </c>
      <c r="Q13" s="68">
        <f t="shared" si="0"/>
        <v>6.79</v>
      </c>
      <c r="R13" s="118">
        <f t="shared" ref="R13" si="12">Q13/C13</f>
        <v>0.12859848484848485</v>
      </c>
      <c r="S13" s="259"/>
    </row>
    <row r="14" spans="1:21" ht="14.25" customHeight="1" x14ac:dyDescent="0.25">
      <c r="A14" s="200">
        <v>120.96</v>
      </c>
      <c r="B14" s="210"/>
      <c r="C14" s="211"/>
      <c r="D14" s="217"/>
      <c r="E14" s="209"/>
      <c r="F14" s="22">
        <v>60</v>
      </c>
      <c r="G14" s="28" t="s">
        <v>35</v>
      </c>
      <c r="H14" s="78">
        <f t="shared" si="11"/>
        <v>17.3</v>
      </c>
      <c r="I14" s="78">
        <f t="shared" si="11"/>
        <v>0.53</v>
      </c>
      <c r="J14" s="28" t="s">
        <v>35</v>
      </c>
      <c r="K14" s="78">
        <v>13.9</v>
      </c>
      <c r="L14" s="78">
        <v>6.17</v>
      </c>
      <c r="M14" s="67">
        <v>15.4</v>
      </c>
      <c r="N14" s="67">
        <v>15.6</v>
      </c>
      <c r="O14" s="67">
        <v>12</v>
      </c>
      <c r="P14" s="67">
        <v>11.9</v>
      </c>
      <c r="Q14" s="69">
        <f t="shared" si="0"/>
        <v>6.7</v>
      </c>
      <c r="R14" s="119">
        <f t="shared" ref="R14" si="13">Q14/C13</f>
        <v>0.12689393939393939</v>
      </c>
      <c r="S14" s="259"/>
    </row>
    <row r="15" spans="1:21" ht="14.25" customHeight="1" x14ac:dyDescent="0.25">
      <c r="A15" s="178">
        <v>18</v>
      </c>
      <c r="B15" s="179" t="s">
        <v>115</v>
      </c>
      <c r="C15" s="180">
        <f>A15*3.3</f>
        <v>59.4</v>
      </c>
      <c r="D15" s="223">
        <v>14.16</v>
      </c>
      <c r="E15" s="206">
        <f t="shared" ref="E15" si="14">D15*860/C15</f>
        <v>205.01010101010101</v>
      </c>
      <c r="F15" s="19">
        <v>50</v>
      </c>
      <c r="G15" s="27" t="s">
        <v>35</v>
      </c>
      <c r="H15" s="77">
        <f t="shared" si="11"/>
        <v>16</v>
      </c>
      <c r="I15" s="77">
        <f t="shared" si="11"/>
        <v>0.39</v>
      </c>
      <c r="J15" s="27" t="s">
        <v>35</v>
      </c>
      <c r="K15" s="77">
        <f>K13</f>
        <v>15</v>
      </c>
      <c r="L15" s="77">
        <f>L13</f>
        <v>6.4</v>
      </c>
      <c r="M15" s="66">
        <v>15.2</v>
      </c>
      <c r="N15" s="66">
        <v>15.4</v>
      </c>
      <c r="O15" s="66">
        <v>12.7</v>
      </c>
      <c r="P15" s="66">
        <v>12.5</v>
      </c>
      <c r="Q15" s="68">
        <f t="shared" si="0"/>
        <v>6.79</v>
      </c>
      <c r="R15" s="118">
        <f t="shared" ref="R15" si="15">Q15/C15</f>
        <v>0.11430976430976432</v>
      </c>
      <c r="S15" s="259"/>
    </row>
    <row r="16" spans="1:21" ht="14.25" customHeight="1" x14ac:dyDescent="0.25">
      <c r="A16" s="203">
        <v>136.32</v>
      </c>
      <c r="B16" s="204"/>
      <c r="C16" s="205"/>
      <c r="D16" s="224"/>
      <c r="E16" s="207"/>
      <c r="F16" s="22">
        <v>60</v>
      </c>
      <c r="G16" s="28" t="s">
        <v>35</v>
      </c>
      <c r="H16" s="78">
        <f t="shared" si="11"/>
        <v>17.3</v>
      </c>
      <c r="I16" s="78">
        <f t="shared" si="11"/>
        <v>0.53</v>
      </c>
      <c r="J16" s="28" t="s">
        <v>35</v>
      </c>
      <c r="K16" s="78">
        <f>K14</f>
        <v>13.9</v>
      </c>
      <c r="L16" s="78">
        <f>L14</f>
        <v>6.17</v>
      </c>
      <c r="M16" s="67">
        <v>15.4</v>
      </c>
      <c r="N16" s="67">
        <v>15.6</v>
      </c>
      <c r="O16" s="67">
        <v>12</v>
      </c>
      <c r="P16" s="67">
        <v>11.9</v>
      </c>
      <c r="Q16" s="69">
        <f t="shared" si="0"/>
        <v>6.7</v>
      </c>
      <c r="R16" s="119">
        <f t="shared" ref="R16" si="16">Q16/C15</f>
        <v>0.11279461279461279</v>
      </c>
      <c r="S16" s="259"/>
    </row>
    <row r="17" spans="1:19" ht="14.25" customHeight="1" x14ac:dyDescent="0.25">
      <c r="A17" s="109">
        <v>20</v>
      </c>
      <c r="B17" s="110" t="s">
        <v>115</v>
      </c>
      <c r="C17" s="195">
        <f>A17*3.3</f>
        <v>66</v>
      </c>
      <c r="D17" s="216">
        <v>15.63</v>
      </c>
      <c r="E17" s="208">
        <f t="shared" ref="E17" si="17">D17*860/C17</f>
        <v>203.66363636363639</v>
      </c>
      <c r="F17" s="19">
        <v>50</v>
      </c>
      <c r="G17" s="27" t="s">
        <v>64</v>
      </c>
      <c r="H17" s="77">
        <v>20.7</v>
      </c>
      <c r="I17" s="77">
        <v>0.59</v>
      </c>
      <c r="J17" s="27" t="s">
        <v>44</v>
      </c>
      <c r="K17" s="77">
        <v>18</v>
      </c>
      <c r="L17" s="77">
        <v>8.41</v>
      </c>
      <c r="M17" s="66">
        <v>18.399999999999999</v>
      </c>
      <c r="N17" s="66">
        <v>18.600000000000001</v>
      </c>
      <c r="O17" s="66">
        <v>12</v>
      </c>
      <c r="P17" s="66">
        <v>12.1</v>
      </c>
      <c r="Q17" s="68">
        <f t="shared" si="0"/>
        <v>9</v>
      </c>
      <c r="R17" s="118">
        <f t="shared" ref="R17" si="18">Q17/C17</f>
        <v>0.13636363636363635</v>
      </c>
      <c r="S17" s="259"/>
    </row>
    <row r="18" spans="1:19" ht="14.25" customHeight="1" x14ac:dyDescent="0.25">
      <c r="A18" s="200">
        <v>151.66</v>
      </c>
      <c r="B18" s="201"/>
      <c r="C18" s="202"/>
      <c r="D18" s="217"/>
      <c r="E18" s="209"/>
      <c r="F18" s="22">
        <v>60</v>
      </c>
      <c r="G18" s="28" t="s">
        <v>35</v>
      </c>
      <c r="H18" s="78">
        <v>22.1</v>
      </c>
      <c r="I18" s="78">
        <v>0.8</v>
      </c>
      <c r="J18" s="28" t="s">
        <v>35</v>
      </c>
      <c r="K18" s="78">
        <v>17</v>
      </c>
      <c r="L18" s="78">
        <v>7.8</v>
      </c>
      <c r="M18" s="67">
        <v>18.5</v>
      </c>
      <c r="N18" s="67">
        <v>18.7</v>
      </c>
      <c r="O18" s="67">
        <v>11.4</v>
      </c>
      <c r="P18" s="67">
        <v>11.5</v>
      </c>
      <c r="Q18" s="69">
        <f t="shared" si="0"/>
        <v>8.6</v>
      </c>
      <c r="R18" s="119">
        <f t="shared" ref="R18" si="19">Q18/C17</f>
        <v>0.13030303030303031</v>
      </c>
      <c r="S18" s="259"/>
    </row>
    <row r="19" spans="1:19" ht="14.25" customHeight="1" x14ac:dyDescent="0.25">
      <c r="A19" s="178">
        <v>24</v>
      </c>
      <c r="B19" s="179" t="s">
        <v>115</v>
      </c>
      <c r="C19" s="180">
        <f>A19*3.3</f>
        <v>79.199999999999989</v>
      </c>
      <c r="D19" s="223">
        <v>18.54</v>
      </c>
      <c r="E19" s="206">
        <f t="shared" ref="E19" si="20">D19*860/C19</f>
        <v>201.31818181818184</v>
      </c>
      <c r="F19" s="19">
        <v>50</v>
      </c>
      <c r="G19" s="27" t="s">
        <v>35</v>
      </c>
      <c r="H19" s="77">
        <f>H17</f>
        <v>20.7</v>
      </c>
      <c r="I19" s="77">
        <f>I17</f>
        <v>0.59</v>
      </c>
      <c r="J19" s="27" t="s">
        <v>65</v>
      </c>
      <c r="K19" s="77">
        <v>20</v>
      </c>
      <c r="L19" s="77">
        <v>9.9499999999999993</v>
      </c>
      <c r="M19" s="66">
        <v>19.899999999999999</v>
      </c>
      <c r="N19" s="66">
        <v>20</v>
      </c>
      <c r="O19" s="66">
        <v>12.9</v>
      </c>
      <c r="P19" s="66">
        <v>13</v>
      </c>
      <c r="Q19" s="68">
        <f t="shared" si="0"/>
        <v>10.54</v>
      </c>
      <c r="R19" s="118">
        <f t="shared" ref="R19" si="21">Q19/C19</f>
        <v>0.13308080808080808</v>
      </c>
      <c r="S19" s="259"/>
    </row>
    <row r="20" spans="1:19" ht="14.25" customHeight="1" x14ac:dyDescent="0.25">
      <c r="A20" s="226">
        <v>227.8</v>
      </c>
      <c r="B20" s="227"/>
      <c r="C20" s="228"/>
      <c r="D20" s="224"/>
      <c r="E20" s="207"/>
      <c r="F20" s="22">
        <v>60</v>
      </c>
      <c r="G20" s="28" t="s">
        <v>35</v>
      </c>
      <c r="H20" s="78">
        <f>H18</f>
        <v>22.1</v>
      </c>
      <c r="I20" s="78">
        <f>I18</f>
        <v>0.8</v>
      </c>
      <c r="J20" s="28" t="s">
        <v>35</v>
      </c>
      <c r="K20" s="78">
        <v>19.100000000000001</v>
      </c>
      <c r="L20" s="78">
        <v>9.3699999999999992</v>
      </c>
      <c r="M20" s="67">
        <v>20.100000000000001</v>
      </c>
      <c r="N20" s="67">
        <v>20.2</v>
      </c>
      <c r="O20" s="67">
        <v>12.3</v>
      </c>
      <c r="P20" s="67">
        <v>12.4</v>
      </c>
      <c r="Q20" s="69">
        <f t="shared" si="0"/>
        <v>10.17</v>
      </c>
      <c r="R20" s="119">
        <f t="shared" ref="R20" si="22">Q20/C19</f>
        <v>0.12840909090909092</v>
      </c>
      <c r="S20" s="259"/>
    </row>
    <row r="21" spans="1:19" ht="14.25" customHeight="1" x14ac:dyDescent="0.25">
      <c r="A21" s="109">
        <v>28</v>
      </c>
      <c r="B21" s="110" t="s">
        <v>115</v>
      </c>
      <c r="C21" s="195">
        <f>A21*3.3</f>
        <v>92.399999999999991</v>
      </c>
      <c r="D21" s="216">
        <v>20.56</v>
      </c>
      <c r="E21" s="208">
        <f t="shared" ref="E21" si="23">D21*860/C21</f>
        <v>191.35930735930737</v>
      </c>
      <c r="F21" s="19">
        <v>50</v>
      </c>
      <c r="G21" s="27" t="s">
        <v>35</v>
      </c>
      <c r="H21" s="77">
        <f>H17</f>
        <v>20.7</v>
      </c>
      <c r="I21" s="77">
        <f>I17</f>
        <v>0.59</v>
      </c>
      <c r="J21" s="27" t="s">
        <v>45</v>
      </c>
      <c r="K21" s="77">
        <v>24.3</v>
      </c>
      <c r="L21" s="77">
        <v>10.9</v>
      </c>
      <c r="M21" s="66">
        <v>23.3</v>
      </c>
      <c r="N21" s="66">
        <v>24.3</v>
      </c>
      <c r="O21" s="66">
        <v>14.9</v>
      </c>
      <c r="P21" s="66">
        <v>15.6</v>
      </c>
      <c r="Q21" s="68">
        <f t="shared" si="0"/>
        <v>11.49</v>
      </c>
      <c r="R21" s="118">
        <f t="shared" ref="R21" si="24">Q21/C21</f>
        <v>0.12435064935064936</v>
      </c>
      <c r="S21" s="259"/>
    </row>
    <row r="22" spans="1:19" ht="14.25" customHeight="1" x14ac:dyDescent="0.25">
      <c r="A22" s="229">
        <v>265.89999999999998</v>
      </c>
      <c r="B22" s="230"/>
      <c r="C22" s="231"/>
      <c r="D22" s="217"/>
      <c r="E22" s="209"/>
      <c r="F22" s="22">
        <v>60</v>
      </c>
      <c r="G22" s="28" t="s">
        <v>35</v>
      </c>
      <c r="H22" s="78">
        <f>H18</f>
        <v>22.1</v>
      </c>
      <c r="I22" s="78">
        <f>I18</f>
        <v>0.8</v>
      </c>
      <c r="J22" s="28" t="s">
        <v>35</v>
      </c>
      <c r="K22" s="78">
        <v>21.8</v>
      </c>
      <c r="L22" s="78">
        <v>11.3</v>
      </c>
      <c r="M22" s="67">
        <v>23.5</v>
      </c>
      <c r="N22" s="67">
        <v>24.6</v>
      </c>
      <c r="O22" s="67">
        <v>14.3</v>
      </c>
      <c r="P22" s="67">
        <v>15</v>
      </c>
      <c r="Q22" s="69">
        <f t="shared" si="0"/>
        <v>12.100000000000001</v>
      </c>
      <c r="R22" s="119">
        <f t="shared" ref="R22" si="25">Q22/C21</f>
        <v>0.13095238095238099</v>
      </c>
      <c r="S22" s="259"/>
    </row>
    <row r="23" spans="1:19" ht="14.25" customHeight="1" x14ac:dyDescent="0.25">
      <c r="A23" s="178">
        <v>30</v>
      </c>
      <c r="B23" s="179" t="s">
        <v>115</v>
      </c>
      <c r="C23" s="192">
        <f>A23*3.3</f>
        <v>99</v>
      </c>
      <c r="D23" s="223">
        <v>21.84</v>
      </c>
      <c r="E23" s="206">
        <f t="shared" ref="E23" si="26">D23*860/C23</f>
        <v>189.72121212121215</v>
      </c>
      <c r="F23" s="19">
        <v>50</v>
      </c>
      <c r="G23" s="27" t="s">
        <v>35</v>
      </c>
      <c r="H23" s="77">
        <f>H17</f>
        <v>20.7</v>
      </c>
      <c r="I23" s="77">
        <f>I17</f>
        <v>0.59</v>
      </c>
      <c r="J23" s="27" t="s">
        <v>35</v>
      </c>
      <c r="K23" s="77">
        <f>K21</f>
        <v>24.3</v>
      </c>
      <c r="L23" s="77">
        <f>L21</f>
        <v>10.9</v>
      </c>
      <c r="M23" s="66">
        <v>23.3</v>
      </c>
      <c r="N23" s="66">
        <v>24.3</v>
      </c>
      <c r="O23" s="66">
        <v>14.9</v>
      </c>
      <c r="P23" s="66">
        <v>15.6</v>
      </c>
      <c r="Q23" s="68">
        <f t="shared" si="0"/>
        <v>11.49</v>
      </c>
      <c r="R23" s="118">
        <f t="shared" ref="R23" si="27">Q23/C23</f>
        <v>0.11606060606060606</v>
      </c>
      <c r="S23" s="259"/>
    </row>
    <row r="24" spans="1:19" ht="14.25" customHeight="1" x14ac:dyDescent="0.25">
      <c r="A24" s="203">
        <v>285.10000000000002</v>
      </c>
      <c r="B24" s="204"/>
      <c r="C24" s="205"/>
      <c r="D24" s="224"/>
      <c r="E24" s="207"/>
      <c r="F24" s="22">
        <v>60</v>
      </c>
      <c r="G24" s="28" t="s">
        <v>35</v>
      </c>
      <c r="H24" s="78">
        <f>H18</f>
        <v>22.1</v>
      </c>
      <c r="I24" s="78">
        <f>I18</f>
        <v>0.8</v>
      </c>
      <c r="J24" s="28" t="s">
        <v>35</v>
      </c>
      <c r="K24" s="78">
        <f>K22</f>
        <v>21.8</v>
      </c>
      <c r="L24" s="78">
        <f>L22</f>
        <v>11.3</v>
      </c>
      <c r="M24" s="67">
        <v>23.5</v>
      </c>
      <c r="N24" s="67">
        <v>24.6</v>
      </c>
      <c r="O24" s="67">
        <v>14.3</v>
      </c>
      <c r="P24" s="67">
        <v>15</v>
      </c>
      <c r="Q24" s="69">
        <f t="shared" si="0"/>
        <v>12.100000000000001</v>
      </c>
      <c r="R24" s="119">
        <f t="shared" ref="R24" si="28">Q24/C23</f>
        <v>0.12222222222222223</v>
      </c>
      <c r="S24" s="259"/>
    </row>
    <row r="25" spans="1:19" ht="14.25" customHeight="1" x14ac:dyDescent="0.25">
      <c r="A25" s="109">
        <v>35</v>
      </c>
      <c r="B25" s="110" t="s">
        <v>115</v>
      </c>
      <c r="C25" s="195">
        <f>A25*3.3</f>
        <v>115.5</v>
      </c>
      <c r="D25" s="216">
        <v>25.18</v>
      </c>
      <c r="E25" s="208">
        <f t="shared" ref="E25" si="29">D25*860/C25</f>
        <v>187.48744588744589</v>
      </c>
      <c r="F25" s="19">
        <v>50</v>
      </c>
      <c r="G25" s="27" t="s">
        <v>66</v>
      </c>
      <c r="H25" s="77">
        <v>28.9</v>
      </c>
      <c r="I25" s="77">
        <v>0.78</v>
      </c>
      <c r="J25" s="27" t="s">
        <v>35</v>
      </c>
      <c r="K25" s="77">
        <f>K21</f>
        <v>24.3</v>
      </c>
      <c r="L25" s="77">
        <f>L21</f>
        <v>10.9</v>
      </c>
      <c r="M25" s="66">
        <v>25.5</v>
      </c>
      <c r="N25" s="66">
        <v>26.8</v>
      </c>
      <c r="O25" s="66">
        <v>11.8</v>
      </c>
      <c r="P25" s="66">
        <v>11.8</v>
      </c>
      <c r="Q25" s="68">
        <f t="shared" si="0"/>
        <v>11.68</v>
      </c>
      <c r="R25" s="118">
        <f t="shared" ref="R25" si="30">Q25/C25</f>
        <v>0.10112554112554112</v>
      </c>
      <c r="S25" s="259"/>
    </row>
    <row r="26" spans="1:19" ht="14.25" customHeight="1" x14ac:dyDescent="0.25">
      <c r="A26" s="200">
        <v>332.8</v>
      </c>
      <c r="B26" s="201"/>
      <c r="C26" s="202"/>
      <c r="D26" s="217"/>
      <c r="E26" s="209"/>
      <c r="F26" s="22">
        <v>60</v>
      </c>
      <c r="G26" s="28" t="s">
        <v>35</v>
      </c>
      <c r="H26" s="78">
        <v>29.3</v>
      </c>
      <c r="I26" s="78">
        <v>1.06</v>
      </c>
      <c r="J26" s="28" t="s">
        <v>35</v>
      </c>
      <c r="K26" s="78">
        <f>K22</f>
        <v>21.8</v>
      </c>
      <c r="L26" s="78">
        <f>L22</f>
        <v>11.3</v>
      </c>
      <c r="M26" s="67">
        <v>25.3</v>
      </c>
      <c r="N26" s="67">
        <v>26.9</v>
      </c>
      <c r="O26" s="67">
        <v>11.7</v>
      </c>
      <c r="P26" s="67">
        <v>11.2</v>
      </c>
      <c r="Q26" s="69">
        <f t="shared" si="0"/>
        <v>12.360000000000001</v>
      </c>
      <c r="R26" s="119">
        <f t="shared" ref="R26" si="31">Q26/C25</f>
        <v>0.10701298701298702</v>
      </c>
      <c r="S26" s="259"/>
    </row>
    <row r="27" spans="1:19" ht="14.25" customHeight="1" x14ac:dyDescent="0.25">
      <c r="A27" s="178">
        <v>40</v>
      </c>
      <c r="B27" s="179" t="s">
        <v>115</v>
      </c>
      <c r="C27" s="192">
        <f>A27*3.3</f>
        <v>132</v>
      </c>
      <c r="D27" s="223">
        <v>28.55</v>
      </c>
      <c r="E27" s="206">
        <f t="shared" ref="E27" si="32">D27*860/C27</f>
        <v>186.00757575757575</v>
      </c>
      <c r="F27" s="19">
        <v>50</v>
      </c>
      <c r="G27" s="27" t="s">
        <v>35</v>
      </c>
      <c r="H27" s="77">
        <f>H25</f>
        <v>28.9</v>
      </c>
      <c r="I27" s="77">
        <f>I25</f>
        <v>0.78</v>
      </c>
      <c r="J27" s="27" t="s">
        <v>48</v>
      </c>
      <c r="K27" s="77">
        <v>31.1</v>
      </c>
      <c r="L27" s="77">
        <v>15.3</v>
      </c>
      <c r="M27" s="66">
        <v>30.8</v>
      </c>
      <c r="N27" s="66">
        <v>32.799999999999997</v>
      </c>
      <c r="O27" s="66">
        <v>14.1</v>
      </c>
      <c r="P27" s="66">
        <v>14.4</v>
      </c>
      <c r="Q27" s="68">
        <f t="shared" si="0"/>
        <v>16.080000000000002</v>
      </c>
      <c r="R27" s="118">
        <f t="shared" ref="R27" si="33">Q27/C27</f>
        <v>0.12181818181818183</v>
      </c>
      <c r="S27" s="259"/>
    </row>
    <row r="28" spans="1:19" ht="14.25" customHeight="1" x14ac:dyDescent="0.25">
      <c r="A28" s="203">
        <v>380.5</v>
      </c>
      <c r="B28" s="204"/>
      <c r="C28" s="205"/>
      <c r="D28" s="224"/>
      <c r="E28" s="207"/>
      <c r="F28" s="22">
        <v>60</v>
      </c>
      <c r="G28" s="28" t="s">
        <v>35</v>
      </c>
      <c r="H28" s="78">
        <f>H26</f>
        <v>29.3</v>
      </c>
      <c r="I28" s="78">
        <f>I26</f>
        <v>1.06</v>
      </c>
      <c r="J28" s="28" t="s">
        <v>35</v>
      </c>
      <c r="K28" s="78">
        <v>28.7</v>
      </c>
      <c r="L28" s="78">
        <v>15.9</v>
      </c>
      <c r="M28" s="67">
        <v>30.7</v>
      </c>
      <c r="N28" s="67">
        <v>33.299999999999997</v>
      </c>
      <c r="O28" s="67">
        <v>14</v>
      </c>
      <c r="P28" s="67">
        <v>13.8</v>
      </c>
      <c r="Q28" s="69">
        <f t="shared" si="0"/>
        <v>16.96</v>
      </c>
      <c r="R28" s="119">
        <f t="shared" ref="R28" si="34">Q28/C27</f>
        <v>0.12848484848484848</v>
      </c>
      <c r="S28" s="259"/>
    </row>
    <row r="29" spans="1:19" ht="14.25" customHeight="1" x14ac:dyDescent="0.25">
      <c r="A29" s="109">
        <v>45</v>
      </c>
      <c r="B29" s="110" t="s">
        <v>115</v>
      </c>
      <c r="C29" s="195">
        <f>A29*3.3</f>
        <v>148.5</v>
      </c>
      <c r="D29" s="216">
        <v>31.87</v>
      </c>
      <c r="E29" s="208">
        <f t="shared" ref="E29" si="35">D29*860/C29</f>
        <v>184.56700336700337</v>
      </c>
      <c r="F29" s="19">
        <v>50</v>
      </c>
      <c r="G29" s="27" t="s">
        <v>67</v>
      </c>
      <c r="H29" s="77">
        <f>H17*2</f>
        <v>41.4</v>
      </c>
      <c r="I29" s="77">
        <f>I17*2</f>
        <v>1.18</v>
      </c>
      <c r="J29" s="27" t="s">
        <v>35</v>
      </c>
      <c r="K29" s="77">
        <f>K27</f>
        <v>31.1</v>
      </c>
      <c r="L29" s="77">
        <f>L27</f>
        <v>15.3</v>
      </c>
      <c r="M29" s="66">
        <v>33.700000000000003</v>
      </c>
      <c r="N29" s="66">
        <v>35.6</v>
      </c>
      <c r="O29" s="66">
        <v>11</v>
      </c>
      <c r="P29" s="66">
        <v>11.6</v>
      </c>
      <c r="Q29" s="68">
        <f t="shared" si="0"/>
        <v>16.48</v>
      </c>
      <c r="R29" s="118">
        <f t="shared" ref="R29" si="36">Q29/C29</f>
        <v>0.11097643097643098</v>
      </c>
      <c r="S29" s="259"/>
    </row>
    <row r="30" spans="1:19" ht="14.25" customHeight="1" x14ac:dyDescent="0.25">
      <c r="A30" s="200">
        <v>428.2</v>
      </c>
      <c r="B30" s="201"/>
      <c r="C30" s="202"/>
      <c r="D30" s="217"/>
      <c r="E30" s="209"/>
      <c r="F30" s="22">
        <v>60</v>
      </c>
      <c r="G30" s="28" t="s">
        <v>35</v>
      </c>
      <c r="H30" s="78">
        <f>H18*2</f>
        <v>44.2</v>
      </c>
      <c r="I30" s="78">
        <f>I18*2</f>
        <v>1.6</v>
      </c>
      <c r="J30" s="28" t="s">
        <v>35</v>
      </c>
      <c r="K30" s="78">
        <f>K28</f>
        <v>28.7</v>
      </c>
      <c r="L30" s="78">
        <f>L28</f>
        <v>15.9</v>
      </c>
      <c r="M30" s="67">
        <v>33.9</v>
      </c>
      <c r="N30" s="67">
        <v>35.799999999999997</v>
      </c>
      <c r="O30" s="67">
        <v>10.4</v>
      </c>
      <c r="P30" s="67">
        <v>11</v>
      </c>
      <c r="Q30" s="69">
        <f t="shared" si="0"/>
        <v>17.5</v>
      </c>
      <c r="R30" s="119">
        <f t="shared" ref="R30" si="37">Q30/C29</f>
        <v>0.11784511784511785</v>
      </c>
      <c r="S30" s="259"/>
    </row>
    <row r="31" spans="1:19" ht="14.25" customHeight="1" x14ac:dyDescent="0.25">
      <c r="A31" s="178">
        <v>50</v>
      </c>
      <c r="B31" s="179" t="s">
        <v>115</v>
      </c>
      <c r="C31" s="192">
        <f>A31*3.3</f>
        <v>165</v>
      </c>
      <c r="D31" s="223">
        <v>35.21</v>
      </c>
      <c r="E31" s="206">
        <f t="shared" ref="E31" si="38">D31*860/C31</f>
        <v>183.51878787878789</v>
      </c>
      <c r="F31" s="19">
        <v>50</v>
      </c>
      <c r="G31" s="27" t="s">
        <v>35</v>
      </c>
      <c r="H31" s="77">
        <f>H29</f>
        <v>41.4</v>
      </c>
      <c r="I31" s="77">
        <f>I29</f>
        <v>1.18</v>
      </c>
      <c r="J31" s="27" t="s">
        <v>52</v>
      </c>
      <c r="K31" s="77">
        <v>46.8</v>
      </c>
      <c r="L31" s="77">
        <v>21.3</v>
      </c>
      <c r="M31" s="66">
        <v>45.5</v>
      </c>
      <c r="N31" s="66">
        <v>47.4</v>
      </c>
      <c r="O31" s="66">
        <v>14.6</v>
      </c>
      <c r="P31" s="66">
        <v>15.2</v>
      </c>
      <c r="Q31" s="68">
        <f t="shared" si="0"/>
        <v>22.48</v>
      </c>
      <c r="R31" s="118">
        <f t="shared" ref="R31" si="39">Q31/C31</f>
        <v>0.13624242424242425</v>
      </c>
      <c r="S31" s="259"/>
    </row>
    <row r="32" spans="1:19" ht="14.25" customHeight="1" x14ac:dyDescent="0.25">
      <c r="A32" s="203">
        <v>475.8</v>
      </c>
      <c r="B32" s="204"/>
      <c r="C32" s="205"/>
      <c r="D32" s="224"/>
      <c r="E32" s="207"/>
      <c r="F32" s="22">
        <v>60</v>
      </c>
      <c r="G32" s="28" t="s">
        <v>35</v>
      </c>
      <c r="H32" s="78">
        <f>H30</f>
        <v>44.2</v>
      </c>
      <c r="I32" s="78">
        <f>I30</f>
        <v>1.6</v>
      </c>
      <c r="J32" s="28" t="s">
        <v>35</v>
      </c>
      <c r="K32" s="78">
        <v>43.4</v>
      </c>
      <c r="L32" s="78">
        <v>23.9</v>
      </c>
      <c r="M32" s="67">
        <v>46</v>
      </c>
      <c r="N32" s="67">
        <v>47.8</v>
      </c>
      <c r="O32" s="67">
        <v>14</v>
      </c>
      <c r="P32" s="67">
        <v>14.6</v>
      </c>
      <c r="Q32" s="69">
        <f t="shared" si="0"/>
        <v>25.5</v>
      </c>
      <c r="R32" s="119">
        <f t="shared" ref="R32" si="40">Q32/C31</f>
        <v>0.15454545454545454</v>
      </c>
      <c r="S32" s="259"/>
    </row>
    <row r="33" spans="1:19" ht="14.25" customHeight="1" x14ac:dyDescent="0.25">
      <c r="A33" s="109">
        <v>60</v>
      </c>
      <c r="B33" s="110" t="s">
        <v>115</v>
      </c>
      <c r="C33" s="195">
        <f>A33*3.3</f>
        <v>198</v>
      </c>
      <c r="D33" s="216">
        <v>41.64</v>
      </c>
      <c r="E33" s="208">
        <f t="shared" ref="E33" si="41">D33*860/C33</f>
        <v>180.86060606060607</v>
      </c>
      <c r="F33" s="19">
        <v>50</v>
      </c>
      <c r="G33" s="27" t="s">
        <v>35</v>
      </c>
      <c r="H33" s="77">
        <f>H29</f>
        <v>41.4</v>
      </c>
      <c r="I33" s="77">
        <f>I29</f>
        <v>1.18</v>
      </c>
      <c r="J33" s="27" t="s">
        <v>35</v>
      </c>
      <c r="K33" s="77">
        <f>K31</f>
        <v>46.8</v>
      </c>
      <c r="L33" s="77">
        <f>L31</f>
        <v>21.3</v>
      </c>
      <c r="M33" s="66">
        <v>45.5</v>
      </c>
      <c r="N33" s="66">
        <v>47.4</v>
      </c>
      <c r="O33" s="66">
        <v>14.6</v>
      </c>
      <c r="P33" s="66">
        <v>15.2</v>
      </c>
      <c r="Q33" s="68">
        <f t="shared" si="0"/>
        <v>22.48</v>
      </c>
      <c r="R33" s="118">
        <f t="shared" ref="R33" si="42">Q33/C33</f>
        <v>0.11353535353535353</v>
      </c>
      <c r="S33" s="259"/>
    </row>
    <row r="34" spans="1:19" ht="14.25" customHeight="1" x14ac:dyDescent="0.25">
      <c r="A34" s="200">
        <v>571.5</v>
      </c>
      <c r="B34" s="201"/>
      <c r="C34" s="202"/>
      <c r="D34" s="217"/>
      <c r="E34" s="209"/>
      <c r="F34" s="22">
        <v>60</v>
      </c>
      <c r="G34" s="28" t="s">
        <v>35</v>
      </c>
      <c r="H34" s="78">
        <f>H30</f>
        <v>44.2</v>
      </c>
      <c r="I34" s="78">
        <f>I30</f>
        <v>1.6</v>
      </c>
      <c r="J34" s="28" t="s">
        <v>35</v>
      </c>
      <c r="K34" s="78">
        <f>K32</f>
        <v>43.4</v>
      </c>
      <c r="L34" s="78">
        <f>L32</f>
        <v>23.9</v>
      </c>
      <c r="M34" s="67">
        <v>46</v>
      </c>
      <c r="N34" s="67">
        <v>47.8</v>
      </c>
      <c r="O34" s="67">
        <v>14</v>
      </c>
      <c r="P34" s="67">
        <v>14.6</v>
      </c>
      <c r="Q34" s="69">
        <f t="shared" si="0"/>
        <v>25.5</v>
      </c>
      <c r="R34" s="119">
        <f t="shared" ref="R34" si="43">Q34/C33</f>
        <v>0.12878787878787878</v>
      </c>
      <c r="S34" s="259"/>
    </row>
    <row r="35" spans="1:19" ht="14.25" customHeight="1" x14ac:dyDescent="0.25">
      <c r="A35" s="178">
        <v>70</v>
      </c>
      <c r="B35" s="179" t="s">
        <v>115</v>
      </c>
      <c r="C35" s="192">
        <f>A35*3.3</f>
        <v>231</v>
      </c>
      <c r="D35" s="223">
        <v>48.14</v>
      </c>
      <c r="E35" s="206">
        <f t="shared" ref="E35" si="44">D35*860/C35</f>
        <v>179.22251082251083</v>
      </c>
      <c r="F35" s="19">
        <v>50</v>
      </c>
      <c r="G35" s="27" t="s">
        <v>68</v>
      </c>
      <c r="H35" s="77">
        <f>H25*2</f>
        <v>57.8</v>
      </c>
      <c r="I35" s="77">
        <f>I25*2</f>
        <v>1.56</v>
      </c>
      <c r="J35" s="27" t="s">
        <v>35</v>
      </c>
      <c r="K35" s="77">
        <f>K31</f>
        <v>46.8</v>
      </c>
      <c r="L35" s="77">
        <f>L31</f>
        <v>21.3</v>
      </c>
      <c r="M35" s="66">
        <v>49.9</v>
      </c>
      <c r="N35" s="66">
        <v>53.1</v>
      </c>
      <c r="O35" s="66">
        <v>11.6</v>
      </c>
      <c r="P35" s="66">
        <v>11.6</v>
      </c>
      <c r="Q35" s="68">
        <f t="shared" si="0"/>
        <v>22.86</v>
      </c>
      <c r="R35" s="118">
        <f t="shared" ref="R35" si="45">Q35/C35</f>
        <v>9.8961038961038958E-2</v>
      </c>
      <c r="S35" s="259"/>
    </row>
    <row r="36" spans="1:19" ht="14.25" customHeight="1" x14ac:dyDescent="0.25">
      <c r="A36" s="203">
        <v>667.1</v>
      </c>
      <c r="B36" s="204"/>
      <c r="C36" s="205"/>
      <c r="D36" s="224"/>
      <c r="E36" s="207"/>
      <c r="F36" s="22">
        <v>60</v>
      </c>
      <c r="G36" s="28" t="s">
        <v>35</v>
      </c>
      <c r="H36" s="78">
        <f>H26*2</f>
        <v>58.6</v>
      </c>
      <c r="I36" s="78">
        <f>I26*2</f>
        <v>2.12</v>
      </c>
      <c r="J36" s="28" t="s">
        <v>35</v>
      </c>
      <c r="K36" s="78">
        <f>K32</f>
        <v>43.4</v>
      </c>
      <c r="L36" s="78">
        <f>L32</f>
        <v>23.9</v>
      </c>
      <c r="M36" s="67">
        <v>49.5</v>
      </c>
      <c r="N36" s="67">
        <v>53.4</v>
      </c>
      <c r="O36" s="67">
        <v>11.5</v>
      </c>
      <c r="P36" s="67">
        <v>11.1</v>
      </c>
      <c r="Q36" s="69">
        <f t="shared" si="0"/>
        <v>26.02</v>
      </c>
      <c r="R36" s="119">
        <f t="shared" ref="R36" si="46">Q36/C35</f>
        <v>0.11264069264069264</v>
      </c>
      <c r="S36" s="259"/>
    </row>
    <row r="37" spans="1:19" ht="14.25" customHeight="1" x14ac:dyDescent="0.25">
      <c r="A37" s="109">
        <v>80</v>
      </c>
      <c r="B37" s="110" t="s">
        <v>115</v>
      </c>
      <c r="C37" s="195">
        <f>A37*3.3</f>
        <v>264</v>
      </c>
      <c r="D37" s="216">
        <v>54.52</v>
      </c>
      <c r="E37" s="208">
        <f t="shared" ref="E37" si="47">D37*860/C37</f>
        <v>177.60303030303032</v>
      </c>
      <c r="F37" s="19">
        <v>50</v>
      </c>
      <c r="G37" s="27" t="s">
        <v>69</v>
      </c>
      <c r="H37" s="77">
        <f>H17+H25</f>
        <v>49.599999999999994</v>
      </c>
      <c r="I37" s="77">
        <f>I17+I25</f>
        <v>1.37</v>
      </c>
      <c r="J37" s="27" t="s">
        <v>53</v>
      </c>
      <c r="K37" s="77">
        <v>58.9</v>
      </c>
      <c r="L37" s="77">
        <v>30.9</v>
      </c>
      <c r="M37" s="66">
        <v>56.3</v>
      </c>
      <c r="N37" s="66">
        <v>59.4</v>
      </c>
      <c r="O37" s="66">
        <v>15</v>
      </c>
      <c r="P37" s="66">
        <v>15.5</v>
      </c>
      <c r="Q37" s="68">
        <f t="shared" si="0"/>
        <v>32.269999999999996</v>
      </c>
      <c r="R37" s="118">
        <f t="shared" ref="R37" si="48">Q37/C37</f>
        <v>0.12223484848484847</v>
      </c>
      <c r="S37" s="259"/>
    </row>
    <row r="38" spans="1:19" ht="14.25" customHeight="1" x14ac:dyDescent="0.25">
      <c r="A38" s="200">
        <v>762.7</v>
      </c>
      <c r="B38" s="201"/>
      <c r="C38" s="202"/>
      <c r="D38" s="217"/>
      <c r="E38" s="209"/>
      <c r="F38" s="22">
        <v>60</v>
      </c>
      <c r="G38" s="28" t="s">
        <v>35</v>
      </c>
      <c r="H38" s="78">
        <f>H18+H26</f>
        <v>51.400000000000006</v>
      </c>
      <c r="I38" s="78">
        <f>I18+I26</f>
        <v>1.86</v>
      </c>
      <c r="J38" s="28" t="s">
        <v>35</v>
      </c>
      <c r="K38" s="78">
        <v>55.2</v>
      </c>
      <c r="L38" s="78">
        <v>32.5</v>
      </c>
      <c r="M38" s="67">
        <v>56.6</v>
      </c>
      <c r="N38" s="67">
        <v>60.1</v>
      </c>
      <c r="O38" s="67">
        <v>14.7</v>
      </c>
      <c r="P38" s="67">
        <v>14.8</v>
      </c>
      <c r="Q38" s="69">
        <f>SUM(I38,L38)</f>
        <v>34.36</v>
      </c>
      <c r="R38" s="119">
        <f t="shared" ref="R38" si="49">Q38/C37</f>
        <v>0.13015151515151516</v>
      </c>
      <c r="S38" s="259"/>
    </row>
    <row r="39" spans="1:19" ht="14.25" customHeight="1" x14ac:dyDescent="0.25">
      <c r="A39" s="178">
        <v>90</v>
      </c>
      <c r="B39" s="179" t="s">
        <v>115</v>
      </c>
      <c r="C39" s="192">
        <f>A39*3.3</f>
        <v>297</v>
      </c>
      <c r="D39" s="223">
        <v>60.93</v>
      </c>
      <c r="E39" s="206">
        <f t="shared" ref="E39" si="50">D39*860/C39</f>
        <v>176.43030303030304</v>
      </c>
      <c r="F39" s="19">
        <v>50</v>
      </c>
      <c r="G39" s="27" t="s">
        <v>68</v>
      </c>
      <c r="H39" s="77">
        <f>H25*2</f>
        <v>57.8</v>
      </c>
      <c r="I39" s="77">
        <f>I25*2</f>
        <v>1.56</v>
      </c>
      <c r="J39" s="27" t="s">
        <v>56</v>
      </c>
      <c r="K39" s="77">
        <v>61.5</v>
      </c>
      <c r="L39" s="77">
        <v>33.6</v>
      </c>
      <c r="M39" s="66">
        <v>61.2</v>
      </c>
      <c r="N39" s="66">
        <v>63.8</v>
      </c>
      <c r="O39" s="66">
        <v>14</v>
      </c>
      <c r="P39" s="66">
        <v>14</v>
      </c>
      <c r="Q39" s="68">
        <f t="shared" si="0"/>
        <v>35.160000000000004</v>
      </c>
      <c r="R39" s="118">
        <f t="shared" ref="R39" si="51">Q39/C39</f>
        <v>0.1183838383838384</v>
      </c>
      <c r="S39" s="259"/>
    </row>
    <row r="40" spans="1:19" ht="14.25" customHeight="1" x14ac:dyDescent="0.25">
      <c r="A40" s="203">
        <v>858.3</v>
      </c>
      <c r="B40" s="204"/>
      <c r="C40" s="205"/>
      <c r="D40" s="224"/>
      <c r="E40" s="207"/>
      <c r="F40" s="22">
        <v>60</v>
      </c>
      <c r="G40" s="28" t="s">
        <v>35</v>
      </c>
      <c r="H40" s="78">
        <f>H26*2</f>
        <v>58.6</v>
      </c>
      <c r="I40" s="78">
        <f>I26*2</f>
        <v>2.12</v>
      </c>
      <c r="J40" s="28" t="s">
        <v>35</v>
      </c>
      <c r="K40" s="78">
        <v>58.2</v>
      </c>
      <c r="L40" s="78">
        <v>34.700000000000003</v>
      </c>
      <c r="M40" s="67">
        <v>61</v>
      </c>
      <c r="N40" s="67">
        <v>64.5</v>
      </c>
      <c r="O40" s="67">
        <v>13.9</v>
      </c>
      <c r="P40" s="67">
        <v>13.3</v>
      </c>
      <c r="Q40" s="69">
        <f t="shared" si="0"/>
        <v>36.82</v>
      </c>
      <c r="R40" s="119">
        <f t="shared" ref="R40" si="52">Q40/C39</f>
        <v>0.12397306397306397</v>
      </c>
      <c r="S40" s="260"/>
    </row>
    <row r="41" spans="1:19" ht="19.5" customHeight="1" x14ac:dyDescent="0.25">
      <c r="A41" s="109">
        <v>100</v>
      </c>
      <c r="B41" s="110" t="s">
        <v>115</v>
      </c>
      <c r="C41" s="195">
        <f>A41*3.3</f>
        <v>330</v>
      </c>
      <c r="D41" s="216">
        <v>68.5</v>
      </c>
      <c r="E41" s="208">
        <f t="shared" ref="E41" si="53">D41*860/C41</f>
        <v>178.5151515151515</v>
      </c>
      <c r="F41" s="19">
        <v>50</v>
      </c>
      <c r="G41" s="27" t="s">
        <v>70</v>
      </c>
      <c r="H41" s="77">
        <f>H17*2+H25</f>
        <v>70.3</v>
      </c>
      <c r="I41" s="77">
        <f>I17*2+I25</f>
        <v>1.96</v>
      </c>
      <c r="J41" s="27" t="s">
        <v>59</v>
      </c>
      <c r="K41" s="77">
        <v>80</v>
      </c>
      <c r="L41" s="77">
        <v>39.4</v>
      </c>
      <c r="M41" s="66">
        <v>77.900000000000006</v>
      </c>
      <c r="N41" s="66">
        <v>81.900000000000006</v>
      </c>
      <c r="O41" s="66">
        <v>14.7</v>
      </c>
      <c r="P41" s="66">
        <v>15.2</v>
      </c>
      <c r="Q41" s="68">
        <f t="shared" si="0"/>
        <v>41.36</v>
      </c>
      <c r="R41" s="118">
        <f>Q41/C41</f>
        <v>0.12533333333333332</v>
      </c>
      <c r="S41" s="218" t="s">
        <v>71</v>
      </c>
    </row>
    <row r="42" spans="1:19" ht="19.5" customHeight="1" x14ac:dyDescent="0.25">
      <c r="A42" s="200">
        <v>969.9</v>
      </c>
      <c r="B42" s="201"/>
      <c r="C42" s="202"/>
      <c r="D42" s="217"/>
      <c r="E42" s="209"/>
      <c r="F42" s="22">
        <v>60</v>
      </c>
      <c r="G42" s="28" t="s">
        <v>35</v>
      </c>
      <c r="H42" s="78">
        <f>H18*2+H26</f>
        <v>73.5</v>
      </c>
      <c r="I42" s="78">
        <f>I18*2+I26</f>
        <v>2.66</v>
      </c>
      <c r="J42" s="28" t="s">
        <v>35</v>
      </c>
      <c r="K42" s="78">
        <v>72.5</v>
      </c>
      <c r="L42" s="78">
        <v>41.7</v>
      </c>
      <c r="M42" s="67">
        <v>78.3</v>
      </c>
      <c r="N42" s="67">
        <v>82.9</v>
      </c>
      <c r="O42" s="67">
        <v>14.3</v>
      </c>
      <c r="P42" s="67">
        <v>14.5</v>
      </c>
      <c r="Q42" s="69">
        <f t="shared" si="0"/>
        <v>44.36</v>
      </c>
      <c r="R42" s="119">
        <f>Q42/C41</f>
        <v>0.13442424242424242</v>
      </c>
      <c r="S42" s="219"/>
    </row>
    <row r="43" spans="1:19" ht="39.15" customHeight="1" x14ac:dyDescent="0.25">
      <c r="A43" s="72" t="s">
        <v>105</v>
      </c>
      <c r="R43" s="117"/>
    </row>
    <row r="44" spans="1:19" ht="39.15" customHeight="1" x14ac:dyDescent="0.25">
      <c r="A44" s="72" t="s">
        <v>105</v>
      </c>
      <c r="R44" s="116"/>
    </row>
    <row r="45" spans="1:19" ht="39.15" customHeight="1" x14ac:dyDescent="0.25">
      <c r="A45" s="72" t="s">
        <v>105</v>
      </c>
      <c r="R45" s="117"/>
    </row>
    <row r="46" spans="1:19" ht="74.849999999999994" customHeight="1" x14ac:dyDescent="0.25">
      <c r="A46" s="220"/>
      <c r="B46" s="220"/>
      <c r="C46" s="220"/>
    </row>
    <row r="47" spans="1:19" ht="39.15" customHeight="1" x14ac:dyDescent="0.25">
      <c r="A47" s="72" t="s">
        <v>105</v>
      </c>
    </row>
    <row r="48" spans="1:19" ht="39.15" customHeight="1" x14ac:dyDescent="0.25">
      <c r="A48" s="72"/>
    </row>
    <row r="49" spans="1:20" ht="39.15" customHeight="1" x14ac:dyDescent="0.25">
      <c r="A49" s="6"/>
    </row>
    <row r="50" spans="1:20" ht="39.15" customHeight="1" x14ac:dyDescent="0.25">
      <c r="A50" s="6"/>
    </row>
    <row r="51" spans="1:20" ht="66.900000000000006" customHeight="1" x14ac:dyDescent="0.25">
      <c r="A51" s="221"/>
      <c r="B51" s="221"/>
      <c r="C51" s="221"/>
      <c r="D51" s="221"/>
      <c r="E51" s="221"/>
      <c r="F51" s="221"/>
      <c r="G51" s="221"/>
      <c r="H51" s="221"/>
      <c r="I51" s="221"/>
      <c r="J51" s="221"/>
      <c r="K51" s="7"/>
      <c r="L51" s="222"/>
      <c r="M51" s="222"/>
      <c r="N51" s="222"/>
      <c r="O51" s="222"/>
      <c r="P51" s="222"/>
      <c r="Q51" s="222"/>
      <c r="R51" s="222"/>
      <c r="S51" s="222"/>
      <c r="T51" s="222"/>
    </row>
    <row r="52" spans="1:20" ht="14.25" customHeight="1" x14ac:dyDescent="0.25">
      <c r="A52" s="225"/>
      <c r="B52" s="225"/>
    </row>
    <row r="53" spans="1:20" ht="14.25" customHeight="1" x14ac:dyDescent="0.25">
      <c r="A53" s="212"/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408.9" customHeight="1" x14ac:dyDescent="0.25"/>
    <row r="55" spans="1:20" ht="192.9" customHeight="1" x14ac:dyDescent="0.25"/>
  </sheetData>
  <mergeCells count="74">
    <mergeCell ref="S3:S4"/>
    <mergeCell ref="Q3:Q4"/>
    <mergeCell ref="F2:F3"/>
    <mergeCell ref="E5:E6"/>
    <mergeCell ref="J1:K1"/>
    <mergeCell ref="L1:O1"/>
    <mergeCell ref="M3:P3"/>
    <mergeCell ref="S5:S40"/>
    <mergeCell ref="E7:E8"/>
    <mergeCell ref="E9:E10"/>
    <mergeCell ref="E11:E12"/>
    <mergeCell ref="E13:E14"/>
    <mergeCell ref="E15:E16"/>
    <mergeCell ref="E17:E18"/>
    <mergeCell ref="E19:E20"/>
    <mergeCell ref="E21:E22"/>
    <mergeCell ref="D5:D6"/>
    <mergeCell ref="A6:C6"/>
    <mergeCell ref="A2:C4"/>
    <mergeCell ref="G3:I3"/>
    <mergeCell ref="J3:L3"/>
    <mergeCell ref="D7:D8"/>
    <mergeCell ref="D15:D16"/>
    <mergeCell ref="D9:D10"/>
    <mergeCell ref="D11:D12"/>
    <mergeCell ref="D13:D14"/>
    <mergeCell ref="D17:D18"/>
    <mergeCell ref="D19:D20"/>
    <mergeCell ref="A34:C34"/>
    <mergeCell ref="A36:C36"/>
    <mergeCell ref="D21:D22"/>
    <mergeCell ref="D23:D24"/>
    <mergeCell ref="D31:D32"/>
    <mergeCell ref="D33:D34"/>
    <mergeCell ref="A30:C30"/>
    <mergeCell ref="A32:C32"/>
    <mergeCell ref="A18:C18"/>
    <mergeCell ref="A20:C20"/>
    <mergeCell ref="A22:C22"/>
    <mergeCell ref="A8:C8"/>
    <mergeCell ref="A10:C10"/>
    <mergeCell ref="A53:T53"/>
    <mergeCell ref="G2:Q2"/>
    <mergeCell ref="D41:D42"/>
    <mergeCell ref="S41:S42"/>
    <mergeCell ref="A46:C46"/>
    <mergeCell ref="A51:J51"/>
    <mergeCell ref="L51:T51"/>
    <mergeCell ref="D35:D36"/>
    <mergeCell ref="D37:D38"/>
    <mergeCell ref="D39:D40"/>
    <mergeCell ref="A52:B52"/>
    <mergeCell ref="D25:D26"/>
    <mergeCell ref="D27:D28"/>
    <mergeCell ref="D29:D30"/>
    <mergeCell ref="A12:C12"/>
    <mergeCell ref="A14:C14"/>
    <mergeCell ref="A16:C16"/>
    <mergeCell ref="A24:C24"/>
    <mergeCell ref="A26:C26"/>
    <mergeCell ref="A42:C42"/>
    <mergeCell ref="A38:C38"/>
    <mergeCell ref="A40:C40"/>
    <mergeCell ref="A28:C28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</mergeCells>
  <phoneticPr fontId="2"/>
  <pageMargins left="0.7" right="0.2" top="0.75" bottom="0.75" header="0.3" footer="0.3"/>
  <pageSetup paperSize="8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5BBC-E468-4186-89CC-E0993B02A2BD}">
  <sheetPr>
    <tabColor rgb="FFFFC000"/>
    <pageSetUpPr fitToPage="1"/>
  </sheetPr>
  <dimension ref="A1:W61"/>
  <sheetViews>
    <sheetView view="pageBreakPreview" zoomScale="110" zoomScaleNormal="100" zoomScaleSheetLayoutView="110" workbookViewId="0">
      <pane xSplit="6" ySplit="5" topLeftCell="G11" activePane="bottomRight" state="frozen"/>
      <selection activeCell="K51" sqref="K51"/>
      <selection pane="topRight" activeCell="K51" sqref="K51"/>
      <selection pane="bottomLeft" activeCell="K51" sqref="K51"/>
      <selection pane="bottomRight" activeCell="W1" sqref="W1"/>
    </sheetView>
  </sheetViews>
  <sheetFormatPr defaultColWidth="9.33203125" defaultRowHeight="12" x14ac:dyDescent="0.25"/>
  <cols>
    <col min="1" max="1" width="5" style="1" customWidth="1"/>
    <col min="2" max="2" width="4.6640625" style="1" customWidth="1"/>
    <col min="3" max="3" width="7.109375" style="1" bestFit="1" customWidth="1"/>
    <col min="4" max="5" width="6.77734375" style="1" customWidth="1"/>
    <col min="6" max="6" width="4.6640625" style="1" customWidth="1"/>
    <col min="7" max="7" width="37" style="1" bestFit="1" customWidth="1"/>
    <col min="8" max="8" width="10.77734375" style="1" customWidth="1"/>
    <col min="9" max="9" width="17.6640625" style="1" bestFit="1" customWidth="1"/>
    <col min="10" max="10" width="17.6640625" style="1" customWidth="1"/>
    <col min="11" max="11" width="19.109375" style="1" bestFit="1" customWidth="1"/>
    <col min="12" max="12" width="10.44140625" style="1" customWidth="1"/>
    <col min="13" max="13" width="11.44140625" style="1" customWidth="1"/>
    <col min="14" max="14" width="8.109375" style="1" bestFit="1" customWidth="1"/>
    <col min="15" max="15" width="7.109375" style="1" bestFit="1" customWidth="1"/>
    <col min="16" max="16" width="8.109375" style="1" bestFit="1" customWidth="1"/>
    <col min="17" max="17" width="7.109375" style="1" bestFit="1" customWidth="1"/>
    <col min="18" max="18" width="14" style="1" customWidth="1"/>
    <col min="19" max="21" width="15" style="1" customWidth="1"/>
    <col min="22" max="22" width="19.44140625" style="1" customWidth="1"/>
    <col min="23" max="23" width="20" style="1" customWidth="1"/>
    <col min="24" max="16384" width="9.33203125" style="1"/>
  </cols>
  <sheetData>
    <row r="1" spans="1:22" ht="95.25" customHeight="1" x14ac:dyDescent="0.2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1" t="s">
        <v>25</v>
      </c>
      <c r="L1" s="288" t="s">
        <v>19</v>
      </c>
      <c r="M1" s="288"/>
      <c r="N1" s="288"/>
      <c r="O1" s="288"/>
      <c r="P1" s="289"/>
      <c r="Q1" s="29"/>
      <c r="R1" s="95"/>
      <c r="V1" s="12" t="s">
        <v>24</v>
      </c>
    </row>
    <row r="2" spans="1:22" ht="14.25" customHeight="1" x14ac:dyDescent="0.15">
      <c r="A2" s="266" t="s">
        <v>120</v>
      </c>
      <c r="B2" s="267"/>
      <c r="C2" s="268"/>
      <c r="D2" s="92"/>
      <c r="E2" s="187"/>
      <c r="F2" s="92"/>
      <c r="G2" s="213" t="s">
        <v>21</v>
      </c>
      <c r="H2" s="214"/>
      <c r="I2" s="214"/>
      <c r="J2" s="214"/>
      <c r="K2" s="214"/>
      <c r="L2" s="214"/>
      <c r="M2" s="214"/>
      <c r="N2" s="214"/>
      <c r="O2" s="214"/>
      <c r="P2" s="214"/>
      <c r="Q2" s="215"/>
      <c r="R2" s="277" t="s">
        <v>8</v>
      </c>
      <c r="S2" s="278"/>
      <c r="T2" s="102"/>
      <c r="U2" s="2"/>
      <c r="V2" s="177" t="s">
        <v>4</v>
      </c>
    </row>
    <row r="3" spans="1:22" ht="36.75" customHeight="1" x14ac:dyDescent="0.25">
      <c r="A3" s="269"/>
      <c r="B3" s="270"/>
      <c r="C3" s="271"/>
      <c r="D3" s="265" t="s">
        <v>110</v>
      </c>
      <c r="E3" s="264" t="s">
        <v>117</v>
      </c>
      <c r="F3" s="252" t="s">
        <v>111</v>
      </c>
      <c r="G3" s="241" t="s">
        <v>5</v>
      </c>
      <c r="H3" s="242"/>
      <c r="I3" s="242"/>
      <c r="J3" s="243"/>
      <c r="K3" s="244" t="s">
        <v>6</v>
      </c>
      <c r="L3" s="245"/>
      <c r="M3" s="246"/>
      <c r="N3" s="282" t="s">
        <v>22</v>
      </c>
      <c r="O3" s="278"/>
      <c r="P3" s="249" t="s">
        <v>23</v>
      </c>
      <c r="Q3" s="278"/>
      <c r="R3" s="279"/>
      <c r="S3" s="261"/>
      <c r="T3" s="250" t="s">
        <v>119</v>
      </c>
      <c r="U3" s="261"/>
      <c r="V3" s="243" t="s">
        <v>9</v>
      </c>
    </row>
    <row r="4" spans="1:22" ht="15.75" customHeight="1" x14ac:dyDescent="0.25">
      <c r="A4" s="269"/>
      <c r="B4" s="270"/>
      <c r="C4" s="271"/>
      <c r="D4" s="265"/>
      <c r="E4" s="264"/>
      <c r="F4" s="252"/>
      <c r="G4" s="54"/>
      <c r="H4" s="283" t="s">
        <v>10</v>
      </c>
      <c r="I4" s="283" t="s">
        <v>11</v>
      </c>
      <c r="J4" s="283"/>
      <c r="K4" s="15"/>
      <c r="L4" s="283" t="s">
        <v>10</v>
      </c>
      <c r="M4" s="283" t="s">
        <v>27</v>
      </c>
      <c r="N4" s="275" t="s">
        <v>12</v>
      </c>
      <c r="O4" s="275" t="s">
        <v>13</v>
      </c>
      <c r="P4" s="275" t="s">
        <v>12</v>
      </c>
      <c r="Q4" s="275" t="s">
        <v>13</v>
      </c>
      <c r="R4" s="280"/>
      <c r="S4" s="281"/>
      <c r="T4" s="262" t="s">
        <v>113</v>
      </c>
      <c r="U4" s="263"/>
      <c r="V4" s="291"/>
    </row>
    <row r="5" spans="1:22" ht="11.25" customHeight="1" x14ac:dyDescent="0.25">
      <c r="A5" s="272"/>
      <c r="B5" s="273"/>
      <c r="C5" s="274"/>
      <c r="D5" s="62" t="s">
        <v>109</v>
      </c>
      <c r="E5" s="185" t="s">
        <v>118</v>
      </c>
      <c r="F5" s="63" t="s">
        <v>108</v>
      </c>
      <c r="G5" s="54"/>
      <c r="H5" s="284"/>
      <c r="I5" s="46" t="s">
        <v>29</v>
      </c>
      <c r="J5" s="46" t="s">
        <v>31</v>
      </c>
      <c r="K5" s="15"/>
      <c r="L5" s="284"/>
      <c r="M5" s="284"/>
      <c r="N5" s="276"/>
      <c r="O5" s="276"/>
      <c r="P5" s="276"/>
      <c r="Q5" s="276"/>
      <c r="R5" s="46" t="s">
        <v>30</v>
      </c>
      <c r="S5" s="46" t="s">
        <v>123</v>
      </c>
      <c r="T5" s="73" t="s">
        <v>29</v>
      </c>
      <c r="U5" s="4" t="s">
        <v>31</v>
      </c>
      <c r="V5" s="292"/>
    </row>
    <row r="6" spans="1:22" ht="12.75" customHeight="1" x14ac:dyDescent="0.25">
      <c r="A6" s="183">
        <v>6</v>
      </c>
      <c r="B6" s="110" t="s">
        <v>115</v>
      </c>
      <c r="C6" s="184">
        <f>A6*3.3</f>
        <v>19.799999999999997</v>
      </c>
      <c r="D6" s="216">
        <v>4.9800000000000004</v>
      </c>
      <c r="E6" s="216">
        <f>D6*860/C6</f>
        <v>216.30303030303034</v>
      </c>
      <c r="F6" s="121">
        <v>50</v>
      </c>
      <c r="G6" s="135" t="s">
        <v>32</v>
      </c>
      <c r="H6" s="136">
        <v>7.67</v>
      </c>
      <c r="I6" s="136">
        <v>0.18</v>
      </c>
      <c r="J6" s="136">
        <v>2.1</v>
      </c>
      <c r="K6" s="135" t="s">
        <v>33</v>
      </c>
      <c r="L6" s="136">
        <v>5.37</v>
      </c>
      <c r="M6" s="136">
        <v>2.5499999999999998</v>
      </c>
      <c r="N6" s="66">
        <v>5.8</v>
      </c>
      <c r="O6" s="66">
        <v>5.8</v>
      </c>
      <c r="P6" s="66">
        <v>10.8</v>
      </c>
      <c r="Q6" s="66">
        <v>10.8</v>
      </c>
      <c r="R6" s="66">
        <f>SUM(I6,M6)</f>
        <v>2.73</v>
      </c>
      <c r="S6" s="68">
        <f>J6+M6</f>
        <v>4.6500000000000004</v>
      </c>
      <c r="T6" s="170">
        <f>R6/C6</f>
        <v>0.13787878787878791</v>
      </c>
      <c r="U6" s="168">
        <f>S6/C6</f>
        <v>0.23484848484848489</v>
      </c>
      <c r="V6" s="290" t="s">
        <v>34</v>
      </c>
    </row>
    <row r="7" spans="1:22" ht="12.75" customHeight="1" x14ac:dyDescent="0.25">
      <c r="A7" s="200">
        <v>45</v>
      </c>
      <c r="B7" s="201"/>
      <c r="C7" s="202"/>
      <c r="D7" s="217"/>
      <c r="E7" s="217"/>
      <c r="F7" s="122">
        <v>60</v>
      </c>
      <c r="G7" s="137" t="s">
        <v>35</v>
      </c>
      <c r="H7" s="138">
        <v>8.19</v>
      </c>
      <c r="I7" s="138">
        <v>0.22</v>
      </c>
      <c r="J7" s="138">
        <v>2.1</v>
      </c>
      <c r="K7" s="137" t="s">
        <v>35</v>
      </c>
      <c r="L7" s="138">
        <v>4.68</v>
      </c>
      <c r="M7" s="138">
        <v>2.41</v>
      </c>
      <c r="N7" s="67">
        <v>5.9</v>
      </c>
      <c r="O7" s="67">
        <v>5.9</v>
      </c>
      <c r="P7" s="67">
        <v>10.3</v>
      </c>
      <c r="Q7" s="67">
        <v>10.3</v>
      </c>
      <c r="R7" s="67">
        <f>SUM(I7,M7)</f>
        <v>2.6300000000000003</v>
      </c>
      <c r="S7" s="69">
        <f t="shared" ref="S7:S49" si="0">J7+M7</f>
        <v>4.51</v>
      </c>
      <c r="T7" s="171">
        <f>R7/C6</f>
        <v>0.13282828282828285</v>
      </c>
      <c r="U7" s="119">
        <f>S7/C6</f>
        <v>0.2277777777777778</v>
      </c>
      <c r="V7" s="259"/>
    </row>
    <row r="8" spans="1:22" ht="12.75" customHeight="1" x14ac:dyDescent="0.25">
      <c r="A8" s="181">
        <v>7</v>
      </c>
      <c r="B8" s="179" t="s">
        <v>115</v>
      </c>
      <c r="C8" s="182">
        <f>A8*3.3</f>
        <v>23.099999999999998</v>
      </c>
      <c r="D8" s="223">
        <v>5.82</v>
      </c>
      <c r="E8" s="223">
        <f t="shared" ref="E8" si="1">D8*860/C8</f>
        <v>216.67532467532467</v>
      </c>
      <c r="F8" s="121">
        <v>50</v>
      </c>
      <c r="G8" s="135" t="s">
        <v>35</v>
      </c>
      <c r="H8" s="136">
        <f>H6</f>
        <v>7.67</v>
      </c>
      <c r="I8" s="136">
        <f t="shared" ref="I8:J8" si="2">I6</f>
        <v>0.18</v>
      </c>
      <c r="J8" s="136">
        <f t="shared" si="2"/>
        <v>2.1</v>
      </c>
      <c r="K8" s="135" t="s">
        <v>36</v>
      </c>
      <c r="L8" s="136">
        <v>7.22</v>
      </c>
      <c r="M8" s="136">
        <v>3.53</v>
      </c>
      <c r="N8" s="66">
        <v>7.3</v>
      </c>
      <c r="O8" s="66">
        <v>7.3</v>
      </c>
      <c r="P8" s="66">
        <v>13.3</v>
      </c>
      <c r="Q8" s="66">
        <v>13.4</v>
      </c>
      <c r="R8" s="66">
        <f t="shared" ref="R8:R49" si="3">SUM(I8,M8)</f>
        <v>3.71</v>
      </c>
      <c r="S8" s="68">
        <f>J8+M8</f>
        <v>5.63</v>
      </c>
      <c r="T8" s="170">
        <f t="shared" ref="T8" si="4">R8/C8</f>
        <v>0.16060606060606061</v>
      </c>
      <c r="U8" s="168">
        <f>S8/C8</f>
        <v>0.24372294372294373</v>
      </c>
      <c r="V8" s="259"/>
    </row>
    <row r="9" spans="1:22" ht="12.75" customHeight="1" x14ac:dyDescent="0.25">
      <c r="A9" s="203">
        <v>52.5</v>
      </c>
      <c r="B9" s="204"/>
      <c r="C9" s="205"/>
      <c r="D9" s="224"/>
      <c r="E9" s="224"/>
      <c r="F9" s="122">
        <v>60</v>
      </c>
      <c r="G9" s="137" t="s">
        <v>35</v>
      </c>
      <c r="H9" s="138">
        <f>H7</f>
        <v>8.19</v>
      </c>
      <c r="I9" s="138">
        <f t="shared" ref="I9:J9" si="5">I7</f>
        <v>0.22</v>
      </c>
      <c r="J9" s="138">
        <f t="shared" si="5"/>
        <v>2.1</v>
      </c>
      <c r="K9" s="137" t="s">
        <v>35</v>
      </c>
      <c r="L9" s="138">
        <v>6.34</v>
      </c>
      <c r="M9" s="138">
        <v>3.35</v>
      </c>
      <c r="N9" s="67">
        <v>7.4</v>
      </c>
      <c r="O9" s="67">
        <v>7.4</v>
      </c>
      <c r="P9" s="67">
        <v>12.8</v>
      </c>
      <c r="Q9" s="67">
        <v>12.8</v>
      </c>
      <c r="R9" s="67">
        <f t="shared" si="3"/>
        <v>3.5700000000000003</v>
      </c>
      <c r="S9" s="69">
        <f t="shared" si="0"/>
        <v>5.45</v>
      </c>
      <c r="T9" s="171">
        <f t="shared" ref="T9" si="6">R9/C8</f>
        <v>0.15454545454545457</v>
      </c>
      <c r="U9" s="119">
        <f>S9/C8</f>
        <v>0.23593073593073596</v>
      </c>
      <c r="V9" s="259"/>
    </row>
    <row r="10" spans="1:22" ht="12.75" customHeight="1" x14ac:dyDescent="0.25">
      <c r="A10" s="183">
        <v>8</v>
      </c>
      <c r="B10" s="110" t="s">
        <v>115</v>
      </c>
      <c r="C10" s="184">
        <f>A10*3.3</f>
        <v>26.4</v>
      </c>
      <c r="D10" s="216">
        <v>6.44</v>
      </c>
      <c r="E10" s="216">
        <f t="shared" ref="E10" si="7">D10*860/C10</f>
        <v>209.78787878787881</v>
      </c>
      <c r="F10" s="121">
        <v>50</v>
      </c>
      <c r="G10" s="135" t="s">
        <v>37</v>
      </c>
      <c r="H10" s="136">
        <v>8.7100000000000009</v>
      </c>
      <c r="I10" s="136">
        <v>0.18</v>
      </c>
      <c r="J10" s="136">
        <v>2.6</v>
      </c>
      <c r="K10" s="135" t="s">
        <v>35</v>
      </c>
      <c r="L10" s="136">
        <f>L8</f>
        <v>7.22</v>
      </c>
      <c r="M10" s="136">
        <f>M8</f>
        <v>3.53</v>
      </c>
      <c r="N10" s="66">
        <v>7.5</v>
      </c>
      <c r="O10" s="66">
        <v>7.7</v>
      </c>
      <c r="P10" s="66">
        <v>12.2</v>
      </c>
      <c r="Q10" s="66">
        <v>11.5</v>
      </c>
      <c r="R10" s="66">
        <f>SUM(I10,M10)</f>
        <v>3.71</v>
      </c>
      <c r="S10" s="68">
        <f t="shared" si="0"/>
        <v>6.13</v>
      </c>
      <c r="T10" s="170">
        <f>R10/C10</f>
        <v>0.14053030303030303</v>
      </c>
      <c r="U10" s="168">
        <f t="shared" ref="U10" si="8">S10/C10</f>
        <v>0.23219696969696971</v>
      </c>
      <c r="V10" s="259"/>
    </row>
    <row r="11" spans="1:22" ht="12.75" customHeight="1" x14ac:dyDescent="0.25">
      <c r="A11" s="200">
        <v>60</v>
      </c>
      <c r="B11" s="201"/>
      <c r="C11" s="202"/>
      <c r="D11" s="217"/>
      <c r="E11" s="217"/>
      <c r="F11" s="122">
        <v>60</v>
      </c>
      <c r="G11" s="137" t="s">
        <v>35</v>
      </c>
      <c r="H11" s="138">
        <v>9.49</v>
      </c>
      <c r="I11" s="138">
        <v>0.22</v>
      </c>
      <c r="J11" s="138">
        <v>2.6</v>
      </c>
      <c r="K11" s="137" t="s">
        <v>35</v>
      </c>
      <c r="L11" s="138">
        <f>L9</f>
        <v>6.34</v>
      </c>
      <c r="M11" s="138">
        <f>M9</f>
        <v>3.35</v>
      </c>
      <c r="N11" s="67">
        <v>7.7</v>
      </c>
      <c r="O11" s="67">
        <v>7.9</v>
      </c>
      <c r="P11" s="67">
        <v>11.5</v>
      </c>
      <c r="Q11" s="67">
        <v>10.8</v>
      </c>
      <c r="R11" s="67">
        <f t="shared" si="3"/>
        <v>3.5700000000000003</v>
      </c>
      <c r="S11" s="69">
        <f t="shared" si="0"/>
        <v>5.95</v>
      </c>
      <c r="T11" s="171">
        <f t="shared" ref="T11" si="9">R11/C10</f>
        <v>0.13522727272727275</v>
      </c>
      <c r="U11" s="119">
        <f t="shared" ref="U11" si="10">S11/C10</f>
        <v>0.2253787878787879</v>
      </c>
      <c r="V11" s="259"/>
    </row>
    <row r="12" spans="1:22" ht="12.75" customHeight="1" x14ac:dyDescent="0.25">
      <c r="A12" s="181">
        <v>9</v>
      </c>
      <c r="B12" s="179" t="s">
        <v>115</v>
      </c>
      <c r="C12" s="182">
        <f>A12*3.3</f>
        <v>29.7</v>
      </c>
      <c r="D12" s="223">
        <v>6.86</v>
      </c>
      <c r="E12" s="223">
        <f t="shared" ref="E12" si="11">D12*860/C12</f>
        <v>198.63973063973066</v>
      </c>
      <c r="F12" s="121">
        <v>50</v>
      </c>
      <c r="G12" s="135" t="s">
        <v>35</v>
      </c>
      <c r="H12" s="136">
        <f>H10</f>
        <v>8.7100000000000009</v>
      </c>
      <c r="I12" s="136">
        <f t="shared" ref="I12:J12" si="12">I10</f>
        <v>0.18</v>
      </c>
      <c r="J12" s="136">
        <f t="shared" si="12"/>
        <v>2.6</v>
      </c>
      <c r="K12" s="135" t="s">
        <v>35</v>
      </c>
      <c r="L12" s="136">
        <f>L8</f>
        <v>7.22</v>
      </c>
      <c r="M12" s="136">
        <f>M8</f>
        <v>3.53</v>
      </c>
      <c r="N12" s="66">
        <v>7.5</v>
      </c>
      <c r="O12" s="66">
        <v>7.7</v>
      </c>
      <c r="P12" s="66">
        <v>12.2</v>
      </c>
      <c r="Q12" s="66">
        <v>11.5</v>
      </c>
      <c r="R12" s="66">
        <f t="shared" si="3"/>
        <v>3.71</v>
      </c>
      <c r="S12" s="68">
        <f t="shared" si="0"/>
        <v>6.13</v>
      </c>
      <c r="T12" s="170">
        <f t="shared" ref="T12" si="13">R12/C12</f>
        <v>0.12491582491582492</v>
      </c>
      <c r="U12" s="168">
        <f t="shared" ref="U12" si="14">S12/C12</f>
        <v>0.20639730639730638</v>
      </c>
      <c r="V12" s="259"/>
    </row>
    <row r="13" spans="1:22" ht="12.75" customHeight="1" x14ac:dyDescent="0.25">
      <c r="A13" s="203">
        <v>65.47</v>
      </c>
      <c r="B13" s="204"/>
      <c r="C13" s="205"/>
      <c r="D13" s="224"/>
      <c r="E13" s="224"/>
      <c r="F13" s="122">
        <v>60</v>
      </c>
      <c r="G13" s="137" t="s">
        <v>35</v>
      </c>
      <c r="H13" s="138">
        <f>H11</f>
        <v>9.49</v>
      </c>
      <c r="I13" s="138">
        <f t="shared" ref="I13:J13" si="15">I11</f>
        <v>0.22</v>
      </c>
      <c r="J13" s="138">
        <f t="shared" si="15"/>
        <v>2.6</v>
      </c>
      <c r="K13" s="137" t="s">
        <v>35</v>
      </c>
      <c r="L13" s="138">
        <f>L9</f>
        <v>6.34</v>
      </c>
      <c r="M13" s="138">
        <f>M9</f>
        <v>3.35</v>
      </c>
      <c r="N13" s="67">
        <v>7.7</v>
      </c>
      <c r="O13" s="67">
        <v>7.9</v>
      </c>
      <c r="P13" s="67">
        <v>11.5</v>
      </c>
      <c r="Q13" s="67">
        <v>10.8</v>
      </c>
      <c r="R13" s="67">
        <f t="shared" si="3"/>
        <v>3.5700000000000003</v>
      </c>
      <c r="S13" s="69">
        <f t="shared" si="0"/>
        <v>5.95</v>
      </c>
      <c r="T13" s="171">
        <f t="shared" ref="T13" si="16">R13/C12</f>
        <v>0.12020202020202021</v>
      </c>
      <c r="U13" s="119">
        <f t="shared" ref="U13" si="17">S13/C12</f>
        <v>0.20033670033670034</v>
      </c>
      <c r="V13" s="259"/>
    </row>
    <row r="14" spans="1:22" ht="12.75" customHeight="1" x14ac:dyDescent="0.25">
      <c r="A14" s="183">
        <v>10</v>
      </c>
      <c r="B14" s="110" t="s">
        <v>115</v>
      </c>
      <c r="C14" s="184">
        <f>A14*3.3</f>
        <v>33</v>
      </c>
      <c r="D14" s="216">
        <v>7.68</v>
      </c>
      <c r="E14" s="216">
        <f t="shared" ref="E14" si="18">D14*860/C14</f>
        <v>200.14545454545456</v>
      </c>
      <c r="F14" s="121">
        <v>50</v>
      </c>
      <c r="G14" s="135" t="s">
        <v>35</v>
      </c>
      <c r="H14" s="136">
        <f>H10</f>
        <v>8.7100000000000009</v>
      </c>
      <c r="I14" s="136">
        <f t="shared" ref="I14:J14" si="19">I10</f>
        <v>0.18</v>
      </c>
      <c r="J14" s="136">
        <f t="shared" si="19"/>
        <v>2.6</v>
      </c>
      <c r="K14" s="135" t="s">
        <v>38</v>
      </c>
      <c r="L14" s="136">
        <v>9.6199999999999992</v>
      </c>
      <c r="M14" s="136">
        <v>4.66</v>
      </c>
      <c r="N14" s="66">
        <v>9.1999999999999993</v>
      </c>
      <c r="O14" s="66">
        <v>9.5</v>
      </c>
      <c r="P14" s="66">
        <v>14.8</v>
      </c>
      <c r="Q14" s="66">
        <v>14</v>
      </c>
      <c r="R14" s="66">
        <f t="shared" si="3"/>
        <v>4.84</v>
      </c>
      <c r="S14" s="68">
        <f t="shared" si="0"/>
        <v>7.26</v>
      </c>
      <c r="T14" s="170">
        <f t="shared" ref="T14" si="20">R14/C14</f>
        <v>0.14666666666666667</v>
      </c>
      <c r="U14" s="168">
        <f t="shared" ref="U14" si="21">S14/C14</f>
        <v>0.22</v>
      </c>
      <c r="V14" s="259"/>
    </row>
    <row r="15" spans="1:22" ht="12.75" customHeight="1" x14ac:dyDescent="0.25">
      <c r="A15" s="200">
        <v>74.98</v>
      </c>
      <c r="B15" s="201"/>
      <c r="C15" s="202"/>
      <c r="D15" s="217"/>
      <c r="E15" s="217"/>
      <c r="F15" s="122">
        <v>60</v>
      </c>
      <c r="G15" s="137" t="s">
        <v>35</v>
      </c>
      <c r="H15" s="138">
        <f>H11</f>
        <v>9.49</v>
      </c>
      <c r="I15" s="138">
        <f t="shared" ref="I15:J15" si="22">I11</f>
        <v>0.22</v>
      </c>
      <c r="J15" s="138">
        <f t="shared" si="22"/>
        <v>2.6</v>
      </c>
      <c r="K15" s="137" t="s">
        <v>35</v>
      </c>
      <c r="L15" s="138">
        <v>8.35</v>
      </c>
      <c r="M15" s="138">
        <v>4.29</v>
      </c>
      <c r="N15" s="67">
        <v>9.4</v>
      </c>
      <c r="O15" s="67">
        <v>9.6999999999999993</v>
      </c>
      <c r="P15" s="67">
        <v>13.9</v>
      </c>
      <c r="Q15" s="67">
        <v>13.1</v>
      </c>
      <c r="R15" s="67">
        <f t="shared" si="3"/>
        <v>4.51</v>
      </c>
      <c r="S15" s="69">
        <f t="shared" si="0"/>
        <v>6.8900000000000006</v>
      </c>
      <c r="T15" s="171">
        <f t="shared" ref="T15" si="23">R15/C14</f>
        <v>0.13666666666666666</v>
      </c>
      <c r="U15" s="119">
        <f t="shared" ref="U15" si="24">S15/C14</f>
        <v>0.2087878787878788</v>
      </c>
      <c r="V15" s="259"/>
    </row>
    <row r="16" spans="1:22" ht="12.75" customHeight="1" x14ac:dyDescent="0.25">
      <c r="A16" s="181">
        <v>12</v>
      </c>
      <c r="B16" s="179" t="s">
        <v>115</v>
      </c>
      <c r="C16" s="182">
        <f>A16*3.3</f>
        <v>39.599999999999994</v>
      </c>
      <c r="D16" s="223">
        <v>8.9700000000000006</v>
      </c>
      <c r="E16" s="223">
        <f t="shared" ref="E16" si="25">D16*860/C16</f>
        <v>194.80303030303034</v>
      </c>
      <c r="F16" s="121">
        <v>50</v>
      </c>
      <c r="G16" s="135" t="s">
        <v>39</v>
      </c>
      <c r="H16" s="136">
        <v>12.5</v>
      </c>
      <c r="I16" s="136">
        <v>0.39</v>
      </c>
      <c r="J16" s="136">
        <v>11.7</v>
      </c>
      <c r="K16" s="135" t="s">
        <v>35</v>
      </c>
      <c r="L16" s="136">
        <f>L14</f>
        <v>9.6199999999999992</v>
      </c>
      <c r="M16" s="136">
        <f>M14</f>
        <v>4.66</v>
      </c>
      <c r="N16" s="66">
        <v>10</v>
      </c>
      <c r="O16" s="66">
        <v>10</v>
      </c>
      <c r="P16" s="66">
        <v>11.4</v>
      </c>
      <c r="Q16" s="66">
        <v>11.4</v>
      </c>
      <c r="R16" s="66">
        <f t="shared" si="3"/>
        <v>5.05</v>
      </c>
      <c r="S16" s="68">
        <f t="shared" si="0"/>
        <v>16.36</v>
      </c>
      <c r="T16" s="170">
        <f t="shared" ref="T16" si="26">R16/C16</f>
        <v>0.12752525252525254</v>
      </c>
      <c r="U16" s="168">
        <f t="shared" ref="U16" si="27">S16/C16</f>
        <v>0.41313131313131318</v>
      </c>
      <c r="V16" s="259"/>
    </row>
    <row r="17" spans="1:22" ht="12.75" customHeight="1" x14ac:dyDescent="0.25">
      <c r="A17" s="203">
        <v>90.31</v>
      </c>
      <c r="B17" s="204"/>
      <c r="C17" s="205"/>
      <c r="D17" s="224"/>
      <c r="E17" s="224"/>
      <c r="F17" s="122">
        <v>60</v>
      </c>
      <c r="G17" s="137" t="s">
        <v>35</v>
      </c>
      <c r="H17" s="138">
        <v>13.5</v>
      </c>
      <c r="I17" s="138">
        <v>0.53</v>
      </c>
      <c r="J17" s="138">
        <v>11.7</v>
      </c>
      <c r="K17" s="137" t="s">
        <v>35</v>
      </c>
      <c r="L17" s="138">
        <f>L15</f>
        <v>8.35</v>
      </c>
      <c r="M17" s="138">
        <f>M15</f>
        <v>4.29</v>
      </c>
      <c r="N17" s="67">
        <v>10</v>
      </c>
      <c r="O17" s="67">
        <v>10</v>
      </c>
      <c r="P17" s="67">
        <v>10.8</v>
      </c>
      <c r="Q17" s="67">
        <v>10.8</v>
      </c>
      <c r="R17" s="67">
        <f t="shared" si="3"/>
        <v>4.82</v>
      </c>
      <c r="S17" s="69">
        <f t="shared" si="0"/>
        <v>15.989999999999998</v>
      </c>
      <c r="T17" s="171">
        <f t="shared" ref="T17" si="28">R17/C16</f>
        <v>0.12171717171717174</v>
      </c>
      <c r="U17" s="119">
        <f t="shared" ref="U17" si="29">S17/C16</f>
        <v>0.40378787878787881</v>
      </c>
      <c r="V17" s="259"/>
    </row>
    <row r="18" spans="1:22" ht="12.75" customHeight="1" x14ac:dyDescent="0.25">
      <c r="A18" s="183">
        <v>14</v>
      </c>
      <c r="B18" s="110" t="s">
        <v>115</v>
      </c>
      <c r="C18" s="184">
        <f>A18*3.3</f>
        <v>46.199999999999996</v>
      </c>
      <c r="D18" s="216">
        <v>10.19</v>
      </c>
      <c r="E18" s="216">
        <f t="shared" ref="E18" si="30">D18*860/C18</f>
        <v>189.68398268398269</v>
      </c>
      <c r="F18" s="121">
        <v>50</v>
      </c>
      <c r="G18" s="135" t="s">
        <v>40</v>
      </c>
      <c r="H18" s="136">
        <v>16</v>
      </c>
      <c r="I18" s="136">
        <v>0.39</v>
      </c>
      <c r="J18" s="136">
        <v>4.3</v>
      </c>
      <c r="K18" s="135" t="s">
        <v>41</v>
      </c>
      <c r="L18" s="136">
        <v>10.8</v>
      </c>
      <c r="M18" s="136">
        <v>5.43</v>
      </c>
      <c r="N18" s="66">
        <v>11.6</v>
      </c>
      <c r="O18" s="66">
        <v>11.7</v>
      </c>
      <c r="P18" s="66">
        <v>10.3</v>
      </c>
      <c r="Q18" s="66">
        <v>10</v>
      </c>
      <c r="R18" s="66">
        <f t="shared" si="3"/>
        <v>5.8199999999999994</v>
      </c>
      <c r="S18" s="68">
        <f t="shared" si="0"/>
        <v>9.73</v>
      </c>
      <c r="T18" s="170">
        <f t="shared" ref="T18" si="31">R18/C18</f>
        <v>0.12597402597402596</v>
      </c>
      <c r="U18" s="168">
        <f t="shared" ref="U18" si="32">S18/C18</f>
        <v>0.21060606060606063</v>
      </c>
      <c r="V18" s="259"/>
    </row>
    <row r="19" spans="1:22" ht="12.75" customHeight="1" x14ac:dyDescent="0.25">
      <c r="A19" s="200">
        <v>105.65</v>
      </c>
      <c r="B19" s="201"/>
      <c r="C19" s="202"/>
      <c r="D19" s="217"/>
      <c r="E19" s="217"/>
      <c r="F19" s="122">
        <v>60</v>
      </c>
      <c r="G19" s="137" t="s">
        <v>35</v>
      </c>
      <c r="H19" s="138">
        <v>17.3</v>
      </c>
      <c r="I19" s="138">
        <v>0.53</v>
      </c>
      <c r="J19" s="138">
        <v>4.3</v>
      </c>
      <c r="K19" s="137" t="s">
        <v>35</v>
      </c>
      <c r="L19" s="138">
        <v>9.42</v>
      </c>
      <c r="M19" s="138">
        <v>5.04</v>
      </c>
      <c r="N19" s="67">
        <v>11.6</v>
      </c>
      <c r="O19" s="67">
        <v>11.7</v>
      </c>
      <c r="P19" s="67">
        <v>9.6999999999999993</v>
      </c>
      <c r="Q19" s="67">
        <v>9.5</v>
      </c>
      <c r="R19" s="67">
        <f t="shared" si="3"/>
        <v>5.57</v>
      </c>
      <c r="S19" s="69">
        <f t="shared" si="0"/>
        <v>9.34</v>
      </c>
      <c r="T19" s="171">
        <f t="shared" ref="T19" si="33">R19/C18</f>
        <v>0.12056277056277058</v>
      </c>
      <c r="U19" s="119">
        <f t="shared" ref="U19" si="34">S19/C18</f>
        <v>0.20216450216450219</v>
      </c>
      <c r="V19" s="259"/>
    </row>
    <row r="20" spans="1:22" ht="12.75" customHeight="1" x14ac:dyDescent="0.25">
      <c r="A20" s="181">
        <v>16</v>
      </c>
      <c r="B20" s="179" t="s">
        <v>115</v>
      </c>
      <c r="C20" s="182">
        <f>A20*3.3</f>
        <v>52.8</v>
      </c>
      <c r="D20" s="223">
        <v>11.5</v>
      </c>
      <c r="E20" s="223">
        <f t="shared" ref="E20" si="35">D20*860/C20</f>
        <v>187.31060606060606</v>
      </c>
      <c r="F20" s="121">
        <v>50</v>
      </c>
      <c r="G20" s="135" t="s">
        <v>35</v>
      </c>
      <c r="H20" s="136">
        <f>H18</f>
        <v>16</v>
      </c>
      <c r="I20" s="136">
        <f t="shared" ref="I20:J20" si="36">I18</f>
        <v>0.39</v>
      </c>
      <c r="J20" s="136">
        <f t="shared" si="36"/>
        <v>4.3</v>
      </c>
      <c r="K20" s="135" t="s">
        <v>42</v>
      </c>
      <c r="L20" s="136">
        <v>12.9</v>
      </c>
      <c r="M20" s="136">
        <v>6.14</v>
      </c>
      <c r="N20" s="66">
        <v>13.4</v>
      </c>
      <c r="O20" s="66">
        <v>13.5</v>
      </c>
      <c r="P20" s="66">
        <v>11.8</v>
      </c>
      <c r="Q20" s="66">
        <v>11.6</v>
      </c>
      <c r="R20" s="66">
        <f t="shared" si="3"/>
        <v>6.5299999999999994</v>
      </c>
      <c r="S20" s="68">
        <f t="shared" si="0"/>
        <v>10.44</v>
      </c>
      <c r="T20" s="170">
        <f t="shared" ref="T20" si="37">R20/C20</f>
        <v>0.12367424242424242</v>
      </c>
      <c r="U20" s="168">
        <f t="shared" ref="U20" si="38">S20/C20</f>
        <v>0.19772727272727272</v>
      </c>
      <c r="V20" s="259"/>
    </row>
    <row r="21" spans="1:22" ht="12.75" customHeight="1" x14ac:dyDescent="0.25">
      <c r="A21" s="203">
        <v>120.96</v>
      </c>
      <c r="B21" s="204"/>
      <c r="C21" s="205"/>
      <c r="D21" s="224"/>
      <c r="E21" s="224"/>
      <c r="F21" s="122">
        <v>60</v>
      </c>
      <c r="G21" s="137" t="s">
        <v>35</v>
      </c>
      <c r="H21" s="138">
        <f>H19</f>
        <v>17.3</v>
      </c>
      <c r="I21" s="138">
        <f t="shared" ref="I21:J21" si="39">I19</f>
        <v>0.53</v>
      </c>
      <c r="J21" s="138">
        <f t="shared" si="39"/>
        <v>4.3</v>
      </c>
      <c r="K21" s="137" t="s">
        <v>35</v>
      </c>
      <c r="L21" s="138">
        <v>11.7</v>
      </c>
      <c r="M21" s="138">
        <v>5.74</v>
      </c>
      <c r="N21" s="67">
        <v>13.6</v>
      </c>
      <c r="O21" s="67">
        <v>13.6</v>
      </c>
      <c r="P21" s="67">
        <v>11.2</v>
      </c>
      <c r="Q21" s="67">
        <v>11</v>
      </c>
      <c r="R21" s="67">
        <f t="shared" si="3"/>
        <v>6.2700000000000005</v>
      </c>
      <c r="S21" s="69">
        <f t="shared" si="0"/>
        <v>10.039999999999999</v>
      </c>
      <c r="T21" s="171">
        <f t="shared" ref="T21" si="40">R21/C20</f>
        <v>0.11875000000000001</v>
      </c>
      <c r="U21" s="119">
        <f t="shared" ref="U21" si="41">S21/C20</f>
        <v>0.19015151515151515</v>
      </c>
      <c r="V21" s="259"/>
    </row>
    <row r="22" spans="1:22" ht="12.75" customHeight="1" x14ac:dyDescent="0.25">
      <c r="A22" s="183">
        <v>18</v>
      </c>
      <c r="B22" s="110" t="s">
        <v>115</v>
      </c>
      <c r="C22" s="184">
        <f>A22*3.3</f>
        <v>59.4</v>
      </c>
      <c r="D22" s="216">
        <v>12.69</v>
      </c>
      <c r="E22" s="216">
        <f t="shared" ref="E22" si="42">D22*860/C22</f>
        <v>183.72727272727272</v>
      </c>
      <c r="F22" s="121">
        <v>50</v>
      </c>
      <c r="G22" s="135" t="s">
        <v>43</v>
      </c>
      <c r="H22" s="136">
        <v>20.7</v>
      </c>
      <c r="I22" s="136">
        <v>0.59</v>
      </c>
      <c r="J22" s="136">
        <v>5.2</v>
      </c>
      <c r="K22" s="135" t="s">
        <v>35</v>
      </c>
      <c r="L22" s="136">
        <f>L20</f>
        <v>12.9</v>
      </c>
      <c r="M22" s="136">
        <f>M20</f>
        <v>6.14</v>
      </c>
      <c r="N22" s="66">
        <v>14.1</v>
      </c>
      <c r="O22" s="66">
        <v>14.1</v>
      </c>
      <c r="P22" s="66">
        <v>9.8000000000000007</v>
      </c>
      <c r="Q22" s="66">
        <v>9.8000000000000007</v>
      </c>
      <c r="R22" s="66">
        <f t="shared" si="3"/>
        <v>6.7299999999999995</v>
      </c>
      <c r="S22" s="68">
        <f t="shared" si="0"/>
        <v>11.34</v>
      </c>
      <c r="T22" s="170">
        <f t="shared" ref="T22" si="43">R22/C22</f>
        <v>0.11329966329966329</v>
      </c>
      <c r="U22" s="168">
        <f t="shared" ref="U22" si="44">S22/C22</f>
        <v>0.19090909090909092</v>
      </c>
      <c r="V22" s="259"/>
    </row>
    <row r="23" spans="1:22" ht="12.75" customHeight="1" x14ac:dyDescent="0.25">
      <c r="A23" s="200">
        <v>136.32</v>
      </c>
      <c r="B23" s="201"/>
      <c r="C23" s="202"/>
      <c r="D23" s="217"/>
      <c r="E23" s="217"/>
      <c r="F23" s="122">
        <v>60</v>
      </c>
      <c r="G23" s="137" t="s">
        <v>35</v>
      </c>
      <c r="H23" s="138">
        <v>22.1</v>
      </c>
      <c r="I23" s="138">
        <v>0.8</v>
      </c>
      <c r="J23" s="138">
        <v>5.2</v>
      </c>
      <c r="K23" s="137" t="s">
        <v>35</v>
      </c>
      <c r="L23" s="138">
        <f>L21</f>
        <v>11.7</v>
      </c>
      <c r="M23" s="138">
        <f>M21</f>
        <v>5.74</v>
      </c>
      <c r="N23" s="67">
        <v>14.1</v>
      </c>
      <c r="O23" s="67">
        <v>14.2</v>
      </c>
      <c r="P23" s="67">
        <v>9.3000000000000007</v>
      </c>
      <c r="Q23" s="67">
        <v>9.3000000000000007</v>
      </c>
      <c r="R23" s="67">
        <f t="shared" si="3"/>
        <v>6.54</v>
      </c>
      <c r="S23" s="69">
        <f t="shared" si="0"/>
        <v>10.940000000000001</v>
      </c>
      <c r="T23" s="171">
        <f t="shared" ref="T23" si="45">R23/C22</f>
        <v>0.1101010101010101</v>
      </c>
      <c r="U23" s="119">
        <f t="shared" ref="U23" si="46">S23/C22</f>
        <v>0.18417508417508421</v>
      </c>
      <c r="V23" s="259"/>
    </row>
    <row r="24" spans="1:22" ht="12.75" customHeight="1" x14ac:dyDescent="0.25">
      <c r="A24" s="181">
        <v>20</v>
      </c>
      <c r="B24" s="179" t="s">
        <v>115</v>
      </c>
      <c r="C24" s="196">
        <f>A24*3.3</f>
        <v>66</v>
      </c>
      <c r="D24" s="223">
        <v>13.99</v>
      </c>
      <c r="E24" s="223">
        <f t="shared" ref="E24" si="47">D24*860/C24</f>
        <v>182.29393939393938</v>
      </c>
      <c r="F24" s="121">
        <v>50</v>
      </c>
      <c r="G24" s="135" t="s">
        <v>35</v>
      </c>
      <c r="H24" s="136">
        <f>H22</f>
        <v>20.7</v>
      </c>
      <c r="I24" s="136">
        <f t="shared" ref="I24:J24" si="48">I22</f>
        <v>0.59</v>
      </c>
      <c r="J24" s="136">
        <f t="shared" si="48"/>
        <v>5.2</v>
      </c>
      <c r="K24" s="135" t="s">
        <v>44</v>
      </c>
      <c r="L24" s="136">
        <v>15.5</v>
      </c>
      <c r="M24" s="136">
        <v>7.95</v>
      </c>
      <c r="N24" s="66">
        <v>16.2</v>
      </c>
      <c r="O24" s="66">
        <v>16.2</v>
      </c>
      <c r="P24" s="66">
        <v>11.2</v>
      </c>
      <c r="Q24" s="66">
        <v>11.2</v>
      </c>
      <c r="R24" s="66">
        <f t="shared" si="3"/>
        <v>8.5400000000000009</v>
      </c>
      <c r="S24" s="68">
        <f t="shared" si="0"/>
        <v>13.15</v>
      </c>
      <c r="T24" s="170">
        <f t="shared" ref="T24" si="49">R24/C24</f>
        <v>0.12939393939393939</v>
      </c>
      <c r="U24" s="168">
        <f t="shared" ref="U24" si="50">S24/C24</f>
        <v>0.19924242424242425</v>
      </c>
      <c r="V24" s="259"/>
    </row>
    <row r="25" spans="1:22" ht="12.75" customHeight="1" x14ac:dyDescent="0.25">
      <c r="A25" s="203">
        <v>151.66</v>
      </c>
      <c r="B25" s="204"/>
      <c r="C25" s="205"/>
      <c r="D25" s="224"/>
      <c r="E25" s="224"/>
      <c r="F25" s="122">
        <v>60</v>
      </c>
      <c r="G25" s="137" t="s">
        <v>35</v>
      </c>
      <c r="H25" s="138">
        <f>H23</f>
        <v>22.1</v>
      </c>
      <c r="I25" s="138">
        <f t="shared" ref="I25:J25" si="51">I23</f>
        <v>0.8</v>
      </c>
      <c r="J25" s="138">
        <f t="shared" si="51"/>
        <v>5.2</v>
      </c>
      <c r="K25" s="137" t="s">
        <v>35</v>
      </c>
      <c r="L25" s="138">
        <v>14.3</v>
      </c>
      <c r="M25" s="138">
        <v>7.33</v>
      </c>
      <c r="N25" s="67">
        <v>16.3</v>
      </c>
      <c r="O25" s="67">
        <v>16.3</v>
      </c>
      <c r="P25" s="67">
        <v>10.6</v>
      </c>
      <c r="Q25" s="67">
        <v>10.6</v>
      </c>
      <c r="R25" s="67">
        <f t="shared" si="3"/>
        <v>8.1300000000000008</v>
      </c>
      <c r="S25" s="69">
        <f t="shared" si="0"/>
        <v>12.530000000000001</v>
      </c>
      <c r="T25" s="171">
        <f t="shared" ref="T25" si="52">R25/C24</f>
        <v>0.1231818181818182</v>
      </c>
      <c r="U25" s="119">
        <f t="shared" ref="U25" si="53">S25/C24</f>
        <v>0.18984848484848488</v>
      </c>
      <c r="V25" s="259"/>
    </row>
    <row r="26" spans="1:22" ht="12.75" customHeight="1" x14ac:dyDescent="0.25">
      <c r="A26" s="183">
        <v>24</v>
      </c>
      <c r="B26" s="110" t="s">
        <v>115</v>
      </c>
      <c r="C26" s="184">
        <f>A26*3.3</f>
        <v>79.199999999999989</v>
      </c>
      <c r="D26" s="216">
        <v>18.95</v>
      </c>
      <c r="E26" s="216">
        <f t="shared" ref="E26" si="54">D26*860/C26</f>
        <v>205.77020202020205</v>
      </c>
      <c r="F26" s="121">
        <v>50</v>
      </c>
      <c r="G26" s="135" t="s">
        <v>35</v>
      </c>
      <c r="H26" s="136">
        <f>H22</f>
        <v>20.7</v>
      </c>
      <c r="I26" s="136">
        <f t="shared" ref="I26:J26" si="55">I22</f>
        <v>0.59</v>
      </c>
      <c r="J26" s="136">
        <f t="shared" si="55"/>
        <v>5.2</v>
      </c>
      <c r="K26" s="135" t="s">
        <v>45</v>
      </c>
      <c r="L26" s="136">
        <v>20.6</v>
      </c>
      <c r="M26" s="136">
        <v>10.4</v>
      </c>
      <c r="N26" s="66">
        <v>20.399999999999999</v>
      </c>
      <c r="O26" s="66">
        <v>21.4</v>
      </c>
      <c r="P26" s="66">
        <v>13.8</v>
      </c>
      <c r="Q26" s="66">
        <v>14.5</v>
      </c>
      <c r="R26" s="66">
        <f t="shared" si="3"/>
        <v>10.99</v>
      </c>
      <c r="S26" s="68">
        <f t="shared" si="0"/>
        <v>15.600000000000001</v>
      </c>
      <c r="T26" s="170">
        <f t="shared" ref="T26" si="56">R26/C26</f>
        <v>0.13876262626262628</v>
      </c>
      <c r="U26" s="168">
        <f t="shared" ref="U26" si="57">S26/C26</f>
        <v>0.19696969696969702</v>
      </c>
      <c r="V26" s="259"/>
    </row>
    <row r="27" spans="1:22" ht="12.75" customHeight="1" x14ac:dyDescent="0.25">
      <c r="A27" s="200">
        <v>227.8</v>
      </c>
      <c r="B27" s="201"/>
      <c r="C27" s="202"/>
      <c r="D27" s="217"/>
      <c r="E27" s="217"/>
      <c r="F27" s="122">
        <v>60</v>
      </c>
      <c r="G27" s="137" t="s">
        <v>35</v>
      </c>
      <c r="H27" s="138">
        <f>H23</f>
        <v>22.1</v>
      </c>
      <c r="I27" s="138">
        <f t="shared" ref="I27:J27" si="58">I23</f>
        <v>0.8</v>
      </c>
      <c r="J27" s="138">
        <f t="shared" si="58"/>
        <v>5.2</v>
      </c>
      <c r="K27" s="137" t="s">
        <v>35</v>
      </c>
      <c r="L27" s="138">
        <v>18.2</v>
      </c>
      <c r="M27" s="138">
        <v>10.7</v>
      </c>
      <c r="N27" s="67">
        <v>20.6</v>
      </c>
      <c r="O27" s="67">
        <v>21.6</v>
      </c>
      <c r="P27" s="67">
        <v>13.3</v>
      </c>
      <c r="Q27" s="67">
        <v>13.9</v>
      </c>
      <c r="R27" s="67">
        <f t="shared" si="3"/>
        <v>11.5</v>
      </c>
      <c r="S27" s="69">
        <f t="shared" si="0"/>
        <v>15.899999999999999</v>
      </c>
      <c r="T27" s="171">
        <f>R27/C26</f>
        <v>0.14520202020202022</v>
      </c>
      <c r="U27" s="119">
        <f t="shared" ref="U27" si="59">S27/C26</f>
        <v>0.20075757575757577</v>
      </c>
      <c r="V27" s="259"/>
    </row>
    <row r="28" spans="1:22" ht="12.75" customHeight="1" x14ac:dyDescent="0.25">
      <c r="A28" s="181">
        <v>28</v>
      </c>
      <c r="B28" s="179" t="s">
        <v>115</v>
      </c>
      <c r="C28" s="196">
        <f>A28*3.3</f>
        <v>92.399999999999991</v>
      </c>
      <c r="D28" s="223">
        <v>21.8</v>
      </c>
      <c r="E28" s="223">
        <f t="shared" ref="E28" si="60">D28*860/C28</f>
        <v>202.90043290043292</v>
      </c>
      <c r="F28" s="121">
        <v>50</v>
      </c>
      <c r="G28" s="135" t="s">
        <v>46</v>
      </c>
      <c r="H28" s="136">
        <v>28.9</v>
      </c>
      <c r="I28" s="136">
        <v>0.78</v>
      </c>
      <c r="J28" s="136">
        <v>23.4</v>
      </c>
      <c r="K28" s="135" t="s">
        <v>35</v>
      </c>
      <c r="L28" s="136">
        <f>L26</f>
        <v>20.6</v>
      </c>
      <c r="M28" s="136">
        <f>M26</f>
        <v>10.4</v>
      </c>
      <c r="N28" s="66">
        <v>22.3</v>
      </c>
      <c r="O28" s="66">
        <v>23.8</v>
      </c>
      <c r="P28" s="66">
        <v>10.9</v>
      </c>
      <c r="Q28" s="66">
        <v>11</v>
      </c>
      <c r="R28" s="66">
        <f t="shared" si="3"/>
        <v>11.18</v>
      </c>
      <c r="S28" s="68">
        <f t="shared" si="0"/>
        <v>33.799999999999997</v>
      </c>
      <c r="T28" s="170">
        <f t="shared" ref="T28" si="61">R28/C28</f>
        <v>0.120995670995671</v>
      </c>
      <c r="U28" s="168">
        <f t="shared" ref="U28" si="62">S28/C28</f>
        <v>0.36580086580086579</v>
      </c>
      <c r="V28" s="259"/>
    </row>
    <row r="29" spans="1:22" ht="12.75" customHeight="1" x14ac:dyDescent="0.25">
      <c r="A29" s="203">
        <v>265.89999999999998</v>
      </c>
      <c r="B29" s="204"/>
      <c r="C29" s="205"/>
      <c r="D29" s="224"/>
      <c r="E29" s="224"/>
      <c r="F29" s="122">
        <v>60</v>
      </c>
      <c r="G29" s="137" t="s">
        <v>35</v>
      </c>
      <c r="H29" s="138">
        <v>29.3</v>
      </c>
      <c r="I29" s="138">
        <v>1.06</v>
      </c>
      <c r="J29" s="138">
        <v>23.4</v>
      </c>
      <c r="K29" s="137" t="s">
        <v>35</v>
      </c>
      <c r="L29" s="138">
        <f>L27</f>
        <v>18.2</v>
      </c>
      <c r="M29" s="138">
        <f>M27</f>
        <v>10.7</v>
      </c>
      <c r="N29" s="67">
        <v>22.1</v>
      </c>
      <c r="O29" s="67">
        <v>23.9</v>
      </c>
      <c r="P29" s="67">
        <v>10.8</v>
      </c>
      <c r="Q29" s="67">
        <v>10.5</v>
      </c>
      <c r="R29" s="67">
        <f t="shared" si="3"/>
        <v>11.76</v>
      </c>
      <c r="S29" s="69">
        <f t="shared" si="0"/>
        <v>34.099999999999994</v>
      </c>
      <c r="T29" s="171">
        <f t="shared" ref="T29" si="63">R29/C28</f>
        <v>0.12727272727272729</v>
      </c>
      <c r="U29" s="119">
        <f t="shared" ref="U29" si="64">S29/C28</f>
        <v>0.36904761904761901</v>
      </c>
      <c r="V29" s="259"/>
    </row>
    <row r="30" spans="1:22" ht="12.75" customHeight="1" x14ac:dyDescent="0.25">
      <c r="A30" s="183">
        <v>30</v>
      </c>
      <c r="B30" s="110" t="s">
        <v>115</v>
      </c>
      <c r="C30" s="184">
        <f>A30*3.3</f>
        <v>99</v>
      </c>
      <c r="D30" s="216">
        <v>24.18</v>
      </c>
      <c r="E30" s="216">
        <f t="shared" ref="E30" si="65">D30*860/C30</f>
        <v>210.04848484848483</v>
      </c>
      <c r="F30" s="121">
        <v>50</v>
      </c>
      <c r="G30" s="135" t="s">
        <v>35</v>
      </c>
      <c r="H30" s="136">
        <f>H28</f>
        <v>28.9</v>
      </c>
      <c r="I30" s="136">
        <f t="shared" ref="I30:J30" si="66">I28</f>
        <v>0.78</v>
      </c>
      <c r="J30" s="136">
        <f t="shared" si="66"/>
        <v>23.4</v>
      </c>
      <c r="K30" s="135" t="s">
        <v>47</v>
      </c>
      <c r="L30" s="136">
        <v>23.3</v>
      </c>
      <c r="M30" s="136">
        <v>12.1</v>
      </c>
      <c r="N30" s="66">
        <v>24.6</v>
      </c>
      <c r="O30" s="66">
        <v>26.1</v>
      </c>
      <c r="P30" s="66">
        <v>12</v>
      </c>
      <c r="Q30" s="66">
        <v>12.1</v>
      </c>
      <c r="R30" s="66">
        <f t="shared" si="3"/>
        <v>12.879999999999999</v>
      </c>
      <c r="S30" s="68">
        <f t="shared" si="0"/>
        <v>35.5</v>
      </c>
      <c r="T30" s="170">
        <f t="shared" ref="T30" si="67">R30/C30</f>
        <v>0.13010101010101008</v>
      </c>
      <c r="U30" s="168">
        <f t="shared" ref="U30" si="68">S30/C30</f>
        <v>0.35858585858585856</v>
      </c>
      <c r="V30" s="259"/>
    </row>
    <row r="31" spans="1:22" ht="12.75" customHeight="1" x14ac:dyDescent="0.25">
      <c r="A31" s="200">
        <v>285.10000000000002</v>
      </c>
      <c r="B31" s="201"/>
      <c r="C31" s="202"/>
      <c r="D31" s="217"/>
      <c r="E31" s="217"/>
      <c r="F31" s="122">
        <v>60</v>
      </c>
      <c r="G31" s="137" t="s">
        <v>35</v>
      </c>
      <c r="H31" s="138">
        <f>H29</f>
        <v>29.3</v>
      </c>
      <c r="I31" s="138">
        <f t="shared" ref="I31:J31" si="69">I29</f>
        <v>1.06</v>
      </c>
      <c r="J31" s="138">
        <f t="shared" si="69"/>
        <v>23.4</v>
      </c>
      <c r="K31" s="137" t="s">
        <v>35</v>
      </c>
      <c r="L31" s="138">
        <v>20.8</v>
      </c>
      <c r="M31" s="138">
        <v>12.5</v>
      </c>
      <c r="N31" s="67">
        <v>24.5</v>
      </c>
      <c r="O31" s="67">
        <v>26.3</v>
      </c>
      <c r="P31" s="67">
        <v>11.9</v>
      </c>
      <c r="Q31" s="67">
        <v>11.5</v>
      </c>
      <c r="R31" s="67">
        <f t="shared" si="3"/>
        <v>13.56</v>
      </c>
      <c r="S31" s="69">
        <f t="shared" si="0"/>
        <v>35.9</v>
      </c>
      <c r="T31" s="171">
        <f t="shared" ref="T31" si="70">R31/C30</f>
        <v>0.13696969696969696</v>
      </c>
      <c r="U31" s="119">
        <f t="shared" ref="U31" si="71">S31/C30</f>
        <v>0.36262626262626263</v>
      </c>
      <c r="V31" s="259"/>
    </row>
    <row r="32" spans="1:22" ht="12.75" customHeight="1" x14ac:dyDescent="0.25">
      <c r="A32" s="181">
        <v>35</v>
      </c>
      <c r="B32" s="179" t="s">
        <v>115</v>
      </c>
      <c r="C32" s="196">
        <f>A32*3.3</f>
        <v>115.5</v>
      </c>
      <c r="D32" s="223">
        <v>26.65</v>
      </c>
      <c r="E32" s="223">
        <f t="shared" ref="E32" si="72">D32*860/C32</f>
        <v>198.43290043290042</v>
      </c>
      <c r="F32" s="121">
        <v>50</v>
      </c>
      <c r="G32" s="135" t="s">
        <v>35</v>
      </c>
      <c r="H32" s="136">
        <f>H28</f>
        <v>28.9</v>
      </c>
      <c r="I32" s="136">
        <f t="shared" ref="I32:J32" si="73">I28</f>
        <v>0.78</v>
      </c>
      <c r="J32" s="136">
        <f t="shared" si="73"/>
        <v>23.4</v>
      </c>
      <c r="K32" s="135" t="s">
        <v>48</v>
      </c>
      <c r="L32" s="136">
        <v>26.3</v>
      </c>
      <c r="M32" s="136">
        <v>14.4</v>
      </c>
      <c r="N32" s="66">
        <v>27</v>
      </c>
      <c r="O32" s="66">
        <v>28.9</v>
      </c>
      <c r="P32" s="66">
        <v>13.1</v>
      </c>
      <c r="Q32" s="66">
        <v>13.4</v>
      </c>
      <c r="R32" s="66">
        <f t="shared" si="3"/>
        <v>15.18</v>
      </c>
      <c r="S32" s="68">
        <f t="shared" si="0"/>
        <v>37.799999999999997</v>
      </c>
      <c r="T32" s="170">
        <f t="shared" ref="T32" si="74">R32/C32</f>
        <v>0.13142857142857142</v>
      </c>
      <c r="U32" s="168">
        <f t="shared" ref="U32" si="75">S32/C32</f>
        <v>0.32727272727272727</v>
      </c>
      <c r="V32" s="259"/>
    </row>
    <row r="33" spans="1:22" ht="12.75" customHeight="1" x14ac:dyDescent="0.25">
      <c r="A33" s="203">
        <v>332.8</v>
      </c>
      <c r="B33" s="204"/>
      <c r="C33" s="205"/>
      <c r="D33" s="224"/>
      <c r="E33" s="224"/>
      <c r="F33" s="122">
        <v>60</v>
      </c>
      <c r="G33" s="137" t="s">
        <v>35</v>
      </c>
      <c r="H33" s="138">
        <f>H29</f>
        <v>29.3</v>
      </c>
      <c r="I33" s="138">
        <f t="shared" ref="I33:J33" si="76">I29</f>
        <v>1.06</v>
      </c>
      <c r="J33" s="138">
        <f t="shared" si="76"/>
        <v>23.4</v>
      </c>
      <c r="K33" s="137" t="s">
        <v>35</v>
      </c>
      <c r="L33" s="138">
        <v>24</v>
      </c>
      <c r="M33" s="138">
        <v>14.9</v>
      </c>
      <c r="N33" s="67">
        <v>26.8</v>
      </c>
      <c r="O33" s="67">
        <v>29.2</v>
      </c>
      <c r="P33" s="67">
        <v>13</v>
      </c>
      <c r="Q33" s="67">
        <v>12.8</v>
      </c>
      <c r="R33" s="67">
        <f t="shared" si="3"/>
        <v>15.96</v>
      </c>
      <c r="S33" s="69">
        <f t="shared" si="0"/>
        <v>38.299999999999997</v>
      </c>
      <c r="T33" s="171">
        <f t="shared" ref="T33" si="77">R33/C32</f>
        <v>0.13818181818181818</v>
      </c>
      <c r="U33" s="119">
        <f t="shared" ref="U33" si="78">S33/C32</f>
        <v>0.33160173160173156</v>
      </c>
      <c r="V33" s="260"/>
    </row>
    <row r="34" spans="1:22" ht="12.75" customHeight="1" x14ac:dyDescent="0.25">
      <c r="A34" s="183">
        <v>40</v>
      </c>
      <c r="B34" s="110" t="s">
        <v>115</v>
      </c>
      <c r="C34" s="184">
        <f>A34*3.3</f>
        <v>132</v>
      </c>
      <c r="D34" s="216">
        <v>30.17</v>
      </c>
      <c r="E34" s="216">
        <f t="shared" ref="E34" si="79">D34*860/C34</f>
        <v>196.56212121212121</v>
      </c>
      <c r="F34" s="121">
        <v>50</v>
      </c>
      <c r="G34" s="135" t="s">
        <v>49</v>
      </c>
      <c r="H34" s="136">
        <f t="shared" ref="H34:J35" si="80">H22+H28</f>
        <v>49.599999999999994</v>
      </c>
      <c r="I34" s="136">
        <f t="shared" si="80"/>
        <v>1.37</v>
      </c>
      <c r="J34" s="136">
        <f t="shared" si="80"/>
        <v>28.599999999999998</v>
      </c>
      <c r="K34" s="135" t="s">
        <v>35</v>
      </c>
      <c r="L34" s="136">
        <f>L32</f>
        <v>26.3</v>
      </c>
      <c r="M34" s="136">
        <f>M32</f>
        <v>14.4</v>
      </c>
      <c r="N34" s="66">
        <v>30.6</v>
      </c>
      <c r="O34" s="66">
        <v>32.4</v>
      </c>
      <c r="P34" s="66">
        <v>8.8000000000000007</v>
      </c>
      <c r="Q34" s="66">
        <v>9</v>
      </c>
      <c r="R34" s="66">
        <f t="shared" si="3"/>
        <v>15.77</v>
      </c>
      <c r="S34" s="68">
        <f t="shared" si="0"/>
        <v>43</v>
      </c>
      <c r="T34" s="170">
        <f t="shared" ref="T34" si="81">R34/C34</f>
        <v>0.11946969696969696</v>
      </c>
      <c r="U34" s="168">
        <f t="shared" ref="U34" si="82">S34/C34</f>
        <v>0.32575757575757575</v>
      </c>
      <c r="V34" s="290" t="s">
        <v>50</v>
      </c>
    </row>
    <row r="35" spans="1:22" ht="12.75" customHeight="1" x14ac:dyDescent="0.25">
      <c r="A35" s="200">
        <v>380.5</v>
      </c>
      <c r="B35" s="201"/>
      <c r="C35" s="202"/>
      <c r="D35" s="217"/>
      <c r="E35" s="217"/>
      <c r="F35" s="122">
        <v>60</v>
      </c>
      <c r="G35" s="137" t="s">
        <v>35</v>
      </c>
      <c r="H35" s="138">
        <f t="shared" si="80"/>
        <v>51.400000000000006</v>
      </c>
      <c r="I35" s="138">
        <f t="shared" si="80"/>
        <v>1.86</v>
      </c>
      <c r="J35" s="138">
        <f t="shared" si="80"/>
        <v>28.599999999999998</v>
      </c>
      <c r="K35" s="137" t="s">
        <v>35</v>
      </c>
      <c r="L35" s="138">
        <f>L33</f>
        <v>24</v>
      </c>
      <c r="M35" s="138">
        <f>M33</f>
        <v>14.9</v>
      </c>
      <c r="N35" s="67">
        <v>30.4</v>
      </c>
      <c r="O35" s="67">
        <v>32.4</v>
      </c>
      <c r="P35" s="67">
        <v>8.6</v>
      </c>
      <c r="Q35" s="67">
        <v>8.6</v>
      </c>
      <c r="R35" s="67">
        <f t="shared" si="3"/>
        <v>16.760000000000002</v>
      </c>
      <c r="S35" s="69">
        <f t="shared" si="0"/>
        <v>43.5</v>
      </c>
      <c r="T35" s="171">
        <f t="shared" ref="T35" si="83">R35/C34</f>
        <v>0.12696969696969698</v>
      </c>
      <c r="U35" s="119">
        <f t="shared" ref="U35" si="84">S35/C34</f>
        <v>0.32954545454545453</v>
      </c>
      <c r="V35" s="259"/>
    </row>
    <row r="36" spans="1:22" ht="12.75" customHeight="1" x14ac:dyDescent="0.25">
      <c r="A36" s="181">
        <v>45</v>
      </c>
      <c r="B36" s="179" t="s">
        <v>115</v>
      </c>
      <c r="C36" s="196">
        <f>A36*3.3</f>
        <v>148.5</v>
      </c>
      <c r="D36" s="223">
        <v>33.659999999999997</v>
      </c>
      <c r="E36" s="223">
        <f t="shared" ref="E36" si="85">D36*860/C36</f>
        <v>194.93333333333334</v>
      </c>
      <c r="F36" s="121">
        <v>50</v>
      </c>
      <c r="G36" s="135" t="s">
        <v>51</v>
      </c>
      <c r="H36" s="136">
        <f>H22*2</f>
        <v>41.4</v>
      </c>
      <c r="I36" s="136">
        <f>I22*2</f>
        <v>1.18</v>
      </c>
      <c r="J36" s="136">
        <f>J22*2</f>
        <v>10.4</v>
      </c>
      <c r="K36" s="135" t="s">
        <v>52</v>
      </c>
      <c r="L36" s="136">
        <v>40.200000000000003</v>
      </c>
      <c r="M36" s="136">
        <v>20.5</v>
      </c>
      <c r="N36" s="66">
        <v>40.200000000000003</v>
      </c>
      <c r="O36" s="66">
        <v>41.8</v>
      </c>
      <c r="P36" s="66">
        <v>13.6</v>
      </c>
      <c r="Q36" s="66">
        <v>14.1</v>
      </c>
      <c r="R36" s="66">
        <f t="shared" si="3"/>
        <v>21.68</v>
      </c>
      <c r="S36" s="68">
        <f t="shared" si="0"/>
        <v>30.9</v>
      </c>
      <c r="T36" s="170">
        <f t="shared" ref="T36" si="86">R36/C36</f>
        <v>0.14599326599326598</v>
      </c>
      <c r="U36" s="168">
        <f t="shared" ref="U36" si="87">S36/C36</f>
        <v>0.20808080808080806</v>
      </c>
      <c r="V36" s="259"/>
    </row>
    <row r="37" spans="1:22" ht="12.75" customHeight="1" x14ac:dyDescent="0.25">
      <c r="A37" s="203">
        <v>428.2</v>
      </c>
      <c r="B37" s="204"/>
      <c r="C37" s="205"/>
      <c r="D37" s="224"/>
      <c r="E37" s="224"/>
      <c r="F37" s="122">
        <v>60</v>
      </c>
      <c r="G37" s="137" t="s">
        <v>35</v>
      </c>
      <c r="H37" s="138">
        <f>H23*2</f>
        <v>44.2</v>
      </c>
      <c r="I37" s="138">
        <f t="shared" ref="I37:J37" si="88">I23*2</f>
        <v>1.6</v>
      </c>
      <c r="J37" s="138">
        <f t="shared" si="88"/>
        <v>10.4</v>
      </c>
      <c r="K37" s="137" t="s">
        <v>35</v>
      </c>
      <c r="L37" s="138">
        <v>36.4</v>
      </c>
      <c r="M37" s="138">
        <v>23.2</v>
      </c>
      <c r="N37" s="67">
        <v>40.5</v>
      </c>
      <c r="O37" s="67">
        <v>42.2</v>
      </c>
      <c r="P37" s="67">
        <v>13</v>
      </c>
      <c r="Q37" s="67">
        <v>13.6</v>
      </c>
      <c r="R37" s="67">
        <f t="shared" si="3"/>
        <v>24.8</v>
      </c>
      <c r="S37" s="69">
        <f t="shared" si="0"/>
        <v>33.6</v>
      </c>
      <c r="T37" s="171">
        <f t="shared" ref="T37" si="89">R37/C36</f>
        <v>0.16700336700336701</v>
      </c>
      <c r="U37" s="119">
        <f t="shared" ref="U37" si="90">S37/C36</f>
        <v>0.22626262626262628</v>
      </c>
      <c r="V37" s="259"/>
    </row>
    <row r="38" spans="1:22" ht="12.75" customHeight="1" x14ac:dyDescent="0.25">
      <c r="A38" s="183">
        <v>50</v>
      </c>
      <c r="B38" s="110" t="s">
        <v>115</v>
      </c>
      <c r="C38" s="197">
        <f>A38*3.3</f>
        <v>165</v>
      </c>
      <c r="D38" s="216">
        <v>37.18</v>
      </c>
      <c r="E38" s="216">
        <f t="shared" ref="E38" si="91">D38*860/C38</f>
        <v>193.78666666666666</v>
      </c>
      <c r="F38" s="121">
        <v>50</v>
      </c>
      <c r="G38" s="135" t="s">
        <v>35</v>
      </c>
      <c r="H38" s="136">
        <f>H36</f>
        <v>41.4</v>
      </c>
      <c r="I38" s="136">
        <f t="shared" ref="I38:J38" si="92">I36</f>
        <v>1.18</v>
      </c>
      <c r="J38" s="136">
        <f t="shared" si="92"/>
        <v>10.4</v>
      </c>
      <c r="K38" s="135" t="s">
        <v>35</v>
      </c>
      <c r="L38" s="136">
        <f>L36</f>
        <v>40.200000000000003</v>
      </c>
      <c r="M38" s="136">
        <f>M36</f>
        <v>20.5</v>
      </c>
      <c r="N38" s="66">
        <v>40.200000000000003</v>
      </c>
      <c r="O38" s="66">
        <v>41.8</v>
      </c>
      <c r="P38" s="66">
        <v>13.6</v>
      </c>
      <c r="Q38" s="66">
        <v>14.1</v>
      </c>
      <c r="R38" s="66">
        <f t="shared" si="3"/>
        <v>21.68</v>
      </c>
      <c r="S38" s="68">
        <f t="shared" si="0"/>
        <v>30.9</v>
      </c>
      <c r="T38" s="170">
        <f t="shared" ref="T38" si="93">R38/C38</f>
        <v>0.1313939393939394</v>
      </c>
      <c r="U38" s="168">
        <f t="shared" ref="U38" si="94">S38/C38</f>
        <v>0.18727272727272726</v>
      </c>
      <c r="V38" s="259"/>
    </row>
    <row r="39" spans="1:22" ht="12.75" customHeight="1" x14ac:dyDescent="0.25">
      <c r="A39" s="200">
        <v>475.8</v>
      </c>
      <c r="B39" s="201"/>
      <c r="C39" s="202"/>
      <c r="D39" s="217"/>
      <c r="E39" s="217"/>
      <c r="F39" s="122">
        <v>60</v>
      </c>
      <c r="G39" s="137" t="s">
        <v>35</v>
      </c>
      <c r="H39" s="138">
        <f>H37</f>
        <v>44.2</v>
      </c>
      <c r="I39" s="138">
        <f t="shared" ref="I39:J39" si="95">I37</f>
        <v>1.6</v>
      </c>
      <c r="J39" s="138">
        <f t="shared" si="95"/>
        <v>10.4</v>
      </c>
      <c r="K39" s="137" t="s">
        <v>35</v>
      </c>
      <c r="L39" s="138">
        <f>L37</f>
        <v>36.4</v>
      </c>
      <c r="M39" s="138">
        <f>M37</f>
        <v>23.2</v>
      </c>
      <c r="N39" s="67">
        <v>40.5</v>
      </c>
      <c r="O39" s="67">
        <v>42.2</v>
      </c>
      <c r="P39" s="67">
        <v>13</v>
      </c>
      <c r="Q39" s="67">
        <v>13.6</v>
      </c>
      <c r="R39" s="67">
        <f t="shared" si="3"/>
        <v>24.8</v>
      </c>
      <c r="S39" s="69">
        <f t="shared" si="0"/>
        <v>33.6</v>
      </c>
      <c r="T39" s="171">
        <f t="shared" ref="T39" si="96">R39/C38</f>
        <v>0.1503030303030303</v>
      </c>
      <c r="U39" s="119">
        <f t="shared" ref="U39" si="97">S39/C38</f>
        <v>0.20363636363636364</v>
      </c>
      <c r="V39" s="259"/>
    </row>
    <row r="40" spans="1:22" ht="12.75" customHeight="1" x14ac:dyDescent="0.25">
      <c r="A40" s="181">
        <v>60</v>
      </c>
      <c r="B40" s="179" t="s">
        <v>115</v>
      </c>
      <c r="C40" s="196">
        <f>A40*3.3</f>
        <v>198</v>
      </c>
      <c r="D40" s="223">
        <v>43.9</v>
      </c>
      <c r="E40" s="223">
        <f t="shared" ref="E40" si="98">D40*860/C40</f>
        <v>190.67676767676767</v>
      </c>
      <c r="F40" s="121">
        <v>50</v>
      </c>
      <c r="G40" s="135" t="s">
        <v>49</v>
      </c>
      <c r="H40" s="136">
        <f>H22+H28</f>
        <v>49.599999999999994</v>
      </c>
      <c r="I40" s="136">
        <f>I22+I28</f>
        <v>1.37</v>
      </c>
      <c r="J40" s="136">
        <f>J22+J28</f>
        <v>28.599999999999998</v>
      </c>
      <c r="K40" s="135" t="s">
        <v>53</v>
      </c>
      <c r="L40" s="136">
        <v>50.5</v>
      </c>
      <c r="M40" s="136">
        <v>29.2</v>
      </c>
      <c r="N40" s="66">
        <v>49.8</v>
      </c>
      <c r="O40" s="66">
        <v>52.3</v>
      </c>
      <c r="P40" s="66">
        <v>14</v>
      </c>
      <c r="Q40" s="66">
        <v>14.4</v>
      </c>
      <c r="R40" s="66">
        <f>SUM(I40,M40)</f>
        <v>30.57</v>
      </c>
      <c r="S40" s="68">
        <f t="shared" si="0"/>
        <v>57.8</v>
      </c>
      <c r="T40" s="170">
        <f t="shared" ref="T40" si="99">R40/C40</f>
        <v>0.15439393939393939</v>
      </c>
      <c r="U40" s="168">
        <f t="shared" ref="U40" si="100">S40/C40</f>
        <v>0.29191919191919191</v>
      </c>
      <c r="V40" s="259"/>
    </row>
    <row r="41" spans="1:22" ht="12.75" customHeight="1" x14ac:dyDescent="0.25">
      <c r="A41" s="203">
        <v>571.5</v>
      </c>
      <c r="B41" s="204"/>
      <c r="C41" s="205"/>
      <c r="D41" s="224"/>
      <c r="E41" s="224"/>
      <c r="F41" s="122">
        <v>60</v>
      </c>
      <c r="G41" s="137" t="s">
        <v>35</v>
      </c>
      <c r="H41" s="138">
        <f>H23+H29</f>
        <v>51.400000000000006</v>
      </c>
      <c r="I41" s="138">
        <f t="shared" ref="I41:J41" si="101">I23+I29</f>
        <v>1.86</v>
      </c>
      <c r="J41" s="138">
        <f t="shared" si="101"/>
        <v>28.599999999999998</v>
      </c>
      <c r="K41" s="137" t="s">
        <v>35</v>
      </c>
      <c r="L41" s="138">
        <v>46.2</v>
      </c>
      <c r="M41" s="138">
        <v>31</v>
      </c>
      <c r="N41" s="67">
        <v>49.8</v>
      </c>
      <c r="O41" s="67">
        <v>52.9</v>
      </c>
      <c r="P41" s="67">
        <v>13.7</v>
      </c>
      <c r="Q41" s="67">
        <v>13.7</v>
      </c>
      <c r="R41" s="67">
        <f t="shared" si="3"/>
        <v>32.86</v>
      </c>
      <c r="S41" s="69">
        <f t="shared" si="0"/>
        <v>59.599999999999994</v>
      </c>
      <c r="T41" s="171">
        <f t="shared" ref="T41" si="102">R41/C40</f>
        <v>0.16595959595959595</v>
      </c>
      <c r="U41" s="119">
        <f t="shared" ref="U41" si="103">S41/C40</f>
        <v>0.30101010101010101</v>
      </c>
      <c r="V41" s="259"/>
    </row>
    <row r="42" spans="1:22" ht="12.75" customHeight="1" x14ac:dyDescent="0.25">
      <c r="A42" s="183">
        <v>70</v>
      </c>
      <c r="B42" s="110" t="s">
        <v>115</v>
      </c>
      <c r="C42" s="197">
        <f>A42*3.3</f>
        <v>231</v>
      </c>
      <c r="D42" s="216">
        <v>50.67</v>
      </c>
      <c r="E42" s="216">
        <f t="shared" ref="E42" si="104">D42*860/C42</f>
        <v>188.64155844155846</v>
      </c>
      <c r="F42" s="121">
        <v>50</v>
      </c>
      <c r="G42" s="135" t="s">
        <v>54</v>
      </c>
      <c r="H42" s="136">
        <f>H28*2</f>
        <v>57.8</v>
      </c>
      <c r="I42" s="136">
        <f t="shared" ref="I42:J43" si="105">I28*2</f>
        <v>1.56</v>
      </c>
      <c r="J42" s="136">
        <f t="shared" si="105"/>
        <v>46.8</v>
      </c>
      <c r="K42" s="135" t="s">
        <v>35</v>
      </c>
      <c r="L42" s="136">
        <f>L40</f>
        <v>50.5</v>
      </c>
      <c r="M42" s="136">
        <f>M40</f>
        <v>29.2</v>
      </c>
      <c r="N42" s="66">
        <v>51.9</v>
      </c>
      <c r="O42" s="66">
        <v>55</v>
      </c>
      <c r="P42" s="66">
        <v>12.7</v>
      </c>
      <c r="Q42" s="66">
        <v>12.7</v>
      </c>
      <c r="R42" s="66">
        <f t="shared" si="3"/>
        <v>30.759999999999998</v>
      </c>
      <c r="S42" s="68">
        <f t="shared" si="0"/>
        <v>76</v>
      </c>
      <c r="T42" s="170">
        <f t="shared" ref="T42" si="106">R42/C42</f>
        <v>0.13316017316017315</v>
      </c>
      <c r="U42" s="168">
        <f t="shared" ref="U42" si="107">S42/C42</f>
        <v>0.32900432900432902</v>
      </c>
      <c r="V42" s="259"/>
    </row>
    <row r="43" spans="1:22" ht="12.75" customHeight="1" x14ac:dyDescent="0.25">
      <c r="A43" s="200">
        <v>667.1</v>
      </c>
      <c r="B43" s="201"/>
      <c r="C43" s="202"/>
      <c r="D43" s="217"/>
      <c r="E43" s="217"/>
      <c r="F43" s="122">
        <v>60</v>
      </c>
      <c r="G43" s="137" t="s">
        <v>35</v>
      </c>
      <c r="H43" s="123">
        <f>H29*2</f>
        <v>58.6</v>
      </c>
      <c r="I43" s="123">
        <f t="shared" si="105"/>
        <v>2.12</v>
      </c>
      <c r="J43" s="123">
        <f t="shared" si="105"/>
        <v>46.8</v>
      </c>
      <c r="K43" s="137" t="s">
        <v>35</v>
      </c>
      <c r="L43" s="138">
        <f>L41</f>
        <v>46.2</v>
      </c>
      <c r="M43" s="138">
        <f>M41</f>
        <v>31</v>
      </c>
      <c r="N43" s="67">
        <v>51.5</v>
      </c>
      <c r="O43" s="67">
        <v>55.5</v>
      </c>
      <c r="P43" s="67">
        <v>12.5</v>
      </c>
      <c r="Q43" s="67">
        <v>12.1</v>
      </c>
      <c r="R43" s="67">
        <f t="shared" si="3"/>
        <v>33.119999999999997</v>
      </c>
      <c r="S43" s="69">
        <f t="shared" si="0"/>
        <v>77.8</v>
      </c>
      <c r="T43" s="171">
        <f t="shared" ref="T43" si="108">R43/C42</f>
        <v>0.14337662337662335</v>
      </c>
      <c r="U43" s="119">
        <f>S43/C42</f>
        <v>0.33679653679653676</v>
      </c>
      <c r="V43" s="260"/>
    </row>
    <row r="44" spans="1:22" ht="12.75" customHeight="1" x14ac:dyDescent="0.25">
      <c r="A44" s="181">
        <v>80</v>
      </c>
      <c r="B44" s="179" t="s">
        <v>115</v>
      </c>
      <c r="C44" s="196">
        <f>A44*3.3</f>
        <v>264</v>
      </c>
      <c r="D44" s="223">
        <v>57.34</v>
      </c>
      <c r="E44" s="223">
        <f t="shared" ref="E44" si="109">D44*860/C44</f>
        <v>186.78939393939393</v>
      </c>
      <c r="F44" s="121">
        <v>50</v>
      </c>
      <c r="G44" s="135" t="s">
        <v>55</v>
      </c>
      <c r="H44" s="124">
        <f t="shared" ref="H44:J45" si="110">H28*3</f>
        <v>86.699999999999989</v>
      </c>
      <c r="I44" s="124">
        <f t="shared" si="110"/>
        <v>2.34</v>
      </c>
      <c r="J44" s="124">
        <f t="shared" si="110"/>
        <v>70.199999999999989</v>
      </c>
      <c r="K44" s="135" t="s">
        <v>56</v>
      </c>
      <c r="L44" s="136">
        <v>52.7</v>
      </c>
      <c r="M44" s="136">
        <v>31.4</v>
      </c>
      <c r="N44" s="66">
        <v>59</v>
      </c>
      <c r="O44" s="66">
        <v>62.6</v>
      </c>
      <c r="P44" s="66">
        <v>9.6999999999999993</v>
      </c>
      <c r="Q44" s="66">
        <v>9.6999999999999993</v>
      </c>
      <c r="R44" s="66">
        <f t="shared" si="3"/>
        <v>33.739999999999995</v>
      </c>
      <c r="S44" s="68">
        <f t="shared" si="0"/>
        <v>101.6</v>
      </c>
      <c r="T44" s="170">
        <f t="shared" ref="T44" si="111">R44/C44</f>
        <v>0.12780303030303028</v>
      </c>
      <c r="U44" s="168">
        <f t="shared" ref="U44" si="112">S44/C44</f>
        <v>0.38484848484848483</v>
      </c>
      <c r="V44" s="290" t="s">
        <v>57</v>
      </c>
    </row>
    <row r="45" spans="1:22" ht="12.75" customHeight="1" x14ac:dyDescent="0.25">
      <c r="A45" s="203">
        <v>762.7</v>
      </c>
      <c r="B45" s="204"/>
      <c r="C45" s="205"/>
      <c r="D45" s="224"/>
      <c r="E45" s="224"/>
      <c r="F45" s="122">
        <v>60</v>
      </c>
      <c r="G45" s="137" t="s">
        <v>35</v>
      </c>
      <c r="H45" s="123">
        <f t="shared" si="110"/>
        <v>87.9</v>
      </c>
      <c r="I45" s="123">
        <f t="shared" si="110"/>
        <v>3.18</v>
      </c>
      <c r="J45" s="123">
        <f t="shared" si="110"/>
        <v>70.199999999999989</v>
      </c>
      <c r="K45" s="137" t="s">
        <v>35</v>
      </c>
      <c r="L45" s="138">
        <v>48.7</v>
      </c>
      <c r="M45" s="138">
        <v>32.799999999999997</v>
      </c>
      <c r="N45" s="67">
        <v>58.3</v>
      </c>
      <c r="O45" s="67">
        <v>62.7</v>
      </c>
      <c r="P45" s="67">
        <v>9.6</v>
      </c>
      <c r="Q45" s="67">
        <v>9.1999999999999993</v>
      </c>
      <c r="R45" s="67">
        <f t="shared" si="3"/>
        <v>35.979999999999997</v>
      </c>
      <c r="S45" s="69">
        <f t="shared" si="0"/>
        <v>102.99999999999999</v>
      </c>
      <c r="T45" s="171">
        <f t="shared" ref="T45" si="113">R45/C44</f>
        <v>0.13628787878787876</v>
      </c>
      <c r="U45" s="119">
        <f t="shared" ref="U45" si="114">S45/C44</f>
        <v>0.39015151515151508</v>
      </c>
      <c r="V45" s="259"/>
    </row>
    <row r="46" spans="1:22" ht="12.75" customHeight="1" x14ac:dyDescent="0.25">
      <c r="A46" s="183">
        <v>90</v>
      </c>
      <c r="B46" s="110" t="s">
        <v>115</v>
      </c>
      <c r="C46" s="197">
        <f>A46*3.3</f>
        <v>297</v>
      </c>
      <c r="D46" s="216">
        <v>64.040000000000006</v>
      </c>
      <c r="E46" s="216">
        <f t="shared" ref="E46" si="115">D46*860/C46</f>
        <v>185.43569023569026</v>
      </c>
      <c r="F46" s="121">
        <v>50</v>
      </c>
      <c r="G46" s="135" t="s">
        <v>58</v>
      </c>
      <c r="H46" s="124">
        <f t="shared" ref="H46:J47" si="116">H22*2+H28</f>
        <v>70.3</v>
      </c>
      <c r="I46" s="124">
        <f t="shared" si="116"/>
        <v>1.96</v>
      </c>
      <c r="J46" s="124">
        <f t="shared" si="116"/>
        <v>33.799999999999997</v>
      </c>
      <c r="K46" s="135" t="s">
        <v>59</v>
      </c>
      <c r="L46" s="136">
        <v>68.3</v>
      </c>
      <c r="M46" s="136">
        <v>37.5</v>
      </c>
      <c r="N46" s="66">
        <v>68.599999999999994</v>
      </c>
      <c r="O46" s="66">
        <v>72.599999999999994</v>
      </c>
      <c r="P46" s="66">
        <v>13.7</v>
      </c>
      <c r="Q46" s="66">
        <v>14.2</v>
      </c>
      <c r="R46" s="66">
        <f t="shared" si="3"/>
        <v>39.46</v>
      </c>
      <c r="S46" s="68">
        <f t="shared" si="0"/>
        <v>71.3</v>
      </c>
      <c r="T46" s="170">
        <f t="shared" ref="T46" si="117">R46/C46</f>
        <v>0.13286195286195288</v>
      </c>
      <c r="U46" s="168">
        <f t="shared" ref="U46" si="118">S46/C46</f>
        <v>0.24006734006734007</v>
      </c>
      <c r="V46" s="259"/>
    </row>
    <row r="47" spans="1:22" ht="12.75" customHeight="1" x14ac:dyDescent="0.25">
      <c r="A47" s="200">
        <v>858.3</v>
      </c>
      <c r="B47" s="201"/>
      <c r="C47" s="202"/>
      <c r="D47" s="217"/>
      <c r="E47" s="217"/>
      <c r="F47" s="122">
        <v>60</v>
      </c>
      <c r="G47" s="137" t="s">
        <v>35</v>
      </c>
      <c r="H47" s="123">
        <f t="shared" si="116"/>
        <v>73.5</v>
      </c>
      <c r="I47" s="123">
        <f t="shared" si="116"/>
        <v>2.66</v>
      </c>
      <c r="J47" s="123">
        <f t="shared" si="116"/>
        <v>33.799999999999997</v>
      </c>
      <c r="K47" s="137" t="s">
        <v>35</v>
      </c>
      <c r="L47" s="138">
        <v>60.6</v>
      </c>
      <c r="M47" s="138">
        <v>40.9</v>
      </c>
      <c r="N47" s="67">
        <v>68.8</v>
      </c>
      <c r="O47" s="67">
        <v>73.400000000000006</v>
      </c>
      <c r="P47" s="67">
        <v>13.3</v>
      </c>
      <c r="Q47" s="67">
        <v>13.6</v>
      </c>
      <c r="R47" s="67">
        <f t="shared" si="3"/>
        <v>43.56</v>
      </c>
      <c r="S47" s="69">
        <f t="shared" si="0"/>
        <v>74.699999999999989</v>
      </c>
      <c r="T47" s="171">
        <f t="shared" ref="T47" si="119">R47/C46</f>
        <v>0.14666666666666667</v>
      </c>
      <c r="U47" s="119">
        <f t="shared" ref="U47" si="120">S47/C46</f>
        <v>0.25151515151515147</v>
      </c>
      <c r="V47" s="259"/>
    </row>
    <row r="48" spans="1:22" ht="12.75" customHeight="1" x14ac:dyDescent="0.25">
      <c r="A48" s="181">
        <v>100</v>
      </c>
      <c r="B48" s="179" t="s">
        <v>115</v>
      </c>
      <c r="C48" s="196">
        <f>A48*3.3</f>
        <v>330</v>
      </c>
      <c r="D48" s="223">
        <v>71.95</v>
      </c>
      <c r="E48" s="223">
        <f t="shared" ref="E48" si="121">D48*860/C48</f>
        <v>187.5060606060606</v>
      </c>
      <c r="F48" s="121">
        <v>50</v>
      </c>
      <c r="G48" s="135" t="s">
        <v>35</v>
      </c>
      <c r="H48" s="124">
        <f>H46</f>
        <v>70.3</v>
      </c>
      <c r="I48" s="124">
        <f t="shared" ref="I48:J48" si="122">I46</f>
        <v>1.96</v>
      </c>
      <c r="J48" s="124">
        <f t="shared" si="122"/>
        <v>33.799999999999997</v>
      </c>
      <c r="K48" s="135" t="s">
        <v>60</v>
      </c>
      <c r="L48" s="136">
        <v>74.599999999999994</v>
      </c>
      <c r="M48" s="136">
        <v>43.7</v>
      </c>
      <c r="N48" s="66">
        <v>72.900000000000006</v>
      </c>
      <c r="O48" s="66">
        <v>76.400000000000006</v>
      </c>
      <c r="P48" s="66">
        <v>14.5</v>
      </c>
      <c r="Q48" s="66">
        <v>14.9</v>
      </c>
      <c r="R48" s="66">
        <f t="shared" si="3"/>
        <v>45.660000000000004</v>
      </c>
      <c r="S48" s="68">
        <f t="shared" si="0"/>
        <v>77.5</v>
      </c>
      <c r="T48" s="170">
        <f t="shared" ref="T48" si="123">R48/C48</f>
        <v>0.13836363636363638</v>
      </c>
      <c r="U48" s="168">
        <f t="shared" ref="U48" si="124">S48/C48</f>
        <v>0.23484848484848486</v>
      </c>
      <c r="V48" s="259"/>
    </row>
    <row r="49" spans="1:23" ht="12.75" customHeight="1" x14ac:dyDescent="0.25">
      <c r="A49" s="203">
        <v>969.9</v>
      </c>
      <c r="B49" s="204"/>
      <c r="C49" s="205"/>
      <c r="D49" s="224"/>
      <c r="E49" s="224"/>
      <c r="F49" s="122">
        <v>60</v>
      </c>
      <c r="G49" s="137" t="s">
        <v>35</v>
      </c>
      <c r="H49" s="123">
        <f>H47</f>
        <v>73.5</v>
      </c>
      <c r="I49" s="123">
        <f t="shared" ref="I49:J49" si="125">I47</f>
        <v>2.66</v>
      </c>
      <c r="J49" s="123">
        <f t="shared" si="125"/>
        <v>33.799999999999997</v>
      </c>
      <c r="K49" s="137" t="s">
        <v>35</v>
      </c>
      <c r="L49" s="138">
        <v>67.400000000000006</v>
      </c>
      <c r="M49" s="138">
        <v>46.9</v>
      </c>
      <c r="N49" s="67">
        <v>73.2</v>
      </c>
      <c r="O49" s="67">
        <v>77.3</v>
      </c>
      <c r="P49" s="67">
        <v>14.1</v>
      </c>
      <c r="Q49" s="67">
        <v>14.3</v>
      </c>
      <c r="R49" s="67">
        <f t="shared" si="3"/>
        <v>49.56</v>
      </c>
      <c r="S49" s="69">
        <f t="shared" si="0"/>
        <v>80.699999999999989</v>
      </c>
      <c r="T49" s="171">
        <f t="shared" ref="T49" si="126">R49/C48</f>
        <v>0.15018181818181819</v>
      </c>
      <c r="U49" s="119">
        <f>S49/C48</f>
        <v>0.24454545454545451</v>
      </c>
      <c r="V49" s="260"/>
    </row>
    <row r="50" spans="1:23" ht="39.450000000000003" customHeight="1" x14ac:dyDescent="0.25">
      <c r="A50" s="139" t="s">
        <v>15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172"/>
      <c r="U50" s="172"/>
      <c r="V50" s="58"/>
    </row>
    <row r="51" spans="1:23" ht="39.450000000000003" customHeight="1" x14ac:dyDescent="0.25">
      <c r="A51" s="139" t="s">
        <v>15</v>
      </c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116"/>
      <c r="U51" s="116"/>
      <c r="V51" s="58"/>
    </row>
    <row r="52" spans="1:23" ht="39.450000000000003" customHeight="1" x14ac:dyDescent="0.25">
      <c r="A52" s="6"/>
    </row>
    <row r="53" spans="1:23" ht="74.7" customHeight="1" x14ac:dyDescent="0.25">
      <c r="A53" s="285"/>
      <c r="B53" s="285"/>
      <c r="C53" s="285"/>
    </row>
    <row r="54" spans="1:23" ht="39.450000000000003" customHeight="1" x14ac:dyDescent="0.25">
      <c r="A54" s="6"/>
    </row>
    <row r="55" spans="1:23" ht="39.450000000000003" customHeight="1" x14ac:dyDescent="0.25">
      <c r="A55" s="6"/>
    </row>
    <row r="56" spans="1:23" ht="39.450000000000003" customHeight="1" x14ac:dyDescent="0.25">
      <c r="A56" s="6"/>
    </row>
    <row r="57" spans="1:23" ht="39.450000000000003" customHeight="1" x14ac:dyDescent="0.25">
      <c r="A57" s="6"/>
    </row>
    <row r="58" spans="1:23" ht="79.2" customHeight="1" x14ac:dyDescent="0.25">
      <c r="A58" s="286"/>
      <c r="B58" s="286"/>
      <c r="C58" s="286"/>
      <c r="D58" s="286"/>
      <c r="E58" s="286"/>
      <c r="F58" s="286"/>
      <c r="G58" s="286"/>
      <c r="K58" s="9"/>
      <c r="L58" s="9"/>
      <c r="M58" s="9"/>
      <c r="N58" s="9"/>
      <c r="O58" s="9"/>
      <c r="P58" s="9"/>
      <c r="Q58" s="9"/>
      <c r="V58" s="9"/>
      <c r="W58" s="13"/>
    </row>
    <row r="59" spans="1:23" ht="14.25" customHeight="1" x14ac:dyDescent="0.25">
      <c r="A59" s="287"/>
      <c r="B59" s="287"/>
      <c r="R59" s="9"/>
      <c r="S59" s="9"/>
      <c r="T59" s="9"/>
      <c r="U59" s="9"/>
    </row>
    <row r="60" spans="1:23" ht="409.2" customHeight="1" x14ac:dyDescent="0.25"/>
    <row r="61" spans="1:23" ht="214.95" customHeight="1" x14ac:dyDescent="0.25"/>
  </sheetData>
  <mergeCells count="94">
    <mergeCell ref="D24:D25"/>
    <mergeCell ref="D22:D23"/>
    <mergeCell ref="D20:D21"/>
    <mergeCell ref="H4:H5"/>
    <mergeCell ref="L4:L5"/>
    <mergeCell ref="D14:D15"/>
    <mergeCell ref="D12:D13"/>
    <mergeCell ref="D8:D9"/>
    <mergeCell ref="D10:D11"/>
    <mergeCell ref="D18:D19"/>
    <mergeCell ref="E20:E21"/>
    <mergeCell ref="E22:E23"/>
    <mergeCell ref="E24:E25"/>
    <mergeCell ref="L1:P1"/>
    <mergeCell ref="A9:C9"/>
    <mergeCell ref="A13:C13"/>
    <mergeCell ref="V44:V49"/>
    <mergeCell ref="D46:D47"/>
    <mergeCell ref="D42:D43"/>
    <mergeCell ref="V34:V43"/>
    <mergeCell ref="D36:D37"/>
    <mergeCell ref="E40:E41"/>
    <mergeCell ref="E42:E43"/>
    <mergeCell ref="E44:E45"/>
    <mergeCell ref="E46:E47"/>
    <mergeCell ref="E48:E49"/>
    <mergeCell ref="V3:V5"/>
    <mergeCell ref="I4:J4"/>
    <mergeCell ref="V6:V33"/>
    <mergeCell ref="A53:C53"/>
    <mergeCell ref="A58:G58"/>
    <mergeCell ref="A59:B59"/>
    <mergeCell ref="K3:M3"/>
    <mergeCell ref="D48:D49"/>
    <mergeCell ref="D44:D45"/>
    <mergeCell ref="D40:D41"/>
    <mergeCell ref="D38:D39"/>
    <mergeCell ref="D34:D35"/>
    <mergeCell ref="D32:D33"/>
    <mergeCell ref="D30:D31"/>
    <mergeCell ref="D28:D29"/>
    <mergeCell ref="D26:D27"/>
    <mergeCell ref="A27:C27"/>
    <mergeCell ref="D16:D17"/>
    <mergeCell ref="D6:D7"/>
    <mergeCell ref="P4:P5"/>
    <mergeCell ref="Q4:Q5"/>
    <mergeCell ref="N4:N5"/>
    <mergeCell ref="R2:S4"/>
    <mergeCell ref="P3:Q3"/>
    <mergeCell ref="G2:Q2"/>
    <mergeCell ref="N3:O3"/>
    <mergeCell ref="G3:J3"/>
    <mergeCell ref="M4:M5"/>
    <mergeCell ref="O4:O5"/>
    <mergeCell ref="T3:U3"/>
    <mergeCell ref="T4:U4"/>
    <mergeCell ref="F3:F4"/>
    <mergeCell ref="A17:C17"/>
    <mergeCell ref="A19:C19"/>
    <mergeCell ref="E3:E4"/>
    <mergeCell ref="E6:E7"/>
    <mergeCell ref="E8:E9"/>
    <mergeCell ref="E10:E11"/>
    <mergeCell ref="E12:E13"/>
    <mergeCell ref="E14:E15"/>
    <mergeCell ref="E16:E17"/>
    <mergeCell ref="E18:E19"/>
    <mergeCell ref="A7:C7"/>
    <mergeCell ref="D3:D4"/>
    <mergeCell ref="A2:C5"/>
    <mergeCell ref="A47:C47"/>
    <mergeCell ref="A49:C49"/>
    <mergeCell ref="A11:C11"/>
    <mergeCell ref="A43:C43"/>
    <mergeCell ref="A45:C45"/>
    <mergeCell ref="A37:C37"/>
    <mergeCell ref="A39:C39"/>
    <mergeCell ref="A41:C41"/>
    <mergeCell ref="A33:C33"/>
    <mergeCell ref="A35:C35"/>
    <mergeCell ref="A21:C21"/>
    <mergeCell ref="A23:C23"/>
    <mergeCell ref="A25:C25"/>
    <mergeCell ref="A29:C29"/>
    <mergeCell ref="A31:C31"/>
    <mergeCell ref="A15:C15"/>
    <mergeCell ref="E36:E37"/>
    <mergeCell ref="E38:E39"/>
    <mergeCell ref="E26:E27"/>
    <mergeCell ref="E28:E29"/>
    <mergeCell ref="E30:E31"/>
    <mergeCell ref="E32:E33"/>
    <mergeCell ref="E34:E35"/>
  </mergeCells>
  <phoneticPr fontId="2"/>
  <pageMargins left="0.7" right="0.7" top="0.75" bottom="0.75" header="0.3" footer="0.3"/>
  <pageSetup paperSize="8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7DD1-664A-45D5-A43C-316B1F266AD4}">
  <sheetPr>
    <tabColor rgb="FFFFC000"/>
    <pageSetUpPr fitToPage="1"/>
  </sheetPr>
  <dimension ref="A1:X59"/>
  <sheetViews>
    <sheetView view="pageBreakPreview" zoomScale="110" zoomScaleNormal="100" zoomScaleSheetLayoutView="110" workbookViewId="0">
      <pane xSplit="6" ySplit="5" topLeftCell="G31" activePane="bottomRight" state="frozen"/>
      <selection activeCell="K51" sqref="K51"/>
      <selection pane="topRight" activeCell="K51" sqref="K51"/>
      <selection pane="bottomLeft" activeCell="K51" sqref="K51"/>
      <selection pane="bottomRight" activeCell="W1" sqref="W1"/>
    </sheetView>
  </sheetViews>
  <sheetFormatPr defaultColWidth="9.33203125" defaultRowHeight="12" x14ac:dyDescent="0.25"/>
  <cols>
    <col min="1" max="1" width="3.77734375" style="1" customWidth="1"/>
    <col min="2" max="2" width="4.77734375" style="1" customWidth="1"/>
    <col min="3" max="3" width="6.33203125" style="1" customWidth="1"/>
    <col min="4" max="5" width="6.6640625" style="1" customWidth="1"/>
    <col min="6" max="6" width="5.109375" style="1" customWidth="1"/>
    <col min="7" max="7" width="32.109375" style="1" customWidth="1"/>
    <col min="8" max="8" width="10.77734375" style="1" customWidth="1"/>
    <col min="9" max="10" width="17.6640625" style="1" customWidth="1"/>
    <col min="11" max="11" width="18.33203125" style="1" bestFit="1" customWidth="1"/>
    <col min="12" max="13" width="17.44140625" style="1" customWidth="1"/>
    <col min="14" max="14" width="8.109375" style="1" bestFit="1" customWidth="1"/>
    <col min="15" max="15" width="7.109375" style="1" bestFit="1" customWidth="1"/>
    <col min="16" max="16" width="8.109375" style="1" bestFit="1" customWidth="1"/>
    <col min="17" max="17" width="7.109375" style="1" bestFit="1" customWidth="1"/>
    <col min="18" max="18" width="14" style="1" customWidth="1"/>
    <col min="19" max="21" width="15" style="1" customWidth="1"/>
    <col min="22" max="22" width="20.6640625" style="1" bestFit="1" customWidth="1"/>
    <col min="23" max="23" width="20" style="1" customWidth="1"/>
    <col min="24" max="16384" width="9.33203125" style="1"/>
  </cols>
  <sheetData>
    <row r="1" spans="1:24" ht="95.25" customHeight="1" x14ac:dyDescent="0.2">
      <c r="A1" s="98" t="s">
        <v>91</v>
      </c>
      <c r="B1" s="98"/>
      <c r="C1" s="98"/>
      <c r="D1" s="98"/>
      <c r="E1" s="98"/>
      <c r="F1" s="98"/>
      <c r="G1" s="98"/>
      <c r="H1" s="98"/>
      <c r="I1" s="98"/>
      <c r="J1" s="98"/>
      <c r="K1" s="97" t="s">
        <v>112</v>
      </c>
      <c r="L1" s="288" t="s">
        <v>19</v>
      </c>
      <c r="M1" s="288"/>
      <c r="N1" s="288"/>
      <c r="O1" s="288"/>
      <c r="P1" s="29"/>
      <c r="Q1" s="29"/>
      <c r="R1" s="95"/>
      <c r="V1" s="39" t="s">
        <v>2</v>
      </c>
      <c r="X1" s="39"/>
    </row>
    <row r="2" spans="1:24" ht="14.25" customHeight="1" x14ac:dyDescent="0.15">
      <c r="A2" s="266" t="s">
        <v>120</v>
      </c>
      <c r="B2" s="267"/>
      <c r="C2" s="268"/>
      <c r="D2" s="92"/>
      <c r="E2" s="187"/>
      <c r="F2" s="92"/>
      <c r="G2" s="213" t="s">
        <v>21</v>
      </c>
      <c r="H2" s="214"/>
      <c r="I2" s="214"/>
      <c r="J2" s="214"/>
      <c r="K2" s="214"/>
      <c r="L2" s="214"/>
      <c r="M2" s="214"/>
      <c r="N2" s="214"/>
      <c r="O2" s="214"/>
      <c r="P2" s="214"/>
      <c r="Q2" s="215"/>
      <c r="R2" s="277" t="s">
        <v>8</v>
      </c>
      <c r="S2" s="278"/>
      <c r="T2" s="102"/>
      <c r="U2" s="2"/>
      <c r="V2" s="177" t="s">
        <v>4</v>
      </c>
    </row>
    <row r="3" spans="1:24" ht="36.75" customHeight="1" x14ac:dyDescent="0.25">
      <c r="A3" s="269"/>
      <c r="B3" s="270"/>
      <c r="C3" s="271"/>
      <c r="D3" s="265" t="s">
        <v>110</v>
      </c>
      <c r="E3" s="264" t="s">
        <v>117</v>
      </c>
      <c r="F3" s="252" t="s">
        <v>111</v>
      </c>
      <c r="G3" s="241" t="s">
        <v>5</v>
      </c>
      <c r="H3" s="242"/>
      <c r="I3" s="242"/>
      <c r="J3" s="2"/>
      <c r="K3" s="244" t="s">
        <v>6</v>
      </c>
      <c r="L3" s="245"/>
      <c r="M3" s="246"/>
      <c r="N3" s="282" t="s">
        <v>22</v>
      </c>
      <c r="O3" s="278"/>
      <c r="P3" s="249" t="s">
        <v>23</v>
      </c>
      <c r="Q3" s="278"/>
      <c r="R3" s="279"/>
      <c r="S3" s="261"/>
      <c r="T3" s="250" t="s">
        <v>119</v>
      </c>
      <c r="U3" s="261"/>
      <c r="V3" s="243" t="s">
        <v>9</v>
      </c>
    </row>
    <row r="4" spans="1:24" ht="15.75" customHeight="1" x14ac:dyDescent="0.25">
      <c r="A4" s="269"/>
      <c r="B4" s="270"/>
      <c r="C4" s="271"/>
      <c r="D4" s="265"/>
      <c r="E4" s="264"/>
      <c r="F4" s="252"/>
      <c r="G4" s="14"/>
      <c r="H4" s="283" t="s">
        <v>10</v>
      </c>
      <c r="I4" s="283" t="s">
        <v>11</v>
      </c>
      <c r="J4" s="283"/>
      <c r="K4" s="41"/>
      <c r="L4" s="283" t="s">
        <v>10</v>
      </c>
      <c r="M4" s="283" t="s">
        <v>27</v>
      </c>
      <c r="N4" s="300" t="s">
        <v>12</v>
      </c>
      <c r="O4" s="275" t="s">
        <v>13</v>
      </c>
      <c r="P4" s="275" t="s">
        <v>12</v>
      </c>
      <c r="Q4" s="275" t="s">
        <v>13</v>
      </c>
      <c r="R4" s="280"/>
      <c r="S4" s="281"/>
      <c r="T4" s="262" t="s">
        <v>113</v>
      </c>
      <c r="U4" s="263"/>
      <c r="V4" s="291"/>
    </row>
    <row r="5" spans="1:24" ht="11.25" customHeight="1" x14ac:dyDescent="0.25">
      <c r="A5" s="272"/>
      <c r="B5" s="273"/>
      <c r="C5" s="274"/>
      <c r="D5" s="62" t="s">
        <v>109</v>
      </c>
      <c r="E5" s="185" t="s">
        <v>118</v>
      </c>
      <c r="F5" s="63" t="s">
        <v>108</v>
      </c>
      <c r="G5" s="43"/>
      <c r="H5" s="283"/>
      <c r="I5" s="4" t="s">
        <v>29</v>
      </c>
      <c r="J5" s="4" t="s">
        <v>31</v>
      </c>
      <c r="K5" s="42"/>
      <c r="L5" s="283"/>
      <c r="M5" s="283"/>
      <c r="N5" s="300"/>
      <c r="O5" s="275"/>
      <c r="P5" s="275"/>
      <c r="Q5" s="275"/>
      <c r="R5" s="4" t="s">
        <v>30</v>
      </c>
      <c r="S5" s="46" t="s">
        <v>123</v>
      </c>
      <c r="T5" s="73" t="s">
        <v>29</v>
      </c>
      <c r="U5" s="4" t="s">
        <v>31</v>
      </c>
      <c r="V5" s="292"/>
    </row>
    <row r="6" spans="1:24" ht="14.25" customHeight="1" x14ac:dyDescent="0.25">
      <c r="A6" s="183">
        <v>2</v>
      </c>
      <c r="B6" s="110" t="s">
        <v>115</v>
      </c>
      <c r="C6" s="184">
        <f>A6*3.3</f>
        <v>6.6</v>
      </c>
      <c r="D6" s="216">
        <v>1.87</v>
      </c>
      <c r="E6" s="216">
        <f>D6*860/C6</f>
        <v>243.66666666666669</v>
      </c>
      <c r="F6" s="121">
        <v>50</v>
      </c>
      <c r="G6" s="135" t="s">
        <v>72</v>
      </c>
      <c r="H6" s="141">
        <v>2.5499999999999998</v>
      </c>
      <c r="I6" s="141">
        <v>0.09</v>
      </c>
      <c r="J6" s="141">
        <v>1.71</v>
      </c>
      <c r="K6" s="141" t="s">
        <v>33</v>
      </c>
      <c r="L6" s="145">
        <v>2.4900000000000002</v>
      </c>
      <c r="M6" s="145">
        <v>2.2999999999999998</v>
      </c>
      <c r="N6" s="79">
        <v>2.1</v>
      </c>
      <c r="O6" s="66">
        <v>2.1</v>
      </c>
      <c r="P6" s="66">
        <v>11.9</v>
      </c>
      <c r="Q6" s="66">
        <v>11.8</v>
      </c>
      <c r="R6" s="66">
        <f>SUM(I6,M6)</f>
        <v>2.3899999999999997</v>
      </c>
      <c r="S6" s="68">
        <f>J6+M6</f>
        <v>4.01</v>
      </c>
      <c r="T6" s="170">
        <f>R6/C6</f>
        <v>0.36212121212121207</v>
      </c>
      <c r="U6" s="168">
        <f>S6/C6</f>
        <v>0.60757575757575755</v>
      </c>
      <c r="V6" s="299" t="s">
        <v>34</v>
      </c>
      <c r="W6" s="129"/>
    </row>
    <row r="7" spans="1:24" ht="14.25" customHeight="1" x14ac:dyDescent="0.25">
      <c r="A7" s="200">
        <v>17.600000000000001</v>
      </c>
      <c r="B7" s="201"/>
      <c r="C7" s="202"/>
      <c r="D7" s="217"/>
      <c r="E7" s="217"/>
      <c r="F7" s="122">
        <v>60</v>
      </c>
      <c r="G7" s="137" t="s">
        <v>35</v>
      </c>
      <c r="H7" s="143">
        <v>2.6</v>
      </c>
      <c r="I7" s="143">
        <v>0.11</v>
      </c>
      <c r="J7" s="143">
        <v>1.71</v>
      </c>
      <c r="K7" s="143" t="s">
        <v>35</v>
      </c>
      <c r="L7" s="144">
        <v>1.8</v>
      </c>
      <c r="M7" s="144">
        <v>2.17</v>
      </c>
      <c r="N7" s="80">
        <v>2.1</v>
      </c>
      <c r="O7" s="67">
        <v>2.1</v>
      </c>
      <c r="P7" s="67">
        <v>11.7</v>
      </c>
      <c r="Q7" s="67">
        <v>11.6</v>
      </c>
      <c r="R7" s="67">
        <f>SUM(I7,M7)</f>
        <v>2.2799999999999998</v>
      </c>
      <c r="S7" s="69">
        <f>J7+M7</f>
        <v>3.88</v>
      </c>
      <c r="T7" s="171">
        <f>R7/C6</f>
        <v>0.34545454545454546</v>
      </c>
      <c r="U7" s="119">
        <f>S7/C6</f>
        <v>0.58787878787878789</v>
      </c>
      <c r="V7" s="294"/>
      <c r="W7" s="129"/>
    </row>
    <row r="8" spans="1:24" ht="14.25" customHeight="1" x14ac:dyDescent="0.25">
      <c r="A8" s="181">
        <v>3</v>
      </c>
      <c r="B8" s="179" t="s">
        <v>115</v>
      </c>
      <c r="C8" s="182">
        <f>A8*3.3</f>
        <v>9.8999999999999986</v>
      </c>
      <c r="D8" s="223">
        <v>2.27</v>
      </c>
      <c r="E8" s="223">
        <f t="shared" ref="E8" si="0">D8*860/C8</f>
        <v>197.19191919191923</v>
      </c>
      <c r="F8" s="121">
        <v>50</v>
      </c>
      <c r="G8" s="135" t="s">
        <v>92</v>
      </c>
      <c r="H8" s="141">
        <v>3.7</v>
      </c>
      <c r="I8" s="141">
        <v>0.18</v>
      </c>
      <c r="J8" s="141">
        <v>3.15</v>
      </c>
      <c r="K8" s="141" t="s">
        <v>36</v>
      </c>
      <c r="L8" s="145">
        <v>3.27</v>
      </c>
      <c r="M8" s="145">
        <v>2.87</v>
      </c>
      <c r="N8" s="79">
        <v>2.8</v>
      </c>
      <c r="O8" s="66">
        <v>2.9</v>
      </c>
      <c r="P8" s="66">
        <v>11</v>
      </c>
      <c r="Q8" s="66">
        <v>11.1</v>
      </c>
      <c r="R8" s="66">
        <f t="shared" ref="R8:R41" si="1">SUM(I8,M8)</f>
        <v>3.0500000000000003</v>
      </c>
      <c r="S8" s="21">
        <f>J8+M8</f>
        <v>6.02</v>
      </c>
      <c r="T8" s="170">
        <f t="shared" ref="T8" si="2">R8/C8</f>
        <v>0.30808080808080818</v>
      </c>
      <c r="U8" s="168">
        <f>S8/C8</f>
        <v>0.60808080808080811</v>
      </c>
      <c r="V8" s="294"/>
      <c r="W8" s="129"/>
    </row>
    <row r="9" spans="1:24" ht="14.25" customHeight="1" x14ac:dyDescent="0.25">
      <c r="A9" s="203">
        <v>25.9</v>
      </c>
      <c r="B9" s="204"/>
      <c r="C9" s="205"/>
      <c r="D9" s="224"/>
      <c r="E9" s="224"/>
      <c r="F9" s="122">
        <v>60</v>
      </c>
      <c r="G9" s="137" t="s">
        <v>35</v>
      </c>
      <c r="H9" s="143">
        <v>3.9</v>
      </c>
      <c r="I9" s="143">
        <v>0.22</v>
      </c>
      <c r="J9" s="143">
        <v>3.15</v>
      </c>
      <c r="K9" s="143" t="s">
        <v>35</v>
      </c>
      <c r="L9" s="144">
        <v>2.34</v>
      </c>
      <c r="M9" s="144">
        <v>2.69</v>
      </c>
      <c r="N9" s="80">
        <v>2.8</v>
      </c>
      <c r="O9" s="67">
        <v>2.9</v>
      </c>
      <c r="P9" s="67">
        <v>10.6</v>
      </c>
      <c r="Q9" s="67">
        <v>10.7</v>
      </c>
      <c r="R9" s="67">
        <f t="shared" si="1"/>
        <v>2.91</v>
      </c>
      <c r="S9" s="24">
        <f t="shared" ref="S9:S42" si="3">J9+M9</f>
        <v>5.84</v>
      </c>
      <c r="T9" s="171">
        <f>R9/C8</f>
        <v>0.293939393939394</v>
      </c>
      <c r="U9" s="119">
        <f>S9/C8</f>
        <v>0.58989898989898992</v>
      </c>
      <c r="V9" s="294"/>
      <c r="W9" s="129"/>
    </row>
    <row r="10" spans="1:24" ht="14.25" customHeight="1" x14ac:dyDescent="0.25">
      <c r="A10" s="183">
        <v>4</v>
      </c>
      <c r="B10" s="110" t="s">
        <v>115</v>
      </c>
      <c r="C10" s="184">
        <f>A10*3.3</f>
        <v>13.2</v>
      </c>
      <c r="D10" s="216">
        <v>2.78</v>
      </c>
      <c r="E10" s="216">
        <f t="shared" ref="E10" si="4">D10*860/C10</f>
        <v>181.1212121212121</v>
      </c>
      <c r="F10" s="121">
        <v>50</v>
      </c>
      <c r="G10" s="135" t="s">
        <v>73</v>
      </c>
      <c r="H10" s="141">
        <v>4.5</v>
      </c>
      <c r="I10" s="141">
        <v>0.18</v>
      </c>
      <c r="J10" s="141">
        <v>3.4</v>
      </c>
      <c r="K10" s="141" t="s">
        <v>35</v>
      </c>
      <c r="L10" s="145">
        <f>L8</f>
        <v>3.27</v>
      </c>
      <c r="M10" s="145">
        <f>M8</f>
        <v>2.87</v>
      </c>
      <c r="N10" s="79">
        <v>3</v>
      </c>
      <c r="O10" s="66">
        <v>3</v>
      </c>
      <c r="P10" s="66">
        <v>9.6</v>
      </c>
      <c r="Q10" s="66">
        <v>9.6999999999999993</v>
      </c>
      <c r="R10" s="66">
        <f t="shared" si="1"/>
        <v>3.0500000000000003</v>
      </c>
      <c r="S10" s="21">
        <f t="shared" si="3"/>
        <v>6.27</v>
      </c>
      <c r="T10" s="170">
        <f>R10/C10</f>
        <v>0.23106060606060611</v>
      </c>
      <c r="U10" s="168">
        <f t="shared" ref="U10" si="5">S10/C10</f>
        <v>0.47499999999999998</v>
      </c>
      <c r="V10" s="294"/>
      <c r="W10" s="129"/>
    </row>
    <row r="11" spans="1:24" ht="14.25" customHeight="1" x14ac:dyDescent="0.25">
      <c r="A11" s="200">
        <v>34.700000000000003</v>
      </c>
      <c r="B11" s="201"/>
      <c r="C11" s="202"/>
      <c r="D11" s="217"/>
      <c r="E11" s="217"/>
      <c r="F11" s="122">
        <v>60</v>
      </c>
      <c r="G11" s="137" t="s">
        <v>35</v>
      </c>
      <c r="H11" s="143">
        <v>4.8</v>
      </c>
      <c r="I11" s="143">
        <v>0.22</v>
      </c>
      <c r="J11" s="143">
        <v>3.4</v>
      </c>
      <c r="K11" s="143" t="s">
        <v>35</v>
      </c>
      <c r="L11" s="144">
        <f>L9</f>
        <v>2.34</v>
      </c>
      <c r="M11" s="144">
        <f>M9</f>
        <v>2.69</v>
      </c>
      <c r="N11" s="80">
        <v>3.1</v>
      </c>
      <c r="O11" s="67">
        <v>3.1</v>
      </c>
      <c r="P11" s="67">
        <v>9.1999999999999993</v>
      </c>
      <c r="Q11" s="67">
        <v>9.3000000000000007</v>
      </c>
      <c r="R11" s="67">
        <f t="shared" si="1"/>
        <v>2.91</v>
      </c>
      <c r="S11" s="24">
        <f t="shared" si="3"/>
        <v>6.09</v>
      </c>
      <c r="T11" s="171">
        <f>R11/C10</f>
        <v>0.22045454545454549</v>
      </c>
      <c r="U11" s="119">
        <f t="shared" ref="U11" si="6">S11/C10</f>
        <v>0.46136363636363636</v>
      </c>
      <c r="V11" s="294"/>
      <c r="W11" s="129"/>
    </row>
    <row r="12" spans="1:24" ht="14.25" customHeight="1" x14ac:dyDescent="0.25">
      <c r="A12" s="181">
        <v>5</v>
      </c>
      <c r="B12" s="179" t="s">
        <v>115</v>
      </c>
      <c r="C12" s="182">
        <f>A12*3.3</f>
        <v>16.5</v>
      </c>
      <c r="D12" s="223">
        <v>3.28</v>
      </c>
      <c r="E12" s="223">
        <f t="shared" ref="E12" si="7">D12*860/C12</f>
        <v>170.95757575757574</v>
      </c>
      <c r="F12" s="121">
        <v>50</v>
      </c>
      <c r="G12" s="135" t="s">
        <v>35</v>
      </c>
      <c r="H12" s="141">
        <f>H10</f>
        <v>4.5</v>
      </c>
      <c r="I12" s="141">
        <f t="shared" ref="I12:J13" si="8">I10</f>
        <v>0.18</v>
      </c>
      <c r="J12" s="141">
        <f t="shared" si="8"/>
        <v>3.4</v>
      </c>
      <c r="K12" s="141" t="s">
        <v>38</v>
      </c>
      <c r="L12" s="145">
        <v>4.67</v>
      </c>
      <c r="M12" s="145">
        <v>3.95</v>
      </c>
      <c r="N12" s="79">
        <v>3.9</v>
      </c>
      <c r="O12" s="66">
        <v>3.9</v>
      </c>
      <c r="P12" s="66">
        <v>12.2</v>
      </c>
      <c r="Q12" s="66">
        <v>12.3</v>
      </c>
      <c r="R12" s="66">
        <f t="shared" si="1"/>
        <v>4.13</v>
      </c>
      <c r="S12" s="21">
        <f t="shared" si="3"/>
        <v>7.35</v>
      </c>
      <c r="T12" s="170">
        <f>R12/C12</f>
        <v>0.2503030303030303</v>
      </c>
      <c r="U12" s="168">
        <f t="shared" ref="U12" si="9">S12/C12</f>
        <v>0.44545454545454544</v>
      </c>
      <c r="V12" s="294"/>
      <c r="W12" s="129"/>
    </row>
    <row r="13" spans="1:24" ht="14.25" customHeight="1" x14ac:dyDescent="0.25">
      <c r="A13" s="203">
        <v>43.9</v>
      </c>
      <c r="B13" s="204"/>
      <c r="C13" s="205"/>
      <c r="D13" s="224"/>
      <c r="E13" s="224"/>
      <c r="F13" s="122">
        <v>60</v>
      </c>
      <c r="G13" s="137" t="s">
        <v>35</v>
      </c>
      <c r="H13" s="143">
        <f>H11</f>
        <v>4.8</v>
      </c>
      <c r="I13" s="143">
        <f t="shared" si="8"/>
        <v>0.22</v>
      </c>
      <c r="J13" s="143">
        <f t="shared" si="8"/>
        <v>3.4</v>
      </c>
      <c r="K13" s="143" t="s">
        <v>35</v>
      </c>
      <c r="L13" s="144">
        <v>3.59</v>
      </c>
      <c r="M13" s="144">
        <v>3.6</v>
      </c>
      <c r="N13" s="80">
        <v>3.9</v>
      </c>
      <c r="O13" s="67">
        <v>4</v>
      </c>
      <c r="P13" s="67">
        <v>11.7</v>
      </c>
      <c r="Q13" s="67">
        <v>11.8</v>
      </c>
      <c r="R13" s="67">
        <f t="shared" si="1"/>
        <v>3.8200000000000003</v>
      </c>
      <c r="S13" s="24">
        <f t="shared" si="3"/>
        <v>7</v>
      </c>
      <c r="T13" s="171">
        <f>R13/C12</f>
        <v>0.23151515151515153</v>
      </c>
      <c r="U13" s="119">
        <f t="shared" ref="U13" si="10">S13/C12</f>
        <v>0.42424242424242425</v>
      </c>
      <c r="V13" s="294"/>
      <c r="W13" s="129"/>
    </row>
    <row r="14" spans="1:24" ht="14.25" customHeight="1" x14ac:dyDescent="0.25">
      <c r="A14" s="183">
        <v>6</v>
      </c>
      <c r="B14" s="110" t="s">
        <v>115</v>
      </c>
      <c r="C14" s="184">
        <f>A14*3.3</f>
        <v>19.799999999999997</v>
      </c>
      <c r="D14" s="216">
        <v>3.81</v>
      </c>
      <c r="E14" s="216">
        <f t="shared" ref="E14" si="11">D14*860/C14</f>
        <v>165.4848484848485</v>
      </c>
      <c r="F14" s="121">
        <v>50</v>
      </c>
      <c r="G14" s="135" t="s">
        <v>74</v>
      </c>
      <c r="H14" s="141">
        <v>5.9</v>
      </c>
      <c r="I14" s="141">
        <v>0.18</v>
      </c>
      <c r="J14" s="141">
        <v>3.6</v>
      </c>
      <c r="K14" s="141" t="s">
        <v>35</v>
      </c>
      <c r="L14" s="145">
        <f>L12</f>
        <v>4.67</v>
      </c>
      <c r="M14" s="145">
        <f>M12</f>
        <v>3.95</v>
      </c>
      <c r="N14" s="79">
        <v>4.2</v>
      </c>
      <c r="O14" s="66">
        <v>4.3</v>
      </c>
      <c r="P14" s="66">
        <v>10.1</v>
      </c>
      <c r="Q14" s="66">
        <v>10.199999999999999</v>
      </c>
      <c r="R14" s="66">
        <f t="shared" si="1"/>
        <v>4.13</v>
      </c>
      <c r="S14" s="21">
        <f t="shared" si="3"/>
        <v>7.5500000000000007</v>
      </c>
      <c r="T14" s="170">
        <f t="shared" ref="T14" si="12">R14/C14</f>
        <v>0.2085858585858586</v>
      </c>
      <c r="U14" s="168">
        <f t="shared" ref="U14" si="13">S14/C14</f>
        <v>0.38131313131313138</v>
      </c>
      <c r="V14" s="294"/>
      <c r="W14" s="129"/>
    </row>
    <row r="15" spans="1:24" ht="14.25" customHeight="1" x14ac:dyDescent="0.25">
      <c r="A15" s="296">
        <v>53</v>
      </c>
      <c r="B15" s="297"/>
      <c r="C15" s="298"/>
      <c r="D15" s="217"/>
      <c r="E15" s="217"/>
      <c r="F15" s="122">
        <v>60</v>
      </c>
      <c r="G15" s="137" t="s">
        <v>35</v>
      </c>
      <c r="H15" s="143">
        <v>6.4</v>
      </c>
      <c r="I15" s="143">
        <v>0.22</v>
      </c>
      <c r="J15" s="143">
        <v>3.6</v>
      </c>
      <c r="K15" s="143" t="s">
        <v>35</v>
      </c>
      <c r="L15" s="144">
        <f>L13</f>
        <v>3.59</v>
      </c>
      <c r="M15" s="144">
        <f>M13</f>
        <v>3.6</v>
      </c>
      <c r="N15" s="80">
        <v>4.3</v>
      </c>
      <c r="O15" s="67">
        <v>4.4000000000000004</v>
      </c>
      <c r="P15" s="67">
        <v>9.5</v>
      </c>
      <c r="Q15" s="67">
        <v>9.6</v>
      </c>
      <c r="R15" s="67">
        <f t="shared" si="1"/>
        <v>3.8200000000000003</v>
      </c>
      <c r="S15" s="24">
        <f t="shared" si="3"/>
        <v>7.2</v>
      </c>
      <c r="T15" s="171">
        <f t="shared" ref="T15" si="14">R15/C14</f>
        <v>0.19292929292929298</v>
      </c>
      <c r="U15" s="119">
        <f t="shared" ref="U15" si="15">S15/C14</f>
        <v>0.3636363636363637</v>
      </c>
      <c r="V15" s="294"/>
      <c r="W15" s="129"/>
    </row>
    <row r="16" spans="1:24" ht="14.25" customHeight="1" x14ac:dyDescent="0.25">
      <c r="A16" s="181">
        <v>7</v>
      </c>
      <c r="B16" s="179" t="s">
        <v>115</v>
      </c>
      <c r="C16" s="182">
        <f>A16*3.3</f>
        <v>23.099999999999998</v>
      </c>
      <c r="D16" s="223">
        <v>4.3</v>
      </c>
      <c r="E16" s="223">
        <f t="shared" ref="E16" si="16">D16*860/C16</f>
        <v>160.08658008658011</v>
      </c>
      <c r="F16" s="121">
        <v>50</v>
      </c>
      <c r="G16" s="135" t="s">
        <v>35</v>
      </c>
      <c r="H16" s="141">
        <f>H14</f>
        <v>5.9</v>
      </c>
      <c r="I16" s="141">
        <f t="shared" ref="I16:J17" si="17">I14</f>
        <v>0.18</v>
      </c>
      <c r="J16" s="141">
        <f t="shared" si="17"/>
        <v>3.6</v>
      </c>
      <c r="K16" s="141" t="s">
        <v>41</v>
      </c>
      <c r="L16" s="145">
        <v>5.35</v>
      </c>
      <c r="M16" s="145">
        <v>4.6399999999999997</v>
      </c>
      <c r="N16" s="79">
        <v>4.7</v>
      </c>
      <c r="O16" s="66">
        <v>4.7</v>
      </c>
      <c r="P16" s="66">
        <v>11.1</v>
      </c>
      <c r="Q16" s="66">
        <v>11.1</v>
      </c>
      <c r="R16" s="66">
        <f t="shared" si="1"/>
        <v>4.8199999999999994</v>
      </c>
      <c r="S16" s="21">
        <f t="shared" si="3"/>
        <v>8.24</v>
      </c>
      <c r="T16" s="170">
        <f t="shared" ref="T16" si="18">R16/C16</f>
        <v>0.20865800865800865</v>
      </c>
      <c r="U16" s="168">
        <f t="shared" ref="U16:U34" si="19">S16/C16</f>
        <v>0.35670995670995675</v>
      </c>
      <c r="V16" s="294"/>
      <c r="W16" s="129"/>
    </row>
    <row r="17" spans="1:23" ht="14.25" customHeight="1" x14ac:dyDescent="0.25">
      <c r="A17" s="203">
        <v>62.2</v>
      </c>
      <c r="B17" s="204"/>
      <c r="C17" s="205"/>
      <c r="D17" s="224"/>
      <c r="E17" s="224"/>
      <c r="F17" s="122">
        <v>60</v>
      </c>
      <c r="G17" s="137" t="s">
        <v>35</v>
      </c>
      <c r="H17" s="143">
        <f>H15</f>
        <v>6.4</v>
      </c>
      <c r="I17" s="143">
        <f t="shared" si="17"/>
        <v>0.22</v>
      </c>
      <c r="J17" s="143">
        <f t="shared" si="17"/>
        <v>3.6</v>
      </c>
      <c r="K17" s="143" t="s">
        <v>35</v>
      </c>
      <c r="L17" s="144">
        <v>4.13</v>
      </c>
      <c r="M17" s="144">
        <v>4.21</v>
      </c>
      <c r="N17" s="80">
        <v>4.7</v>
      </c>
      <c r="O17" s="67">
        <v>4.7</v>
      </c>
      <c r="P17" s="67">
        <v>10.4</v>
      </c>
      <c r="Q17" s="67">
        <v>10.4</v>
      </c>
      <c r="R17" s="67">
        <f t="shared" si="1"/>
        <v>4.43</v>
      </c>
      <c r="S17" s="24">
        <f t="shared" si="3"/>
        <v>7.8100000000000005</v>
      </c>
      <c r="T17" s="171">
        <f t="shared" ref="T17" si="20">R17/C16</f>
        <v>0.19177489177489179</v>
      </c>
      <c r="U17" s="119">
        <f t="shared" ref="U17:U35" si="21">S17/C16</f>
        <v>0.33809523809523817</v>
      </c>
      <c r="V17" s="294"/>
      <c r="W17" s="129"/>
    </row>
    <row r="18" spans="1:23" ht="14.25" customHeight="1" x14ac:dyDescent="0.25">
      <c r="A18" s="183">
        <v>8</v>
      </c>
      <c r="B18" s="110" t="s">
        <v>115</v>
      </c>
      <c r="C18" s="184">
        <f>A18*3.3</f>
        <v>26.4</v>
      </c>
      <c r="D18" s="216">
        <v>4.8</v>
      </c>
      <c r="E18" s="216">
        <f t="shared" ref="E18" si="22">D18*860/C18</f>
        <v>156.36363636363637</v>
      </c>
      <c r="F18" s="121">
        <v>50</v>
      </c>
      <c r="G18" s="135" t="s">
        <v>35</v>
      </c>
      <c r="H18" s="141">
        <f>H16</f>
        <v>5.9</v>
      </c>
      <c r="I18" s="141">
        <f t="shared" ref="I18:J19" si="23">I16</f>
        <v>0.18</v>
      </c>
      <c r="J18" s="141">
        <f t="shared" si="23"/>
        <v>3.6</v>
      </c>
      <c r="K18" s="141" t="s">
        <v>42</v>
      </c>
      <c r="L18" s="145">
        <v>6.21</v>
      </c>
      <c r="M18" s="145">
        <v>5.07</v>
      </c>
      <c r="N18" s="79">
        <v>5.2</v>
      </c>
      <c r="O18" s="66">
        <v>5.2</v>
      </c>
      <c r="P18" s="66">
        <v>12.3</v>
      </c>
      <c r="Q18" s="66">
        <v>12.2</v>
      </c>
      <c r="R18" s="66">
        <f t="shared" si="1"/>
        <v>5.25</v>
      </c>
      <c r="S18" s="21">
        <f t="shared" si="3"/>
        <v>8.67</v>
      </c>
      <c r="T18" s="170">
        <f t="shared" ref="T18" si="24">R18/C18</f>
        <v>0.19886363636363638</v>
      </c>
      <c r="U18" s="168">
        <f t="shared" ref="U18:U36" si="25">S18/C18</f>
        <v>0.32840909090909093</v>
      </c>
      <c r="V18" s="294"/>
      <c r="W18" s="129"/>
    </row>
    <row r="19" spans="1:23" ht="14.25" customHeight="1" x14ac:dyDescent="0.25">
      <c r="A19" s="200">
        <v>71.400000000000006</v>
      </c>
      <c r="B19" s="201"/>
      <c r="C19" s="202"/>
      <c r="D19" s="217"/>
      <c r="E19" s="217"/>
      <c r="F19" s="122">
        <v>60</v>
      </c>
      <c r="G19" s="137" t="s">
        <v>35</v>
      </c>
      <c r="H19" s="143">
        <f>H17</f>
        <v>6.4</v>
      </c>
      <c r="I19" s="143">
        <f t="shared" si="23"/>
        <v>0.22</v>
      </c>
      <c r="J19" s="143">
        <f t="shared" si="23"/>
        <v>3.6</v>
      </c>
      <c r="K19" s="143" t="s">
        <v>35</v>
      </c>
      <c r="L19" s="144">
        <v>5.0599999999999996</v>
      </c>
      <c r="M19" s="144">
        <v>4.53</v>
      </c>
      <c r="N19" s="80">
        <v>5.3</v>
      </c>
      <c r="O19" s="67">
        <v>5.3</v>
      </c>
      <c r="P19" s="67">
        <v>11.7</v>
      </c>
      <c r="Q19" s="67">
        <v>11.6</v>
      </c>
      <c r="R19" s="67">
        <f t="shared" si="1"/>
        <v>4.75</v>
      </c>
      <c r="S19" s="24">
        <f t="shared" si="3"/>
        <v>8.1300000000000008</v>
      </c>
      <c r="T19" s="171">
        <f t="shared" ref="T19" si="26">R19/C18</f>
        <v>0.17992424242424243</v>
      </c>
      <c r="U19" s="119">
        <f t="shared" ref="U19:U37" si="27">S19/C18</f>
        <v>0.30795454545454548</v>
      </c>
      <c r="V19" s="294"/>
      <c r="W19" s="129"/>
    </row>
    <row r="20" spans="1:23" ht="14.25" customHeight="1" x14ac:dyDescent="0.25">
      <c r="A20" s="181">
        <v>9</v>
      </c>
      <c r="B20" s="179" t="s">
        <v>115</v>
      </c>
      <c r="C20" s="182">
        <f>A20*3.3</f>
        <v>29.7</v>
      </c>
      <c r="D20" s="223">
        <v>5.23</v>
      </c>
      <c r="E20" s="223">
        <f t="shared" ref="E20" si="28">D20*860/C20</f>
        <v>151.44107744107745</v>
      </c>
      <c r="F20" s="121">
        <v>50</v>
      </c>
      <c r="G20" s="135" t="s">
        <v>75</v>
      </c>
      <c r="H20" s="141">
        <v>7.2</v>
      </c>
      <c r="I20" s="141">
        <v>0.39</v>
      </c>
      <c r="J20" s="141">
        <v>3.9</v>
      </c>
      <c r="K20" s="141" t="s">
        <v>44</v>
      </c>
      <c r="L20" s="145">
        <v>7.57</v>
      </c>
      <c r="M20" s="145">
        <v>6.42</v>
      </c>
      <c r="N20" s="79">
        <v>6.2</v>
      </c>
      <c r="O20" s="66">
        <v>6.6</v>
      </c>
      <c r="P20" s="66">
        <v>12.2</v>
      </c>
      <c r="Q20" s="66">
        <v>13</v>
      </c>
      <c r="R20" s="66">
        <f t="shared" si="1"/>
        <v>6.81</v>
      </c>
      <c r="S20" s="21">
        <f t="shared" si="3"/>
        <v>10.32</v>
      </c>
      <c r="T20" s="170">
        <f t="shared" ref="T20" si="29">R20/C20</f>
        <v>0.2292929292929293</v>
      </c>
      <c r="U20" s="168">
        <f t="shared" ref="U20" si="30">S20/C20</f>
        <v>0.34747474747474749</v>
      </c>
      <c r="V20" s="294"/>
      <c r="W20" s="129"/>
    </row>
    <row r="21" spans="1:23" ht="14.25" customHeight="1" x14ac:dyDescent="0.25">
      <c r="A21" s="203">
        <v>81.099999999999994</v>
      </c>
      <c r="B21" s="204"/>
      <c r="C21" s="205"/>
      <c r="D21" s="224"/>
      <c r="E21" s="224"/>
      <c r="F21" s="122">
        <v>60</v>
      </c>
      <c r="G21" s="137" t="s">
        <v>35</v>
      </c>
      <c r="H21" s="143">
        <v>7.8</v>
      </c>
      <c r="I21" s="143">
        <v>0.53</v>
      </c>
      <c r="J21" s="143">
        <v>3.9</v>
      </c>
      <c r="K21" s="143" t="s">
        <v>35</v>
      </c>
      <c r="L21" s="144">
        <v>6.1</v>
      </c>
      <c r="M21" s="144">
        <v>5.79</v>
      </c>
      <c r="N21" s="80">
        <v>6.2</v>
      </c>
      <c r="O21" s="67">
        <v>6.6</v>
      </c>
      <c r="P21" s="67">
        <v>11.6</v>
      </c>
      <c r="Q21" s="67">
        <v>12.4</v>
      </c>
      <c r="R21" s="67">
        <f t="shared" si="1"/>
        <v>6.32</v>
      </c>
      <c r="S21" s="24">
        <f t="shared" si="3"/>
        <v>9.69</v>
      </c>
      <c r="T21" s="171">
        <f t="shared" ref="T21" si="31">R21/C20</f>
        <v>0.21279461279461281</v>
      </c>
      <c r="U21" s="119">
        <f t="shared" ref="U21" si="32">S21/C20</f>
        <v>0.32626262626262625</v>
      </c>
      <c r="V21" s="294"/>
      <c r="W21" s="129"/>
    </row>
    <row r="22" spans="1:23" ht="14.25" customHeight="1" x14ac:dyDescent="0.25">
      <c r="A22" s="183">
        <v>10</v>
      </c>
      <c r="B22" s="110" t="s">
        <v>115</v>
      </c>
      <c r="C22" s="197">
        <f>A22*3.3</f>
        <v>33</v>
      </c>
      <c r="D22" s="216">
        <v>5.73</v>
      </c>
      <c r="E22" s="216">
        <f t="shared" ref="E22:E42" si="33">D22*860/C22</f>
        <v>149.32727272727274</v>
      </c>
      <c r="F22" s="121">
        <v>50</v>
      </c>
      <c r="G22" s="135" t="s">
        <v>76</v>
      </c>
      <c r="H22" s="141">
        <v>9.8000000000000007</v>
      </c>
      <c r="I22" s="141">
        <v>0.39</v>
      </c>
      <c r="J22" s="141">
        <v>5.8</v>
      </c>
      <c r="K22" s="141" t="s">
        <v>35</v>
      </c>
      <c r="L22" s="145">
        <f>L20</f>
        <v>7.57</v>
      </c>
      <c r="M22" s="145">
        <f>M20</f>
        <v>6.42</v>
      </c>
      <c r="N22" s="79">
        <v>6.8</v>
      </c>
      <c r="O22" s="66">
        <v>7.3</v>
      </c>
      <c r="P22" s="66">
        <v>9.9</v>
      </c>
      <c r="Q22" s="66">
        <v>10.1</v>
      </c>
      <c r="R22" s="66">
        <f t="shared" si="1"/>
        <v>6.81</v>
      </c>
      <c r="S22" s="21">
        <f t="shared" si="3"/>
        <v>12.219999999999999</v>
      </c>
      <c r="T22" s="170">
        <f t="shared" ref="T22" si="34">R22/C22</f>
        <v>0.20636363636363636</v>
      </c>
      <c r="U22" s="168">
        <f t="shared" si="19"/>
        <v>0.37030303030303025</v>
      </c>
      <c r="V22" s="294"/>
      <c r="W22" s="129"/>
    </row>
    <row r="23" spans="1:23" ht="14.25" customHeight="1" x14ac:dyDescent="0.25">
      <c r="A23" s="200">
        <v>90.3</v>
      </c>
      <c r="B23" s="201"/>
      <c r="C23" s="202"/>
      <c r="D23" s="217"/>
      <c r="E23" s="217"/>
      <c r="F23" s="122">
        <v>60</v>
      </c>
      <c r="G23" s="137" t="s">
        <v>35</v>
      </c>
      <c r="H23" s="143">
        <v>10.9</v>
      </c>
      <c r="I23" s="143">
        <v>0.53</v>
      </c>
      <c r="J23" s="143">
        <v>5.8</v>
      </c>
      <c r="K23" s="143" t="s">
        <v>35</v>
      </c>
      <c r="L23" s="144">
        <f>L21</f>
        <v>6.1</v>
      </c>
      <c r="M23" s="144">
        <f>M21</f>
        <v>5.79</v>
      </c>
      <c r="N23" s="80">
        <v>6.9</v>
      </c>
      <c r="O23" s="67">
        <v>7.3</v>
      </c>
      <c r="P23" s="67">
        <v>9.1999999999999993</v>
      </c>
      <c r="Q23" s="67">
        <v>9.6</v>
      </c>
      <c r="R23" s="67">
        <f t="shared" si="1"/>
        <v>6.32</v>
      </c>
      <c r="S23" s="24">
        <f t="shared" si="3"/>
        <v>11.59</v>
      </c>
      <c r="T23" s="171">
        <f t="shared" ref="T23" si="35">R23/C22</f>
        <v>0.19151515151515153</v>
      </c>
      <c r="U23" s="119">
        <f t="shared" si="21"/>
        <v>0.3512121212121212</v>
      </c>
      <c r="V23" s="294"/>
      <c r="W23" s="129"/>
    </row>
    <row r="24" spans="1:23" ht="14.25" customHeight="1" x14ac:dyDescent="0.25">
      <c r="A24" s="181">
        <v>12</v>
      </c>
      <c r="B24" s="179" t="s">
        <v>115</v>
      </c>
      <c r="C24" s="182">
        <f>A24*3.3</f>
        <v>39.599999999999994</v>
      </c>
      <c r="D24" s="223">
        <v>6.61</v>
      </c>
      <c r="E24" s="223">
        <f t="shared" si="33"/>
        <v>143.55050505050508</v>
      </c>
      <c r="F24" s="121">
        <v>50</v>
      </c>
      <c r="G24" s="135" t="s">
        <v>35</v>
      </c>
      <c r="H24" s="141">
        <f>H22</f>
        <v>9.8000000000000007</v>
      </c>
      <c r="I24" s="141">
        <f t="shared" ref="I24:J25" si="36">I22</f>
        <v>0.39</v>
      </c>
      <c r="J24" s="141">
        <f t="shared" si="36"/>
        <v>5.8</v>
      </c>
      <c r="K24" s="141" t="s">
        <v>65</v>
      </c>
      <c r="L24" s="145">
        <v>8.25</v>
      </c>
      <c r="M24" s="145">
        <v>7.17</v>
      </c>
      <c r="N24" s="79">
        <v>7.3</v>
      </c>
      <c r="O24" s="66">
        <v>7.8</v>
      </c>
      <c r="P24" s="66">
        <v>10.4</v>
      </c>
      <c r="Q24" s="66">
        <v>10.8</v>
      </c>
      <c r="R24" s="66">
        <f t="shared" si="1"/>
        <v>7.56</v>
      </c>
      <c r="S24" s="21">
        <f t="shared" si="3"/>
        <v>12.969999999999999</v>
      </c>
      <c r="T24" s="170">
        <f t="shared" ref="T24" si="37">R24/C24</f>
        <v>0.19090909090909092</v>
      </c>
      <c r="U24" s="168">
        <f t="shared" si="25"/>
        <v>0.32752525252525255</v>
      </c>
      <c r="V24" s="294"/>
      <c r="W24" s="129"/>
    </row>
    <row r="25" spans="1:23" ht="14.25" customHeight="1" x14ac:dyDescent="0.25">
      <c r="A25" s="203">
        <v>109.2</v>
      </c>
      <c r="B25" s="204"/>
      <c r="C25" s="205"/>
      <c r="D25" s="224"/>
      <c r="E25" s="224"/>
      <c r="F25" s="122">
        <v>60</v>
      </c>
      <c r="G25" s="137" t="s">
        <v>35</v>
      </c>
      <c r="H25" s="143">
        <f>H23</f>
        <v>10.9</v>
      </c>
      <c r="I25" s="143">
        <f t="shared" si="36"/>
        <v>0.53</v>
      </c>
      <c r="J25" s="143">
        <f t="shared" si="36"/>
        <v>5.8</v>
      </c>
      <c r="K25" s="143" t="s">
        <v>35</v>
      </c>
      <c r="L25" s="144">
        <v>6.62</v>
      </c>
      <c r="M25" s="144">
        <v>6.64</v>
      </c>
      <c r="N25" s="80">
        <v>7.4</v>
      </c>
      <c r="O25" s="67">
        <v>7.8</v>
      </c>
      <c r="P25" s="67">
        <v>9.6999999999999993</v>
      </c>
      <c r="Q25" s="67">
        <v>10.199999999999999</v>
      </c>
      <c r="R25" s="67">
        <f t="shared" si="1"/>
        <v>7.17</v>
      </c>
      <c r="S25" s="24">
        <f t="shared" si="3"/>
        <v>12.44</v>
      </c>
      <c r="T25" s="171">
        <f t="shared" ref="T25" si="38">R25/C24</f>
        <v>0.18106060606060609</v>
      </c>
      <c r="U25" s="119">
        <f t="shared" si="27"/>
        <v>0.31414141414141417</v>
      </c>
      <c r="V25" s="294"/>
      <c r="W25" s="129"/>
    </row>
    <row r="26" spans="1:23" ht="14.25" customHeight="1" x14ac:dyDescent="0.25">
      <c r="A26" s="183">
        <v>14</v>
      </c>
      <c r="B26" s="110" t="s">
        <v>115</v>
      </c>
      <c r="C26" s="184">
        <f>A26*3.3</f>
        <v>46.199999999999996</v>
      </c>
      <c r="D26" s="216">
        <v>7.52</v>
      </c>
      <c r="E26" s="216">
        <f t="shared" si="33"/>
        <v>139.98268398268399</v>
      </c>
      <c r="F26" s="121">
        <v>50</v>
      </c>
      <c r="G26" s="135" t="s">
        <v>35</v>
      </c>
      <c r="H26" s="141">
        <f>H22</f>
        <v>9.8000000000000007</v>
      </c>
      <c r="I26" s="141">
        <f t="shared" ref="I26:J27" si="39">I22</f>
        <v>0.39</v>
      </c>
      <c r="J26" s="141">
        <f t="shared" si="39"/>
        <v>5.8</v>
      </c>
      <c r="K26" s="141" t="s">
        <v>77</v>
      </c>
      <c r="L26" s="145">
        <v>10</v>
      </c>
      <c r="M26" s="145">
        <v>8.9</v>
      </c>
      <c r="N26" s="79">
        <v>8.6</v>
      </c>
      <c r="O26" s="66">
        <v>9</v>
      </c>
      <c r="P26" s="66">
        <v>12</v>
      </c>
      <c r="Q26" s="66">
        <v>12.3</v>
      </c>
      <c r="R26" s="66">
        <f t="shared" si="1"/>
        <v>9.2900000000000009</v>
      </c>
      <c r="S26" s="21">
        <f t="shared" si="3"/>
        <v>14.7</v>
      </c>
      <c r="T26" s="170">
        <f t="shared" ref="T26" si="40">R26/C26</f>
        <v>0.20108225108225111</v>
      </c>
      <c r="U26" s="168">
        <f t="shared" ref="U26" si="41">S26/C26</f>
        <v>0.31818181818181818</v>
      </c>
      <c r="V26" s="294"/>
      <c r="W26" s="129"/>
    </row>
    <row r="27" spans="1:23" ht="14.25" customHeight="1" x14ac:dyDescent="0.25">
      <c r="A27" s="200">
        <v>128.1</v>
      </c>
      <c r="B27" s="201"/>
      <c r="C27" s="202"/>
      <c r="D27" s="217"/>
      <c r="E27" s="217"/>
      <c r="F27" s="122">
        <v>60</v>
      </c>
      <c r="G27" s="137" t="s">
        <v>35</v>
      </c>
      <c r="H27" s="143">
        <f>H23</f>
        <v>10.9</v>
      </c>
      <c r="I27" s="143">
        <f t="shared" si="39"/>
        <v>0.53</v>
      </c>
      <c r="J27" s="143">
        <f t="shared" si="39"/>
        <v>5.8</v>
      </c>
      <c r="K27" s="143" t="s">
        <v>35</v>
      </c>
      <c r="L27" s="144">
        <v>10</v>
      </c>
      <c r="M27" s="144">
        <v>8.9</v>
      </c>
      <c r="N27" s="80">
        <v>8.6999999999999993</v>
      </c>
      <c r="O27" s="67">
        <v>9.1</v>
      </c>
      <c r="P27" s="67">
        <v>11.3</v>
      </c>
      <c r="Q27" s="67">
        <v>11.8</v>
      </c>
      <c r="R27" s="67">
        <f t="shared" si="1"/>
        <v>9.43</v>
      </c>
      <c r="S27" s="24">
        <f t="shared" si="3"/>
        <v>14.7</v>
      </c>
      <c r="T27" s="171">
        <f t="shared" ref="T27" si="42">R27/C26</f>
        <v>0.20411255411255413</v>
      </c>
      <c r="U27" s="119">
        <f t="shared" ref="U27" si="43">S27/C26</f>
        <v>0.31818181818181818</v>
      </c>
      <c r="V27" s="294"/>
      <c r="W27" s="129"/>
    </row>
    <row r="28" spans="1:23" ht="14.25" customHeight="1" x14ac:dyDescent="0.25">
      <c r="A28" s="181">
        <v>16</v>
      </c>
      <c r="B28" s="179" t="s">
        <v>115</v>
      </c>
      <c r="C28" s="182">
        <f>A28*3.3</f>
        <v>52.8</v>
      </c>
      <c r="D28" s="223">
        <v>8.43</v>
      </c>
      <c r="E28" s="223">
        <f t="shared" si="33"/>
        <v>137.30681818181819</v>
      </c>
      <c r="F28" s="121">
        <v>50</v>
      </c>
      <c r="G28" s="135" t="s">
        <v>78</v>
      </c>
      <c r="H28" s="141">
        <v>11</v>
      </c>
      <c r="I28" s="141">
        <v>0.59</v>
      </c>
      <c r="J28" s="141">
        <v>7.05</v>
      </c>
      <c r="K28" s="141" t="s">
        <v>79</v>
      </c>
      <c r="L28" s="145">
        <v>11.2</v>
      </c>
      <c r="M28" s="145">
        <v>10.1</v>
      </c>
      <c r="N28" s="79">
        <v>9.4</v>
      </c>
      <c r="O28" s="66">
        <v>10.1</v>
      </c>
      <c r="P28" s="66">
        <v>12.2</v>
      </c>
      <c r="Q28" s="66">
        <v>12</v>
      </c>
      <c r="R28" s="66">
        <f t="shared" si="1"/>
        <v>10.69</v>
      </c>
      <c r="S28" s="21">
        <f t="shared" si="3"/>
        <v>17.149999999999999</v>
      </c>
      <c r="T28" s="170">
        <f t="shared" ref="T28" si="44">R28/C28</f>
        <v>0.2024621212121212</v>
      </c>
      <c r="U28" s="168">
        <f t="shared" si="19"/>
        <v>0.32481060606060608</v>
      </c>
      <c r="V28" s="294"/>
      <c r="W28" s="129"/>
    </row>
    <row r="29" spans="1:23" ht="14.25" customHeight="1" x14ac:dyDescent="0.25">
      <c r="A29" s="203">
        <v>147</v>
      </c>
      <c r="B29" s="204"/>
      <c r="C29" s="205"/>
      <c r="D29" s="224"/>
      <c r="E29" s="224"/>
      <c r="F29" s="122">
        <v>60</v>
      </c>
      <c r="G29" s="137" t="s">
        <v>35</v>
      </c>
      <c r="H29" s="143">
        <v>12.5</v>
      </c>
      <c r="I29" s="143">
        <v>0.8</v>
      </c>
      <c r="J29" s="143">
        <v>7.05</v>
      </c>
      <c r="K29" s="143" t="s">
        <v>35</v>
      </c>
      <c r="L29" s="144">
        <v>11.2</v>
      </c>
      <c r="M29" s="144">
        <v>10.1</v>
      </c>
      <c r="N29" s="80">
        <v>9.6</v>
      </c>
      <c r="O29" s="67">
        <v>10.199999999999999</v>
      </c>
      <c r="P29" s="67">
        <v>11.2</v>
      </c>
      <c r="Q29" s="67">
        <v>11.5</v>
      </c>
      <c r="R29" s="67">
        <f t="shared" si="1"/>
        <v>10.9</v>
      </c>
      <c r="S29" s="24">
        <f t="shared" si="3"/>
        <v>17.149999999999999</v>
      </c>
      <c r="T29" s="171">
        <f t="shared" ref="T29" si="45">R29/C28</f>
        <v>0.20643939393939395</v>
      </c>
      <c r="U29" s="119">
        <f t="shared" si="21"/>
        <v>0.32481060606060608</v>
      </c>
      <c r="V29" s="294"/>
      <c r="W29" s="129"/>
    </row>
    <row r="30" spans="1:23" ht="14.25" customHeight="1" x14ac:dyDescent="0.25">
      <c r="A30" s="183">
        <v>18</v>
      </c>
      <c r="B30" s="110" t="s">
        <v>115</v>
      </c>
      <c r="C30" s="184">
        <f>A30*3.3</f>
        <v>59.4</v>
      </c>
      <c r="D30" s="216">
        <v>9.32</v>
      </c>
      <c r="E30" s="216">
        <f t="shared" si="33"/>
        <v>134.93602693602693</v>
      </c>
      <c r="F30" s="121">
        <v>50</v>
      </c>
      <c r="G30" s="135" t="s">
        <v>81</v>
      </c>
      <c r="H30" s="141">
        <v>15.7</v>
      </c>
      <c r="I30" s="141">
        <v>0.78</v>
      </c>
      <c r="J30" s="141">
        <v>9.0500000000000007</v>
      </c>
      <c r="K30" s="141" t="s">
        <v>35</v>
      </c>
      <c r="L30" s="145">
        <f>L28</f>
        <v>11.2</v>
      </c>
      <c r="M30" s="145">
        <f>M28</f>
        <v>10.1</v>
      </c>
      <c r="N30" s="79">
        <v>10.4</v>
      </c>
      <c r="O30" s="66">
        <v>11</v>
      </c>
      <c r="P30" s="66">
        <v>9.5</v>
      </c>
      <c r="Q30" s="66">
        <v>9.6</v>
      </c>
      <c r="R30" s="66">
        <f t="shared" si="1"/>
        <v>10.879999999999999</v>
      </c>
      <c r="S30" s="21">
        <f t="shared" si="3"/>
        <v>19.149999999999999</v>
      </c>
      <c r="T30" s="170">
        <f t="shared" ref="T30" si="46">R30/C30</f>
        <v>0.18316498316498314</v>
      </c>
      <c r="U30" s="168">
        <f t="shared" si="25"/>
        <v>0.32239057239057239</v>
      </c>
      <c r="V30" s="294"/>
      <c r="W30" s="129"/>
    </row>
    <row r="31" spans="1:23" ht="14.25" customHeight="1" x14ac:dyDescent="0.25">
      <c r="A31" s="200">
        <v>165.9</v>
      </c>
      <c r="B31" s="201"/>
      <c r="C31" s="202"/>
      <c r="D31" s="217"/>
      <c r="E31" s="217"/>
      <c r="F31" s="122">
        <v>60</v>
      </c>
      <c r="G31" s="137" t="s">
        <v>35</v>
      </c>
      <c r="H31" s="143">
        <v>17</v>
      </c>
      <c r="I31" s="143">
        <v>1.06</v>
      </c>
      <c r="J31" s="143">
        <v>9.0500000000000007</v>
      </c>
      <c r="K31" s="143" t="s">
        <v>35</v>
      </c>
      <c r="L31" s="144">
        <f>L29</f>
        <v>11.2</v>
      </c>
      <c r="M31" s="144">
        <f>M29</f>
        <v>10.1</v>
      </c>
      <c r="N31" s="80">
        <v>10.4</v>
      </c>
      <c r="O31" s="67">
        <v>11</v>
      </c>
      <c r="P31" s="67">
        <v>9</v>
      </c>
      <c r="Q31" s="67">
        <v>9.3000000000000007</v>
      </c>
      <c r="R31" s="67">
        <f t="shared" si="1"/>
        <v>11.16</v>
      </c>
      <c r="S31" s="24">
        <f t="shared" si="3"/>
        <v>19.149999999999999</v>
      </c>
      <c r="T31" s="171">
        <f t="shared" ref="T31" si="47">R31/C30</f>
        <v>0.1878787878787879</v>
      </c>
      <c r="U31" s="119">
        <f t="shared" si="27"/>
        <v>0.32239057239057239</v>
      </c>
      <c r="V31" s="294"/>
      <c r="W31" s="129"/>
    </row>
    <row r="32" spans="1:23" ht="14.25" customHeight="1" x14ac:dyDescent="0.25">
      <c r="A32" s="181">
        <v>20</v>
      </c>
      <c r="B32" s="179" t="s">
        <v>115</v>
      </c>
      <c r="C32" s="196">
        <f>A32*3.3</f>
        <v>66</v>
      </c>
      <c r="D32" s="223">
        <v>10.210000000000001</v>
      </c>
      <c r="E32" s="223">
        <f t="shared" si="33"/>
        <v>133.03939393939393</v>
      </c>
      <c r="F32" s="121">
        <v>50</v>
      </c>
      <c r="G32" s="135" t="s">
        <v>35</v>
      </c>
      <c r="H32" s="141">
        <f>H30</f>
        <v>15.7</v>
      </c>
      <c r="I32" s="141">
        <f t="shared" ref="I32:J33" si="48">I30</f>
        <v>0.78</v>
      </c>
      <c r="J32" s="141">
        <f t="shared" si="48"/>
        <v>9.0500000000000007</v>
      </c>
      <c r="K32" s="141" t="s">
        <v>80</v>
      </c>
      <c r="L32" s="145">
        <v>12.5</v>
      </c>
      <c r="M32" s="145">
        <v>11.3</v>
      </c>
      <c r="N32" s="79">
        <v>11.3</v>
      </c>
      <c r="O32" s="66">
        <v>12</v>
      </c>
      <c r="P32" s="66">
        <v>10.3</v>
      </c>
      <c r="Q32" s="66">
        <v>10.4</v>
      </c>
      <c r="R32" s="66">
        <f t="shared" si="1"/>
        <v>12.08</v>
      </c>
      <c r="S32" s="21">
        <f t="shared" si="3"/>
        <v>20.350000000000001</v>
      </c>
      <c r="T32" s="170">
        <f t="shared" ref="T32" si="49">R32/C32</f>
        <v>0.18303030303030304</v>
      </c>
      <c r="U32" s="168">
        <f t="shared" ref="U32" si="50">S32/C32</f>
        <v>0.30833333333333335</v>
      </c>
      <c r="V32" s="294"/>
      <c r="W32" s="129"/>
    </row>
    <row r="33" spans="1:23" ht="14.25" customHeight="1" x14ac:dyDescent="0.25">
      <c r="A33" s="203">
        <v>184.8</v>
      </c>
      <c r="B33" s="204"/>
      <c r="C33" s="205"/>
      <c r="D33" s="224"/>
      <c r="E33" s="224"/>
      <c r="F33" s="122">
        <v>60</v>
      </c>
      <c r="G33" s="137" t="s">
        <v>35</v>
      </c>
      <c r="H33" s="143">
        <f>H31</f>
        <v>17</v>
      </c>
      <c r="I33" s="143">
        <f t="shared" si="48"/>
        <v>1.06</v>
      </c>
      <c r="J33" s="143">
        <f t="shared" si="48"/>
        <v>9.0500000000000007</v>
      </c>
      <c r="K33" s="143" t="s">
        <v>35</v>
      </c>
      <c r="L33" s="144">
        <f>L32</f>
        <v>12.5</v>
      </c>
      <c r="M33" s="144">
        <f>M32</f>
        <v>11.3</v>
      </c>
      <c r="N33" s="80">
        <v>11.3</v>
      </c>
      <c r="O33" s="67">
        <v>11.9</v>
      </c>
      <c r="P33" s="67">
        <v>9.8000000000000007</v>
      </c>
      <c r="Q33" s="67">
        <v>10</v>
      </c>
      <c r="R33" s="67">
        <f t="shared" si="1"/>
        <v>12.360000000000001</v>
      </c>
      <c r="S33" s="24">
        <f t="shared" si="3"/>
        <v>20.350000000000001</v>
      </c>
      <c r="T33" s="171">
        <f t="shared" ref="T33" si="51">R33/C32</f>
        <v>0.18727272727272729</v>
      </c>
      <c r="U33" s="119">
        <f t="shared" ref="U33" si="52">S33/C32</f>
        <v>0.30833333333333335</v>
      </c>
      <c r="V33" s="294"/>
      <c r="W33" s="129"/>
    </row>
    <row r="34" spans="1:23" ht="14.25" customHeight="1" x14ac:dyDescent="0.25">
      <c r="A34" s="183">
        <v>24</v>
      </c>
      <c r="B34" s="110" t="s">
        <v>115</v>
      </c>
      <c r="C34" s="184">
        <f>A34*3.3</f>
        <v>79.199999999999989</v>
      </c>
      <c r="D34" s="216">
        <v>11.95</v>
      </c>
      <c r="E34" s="216">
        <f t="shared" si="33"/>
        <v>129.76010101010104</v>
      </c>
      <c r="F34" s="121">
        <v>50</v>
      </c>
      <c r="G34" s="135" t="s">
        <v>35</v>
      </c>
      <c r="H34" s="141">
        <f>H30</f>
        <v>15.7</v>
      </c>
      <c r="I34" s="141">
        <f t="shared" ref="I34:J35" si="53">I30</f>
        <v>0.78</v>
      </c>
      <c r="J34" s="141">
        <f t="shared" si="53"/>
        <v>9.0500000000000007</v>
      </c>
      <c r="K34" s="141" t="s">
        <v>82</v>
      </c>
      <c r="L34" s="145">
        <v>19.899999999999999</v>
      </c>
      <c r="M34" s="145">
        <v>18</v>
      </c>
      <c r="N34" s="79">
        <v>15.6</v>
      </c>
      <c r="O34" s="66">
        <v>16.5</v>
      </c>
      <c r="P34" s="66">
        <v>14</v>
      </c>
      <c r="Q34" s="66">
        <v>14.1</v>
      </c>
      <c r="R34" s="66">
        <f t="shared" si="1"/>
        <v>18.78</v>
      </c>
      <c r="S34" s="21">
        <f t="shared" si="3"/>
        <v>27.05</v>
      </c>
      <c r="T34" s="170">
        <f t="shared" ref="T34" si="54">R34/C34</f>
        <v>0.23712121212121218</v>
      </c>
      <c r="U34" s="168">
        <f t="shared" si="19"/>
        <v>0.34154040404040409</v>
      </c>
      <c r="V34" s="294"/>
      <c r="W34" s="129"/>
    </row>
    <row r="35" spans="1:23" ht="14.25" customHeight="1" x14ac:dyDescent="0.25">
      <c r="A35" s="200">
        <v>222.6</v>
      </c>
      <c r="B35" s="201"/>
      <c r="C35" s="202"/>
      <c r="D35" s="217"/>
      <c r="E35" s="217"/>
      <c r="F35" s="122">
        <v>60</v>
      </c>
      <c r="G35" s="137" t="s">
        <v>35</v>
      </c>
      <c r="H35" s="143">
        <f>H31</f>
        <v>17</v>
      </c>
      <c r="I35" s="143">
        <f t="shared" si="53"/>
        <v>1.06</v>
      </c>
      <c r="J35" s="143">
        <f t="shared" si="53"/>
        <v>9.0500000000000007</v>
      </c>
      <c r="K35" s="143" t="s">
        <v>35</v>
      </c>
      <c r="L35" s="144">
        <v>19.899999999999999</v>
      </c>
      <c r="M35" s="144">
        <v>18</v>
      </c>
      <c r="N35" s="80">
        <v>15.8</v>
      </c>
      <c r="O35" s="67">
        <v>16.7</v>
      </c>
      <c r="P35" s="67">
        <v>13.3</v>
      </c>
      <c r="Q35" s="67">
        <v>13.5</v>
      </c>
      <c r="R35" s="67">
        <f t="shared" si="1"/>
        <v>19.059999999999999</v>
      </c>
      <c r="S35" s="24">
        <f t="shared" si="3"/>
        <v>27.05</v>
      </c>
      <c r="T35" s="171">
        <f t="shared" ref="T35" si="55">R35/C34</f>
        <v>0.24065656565656568</v>
      </c>
      <c r="U35" s="119">
        <f t="shared" si="21"/>
        <v>0.34154040404040409</v>
      </c>
      <c r="V35" s="295"/>
      <c r="W35" s="129"/>
    </row>
    <row r="36" spans="1:23" ht="14.25" customHeight="1" x14ac:dyDescent="0.25">
      <c r="A36" s="181">
        <v>28</v>
      </c>
      <c r="B36" s="179" t="s">
        <v>115</v>
      </c>
      <c r="C36" s="182">
        <f>A36*3.3</f>
        <v>92.399999999999991</v>
      </c>
      <c r="D36" s="223">
        <v>13.71</v>
      </c>
      <c r="E36" s="223">
        <f t="shared" si="33"/>
        <v>127.60389610389612</v>
      </c>
      <c r="F36" s="121">
        <v>50</v>
      </c>
      <c r="G36" s="135" t="s">
        <v>83</v>
      </c>
      <c r="H36" s="141">
        <f>H22+H28</f>
        <v>20.8</v>
      </c>
      <c r="I36" s="141">
        <f t="shared" ref="I36:J37" si="56">I22+I28</f>
        <v>0.98</v>
      </c>
      <c r="J36" s="141">
        <f>J22+J28</f>
        <v>12.85</v>
      </c>
      <c r="K36" s="141" t="s">
        <v>35</v>
      </c>
      <c r="L36" s="145">
        <f>L34</f>
        <v>19.899999999999999</v>
      </c>
      <c r="M36" s="145">
        <f>M34</f>
        <v>18</v>
      </c>
      <c r="N36" s="79">
        <v>17.2</v>
      </c>
      <c r="O36" s="66">
        <v>18.3</v>
      </c>
      <c r="P36" s="66">
        <v>11.6</v>
      </c>
      <c r="Q36" s="66">
        <v>11.6</v>
      </c>
      <c r="R36" s="66">
        <f t="shared" si="1"/>
        <v>18.98</v>
      </c>
      <c r="S36" s="25">
        <f t="shared" si="3"/>
        <v>30.85</v>
      </c>
      <c r="T36" s="170">
        <f t="shared" ref="T36" si="57">R36/C36</f>
        <v>0.20541125541125543</v>
      </c>
      <c r="U36" s="168">
        <f t="shared" si="25"/>
        <v>0.33387445887445893</v>
      </c>
      <c r="V36" s="293" t="s">
        <v>50</v>
      </c>
      <c r="W36" s="129"/>
    </row>
    <row r="37" spans="1:23" ht="14.25" customHeight="1" x14ac:dyDescent="0.25">
      <c r="A37" s="203">
        <v>260.39999999999998</v>
      </c>
      <c r="B37" s="204"/>
      <c r="C37" s="205"/>
      <c r="D37" s="224"/>
      <c r="E37" s="224"/>
      <c r="F37" s="122">
        <v>60</v>
      </c>
      <c r="G37" s="137" t="s">
        <v>35</v>
      </c>
      <c r="H37" s="143">
        <f>H23+H29</f>
        <v>23.4</v>
      </c>
      <c r="I37" s="143">
        <f t="shared" si="56"/>
        <v>1.33</v>
      </c>
      <c r="J37" s="143">
        <f t="shared" si="56"/>
        <v>12.85</v>
      </c>
      <c r="K37" s="143" t="s">
        <v>35</v>
      </c>
      <c r="L37" s="144">
        <f t="shared" ref="L37:M37" si="58">L35</f>
        <v>19.899999999999999</v>
      </c>
      <c r="M37" s="144">
        <f t="shared" si="58"/>
        <v>18</v>
      </c>
      <c r="N37" s="80">
        <v>17.5</v>
      </c>
      <c r="O37" s="67">
        <v>18.3</v>
      </c>
      <c r="P37" s="67">
        <v>10.8</v>
      </c>
      <c r="Q37" s="67">
        <v>11.1</v>
      </c>
      <c r="R37" s="67">
        <f t="shared" si="1"/>
        <v>19.329999999999998</v>
      </c>
      <c r="S37" s="26">
        <f t="shared" si="3"/>
        <v>30.85</v>
      </c>
      <c r="T37" s="171">
        <f t="shared" ref="T37" si="59">R37/C36</f>
        <v>0.20919913419913419</v>
      </c>
      <c r="U37" s="119">
        <f t="shared" si="27"/>
        <v>0.33387445887445893</v>
      </c>
      <c r="V37" s="294"/>
      <c r="W37" s="129"/>
    </row>
    <row r="38" spans="1:23" ht="14.25" customHeight="1" x14ac:dyDescent="0.25">
      <c r="A38" s="183">
        <v>30</v>
      </c>
      <c r="B38" s="110" t="s">
        <v>115</v>
      </c>
      <c r="C38" s="197">
        <f>A38*3.3</f>
        <v>99</v>
      </c>
      <c r="D38" s="216">
        <v>14.48</v>
      </c>
      <c r="E38" s="216">
        <f t="shared" si="33"/>
        <v>125.78585858585859</v>
      </c>
      <c r="F38" s="121">
        <v>50</v>
      </c>
      <c r="G38" s="135" t="s">
        <v>35</v>
      </c>
      <c r="H38" s="141">
        <f>H36</f>
        <v>20.8</v>
      </c>
      <c r="I38" s="141">
        <f t="shared" ref="I38:J39" si="60">I36</f>
        <v>0.98</v>
      </c>
      <c r="J38" s="141">
        <f t="shared" si="60"/>
        <v>12.85</v>
      </c>
      <c r="K38" s="141" t="s">
        <v>35</v>
      </c>
      <c r="L38" s="145">
        <f>L34</f>
        <v>19.899999999999999</v>
      </c>
      <c r="M38" s="145">
        <f>M34</f>
        <v>18</v>
      </c>
      <c r="N38" s="79">
        <v>17.2</v>
      </c>
      <c r="O38" s="66">
        <v>18.3</v>
      </c>
      <c r="P38" s="66">
        <v>11.6</v>
      </c>
      <c r="Q38" s="66">
        <v>11.6</v>
      </c>
      <c r="R38" s="66">
        <f t="shared" si="1"/>
        <v>18.98</v>
      </c>
      <c r="S38" s="25">
        <f t="shared" si="3"/>
        <v>30.85</v>
      </c>
      <c r="T38" s="170">
        <f t="shared" ref="T38" si="61">R38/C38</f>
        <v>0.19171717171717173</v>
      </c>
      <c r="U38" s="168">
        <f t="shared" ref="U38" si="62">S38/C38</f>
        <v>0.31161616161616162</v>
      </c>
      <c r="V38" s="294"/>
      <c r="W38" s="129"/>
    </row>
    <row r="39" spans="1:23" ht="14.25" customHeight="1" x14ac:dyDescent="0.25">
      <c r="A39" s="200">
        <v>279.8</v>
      </c>
      <c r="B39" s="201"/>
      <c r="C39" s="202"/>
      <c r="D39" s="217"/>
      <c r="E39" s="217"/>
      <c r="F39" s="122">
        <v>60</v>
      </c>
      <c r="G39" s="137" t="s">
        <v>35</v>
      </c>
      <c r="H39" s="143">
        <f>H37</f>
        <v>23.4</v>
      </c>
      <c r="I39" s="143">
        <f t="shared" si="60"/>
        <v>1.33</v>
      </c>
      <c r="J39" s="143">
        <f t="shared" si="60"/>
        <v>12.85</v>
      </c>
      <c r="K39" s="143" t="s">
        <v>35</v>
      </c>
      <c r="L39" s="144">
        <f>L35</f>
        <v>19.899999999999999</v>
      </c>
      <c r="M39" s="144">
        <f>M35</f>
        <v>18</v>
      </c>
      <c r="N39" s="80">
        <v>17.5</v>
      </c>
      <c r="O39" s="67">
        <v>18.3</v>
      </c>
      <c r="P39" s="67">
        <v>10.8</v>
      </c>
      <c r="Q39" s="67">
        <v>11.1</v>
      </c>
      <c r="R39" s="67">
        <f t="shared" si="1"/>
        <v>19.329999999999998</v>
      </c>
      <c r="S39" s="26">
        <f t="shared" si="3"/>
        <v>30.85</v>
      </c>
      <c r="T39" s="171">
        <f t="shared" ref="T39" si="63">R39/C38</f>
        <v>0.19525252525252523</v>
      </c>
      <c r="U39" s="119">
        <f t="shared" ref="U39" si="64">S39/C38</f>
        <v>0.31161616161616162</v>
      </c>
      <c r="V39" s="294"/>
      <c r="W39" s="129"/>
    </row>
    <row r="40" spans="1:23" ht="14.25" customHeight="1" x14ac:dyDescent="0.25">
      <c r="A40" s="181">
        <v>35</v>
      </c>
      <c r="B40" s="179" t="s">
        <v>115</v>
      </c>
      <c r="C40" s="196">
        <f>A40*3.3</f>
        <v>115.5</v>
      </c>
      <c r="D40" s="223">
        <v>22.32</v>
      </c>
      <c r="E40" s="223">
        <f t="shared" si="33"/>
        <v>166.1922077922078</v>
      </c>
      <c r="F40" s="121">
        <v>50</v>
      </c>
      <c r="G40" s="135" t="s">
        <v>93</v>
      </c>
      <c r="H40" s="141">
        <f>H30*2</f>
        <v>31.4</v>
      </c>
      <c r="I40" s="141">
        <f t="shared" ref="I40:J41" si="65">I30*2</f>
        <v>1.56</v>
      </c>
      <c r="J40" s="141">
        <f t="shared" si="65"/>
        <v>18.100000000000001</v>
      </c>
      <c r="K40" s="141" t="s">
        <v>94</v>
      </c>
      <c r="L40" s="145">
        <v>31.3</v>
      </c>
      <c r="M40" s="145">
        <v>28.2</v>
      </c>
      <c r="N40" s="79">
        <v>26.7</v>
      </c>
      <c r="O40" s="66">
        <v>28.2</v>
      </c>
      <c r="P40" s="66">
        <v>12</v>
      </c>
      <c r="Q40" s="66">
        <v>12.1</v>
      </c>
      <c r="R40" s="66">
        <f t="shared" si="1"/>
        <v>29.759999999999998</v>
      </c>
      <c r="S40" s="25">
        <f t="shared" si="3"/>
        <v>46.3</v>
      </c>
      <c r="T40" s="170">
        <f t="shared" ref="T40" si="66">R40/C40</f>
        <v>0.25766233766233765</v>
      </c>
      <c r="U40" s="168">
        <f>S40/C40</f>
        <v>0.40086580086580081</v>
      </c>
      <c r="V40" s="294"/>
      <c r="W40" s="129"/>
    </row>
    <row r="41" spans="1:23" ht="14.25" customHeight="1" x14ac:dyDescent="0.25">
      <c r="A41" s="301">
        <v>491</v>
      </c>
      <c r="B41" s="302"/>
      <c r="C41" s="303"/>
      <c r="D41" s="224"/>
      <c r="E41" s="224"/>
      <c r="F41" s="122">
        <v>60</v>
      </c>
      <c r="G41" s="137" t="s">
        <v>35</v>
      </c>
      <c r="H41" s="143">
        <f>H31*2</f>
        <v>34</v>
      </c>
      <c r="I41" s="143">
        <f t="shared" si="65"/>
        <v>2.12</v>
      </c>
      <c r="J41" s="143">
        <f t="shared" si="65"/>
        <v>18.100000000000001</v>
      </c>
      <c r="K41" s="143" t="s">
        <v>35</v>
      </c>
      <c r="L41" s="144">
        <v>31.3</v>
      </c>
      <c r="M41" s="144">
        <v>28.2</v>
      </c>
      <c r="N41" s="80">
        <v>26.9</v>
      </c>
      <c r="O41" s="67">
        <v>28.3</v>
      </c>
      <c r="P41" s="67">
        <v>11.4</v>
      </c>
      <c r="Q41" s="81">
        <v>11.6</v>
      </c>
      <c r="R41" s="67">
        <f t="shared" si="1"/>
        <v>30.32</v>
      </c>
      <c r="S41" s="40">
        <f t="shared" si="3"/>
        <v>46.3</v>
      </c>
      <c r="T41" s="171">
        <f t="shared" ref="T41" si="67">R41/C40</f>
        <v>0.26251082251082253</v>
      </c>
      <c r="U41" s="119">
        <f>S41/C40</f>
        <v>0.40086580086580081</v>
      </c>
      <c r="V41" s="294"/>
      <c r="W41" s="129"/>
    </row>
    <row r="42" spans="1:23" ht="14.25" customHeight="1" x14ac:dyDescent="0.25">
      <c r="A42" s="183">
        <v>40</v>
      </c>
      <c r="B42" s="110" t="s">
        <v>115</v>
      </c>
      <c r="C42" s="197">
        <f>A42*3.3</f>
        <v>132</v>
      </c>
      <c r="D42" s="216">
        <v>25.19</v>
      </c>
      <c r="E42" s="216">
        <f t="shared" si="33"/>
        <v>164.11666666666667</v>
      </c>
      <c r="F42" s="121">
        <v>50</v>
      </c>
      <c r="G42" s="135" t="s">
        <v>35</v>
      </c>
      <c r="H42" s="141">
        <f>H40</f>
        <v>31.4</v>
      </c>
      <c r="I42" s="141">
        <f t="shared" ref="I42:J43" si="68">I40</f>
        <v>1.56</v>
      </c>
      <c r="J42" s="141">
        <f t="shared" si="68"/>
        <v>18.100000000000001</v>
      </c>
      <c r="K42" s="141" t="s">
        <v>95</v>
      </c>
      <c r="L42" s="145">
        <v>33.1</v>
      </c>
      <c r="M42" s="145">
        <v>31.6</v>
      </c>
      <c r="N42" s="79">
        <v>27.7</v>
      </c>
      <c r="O42" s="66">
        <v>29.3</v>
      </c>
      <c r="P42" s="66">
        <v>12.5</v>
      </c>
      <c r="Q42" s="66">
        <v>12.6</v>
      </c>
      <c r="R42" s="66">
        <f>SUM(I42,M42)</f>
        <v>33.160000000000004</v>
      </c>
      <c r="S42" s="68">
        <f t="shared" si="3"/>
        <v>49.7</v>
      </c>
      <c r="T42" s="170">
        <f>R42/C42</f>
        <v>0.25121212121212122</v>
      </c>
      <c r="U42" s="168">
        <f>S42/C42</f>
        <v>0.37651515151515152</v>
      </c>
      <c r="V42" s="294"/>
      <c r="W42" s="129"/>
    </row>
    <row r="43" spans="1:23" ht="14.25" customHeight="1" x14ac:dyDescent="0.25">
      <c r="A43" s="200">
        <v>562.29999999999995</v>
      </c>
      <c r="B43" s="201"/>
      <c r="C43" s="202"/>
      <c r="D43" s="217"/>
      <c r="E43" s="217"/>
      <c r="F43" s="122">
        <v>60</v>
      </c>
      <c r="G43" s="137" t="s">
        <v>35</v>
      </c>
      <c r="H43" s="143">
        <f>H41</f>
        <v>34</v>
      </c>
      <c r="I43" s="143">
        <f t="shared" si="68"/>
        <v>2.12</v>
      </c>
      <c r="J43" s="143">
        <f t="shared" si="68"/>
        <v>18.100000000000001</v>
      </c>
      <c r="K43" s="143" t="s">
        <v>35</v>
      </c>
      <c r="L43" s="144">
        <v>33.1</v>
      </c>
      <c r="M43" s="144">
        <v>31.6</v>
      </c>
      <c r="N43" s="80">
        <v>28</v>
      </c>
      <c r="O43" s="67">
        <v>29.4</v>
      </c>
      <c r="P43" s="67">
        <v>11.8</v>
      </c>
      <c r="Q43" s="67">
        <v>12.1</v>
      </c>
      <c r="R43" s="67">
        <f>SUM(I43,M43)</f>
        <v>33.72</v>
      </c>
      <c r="S43" s="69">
        <f>J43+M43</f>
        <v>49.7</v>
      </c>
      <c r="T43" s="171">
        <f>R43/C42</f>
        <v>0.25545454545454543</v>
      </c>
      <c r="U43" s="119">
        <f>S43/C42</f>
        <v>0.37651515151515152</v>
      </c>
      <c r="V43" s="295"/>
      <c r="W43" s="129"/>
    </row>
    <row r="44" spans="1:23" ht="39.15" customHeight="1" x14ac:dyDescent="0.25">
      <c r="A44" s="157" t="s">
        <v>105</v>
      </c>
      <c r="B44" s="129"/>
      <c r="C44" s="129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32"/>
      <c r="S44" s="32"/>
      <c r="T44" s="172"/>
      <c r="U44" s="172"/>
      <c r="V44" s="131"/>
      <c r="W44" s="58"/>
    </row>
    <row r="45" spans="1:23" ht="39.15" customHeight="1" x14ac:dyDescent="0.25">
      <c r="A45" s="157" t="s">
        <v>105</v>
      </c>
      <c r="B45" s="129"/>
      <c r="C45" s="129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32"/>
      <c r="S45" s="32"/>
      <c r="T45" s="116"/>
      <c r="U45" s="116"/>
      <c r="V45" s="58"/>
      <c r="W45" s="58"/>
    </row>
    <row r="46" spans="1:23" ht="39.15" customHeight="1" x14ac:dyDescent="0.25">
      <c r="A46" s="157" t="s">
        <v>105</v>
      </c>
      <c r="B46" s="129"/>
      <c r="C46" s="129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32"/>
      <c r="S46" s="32"/>
      <c r="T46" s="169"/>
      <c r="U46" s="169"/>
      <c r="V46" s="58"/>
      <c r="W46" s="58"/>
    </row>
    <row r="47" spans="1:23" ht="74.849999999999994" customHeight="1" x14ac:dyDescent="0.25">
      <c r="A47" s="158"/>
      <c r="B47" s="158"/>
      <c r="C47" s="1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32"/>
      <c r="S47" s="32"/>
      <c r="T47" s="116"/>
      <c r="U47" s="116"/>
      <c r="V47" s="58"/>
      <c r="W47" s="58"/>
    </row>
    <row r="48" spans="1:23" ht="39.15" customHeight="1" x14ac:dyDescent="0.25">
      <c r="A48" s="157" t="s">
        <v>105</v>
      </c>
      <c r="B48" s="129"/>
      <c r="C48" s="129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32"/>
      <c r="S48" s="32"/>
      <c r="T48" s="169"/>
      <c r="U48" s="169"/>
      <c r="V48" s="58"/>
      <c r="W48" s="58"/>
    </row>
    <row r="49" spans="1:23" ht="39.15" customHeight="1" x14ac:dyDescent="0.25">
      <c r="A49" s="159" t="s">
        <v>15</v>
      </c>
      <c r="B49" s="129"/>
      <c r="C49" s="129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32"/>
      <c r="S49" s="32"/>
      <c r="T49" s="116"/>
      <c r="U49" s="116"/>
      <c r="V49" s="58"/>
      <c r="W49" s="58"/>
    </row>
    <row r="50" spans="1:23" ht="192.9" customHeight="1" x14ac:dyDescent="0.25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169"/>
      <c r="U50" s="169"/>
      <c r="V50" s="58"/>
      <c r="W50" s="58"/>
    </row>
    <row r="51" spans="1:23" x14ac:dyDescent="0.2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116"/>
      <c r="U51" s="116"/>
      <c r="V51" s="58"/>
      <c r="W51" s="58"/>
    </row>
    <row r="53" spans="1:23" x14ac:dyDescent="0.25">
      <c r="R53" s="9"/>
      <c r="S53" s="9"/>
    </row>
    <row r="59" spans="1:23" x14ac:dyDescent="0.25">
      <c r="T59" s="9"/>
      <c r="U59" s="9"/>
    </row>
  </sheetData>
  <mergeCells count="81">
    <mergeCell ref="L1:O1"/>
    <mergeCell ref="D42:D43"/>
    <mergeCell ref="D36:D37"/>
    <mergeCell ref="D38:D39"/>
    <mergeCell ref="A39:C39"/>
    <mergeCell ref="A41:C41"/>
    <mergeCell ref="A43:C43"/>
    <mergeCell ref="F3:F4"/>
    <mergeCell ref="D30:D31"/>
    <mergeCell ref="A21:C21"/>
    <mergeCell ref="A23:C23"/>
    <mergeCell ref="A2:C5"/>
    <mergeCell ref="D32:D33"/>
    <mergeCell ref="D34:D35"/>
    <mergeCell ref="D40:D41"/>
    <mergeCell ref="D14:D15"/>
    <mergeCell ref="D24:D25"/>
    <mergeCell ref="D26:D27"/>
    <mergeCell ref="D22:D23"/>
    <mergeCell ref="D18:D19"/>
    <mergeCell ref="D20:D21"/>
    <mergeCell ref="D28:D29"/>
    <mergeCell ref="D3:D4"/>
    <mergeCell ref="V3:V5"/>
    <mergeCell ref="H4:H5"/>
    <mergeCell ref="I4:J4"/>
    <mergeCell ref="T3:U3"/>
    <mergeCell ref="T4:U4"/>
    <mergeCell ref="K3:M3"/>
    <mergeCell ref="N3:O3"/>
    <mergeCell ref="P3:Q3"/>
    <mergeCell ref="L4:L5"/>
    <mergeCell ref="M4:M5"/>
    <mergeCell ref="N4:N5"/>
    <mergeCell ref="O4:O5"/>
    <mergeCell ref="P4:P5"/>
    <mergeCell ref="G3:I3"/>
    <mergeCell ref="Q4:Q5"/>
    <mergeCell ref="E16:E17"/>
    <mergeCell ref="E18:E19"/>
    <mergeCell ref="E20:E21"/>
    <mergeCell ref="E22:E23"/>
    <mergeCell ref="E3:E4"/>
    <mergeCell ref="R2:S4"/>
    <mergeCell ref="G2:Q2"/>
    <mergeCell ref="V36:V43"/>
    <mergeCell ref="A7:C7"/>
    <mergeCell ref="A9:C9"/>
    <mergeCell ref="A11:C11"/>
    <mergeCell ref="A13:C13"/>
    <mergeCell ref="A15:C15"/>
    <mergeCell ref="A17:C17"/>
    <mergeCell ref="A19:C19"/>
    <mergeCell ref="A29:C29"/>
    <mergeCell ref="A25:C25"/>
    <mergeCell ref="A27:C27"/>
    <mergeCell ref="V6:V35"/>
    <mergeCell ref="A31:C31"/>
    <mergeCell ref="A33:C33"/>
    <mergeCell ref="A35:C35"/>
    <mergeCell ref="E14:E15"/>
    <mergeCell ref="A37:C37"/>
    <mergeCell ref="D6:D7"/>
    <mergeCell ref="D8:D9"/>
    <mergeCell ref="D10:D11"/>
    <mergeCell ref="D12:D13"/>
    <mergeCell ref="D16:D17"/>
    <mergeCell ref="E6:E7"/>
    <mergeCell ref="E8:E9"/>
    <mergeCell ref="E10:E11"/>
    <mergeCell ref="E12:E13"/>
    <mergeCell ref="E24:E25"/>
    <mergeCell ref="E26:E27"/>
    <mergeCell ref="E28:E29"/>
    <mergeCell ref="E30:E31"/>
    <mergeCell ref="E42:E43"/>
    <mergeCell ref="E32:E33"/>
    <mergeCell ref="E34:E35"/>
    <mergeCell ref="E36:E37"/>
    <mergeCell ref="E38:E39"/>
    <mergeCell ref="E40:E41"/>
  </mergeCells>
  <phoneticPr fontId="2"/>
  <pageMargins left="0.7" right="0.7" top="0.75" bottom="0.75" header="0.3" footer="0.3"/>
  <pageSetup paperSize="8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32E7-4B47-4D2C-98B5-E9197B07A953}">
  <sheetPr>
    <tabColor rgb="FFFFC000"/>
    <pageSetUpPr fitToPage="1"/>
  </sheetPr>
  <dimension ref="A1:AF59"/>
  <sheetViews>
    <sheetView view="pageBreakPreview" zoomScale="110" zoomScaleNormal="100" zoomScaleSheetLayoutView="110" workbookViewId="0">
      <pane xSplit="6" ySplit="5" topLeftCell="G31" activePane="bottomRight" state="frozen"/>
      <selection activeCell="K51" sqref="K51"/>
      <selection pane="topRight" activeCell="K51" sqref="K51"/>
      <selection pane="bottomLeft" activeCell="K51" sqref="K51"/>
      <selection pane="bottomRight" activeCell="W1" sqref="W1"/>
    </sheetView>
  </sheetViews>
  <sheetFormatPr defaultColWidth="9.33203125" defaultRowHeight="12" x14ac:dyDescent="0.25"/>
  <cols>
    <col min="1" max="1" width="4" style="1" customWidth="1"/>
    <col min="2" max="2" width="4.77734375" style="1" customWidth="1"/>
    <col min="3" max="3" width="5.77734375" style="1" customWidth="1"/>
    <col min="4" max="5" width="6.6640625" style="1" customWidth="1"/>
    <col min="6" max="6" width="5.109375" style="1" customWidth="1"/>
    <col min="7" max="7" width="32.109375" style="1" customWidth="1"/>
    <col min="8" max="8" width="10.77734375" style="1" customWidth="1"/>
    <col min="9" max="10" width="17.6640625" style="1" customWidth="1"/>
    <col min="11" max="11" width="17.33203125" style="1" bestFit="1" customWidth="1"/>
    <col min="12" max="12" width="9.33203125" style="1" bestFit="1" customWidth="1"/>
    <col min="13" max="13" width="11.33203125" style="1" bestFit="1" customWidth="1"/>
    <col min="14" max="14" width="8.109375" style="1" bestFit="1" customWidth="1"/>
    <col min="15" max="15" width="7.109375" style="1" bestFit="1" customWidth="1"/>
    <col min="16" max="16" width="8.109375" style="1" bestFit="1" customWidth="1"/>
    <col min="17" max="17" width="7.109375" style="1" bestFit="1" customWidth="1"/>
    <col min="18" max="18" width="14" style="1" customWidth="1"/>
    <col min="19" max="19" width="15" style="1" customWidth="1"/>
    <col min="20" max="21" width="15" style="58" customWidth="1"/>
    <col min="22" max="22" width="19" style="1" customWidth="1"/>
    <col min="23" max="23" width="19.44140625" style="1" bestFit="1" customWidth="1"/>
    <col min="24" max="24" width="17.109375" style="1" customWidth="1"/>
    <col min="25" max="16384" width="9.33203125" style="1"/>
  </cols>
  <sheetData>
    <row r="1" spans="1:32" ht="95.25" customHeight="1" x14ac:dyDescent="0.2">
      <c r="A1" s="100" t="s">
        <v>20</v>
      </c>
      <c r="B1" s="99"/>
      <c r="C1" s="99"/>
      <c r="D1" s="99"/>
      <c r="E1" s="99"/>
      <c r="F1" s="99"/>
      <c r="G1" s="99"/>
      <c r="H1" s="99"/>
      <c r="I1" s="99"/>
      <c r="J1" s="99"/>
      <c r="K1" s="101" t="s">
        <v>87</v>
      </c>
      <c r="L1" s="288" t="s">
        <v>19</v>
      </c>
      <c r="M1" s="288"/>
      <c r="N1" s="288"/>
      <c r="O1" s="288"/>
      <c r="P1" s="316"/>
      <c r="Q1" s="29"/>
      <c r="R1" s="95"/>
      <c r="V1" s="39" t="s">
        <v>24</v>
      </c>
      <c r="X1" s="39"/>
    </row>
    <row r="2" spans="1:32" ht="14.25" customHeight="1" x14ac:dyDescent="0.15">
      <c r="A2" s="232" t="s">
        <v>121</v>
      </c>
      <c r="B2" s="304"/>
      <c r="C2" s="305"/>
      <c r="D2" s="92"/>
      <c r="E2" s="187"/>
      <c r="F2" s="92"/>
      <c r="G2" s="317" t="s">
        <v>3</v>
      </c>
      <c r="H2" s="318"/>
      <c r="I2" s="318"/>
      <c r="J2" s="318"/>
      <c r="K2" s="318"/>
      <c r="L2" s="318"/>
      <c r="M2" s="318"/>
      <c r="N2" s="318"/>
      <c r="O2" s="318"/>
      <c r="P2" s="318"/>
      <c r="Q2" s="319"/>
      <c r="R2" s="277" t="s">
        <v>8</v>
      </c>
      <c r="S2" s="278"/>
      <c r="T2" s="102"/>
      <c r="U2" s="2"/>
      <c r="V2" s="177" t="s">
        <v>4</v>
      </c>
    </row>
    <row r="3" spans="1:32" ht="36.75" customHeight="1" x14ac:dyDescent="0.25">
      <c r="A3" s="306"/>
      <c r="B3" s="307"/>
      <c r="C3" s="308"/>
      <c r="D3" s="265" t="s">
        <v>110</v>
      </c>
      <c r="E3" s="264" t="s">
        <v>117</v>
      </c>
      <c r="F3" s="252" t="s">
        <v>111</v>
      </c>
      <c r="G3" s="241" t="s">
        <v>5</v>
      </c>
      <c r="H3" s="242"/>
      <c r="I3" s="242"/>
      <c r="J3" s="243"/>
      <c r="K3" s="244" t="s">
        <v>90</v>
      </c>
      <c r="L3" s="277"/>
      <c r="M3" s="278"/>
      <c r="N3" s="213" t="s">
        <v>89</v>
      </c>
      <c r="O3" s="215"/>
      <c r="P3" s="255" t="s">
        <v>86</v>
      </c>
      <c r="Q3" s="278"/>
      <c r="R3" s="279"/>
      <c r="S3" s="261"/>
      <c r="T3" s="250" t="s">
        <v>119</v>
      </c>
      <c r="U3" s="261"/>
      <c r="V3" s="243" t="s">
        <v>9</v>
      </c>
      <c r="X3" s="29"/>
      <c r="Y3" s="10"/>
      <c r="Z3" s="10"/>
      <c r="AA3" s="10"/>
      <c r="AB3" s="10"/>
      <c r="AC3" s="10"/>
      <c r="AD3" s="10"/>
      <c r="AE3" s="10"/>
      <c r="AF3" s="30"/>
    </row>
    <row r="4" spans="1:32" ht="15.75" customHeight="1" x14ac:dyDescent="0.25">
      <c r="A4" s="306"/>
      <c r="B4" s="307"/>
      <c r="C4" s="308"/>
      <c r="D4" s="265"/>
      <c r="E4" s="264"/>
      <c r="F4" s="252"/>
      <c r="G4" s="35"/>
      <c r="H4" s="312" t="s">
        <v>10</v>
      </c>
      <c r="I4" s="313" t="s">
        <v>11</v>
      </c>
      <c r="J4" s="314"/>
      <c r="K4" s="36"/>
      <c r="L4" s="283" t="s">
        <v>10</v>
      </c>
      <c r="M4" s="283" t="s">
        <v>27</v>
      </c>
      <c r="N4" s="320" t="s">
        <v>12</v>
      </c>
      <c r="O4" s="322" t="s">
        <v>13</v>
      </c>
      <c r="P4" s="324" t="s">
        <v>12</v>
      </c>
      <c r="Q4" s="276" t="s">
        <v>13</v>
      </c>
      <c r="R4" s="280"/>
      <c r="S4" s="281"/>
      <c r="T4" s="262" t="s">
        <v>113</v>
      </c>
      <c r="U4" s="263"/>
      <c r="V4" s="291"/>
    </row>
    <row r="5" spans="1:32" ht="11.25" customHeight="1" x14ac:dyDescent="0.25">
      <c r="A5" s="309"/>
      <c r="B5" s="310"/>
      <c r="C5" s="311"/>
      <c r="D5" s="62" t="s">
        <v>109</v>
      </c>
      <c r="E5" s="185" t="s">
        <v>118</v>
      </c>
      <c r="F5" s="63" t="s">
        <v>108</v>
      </c>
      <c r="G5" s="17"/>
      <c r="H5" s="248"/>
      <c r="I5" s="34" t="s">
        <v>29</v>
      </c>
      <c r="J5" s="18" t="s">
        <v>31</v>
      </c>
      <c r="K5" s="38"/>
      <c r="L5" s="283"/>
      <c r="M5" s="283"/>
      <c r="N5" s="321"/>
      <c r="O5" s="323"/>
      <c r="P5" s="325"/>
      <c r="Q5" s="326"/>
      <c r="R5" s="5" t="s">
        <v>30</v>
      </c>
      <c r="S5" s="46" t="s">
        <v>123</v>
      </c>
      <c r="T5" s="73" t="s">
        <v>29</v>
      </c>
      <c r="U5" s="4" t="s">
        <v>31</v>
      </c>
      <c r="V5" s="292"/>
    </row>
    <row r="6" spans="1:32" ht="14.25" customHeight="1" x14ac:dyDescent="0.25">
      <c r="A6" s="183">
        <v>2</v>
      </c>
      <c r="B6" s="110" t="s">
        <v>115</v>
      </c>
      <c r="C6" s="184">
        <f>A6*3.3</f>
        <v>6.6</v>
      </c>
      <c r="D6" s="216">
        <v>1.79</v>
      </c>
      <c r="E6" s="216">
        <f>D6*860/C6</f>
        <v>233.24242424242428</v>
      </c>
      <c r="F6" s="121">
        <v>50</v>
      </c>
      <c r="G6" s="167" t="s">
        <v>96</v>
      </c>
      <c r="H6" s="140">
        <v>2.5499999999999998</v>
      </c>
      <c r="I6" s="140">
        <v>0.09</v>
      </c>
      <c r="J6" s="140">
        <v>1.71</v>
      </c>
      <c r="K6" s="141" t="s">
        <v>36</v>
      </c>
      <c r="L6" s="145">
        <v>2.6</v>
      </c>
      <c r="M6" s="145">
        <v>2.67</v>
      </c>
      <c r="N6" s="79">
        <v>2.2000000000000002</v>
      </c>
      <c r="O6" s="66">
        <v>2.2000000000000002</v>
      </c>
      <c r="P6" s="66">
        <v>12.1</v>
      </c>
      <c r="Q6" s="89">
        <v>12.2</v>
      </c>
      <c r="R6" s="20">
        <f>SUM(I6,M6)</f>
        <v>2.76</v>
      </c>
      <c r="S6" s="21">
        <f>J6+M6</f>
        <v>4.38</v>
      </c>
      <c r="T6" s="170">
        <f>R6/C6</f>
        <v>0.41818181818181815</v>
      </c>
      <c r="U6" s="168">
        <f>S6/C6</f>
        <v>0.66363636363636369</v>
      </c>
      <c r="V6" s="299" t="s">
        <v>34</v>
      </c>
      <c r="W6" s="58"/>
    </row>
    <row r="7" spans="1:32" ht="14.25" customHeight="1" x14ac:dyDescent="0.25">
      <c r="A7" s="200">
        <v>17.100000000000001</v>
      </c>
      <c r="B7" s="201"/>
      <c r="C7" s="202"/>
      <c r="D7" s="217"/>
      <c r="E7" s="217"/>
      <c r="F7" s="122">
        <v>60</v>
      </c>
      <c r="G7" s="137" t="s">
        <v>35</v>
      </c>
      <c r="H7" s="143">
        <v>2.6</v>
      </c>
      <c r="I7" s="143">
        <v>0.11</v>
      </c>
      <c r="J7" s="143">
        <v>1.71</v>
      </c>
      <c r="K7" s="143" t="s">
        <v>35</v>
      </c>
      <c r="L7" s="144">
        <v>1.77</v>
      </c>
      <c r="M7" s="144">
        <v>2.52</v>
      </c>
      <c r="N7" s="80">
        <v>2.2000000000000002</v>
      </c>
      <c r="O7" s="67">
        <v>2.2000000000000002</v>
      </c>
      <c r="P7" s="67">
        <v>11.9</v>
      </c>
      <c r="Q7" s="67">
        <v>12</v>
      </c>
      <c r="R7" s="23">
        <f>SUM(I7,M7)</f>
        <v>2.63</v>
      </c>
      <c r="S7" s="24">
        <f t="shared" ref="S7:S39" si="0">J7+M7</f>
        <v>4.2300000000000004</v>
      </c>
      <c r="T7" s="171">
        <f>R7/C6</f>
        <v>0.3984848484848485</v>
      </c>
      <c r="U7" s="119">
        <f>S7/C6</f>
        <v>0.64090909090909098</v>
      </c>
      <c r="V7" s="294"/>
      <c r="W7" s="58"/>
    </row>
    <row r="8" spans="1:32" ht="14.25" customHeight="1" x14ac:dyDescent="0.25">
      <c r="A8" s="181">
        <v>3</v>
      </c>
      <c r="B8" s="179" t="s">
        <v>115</v>
      </c>
      <c r="C8" s="182">
        <f>A8*3.3</f>
        <v>9.8999999999999986</v>
      </c>
      <c r="D8" s="223">
        <v>2.38</v>
      </c>
      <c r="E8" s="223">
        <f t="shared" ref="E8" si="1">D8*860/C8</f>
        <v>206.74747474747477</v>
      </c>
      <c r="F8" s="121">
        <v>50</v>
      </c>
      <c r="G8" s="135" t="s">
        <v>73</v>
      </c>
      <c r="H8" s="141">
        <v>4.5</v>
      </c>
      <c r="I8" s="141">
        <v>0.18</v>
      </c>
      <c r="J8" s="141">
        <v>3.4</v>
      </c>
      <c r="K8" s="141" t="s">
        <v>35</v>
      </c>
      <c r="L8" s="145">
        <f>L6</f>
        <v>2.6</v>
      </c>
      <c r="M8" s="145">
        <f>M6</f>
        <v>2.67</v>
      </c>
      <c r="N8" s="79">
        <v>2.5</v>
      </c>
      <c r="O8" s="66">
        <v>2.6</v>
      </c>
      <c r="P8" s="66">
        <v>8.1999999999999993</v>
      </c>
      <c r="Q8" s="66">
        <v>8.3000000000000007</v>
      </c>
      <c r="R8" s="20">
        <f t="shared" ref="R8:R39" si="2">SUM(I8,M8)</f>
        <v>2.85</v>
      </c>
      <c r="S8" s="21">
        <f t="shared" si="0"/>
        <v>6.07</v>
      </c>
      <c r="T8" s="170">
        <f t="shared" ref="T8" si="3">R8/C8</f>
        <v>0.28787878787878796</v>
      </c>
      <c r="U8" s="168">
        <f>S8/C8</f>
        <v>0.61313131313131319</v>
      </c>
      <c r="V8" s="294"/>
      <c r="W8" s="58"/>
    </row>
    <row r="9" spans="1:32" ht="14.25" customHeight="1" x14ac:dyDescent="0.25">
      <c r="A9" s="203">
        <v>25.9</v>
      </c>
      <c r="B9" s="204"/>
      <c r="C9" s="205"/>
      <c r="D9" s="224"/>
      <c r="E9" s="224"/>
      <c r="F9" s="122">
        <v>60</v>
      </c>
      <c r="G9" s="137" t="s">
        <v>35</v>
      </c>
      <c r="H9" s="143">
        <v>4.8</v>
      </c>
      <c r="I9" s="143">
        <v>0.22</v>
      </c>
      <c r="J9" s="143">
        <v>3.4</v>
      </c>
      <c r="K9" s="143" t="s">
        <v>35</v>
      </c>
      <c r="L9" s="144">
        <f>L7</f>
        <v>1.77</v>
      </c>
      <c r="M9" s="144">
        <f>M7</f>
        <v>2.52</v>
      </c>
      <c r="N9" s="80">
        <v>2.6</v>
      </c>
      <c r="O9" s="67">
        <v>2.6</v>
      </c>
      <c r="P9" s="67">
        <v>7.8</v>
      </c>
      <c r="Q9" s="67">
        <v>7.9</v>
      </c>
      <c r="R9" s="23">
        <f t="shared" si="2"/>
        <v>2.74</v>
      </c>
      <c r="S9" s="24">
        <f t="shared" si="0"/>
        <v>5.92</v>
      </c>
      <c r="T9" s="171">
        <f t="shared" ref="T9" si="4">R9/C8</f>
        <v>0.27676767676767683</v>
      </c>
      <c r="U9" s="119">
        <f t="shared" ref="U9" si="5">S9/C8</f>
        <v>0.59797979797979806</v>
      </c>
      <c r="V9" s="294"/>
      <c r="W9" s="58"/>
    </row>
    <row r="10" spans="1:32" ht="14.25" customHeight="1" x14ac:dyDescent="0.25">
      <c r="A10" s="183">
        <v>4</v>
      </c>
      <c r="B10" s="110" t="s">
        <v>115</v>
      </c>
      <c r="C10" s="184">
        <f>A10*3.3</f>
        <v>13.2</v>
      </c>
      <c r="D10" s="216">
        <v>2.89</v>
      </c>
      <c r="E10" s="216">
        <f t="shared" ref="E10" si="6">D10*860/C10</f>
        <v>188.28787878787881</v>
      </c>
      <c r="F10" s="121">
        <v>50</v>
      </c>
      <c r="G10" s="135" t="s">
        <v>35</v>
      </c>
      <c r="H10" s="141">
        <f>H8</f>
        <v>4.5</v>
      </c>
      <c r="I10" s="141">
        <f t="shared" ref="I10:J11" si="7">I8</f>
        <v>0.18</v>
      </c>
      <c r="J10" s="141">
        <f t="shared" si="7"/>
        <v>3.4</v>
      </c>
      <c r="K10" s="141" t="s">
        <v>38</v>
      </c>
      <c r="L10" s="145">
        <v>3.8</v>
      </c>
      <c r="M10" s="145">
        <v>3.76</v>
      </c>
      <c r="N10" s="79">
        <v>3.3</v>
      </c>
      <c r="O10" s="66">
        <v>3.4</v>
      </c>
      <c r="P10" s="66">
        <v>10.6</v>
      </c>
      <c r="Q10" s="66">
        <v>10.6</v>
      </c>
      <c r="R10" s="20">
        <f t="shared" si="2"/>
        <v>3.94</v>
      </c>
      <c r="S10" s="21">
        <f t="shared" si="0"/>
        <v>7.16</v>
      </c>
      <c r="T10" s="170">
        <f t="shared" ref="T10" si="8">R10/C10</f>
        <v>0.29848484848484852</v>
      </c>
      <c r="U10" s="168">
        <f t="shared" ref="U10" si="9">S10/C10</f>
        <v>0.54242424242424248</v>
      </c>
      <c r="V10" s="294"/>
      <c r="W10" s="58"/>
    </row>
    <row r="11" spans="1:32" ht="14.25" customHeight="1" x14ac:dyDescent="0.25">
      <c r="A11" s="200">
        <v>34.700000000000003</v>
      </c>
      <c r="B11" s="201"/>
      <c r="C11" s="202"/>
      <c r="D11" s="217"/>
      <c r="E11" s="217"/>
      <c r="F11" s="122">
        <v>60</v>
      </c>
      <c r="G11" s="137" t="s">
        <v>35</v>
      </c>
      <c r="H11" s="143">
        <f>H9</f>
        <v>4.8</v>
      </c>
      <c r="I11" s="143">
        <f t="shared" si="7"/>
        <v>0.22</v>
      </c>
      <c r="J11" s="143">
        <f t="shared" si="7"/>
        <v>3.4</v>
      </c>
      <c r="K11" s="143" t="s">
        <v>35</v>
      </c>
      <c r="L11" s="144">
        <v>2.87</v>
      </c>
      <c r="M11" s="144">
        <v>3.45</v>
      </c>
      <c r="N11" s="80">
        <v>3.4</v>
      </c>
      <c r="O11" s="67">
        <v>3.4</v>
      </c>
      <c r="P11" s="67">
        <v>10.1</v>
      </c>
      <c r="Q11" s="67">
        <v>10.199999999999999</v>
      </c>
      <c r="R11" s="23">
        <f t="shared" si="2"/>
        <v>3.6700000000000004</v>
      </c>
      <c r="S11" s="24">
        <f t="shared" si="0"/>
        <v>6.85</v>
      </c>
      <c r="T11" s="171">
        <f t="shared" ref="T11" si="10">R11/C10</f>
        <v>0.27803030303030307</v>
      </c>
      <c r="U11" s="119">
        <f t="shared" ref="U11" si="11">S11/C10</f>
        <v>0.51893939393939392</v>
      </c>
      <c r="V11" s="294"/>
      <c r="W11" s="58"/>
    </row>
    <row r="12" spans="1:32" ht="14.25" customHeight="1" x14ac:dyDescent="0.25">
      <c r="A12" s="181">
        <v>5</v>
      </c>
      <c r="B12" s="179" t="s">
        <v>115</v>
      </c>
      <c r="C12" s="182">
        <f>A12*3.3</f>
        <v>16.5</v>
      </c>
      <c r="D12" s="223">
        <v>3.43</v>
      </c>
      <c r="E12" s="223">
        <f t="shared" ref="E12" si="12">D12*860/C12</f>
        <v>178.77575757575758</v>
      </c>
      <c r="F12" s="121">
        <v>50</v>
      </c>
      <c r="G12" s="135" t="s">
        <v>74</v>
      </c>
      <c r="H12" s="141">
        <v>5.9</v>
      </c>
      <c r="I12" s="141">
        <v>0.18</v>
      </c>
      <c r="J12" s="141">
        <v>3.6</v>
      </c>
      <c r="K12" s="141" t="s">
        <v>41</v>
      </c>
      <c r="L12" s="145">
        <v>4.3499999999999996</v>
      </c>
      <c r="M12" s="145">
        <v>4.4400000000000004</v>
      </c>
      <c r="N12" s="79">
        <v>4</v>
      </c>
      <c r="O12" s="66">
        <v>4</v>
      </c>
      <c r="P12" s="66">
        <v>9.5</v>
      </c>
      <c r="Q12" s="66">
        <v>9.6</v>
      </c>
      <c r="R12" s="20">
        <f t="shared" si="2"/>
        <v>4.62</v>
      </c>
      <c r="S12" s="21">
        <f t="shared" si="0"/>
        <v>8.0400000000000009</v>
      </c>
      <c r="T12" s="170">
        <f t="shared" ref="T12" si="13">R12/C12</f>
        <v>0.28000000000000003</v>
      </c>
      <c r="U12" s="168">
        <f t="shared" ref="U12" si="14">S12/C12</f>
        <v>0.4872727272727273</v>
      </c>
      <c r="V12" s="294"/>
      <c r="W12" s="58"/>
    </row>
    <row r="13" spans="1:32" ht="14.25" customHeight="1" x14ac:dyDescent="0.25">
      <c r="A13" s="203">
        <v>43.9</v>
      </c>
      <c r="B13" s="204"/>
      <c r="C13" s="205"/>
      <c r="D13" s="224"/>
      <c r="E13" s="224"/>
      <c r="F13" s="122">
        <v>60</v>
      </c>
      <c r="G13" s="137" t="s">
        <v>35</v>
      </c>
      <c r="H13" s="143">
        <v>6.4</v>
      </c>
      <c r="I13" s="143">
        <v>0.22</v>
      </c>
      <c r="J13" s="143">
        <v>3.6</v>
      </c>
      <c r="K13" s="143" t="s">
        <v>35</v>
      </c>
      <c r="L13" s="144">
        <v>3.27</v>
      </c>
      <c r="M13" s="144">
        <v>4.0199999999999996</v>
      </c>
      <c r="N13" s="80">
        <v>4.0999999999999996</v>
      </c>
      <c r="O13" s="67">
        <v>4.0999999999999996</v>
      </c>
      <c r="P13" s="67">
        <v>9</v>
      </c>
      <c r="Q13" s="67">
        <v>9.1</v>
      </c>
      <c r="R13" s="23">
        <f t="shared" si="2"/>
        <v>4.2399999999999993</v>
      </c>
      <c r="S13" s="24">
        <f t="shared" si="0"/>
        <v>7.6199999999999992</v>
      </c>
      <c r="T13" s="171">
        <f t="shared" ref="T13" si="15">R13/C12</f>
        <v>0.2569696969696969</v>
      </c>
      <c r="U13" s="119">
        <f t="shared" ref="U13" si="16">S13/C12</f>
        <v>0.46181818181818179</v>
      </c>
      <c r="V13" s="294"/>
      <c r="W13" s="58"/>
    </row>
    <row r="14" spans="1:32" ht="14.25" customHeight="1" x14ac:dyDescent="0.25">
      <c r="A14" s="183">
        <v>6</v>
      </c>
      <c r="B14" s="110" t="s">
        <v>115</v>
      </c>
      <c r="C14" s="184">
        <f>A14*3.3</f>
        <v>19.799999999999997</v>
      </c>
      <c r="D14" s="216">
        <v>3.98</v>
      </c>
      <c r="E14" s="216">
        <f t="shared" ref="E14" si="17">D14*860/C14</f>
        <v>172.86868686868689</v>
      </c>
      <c r="F14" s="121">
        <v>50</v>
      </c>
      <c r="G14" s="135" t="s">
        <v>35</v>
      </c>
      <c r="H14" s="141">
        <f>H12</f>
        <v>5.9</v>
      </c>
      <c r="I14" s="141">
        <f t="shared" ref="I14:J15" si="18">I12</f>
        <v>0.18</v>
      </c>
      <c r="J14" s="141">
        <f t="shared" si="18"/>
        <v>3.6</v>
      </c>
      <c r="K14" s="141" t="s">
        <v>42</v>
      </c>
      <c r="L14" s="145">
        <v>4.99</v>
      </c>
      <c r="M14" s="145">
        <v>4.79</v>
      </c>
      <c r="N14" s="79">
        <v>4.5</v>
      </c>
      <c r="O14" s="66">
        <v>4.5</v>
      </c>
      <c r="P14" s="66">
        <v>10.6</v>
      </c>
      <c r="Q14" s="66">
        <v>10.8</v>
      </c>
      <c r="R14" s="20">
        <f t="shared" si="2"/>
        <v>4.97</v>
      </c>
      <c r="S14" s="21">
        <f t="shared" si="0"/>
        <v>8.39</v>
      </c>
      <c r="T14" s="170">
        <f t="shared" ref="T14" si="19">R14/C14</f>
        <v>0.25101010101010102</v>
      </c>
      <c r="U14" s="168">
        <f t="shared" ref="U14" si="20">S14/C14</f>
        <v>0.4237373737373738</v>
      </c>
      <c r="V14" s="294"/>
      <c r="W14" s="58"/>
    </row>
    <row r="15" spans="1:32" ht="14.25" customHeight="1" x14ac:dyDescent="0.25">
      <c r="A15" s="296">
        <v>53</v>
      </c>
      <c r="B15" s="297"/>
      <c r="C15" s="298"/>
      <c r="D15" s="217"/>
      <c r="E15" s="217"/>
      <c r="F15" s="122">
        <v>60</v>
      </c>
      <c r="G15" s="137" t="s">
        <v>35</v>
      </c>
      <c r="H15" s="143">
        <f>H13</f>
        <v>6.4</v>
      </c>
      <c r="I15" s="143">
        <f t="shared" si="18"/>
        <v>0.22</v>
      </c>
      <c r="J15" s="143">
        <f t="shared" si="18"/>
        <v>3.6</v>
      </c>
      <c r="K15" s="143" t="s">
        <v>35</v>
      </c>
      <c r="L15" s="144">
        <v>3.98</v>
      </c>
      <c r="M15" s="144">
        <v>4.34</v>
      </c>
      <c r="N15" s="80">
        <v>4.5999999999999996</v>
      </c>
      <c r="O15" s="67">
        <v>4.5999999999999996</v>
      </c>
      <c r="P15" s="67">
        <v>10</v>
      </c>
      <c r="Q15" s="67">
        <v>10.1</v>
      </c>
      <c r="R15" s="23">
        <f t="shared" si="2"/>
        <v>4.5599999999999996</v>
      </c>
      <c r="S15" s="24">
        <f t="shared" si="0"/>
        <v>7.9399999999999995</v>
      </c>
      <c r="T15" s="171">
        <f t="shared" ref="T15" si="21">R15/C14</f>
        <v>0.23030303030303031</v>
      </c>
      <c r="U15" s="119">
        <f t="shared" ref="U15" si="22">S15/C14</f>
        <v>0.40101010101010104</v>
      </c>
      <c r="V15" s="294"/>
      <c r="W15" s="58"/>
    </row>
    <row r="16" spans="1:32" ht="14.25" customHeight="1" x14ac:dyDescent="0.25">
      <c r="A16" s="181">
        <v>7</v>
      </c>
      <c r="B16" s="179" t="s">
        <v>115</v>
      </c>
      <c r="C16" s="182">
        <f>A16*3.3</f>
        <v>23.099999999999998</v>
      </c>
      <c r="D16" s="223">
        <v>4.5</v>
      </c>
      <c r="E16" s="223">
        <f t="shared" ref="E16" si="23">D16*860/C16</f>
        <v>167.53246753246754</v>
      </c>
      <c r="F16" s="121">
        <v>50</v>
      </c>
      <c r="G16" s="135" t="s">
        <v>75</v>
      </c>
      <c r="H16" s="141">
        <v>7.2</v>
      </c>
      <c r="I16" s="141">
        <v>0.39</v>
      </c>
      <c r="J16" s="141">
        <v>3.9</v>
      </c>
      <c r="K16" s="141" t="s">
        <v>44</v>
      </c>
      <c r="L16" s="145">
        <v>6.13</v>
      </c>
      <c r="M16" s="145">
        <v>6.11</v>
      </c>
      <c r="N16" s="79">
        <v>5.3</v>
      </c>
      <c r="O16" s="66">
        <v>5.8</v>
      </c>
      <c r="P16" s="66">
        <v>10.6</v>
      </c>
      <c r="Q16" s="66">
        <v>11.5</v>
      </c>
      <c r="R16" s="20">
        <f t="shared" si="2"/>
        <v>6.5</v>
      </c>
      <c r="S16" s="21">
        <f t="shared" si="0"/>
        <v>10.01</v>
      </c>
      <c r="T16" s="170">
        <f t="shared" ref="T16" si="24">R16/C16</f>
        <v>0.2813852813852814</v>
      </c>
      <c r="U16" s="168">
        <f t="shared" ref="U16" si="25">S16/C16</f>
        <v>0.43333333333333335</v>
      </c>
      <c r="V16" s="294"/>
      <c r="W16" s="58"/>
    </row>
    <row r="17" spans="1:23" ht="14.25" customHeight="1" x14ac:dyDescent="0.25">
      <c r="A17" s="203">
        <v>62.2</v>
      </c>
      <c r="B17" s="204"/>
      <c r="C17" s="205"/>
      <c r="D17" s="224"/>
      <c r="E17" s="224"/>
      <c r="F17" s="122">
        <v>60</v>
      </c>
      <c r="G17" s="137" t="s">
        <v>35</v>
      </c>
      <c r="H17" s="143">
        <v>7.8</v>
      </c>
      <c r="I17" s="143">
        <v>0.53</v>
      </c>
      <c r="J17" s="143">
        <v>3.9</v>
      </c>
      <c r="K17" s="143" t="s">
        <v>35</v>
      </c>
      <c r="L17" s="144">
        <v>4.74</v>
      </c>
      <c r="M17" s="144">
        <v>5.49</v>
      </c>
      <c r="N17" s="80">
        <v>5.3</v>
      </c>
      <c r="O17" s="67">
        <v>5.8</v>
      </c>
      <c r="P17" s="67">
        <v>10</v>
      </c>
      <c r="Q17" s="67">
        <v>10.9</v>
      </c>
      <c r="R17" s="23">
        <f t="shared" si="2"/>
        <v>6.0200000000000005</v>
      </c>
      <c r="S17" s="24">
        <f t="shared" si="0"/>
        <v>9.39</v>
      </c>
      <c r="T17" s="171">
        <f t="shared" ref="T17" si="26">R17/C16</f>
        <v>0.26060606060606067</v>
      </c>
      <c r="U17" s="119">
        <f t="shared" ref="U17" si="27">S17/C16</f>
        <v>0.40649350649350657</v>
      </c>
      <c r="V17" s="294"/>
      <c r="W17" s="58"/>
    </row>
    <row r="18" spans="1:23" ht="14.25" customHeight="1" x14ac:dyDescent="0.25">
      <c r="A18" s="183">
        <v>8</v>
      </c>
      <c r="B18" s="110" t="s">
        <v>115</v>
      </c>
      <c r="C18" s="184">
        <f>A18*3.3</f>
        <v>26.4</v>
      </c>
      <c r="D18" s="216">
        <v>5.03</v>
      </c>
      <c r="E18" s="216">
        <f t="shared" ref="E18" si="28">D18*860/C18</f>
        <v>163.85606060606062</v>
      </c>
      <c r="F18" s="121">
        <v>50</v>
      </c>
      <c r="G18" s="135" t="s">
        <v>76</v>
      </c>
      <c r="H18" s="141">
        <v>9.8000000000000007</v>
      </c>
      <c r="I18" s="141">
        <v>0.39</v>
      </c>
      <c r="J18" s="141">
        <v>5.8</v>
      </c>
      <c r="K18" s="141" t="s">
        <v>35</v>
      </c>
      <c r="L18" s="145">
        <f>L16</f>
        <v>6.13</v>
      </c>
      <c r="M18" s="145">
        <f>M16</f>
        <v>6.11</v>
      </c>
      <c r="N18" s="79">
        <v>5.8</v>
      </c>
      <c r="O18" s="66">
        <v>6.4</v>
      </c>
      <c r="P18" s="66">
        <v>8.6</v>
      </c>
      <c r="Q18" s="66">
        <v>8.9</v>
      </c>
      <c r="R18" s="20">
        <f t="shared" si="2"/>
        <v>6.5</v>
      </c>
      <c r="S18" s="21">
        <f t="shared" si="0"/>
        <v>11.91</v>
      </c>
      <c r="T18" s="170">
        <f t="shared" ref="T18" si="29">R18/C18</f>
        <v>0.24621212121212122</v>
      </c>
      <c r="U18" s="168">
        <f t="shared" ref="U18" si="30">S18/C18</f>
        <v>0.45113636363636367</v>
      </c>
      <c r="V18" s="294"/>
      <c r="W18" s="58"/>
    </row>
    <row r="19" spans="1:23" ht="14.25" customHeight="1" x14ac:dyDescent="0.25">
      <c r="A19" s="200">
        <v>71.400000000000006</v>
      </c>
      <c r="B19" s="201"/>
      <c r="C19" s="202"/>
      <c r="D19" s="217"/>
      <c r="E19" s="217"/>
      <c r="F19" s="122">
        <v>60</v>
      </c>
      <c r="G19" s="137" t="s">
        <v>35</v>
      </c>
      <c r="H19" s="143">
        <v>10.9</v>
      </c>
      <c r="I19" s="143">
        <v>0.53</v>
      </c>
      <c r="J19" s="143">
        <v>5.8</v>
      </c>
      <c r="K19" s="143" t="s">
        <v>35</v>
      </c>
      <c r="L19" s="144">
        <f>L17</f>
        <v>4.74</v>
      </c>
      <c r="M19" s="144">
        <f>M17</f>
        <v>5.49</v>
      </c>
      <c r="N19" s="80">
        <v>5.9</v>
      </c>
      <c r="O19" s="67">
        <v>6.4</v>
      </c>
      <c r="P19" s="67">
        <v>7.8</v>
      </c>
      <c r="Q19" s="67">
        <v>8.4</v>
      </c>
      <c r="R19" s="23">
        <f t="shared" si="2"/>
        <v>6.0200000000000005</v>
      </c>
      <c r="S19" s="24">
        <f t="shared" si="0"/>
        <v>11.29</v>
      </c>
      <c r="T19" s="171">
        <f t="shared" ref="T19" si="31">R19/C18</f>
        <v>0.22803030303030306</v>
      </c>
      <c r="U19" s="119">
        <f t="shared" ref="U19" si="32">S19/C18</f>
        <v>0.42765151515151512</v>
      </c>
      <c r="V19" s="294"/>
      <c r="W19" s="58"/>
    </row>
    <row r="20" spans="1:23" ht="14.25" customHeight="1" x14ac:dyDescent="0.25">
      <c r="A20" s="181">
        <v>9</v>
      </c>
      <c r="B20" s="179" t="s">
        <v>115</v>
      </c>
      <c r="C20" s="182">
        <f>A20*3.3</f>
        <v>29.7</v>
      </c>
      <c r="D20" s="223">
        <v>5.47</v>
      </c>
      <c r="E20" s="223">
        <f t="shared" ref="E20" si="33">D20*860/C20</f>
        <v>158.3905723905724</v>
      </c>
      <c r="F20" s="121">
        <v>50</v>
      </c>
      <c r="G20" s="135" t="s">
        <v>35</v>
      </c>
      <c r="H20" s="141">
        <f>H18</f>
        <v>9.8000000000000007</v>
      </c>
      <c r="I20" s="141">
        <f t="shared" ref="I20:J21" si="34">I18</f>
        <v>0.39</v>
      </c>
      <c r="J20" s="141">
        <f t="shared" si="34"/>
        <v>5.8</v>
      </c>
      <c r="K20" s="141" t="s">
        <v>65</v>
      </c>
      <c r="L20" s="145">
        <v>6.68</v>
      </c>
      <c r="M20" s="145">
        <v>6.77</v>
      </c>
      <c r="N20" s="79">
        <v>6.2</v>
      </c>
      <c r="O20" s="66">
        <v>6.8</v>
      </c>
      <c r="P20" s="66">
        <v>9.1</v>
      </c>
      <c r="Q20" s="66">
        <v>9.4</v>
      </c>
      <c r="R20" s="20">
        <f t="shared" si="2"/>
        <v>7.1599999999999993</v>
      </c>
      <c r="S20" s="21">
        <f t="shared" si="0"/>
        <v>12.57</v>
      </c>
      <c r="T20" s="170">
        <f t="shared" ref="T20" si="35">R20/C20</f>
        <v>0.24107744107744106</v>
      </c>
      <c r="U20" s="168">
        <f t="shared" ref="U20" si="36">S20/C20</f>
        <v>0.42323232323232324</v>
      </c>
      <c r="V20" s="294"/>
      <c r="W20" s="58"/>
    </row>
    <row r="21" spans="1:23" ht="14.25" customHeight="1" x14ac:dyDescent="0.25">
      <c r="A21" s="203">
        <v>81.099999999999994</v>
      </c>
      <c r="B21" s="204"/>
      <c r="C21" s="205"/>
      <c r="D21" s="224"/>
      <c r="E21" s="224"/>
      <c r="F21" s="122">
        <v>60</v>
      </c>
      <c r="G21" s="137" t="s">
        <v>35</v>
      </c>
      <c r="H21" s="143">
        <f>H19</f>
        <v>10.9</v>
      </c>
      <c r="I21" s="143">
        <f t="shared" si="34"/>
        <v>0.53</v>
      </c>
      <c r="J21" s="143">
        <f t="shared" si="34"/>
        <v>5.8</v>
      </c>
      <c r="K21" s="143" t="s">
        <v>35</v>
      </c>
      <c r="L21" s="144">
        <v>5.25</v>
      </c>
      <c r="M21" s="144">
        <v>6.23</v>
      </c>
      <c r="N21" s="80">
        <v>6.3</v>
      </c>
      <c r="O21" s="67">
        <v>6.8</v>
      </c>
      <c r="P21" s="67">
        <v>8.3000000000000007</v>
      </c>
      <c r="Q21" s="67">
        <v>9</v>
      </c>
      <c r="R21" s="23">
        <f t="shared" si="2"/>
        <v>6.7600000000000007</v>
      </c>
      <c r="S21" s="24">
        <f t="shared" si="0"/>
        <v>12.030000000000001</v>
      </c>
      <c r="T21" s="171">
        <f t="shared" ref="T21" si="37">R21/C20</f>
        <v>0.22760942760942765</v>
      </c>
      <c r="U21" s="119">
        <f t="shared" ref="U21" si="38">S21/C20</f>
        <v>0.40505050505050511</v>
      </c>
      <c r="V21" s="294"/>
      <c r="W21" s="58"/>
    </row>
    <row r="22" spans="1:23" ht="14.25" customHeight="1" x14ac:dyDescent="0.25">
      <c r="A22" s="183">
        <v>10</v>
      </c>
      <c r="B22" s="110" t="s">
        <v>115</v>
      </c>
      <c r="C22" s="197">
        <f>A22*3.3</f>
        <v>33</v>
      </c>
      <c r="D22" s="216">
        <v>6</v>
      </c>
      <c r="E22" s="216">
        <f t="shared" ref="E22" si="39">D22*860/C22</f>
        <v>156.36363636363637</v>
      </c>
      <c r="F22" s="121">
        <v>50</v>
      </c>
      <c r="G22" s="135" t="s">
        <v>35</v>
      </c>
      <c r="H22" s="141">
        <f>H18</f>
        <v>9.8000000000000007</v>
      </c>
      <c r="I22" s="141">
        <f t="shared" ref="I22:J23" si="40">I18</f>
        <v>0.39</v>
      </c>
      <c r="J22" s="141">
        <f t="shared" si="40"/>
        <v>5.8</v>
      </c>
      <c r="K22" s="141" t="s">
        <v>77</v>
      </c>
      <c r="L22" s="145">
        <v>8</v>
      </c>
      <c r="M22" s="145">
        <v>8.4600000000000009</v>
      </c>
      <c r="N22" s="79">
        <v>7.2</v>
      </c>
      <c r="O22" s="66">
        <v>7.7</v>
      </c>
      <c r="P22" s="66">
        <v>10.4</v>
      </c>
      <c r="Q22" s="66">
        <v>10.6</v>
      </c>
      <c r="R22" s="20">
        <f t="shared" si="2"/>
        <v>8.8500000000000014</v>
      </c>
      <c r="S22" s="21">
        <f t="shared" si="0"/>
        <v>14.260000000000002</v>
      </c>
      <c r="T22" s="170">
        <f t="shared" ref="T22" si="41">R22/C22</f>
        <v>0.26818181818181824</v>
      </c>
      <c r="U22" s="168">
        <f t="shared" ref="U22" si="42">S22/C22</f>
        <v>0.43212121212121218</v>
      </c>
      <c r="V22" s="294"/>
      <c r="W22" s="58"/>
    </row>
    <row r="23" spans="1:23" ht="14.25" customHeight="1" x14ac:dyDescent="0.25">
      <c r="A23" s="200">
        <v>90.3</v>
      </c>
      <c r="B23" s="201"/>
      <c r="C23" s="202"/>
      <c r="D23" s="217"/>
      <c r="E23" s="217"/>
      <c r="F23" s="122">
        <v>60</v>
      </c>
      <c r="G23" s="137" t="s">
        <v>35</v>
      </c>
      <c r="H23" s="143">
        <f>H19</f>
        <v>10.9</v>
      </c>
      <c r="I23" s="143">
        <f t="shared" si="40"/>
        <v>0.53</v>
      </c>
      <c r="J23" s="143">
        <f t="shared" si="40"/>
        <v>5.8</v>
      </c>
      <c r="K23" s="143" t="s">
        <v>35</v>
      </c>
      <c r="L23" s="144">
        <v>8</v>
      </c>
      <c r="M23" s="144">
        <v>8.4600000000000009</v>
      </c>
      <c r="N23" s="80">
        <v>7.4</v>
      </c>
      <c r="O23" s="67">
        <v>7.7</v>
      </c>
      <c r="P23" s="67">
        <v>9.6999999999999993</v>
      </c>
      <c r="Q23" s="67">
        <v>10.1</v>
      </c>
      <c r="R23" s="23">
        <f t="shared" si="2"/>
        <v>8.99</v>
      </c>
      <c r="S23" s="24">
        <f t="shared" si="0"/>
        <v>14.260000000000002</v>
      </c>
      <c r="T23" s="171">
        <f t="shared" ref="T23" si="43">R23/C22</f>
        <v>0.27242424242424246</v>
      </c>
      <c r="U23" s="119">
        <f t="shared" ref="U23" si="44">S23/C22</f>
        <v>0.43212121212121218</v>
      </c>
      <c r="V23" s="294"/>
      <c r="W23" s="58"/>
    </row>
    <row r="24" spans="1:23" ht="14.25" customHeight="1" x14ac:dyDescent="0.25">
      <c r="A24" s="181">
        <v>12</v>
      </c>
      <c r="B24" s="179" t="s">
        <v>115</v>
      </c>
      <c r="C24" s="182">
        <f>A24*3.3</f>
        <v>39.599999999999994</v>
      </c>
      <c r="D24" s="223">
        <v>6.9</v>
      </c>
      <c r="E24" s="223">
        <f t="shared" ref="E24" si="45">D24*860/C24</f>
        <v>149.84848484848487</v>
      </c>
      <c r="F24" s="121">
        <v>50</v>
      </c>
      <c r="G24" s="135" t="s">
        <v>78</v>
      </c>
      <c r="H24" s="141">
        <v>11</v>
      </c>
      <c r="I24" s="141">
        <v>0.59</v>
      </c>
      <c r="J24" s="141">
        <v>7.05</v>
      </c>
      <c r="K24" s="141" t="s">
        <v>79</v>
      </c>
      <c r="L24" s="145">
        <v>9</v>
      </c>
      <c r="M24" s="145">
        <v>9.6</v>
      </c>
      <c r="N24" s="79">
        <v>8</v>
      </c>
      <c r="O24" s="66">
        <v>8.6</v>
      </c>
      <c r="P24" s="66">
        <v>10.5</v>
      </c>
      <c r="Q24" s="66">
        <v>10.3</v>
      </c>
      <c r="R24" s="20">
        <f t="shared" si="2"/>
        <v>10.19</v>
      </c>
      <c r="S24" s="21">
        <f t="shared" si="0"/>
        <v>16.649999999999999</v>
      </c>
      <c r="T24" s="170">
        <f t="shared" ref="T24" si="46">R24/C24</f>
        <v>0.25732323232323234</v>
      </c>
      <c r="U24" s="168">
        <f t="shared" ref="U24" si="47">S24/C24</f>
        <v>0.42045454545454547</v>
      </c>
      <c r="V24" s="294"/>
      <c r="W24" s="58"/>
    </row>
    <row r="25" spans="1:23" ht="14.25" customHeight="1" x14ac:dyDescent="0.25">
      <c r="A25" s="203">
        <v>109.2</v>
      </c>
      <c r="B25" s="204"/>
      <c r="C25" s="205"/>
      <c r="D25" s="224"/>
      <c r="E25" s="224"/>
      <c r="F25" s="122">
        <v>60</v>
      </c>
      <c r="G25" s="137" t="s">
        <v>35</v>
      </c>
      <c r="H25" s="143">
        <v>12.5</v>
      </c>
      <c r="I25" s="143">
        <v>0.8</v>
      </c>
      <c r="J25" s="143">
        <v>7.05</v>
      </c>
      <c r="K25" s="143" t="s">
        <v>35</v>
      </c>
      <c r="L25" s="144">
        <v>9</v>
      </c>
      <c r="M25" s="144">
        <v>9.6</v>
      </c>
      <c r="N25" s="80">
        <v>8.1999999999999993</v>
      </c>
      <c r="O25" s="67">
        <v>8.6</v>
      </c>
      <c r="P25" s="67">
        <v>9.6</v>
      </c>
      <c r="Q25" s="67">
        <v>9.8000000000000007</v>
      </c>
      <c r="R25" s="23">
        <f t="shared" si="2"/>
        <v>10.4</v>
      </c>
      <c r="S25" s="24">
        <f t="shared" si="0"/>
        <v>16.649999999999999</v>
      </c>
      <c r="T25" s="171">
        <f t="shared" ref="T25" si="48">R25/C24</f>
        <v>0.26262626262626265</v>
      </c>
      <c r="U25" s="119">
        <f t="shared" ref="U25" si="49">S25/C24</f>
        <v>0.42045454545454547</v>
      </c>
      <c r="V25" s="294"/>
      <c r="W25" s="58"/>
    </row>
    <row r="26" spans="1:23" ht="14.25" customHeight="1" x14ac:dyDescent="0.25">
      <c r="A26" s="183">
        <v>14</v>
      </c>
      <c r="B26" s="110" t="s">
        <v>115</v>
      </c>
      <c r="C26" s="184">
        <f>A26*3.3</f>
        <v>46.199999999999996</v>
      </c>
      <c r="D26" s="216">
        <v>7.85</v>
      </c>
      <c r="E26" s="216">
        <f t="shared" ref="E26" si="50">D26*860/C26</f>
        <v>146.12554112554113</v>
      </c>
      <c r="F26" s="121">
        <v>50</v>
      </c>
      <c r="G26" s="135" t="s">
        <v>35</v>
      </c>
      <c r="H26" s="141">
        <f>H24</f>
        <v>11</v>
      </c>
      <c r="I26" s="141">
        <f t="shared" ref="I26:J27" si="51">I24</f>
        <v>0.59</v>
      </c>
      <c r="J26" s="141">
        <f t="shared" si="51"/>
        <v>7.05</v>
      </c>
      <c r="K26" s="141" t="s">
        <v>80</v>
      </c>
      <c r="L26" s="145">
        <v>10</v>
      </c>
      <c r="M26" s="145">
        <v>10.7</v>
      </c>
      <c r="N26" s="79">
        <v>8.6999999999999993</v>
      </c>
      <c r="O26" s="66">
        <v>9.4</v>
      </c>
      <c r="P26" s="66">
        <v>11.3</v>
      </c>
      <c r="Q26" s="66">
        <v>11.1</v>
      </c>
      <c r="R26" s="20">
        <f t="shared" si="2"/>
        <v>11.29</v>
      </c>
      <c r="S26" s="21">
        <f t="shared" si="0"/>
        <v>17.75</v>
      </c>
      <c r="T26" s="170">
        <f t="shared" ref="T26" si="52">R26/C26</f>
        <v>0.24437229437229438</v>
      </c>
      <c r="U26" s="168">
        <f t="shared" ref="U26" si="53">S26/C26</f>
        <v>0.38419913419913421</v>
      </c>
      <c r="V26" s="294"/>
      <c r="W26" s="58"/>
    </row>
    <row r="27" spans="1:23" ht="14.25" customHeight="1" x14ac:dyDescent="0.25">
      <c r="A27" s="200">
        <v>128.1</v>
      </c>
      <c r="B27" s="201"/>
      <c r="C27" s="202"/>
      <c r="D27" s="217"/>
      <c r="E27" s="217"/>
      <c r="F27" s="122">
        <v>60</v>
      </c>
      <c r="G27" s="137" t="s">
        <v>35</v>
      </c>
      <c r="H27" s="143">
        <f>H25</f>
        <v>12.5</v>
      </c>
      <c r="I27" s="143">
        <f t="shared" si="51"/>
        <v>0.8</v>
      </c>
      <c r="J27" s="143">
        <f t="shared" si="51"/>
        <v>7.05</v>
      </c>
      <c r="K27" s="143" t="s">
        <v>35</v>
      </c>
      <c r="L27" s="144">
        <v>10</v>
      </c>
      <c r="M27" s="144">
        <v>10.7</v>
      </c>
      <c r="N27" s="80">
        <v>8.9</v>
      </c>
      <c r="O27" s="67">
        <v>9.4</v>
      </c>
      <c r="P27" s="67">
        <v>10.3</v>
      </c>
      <c r="Q27" s="67">
        <v>10.6</v>
      </c>
      <c r="R27" s="23">
        <f t="shared" si="2"/>
        <v>11.5</v>
      </c>
      <c r="S27" s="24">
        <f t="shared" si="0"/>
        <v>17.75</v>
      </c>
      <c r="T27" s="171">
        <f t="shared" ref="T27" si="54">R27/C26</f>
        <v>0.24891774891774895</v>
      </c>
      <c r="U27" s="119">
        <f t="shared" ref="U27" si="55">S27/C26</f>
        <v>0.38419913419913421</v>
      </c>
      <c r="V27" s="294"/>
      <c r="W27" s="58"/>
    </row>
    <row r="28" spans="1:23" ht="14.25" customHeight="1" x14ac:dyDescent="0.25">
      <c r="A28" s="181">
        <v>16</v>
      </c>
      <c r="B28" s="179" t="s">
        <v>115</v>
      </c>
      <c r="C28" s="182">
        <f>A28*3.3</f>
        <v>52.8</v>
      </c>
      <c r="D28" s="223">
        <v>8.7899999999999991</v>
      </c>
      <c r="E28" s="223">
        <f t="shared" ref="E28" si="56">D28*860/C28</f>
        <v>143.17045454545453</v>
      </c>
      <c r="F28" s="121">
        <v>50</v>
      </c>
      <c r="G28" s="135" t="s">
        <v>81</v>
      </c>
      <c r="H28" s="141">
        <v>15.7</v>
      </c>
      <c r="I28" s="141">
        <v>0.78</v>
      </c>
      <c r="J28" s="141">
        <v>9.0500000000000007</v>
      </c>
      <c r="K28" s="141" t="s">
        <v>35</v>
      </c>
      <c r="L28" s="145">
        <f>L26</f>
        <v>10</v>
      </c>
      <c r="M28" s="145">
        <f>M26</f>
        <v>10.7</v>
      </c>
      <c r="N28" s="79">
        <v>9.6</v>
      </c>
      <c r="O28" s="66">
        <v>10.199999999999999</v>
      </c>
      <c r="P28" s="66">
        <v>8.8000000000000007</v>
      </c>
      <c r="Q28" s="66">
        <v>8.9</v>
      </c>
      <c r="R28" s="20">
        <f t="shared" si="2"/>
        <v>11.479999999999999</v>
      </c>
      <c r="S28" s="21">
        <f t="shared" si="0"/>
        <v>19.75</v>
      </c>
      <c r="T28" s="170">
        <f t="shared" ref="T28" si="57">R28/C28</f>
        <v>0.21742424242424241</v>
      </c>
      <c r="U28" s="168">
        <f t="shared" ref="U28" si="58">S28/C28</f>
        <v>0.37405303030303033</v>
      </c>
      <c r="V28" s="294"/>
      <c r="W28" s="58"/>
    </row>
    <row r="29" spans="1:23" ht="14.25" customHeight="1" x14ac:dyDescent="0.25">
      <c r="A29" s="301">
        <v>147</v>
      </c>
      <c r="B29" s="302"/>
      <c r="C29" s="303"/>
      <c r="D29" s="224"/>
      <c r="E29" s="224"/>
      <c r="F29" s="122">
        <v>60</v>
      </c>
      <c r="G29" s="137" t="s">
        <v>35</v>
      </c>
      <c r="H29" s="143">
        <v>17</v>
      </c>
      <c r="I29" s="143">
        <v>1.06</v>
      </c>
      <c r="J29" s="143">
        <v>9.0500000000000007</v>
      </c>
      <c r="K29" s="143" t="s">
        <v>35</v>
      </c>
      <c r="L29" s="144">
        <f>L27</f>
        <v>10</v>
      </c>
      <c r="M29" s="144">
        <f>M27</f>
        <v>10.7</v>
      </c>
      <c r="N29" s="80">
        <v>9.5</v>
      </c>
      <c r="O29" s="67">
        <v>10.1</v>
      </c>
      <c r="P29" s="67">
        <v>8.4</v>
      </c>
      <c r="Q29" s="67">
        <v>8.6</v>
      </c>
      <c r="R29" s="23">
        <f t="shared" si="2"/>
        <v>11.76</v>
      </c>
      <c r="S29" s="24">
        <f t="shared" si="0"/>
        <v>19.75</v>
      </c>
      <c r="T29" s="171">
        <f t="shared" ref="T29" si="59">R29/C28</f>
        <v>0.22272727272727275</v>
      </c>
      <c r="U29" s="119">
        <f t="shared" ref="U29" si="60">S29/C28</f>
        <v>0.37405303030303033</v>
      </c>
      <c r="V29" s="294"/>
      <c r="W29" s="58"/>
    </row>
    <row r="30" spans="1:23" ht="14.25" customHeight="1" x14ac:dyDescent="0.25">
      <c r="A30" s="183">
        <v>18</v>
      </c>
      <c r="B30" s="110" t="s">
        <v>115</v>
      </c>
      <c r="C30" s="184">
        <f>A30*3.3</f>
        <v>59.4</v>
      </c>
      <c r="D30" s="216">
        <v>9.6999999999999993</v>
      </c>
      <c r="E30" s="216">
        <f t="shared" ref="E30" si="61">D30*860/C30</f>
        <v>140.43771043771045</v>
      </c>
      <c r="F30" s="121">
        <v>50</v>
      </c>
      <c r="G30" s="135" t="s">
        <v>35</v>
      </c>
      <c r="H30" s="141">
        <f>H28</f>
        <v>15.7</v>
      </c>
      <c r="I30" s="141">
        <f t="shared" ref="I30:J31" si="62">I28</f>
        <v>0.78</v>
      </c>
      <c r="J30" s="141">
        <f t="shared" si="62"/>
        <v>9.0500000000000007</v>
      </c>
      <c r="K30" s="141" t="s">
        <v>82</v>
      </c>
      <c r="L30" s="145">
        <v>16</v>
      </c>
      <c r="M30" s="145">
        <v>17</v>
      </c>
      <c r="N30" s="79">
        <v>13.5</v>
      </c>
      <c r="O30" s="66">
        <v>14.3</v>
      </c>
      <c r="P30" s="66">
        <v>12.2</v>
      </c>
      <c r="Q30" s="66">
        <v>12.3</v>
      </c>
      <c r="R30" s="20">
        <f t="shared" si="2"/>
        <v>17.78</v>
      </c>
      <c r="S30" s="21">
        <f t="shared" si="0"/>
        <v>26.05</v>
      </c>
      <c r="T30" s="170">
        <f t="shared" ref="T30" si="63">R30/C30</f>
        <v>0.29932659932659933</v>
      </c>
      <c r="U30" s="168">
        <f t="shared" ref="U30" si="64">S30/C30</f>
        <v>0.43855218855218858</v>
      </c>
      <c r="V30" s="294"/>
      <c r="W30" s="58"/>
    </row>
    <row r="31" spans="1:23" ht="14.25" customHeight="1" x14ac:dyDescent="0.25">
      <c r="A31" s="200">
        <v>165.9</v>
      </c>
      <c r="B31" s="201"/>
      <c r="C31" s="202"/>
      <c r="D31" s="217"/>
      <c r="E31" s="217"/>
      <c r="F31" s="122">
        <v>60</v>
      </c>
      <c r="G31" s="137" t="s">
        <v>35</v>
      </c>
      <c r="H31" s="143">
        <f>H29</f>
        <v>17</v>
      </c>
      <c r="I31" s="143">
        <f t="shared" si="62"/>
        <v>1.06</v>
      </c>
      <c r="J31" s="143">
        <f t="shared" si="62"/>
        <v>9.0500000000000007</v>
      </c>
      <c r="K31" s="143" t="s">
        <v>35</v>
      </c>
      <c r="L31" s="144">
        <v>16</v>
      </c>
      <c r="M31" s="144">
        <v>17</v>
      </c>
      <c r="N31" s="80">
        <v>13.6</v>
      </c>
      <c r="O31" s="67">
        <v>14.4</v>
      </c>
      <c r="P31" s="67">
        <v>11.5</v>
      </c>
      <c r="Q31" s="67">
        <v>11.8</v>
      </c>
      <c r="R31" s="23">
        <f t="shared" si="2"/>
        <v>18.059999999999999</v>
      </c>
      <c r="S31" s="24">
        <f t="shared" si="0"/>
        <v>26.05</v>
      </c>
      <c r="T31" s="171">
        <f t="shared" ref="T31" si="65">R31/C30</f>
        <v>0.304040404040404</v>
      </c>
      <c r="U31" s="119">
        <f t="shared" ref="U31" si="66">S31/C30</f>
        <v>0.43855218855218858</v>
      </c>
      <c r="V31" s="294"/>
      <c r="W31" s="58"/>
    </row>
    <row r="32" spans="1:23" ht="14.25" customHeight="1" x14ac:dyDescent="0.25">
      <c r="A32" s="181">
        <v>20</v>
      </c>
      <c r="B32" s="179" t="s">
        <v>115</v>
      </c>
      <c r="C32" s="196">
        <f>A32*3.3</f>
        <v>66</v>
      </c>
      <c r="D32" s="223">
        <v>10.62</v>
      </c>
      <c r="E32" s="223">
        <f t="shared" ref="E32" si="67">D32*860/C32</f>
        <v>138.38181818181818</v>
      </c>
      <c r="F32" s="121">
        <v>50</v>
      </c>
      <c r="G32" s="135" t="s">
        <v>35</v>
      </c>
      <c r="H32" s="141">
        <f>H28</f>
        <v>15.7</v>
      </c>
      <c r="I32" s="141">
        <f t="shared" ref="I32:J33" si="68">I28</f>
        <v>0.78</v>
      </c>
      <c r="J32" s="141">
        <f t="shared" si="68"/>
        <v>9.0500000000000007</v>
      </c>
      <c r="K32" s="141" t="s">
        <v>35</v>
      </c>
      <c r="L32" s="145">
        <f>L30</f>
        <v>16</v>
      </c>
      <c r="M32" s="145">
        <f>M30</f>
        <v>17</v>
      </c>
      <c r="N32" s="79">
        <v>13.5</v>
      </c>
      <c r="O32" s="66">
        <v>14.3</v>
      </c>
      <c r="P32" s="66">
        <v>12.2</v>
      </c>
      <c r="Q32" s="66">
        <v>12.3</v>
      </c>
      <c r="R32" s="20">
        <f t="shared" si="2"/>
        <v>17.78</v>
      </c>
      <c r="S32" s="21">
        <f t="shared" si="0"/>
        <v>26.05</v>
      </c>
      <c r="T32" s="170">
        <f t="shared" ref="T32" si="69">R32/C32</f>
        <v>0.26939393939393941</v>
      </c>
      <c r="U32" s="168">
        <f t="shared" ref="U32" si="70">S32/C32</f>
        <v>0.39469696969696971</v>
      </c>
      <c r="V32" s="294"/>
      <c r="W32" s="58"/>
    </row>
    <row r="33" spans="1:23" ht="14.25" customHeight="1" x14ac:dyDescent="0.25">
      <c r="A33" s="203">
        <v>184.8</v>
      </c>
      <c r="B33" s="204"/>
      <c r="C33" s="205"/>
      <c r="D33" s="224"/>
      <c r="E33" s="224"/>
      <c r="F33" s="122">
        <v>60</v>
      </c>
      <c r="G33" s="137" t="s">
        <v>35</v>
      </c>
      <c r="H33" s="143">
        <f>H29</f>
        <v>17</v>
      </c>
      <c r="I33" s="143">
        <f t="shared" si="68"/>
        <v>1.06</v>
      </c>
      <c r="J33" s="143">
        <f t="shared" si="68"/>
        <v>9.0500000000000007</v>
      </c>
      <c r="K33" s="143" t="s">
        <v>35</v>
      </c>
      <c r="L33" s="145">
        <f>L31</f>
        <v>16</v>
      </c>
      <c r="M33" s="145">
        <f>M31</f>
        <v>17</v>
      </c>
      <c r="N33" s="80">
        <v>13.6</v>
      </c>
      <c r="O33" s="67">
        <v>14.4</v>
      </c>
      <c r="P33" s="67">
        <v>11.5</v>
      </c>
      <c r="Q33" s="67">
        <v>11.8</v>
      </c>
      <c r="R33" s="23">
        <f t="shared" si="2"/>
        <v>18.059999999999999</v>
      </c>
      <c r="S33" s="24">
        <f t="shared" si="0"/>
        <v>26.05</v>
      </c>
      <c r="T33" s="171">
        <f t="shared" ref="T33" si="71">R33/C32</f>
        <v>0.27363636363636362</v>
      </c>
      <c r="U33" s="119">
        <f t="shared" ref="U33" si="72">S33/C32</f>
        <v>0.39469696969696971</v>
      </c>
      <c r="V33" s="315"/>
      <c r="W33" s="58"/>
    </row>
    <row r="34" spans="1:23" ht="14.25" customHeight="1" x14ac:dyDescent="0.25">
      <c r="A34" s="183">
        <v>24</v>
      </c>
      <c r="B34" s="110" t="s">
        <v>115</v>
      </c>
      <c r="C34" s="184">
        <f>A34*3.3</f>
        <v>79.199999999999989</v>
      </c>
      <c r="D34" s="216">
        <v>12.43</v>
      </c>
      <c r="E34" s="216">
        <f t="shared" ref="E34" si="73">D34*860/C34</f>
        <v>134.97222222222223</v>
      </c>
      <c r="F34" s="121">
        <v>50</v>
      </c>
      <c r="G34" s="135" t="s">
        <v>83</v>
      </c>
      <c r="H34" s="141">
        <f t="shared" ref="H34:J35" si="74">H18+H24</f>
        <v>20.8</v>
      </c>
      <c r="I34" s="141">
        <f t="shared" si="74"/>
        <v>0.98</v>
      </c>
      <c r="J34" s="141">
        <f t="shared" si="74"/>
        <v>12.85</v>
      </c>
      <c r="K34" s="141" t="s">
        <v>35</v>
      </c>
      <c r="L34" s="145">
        <f>L30</f>
        <v>16</v>
      </c>
      <c r="M34" s="145">
        <f>M30</f>
        <v>17</v>
      </c>
      <c r="N34" s="79">
        <v>14.6</v>
      </c>
      <c r="O34" s="66">
        <v>15.6</v>
      </c>
      <c r="P34" s="66">
        <v>10</v>
      </c>
      <c r="Q34" s="66">
        <v>10</v>
      </c>
      <c r="R34" s="20">
        <f t="shared" si="2"/>
        <v>17.98</v>
      </c>
      <c r="S34" s="21">
        <f t="shared" si="0"/>
        <v>29.85</v>
      </c>
      <c r="T34" s="170">
        <f t="shared" ref="T34" si="75">R34/C34</f>
        <v>0.22702020202020207</v>
      </c>
      <c r="U34" s="168">
        <f t="shared" ref="U34" si="76">S34/C34</f>
        <v>0.37689393939393945</v>
      </c>
      <c r="V34" s="299" t="s">
        <v>50</v>
      </c>
      <c r="W34" s="58"/>
    </row>
    <row r="35" spans="1:23" ht="14.25" customHeight="1" x14ac:dyDescent="0.25">
      <c r="A35" s="200">
        <v>222.6</v>
      </c>
      <c r="B35" s="201"/>
      <c r="C35" s="202"/>
      <c r="D35" s="217"/>
      <c r="E35" s="217"/>
      <c r="F35" s="122">
        <v>60</v>
      </c>
      <c r="G35" s="137" t="s">
        <v>35</v>
      </c>
      <c r="H35" s="143">
        <f t="shared" si="74"/>
        <v>23.4</v>
      </c>
      <c r="I35" s="143">
        <f t="shared" si="74"/>
        <v>1.33</v>
      </c>
      <c r="J35" s="143">
        <f t="shared" si="74"/>
        <v>12.85</v>
      </c>
      <c r="K35" s="143" t="s">
        <v>35</v>
      </c>
      <c r="L35" s="144">
        <f>L31</f>
        <v>16</v>
      </c>
      <c r="M35" s="144">
        <f>M31</f>
        <v>17</v>
      </c>
      <c r="N35" s="80">
        <v>14.9</v>
      </c>
      <c r="O35" s="67">
        <v>15.6</v>
      </c>
      <c r="P35" s="67">
        <v>9.1999999999999993</v>
      </c>
      <c r="Q35" s="67">
        <v>9.6</v>
      </c>
      <c r="R35" s="23">
        <f t="shared" si="2"/>
        <v>18.329999999999998</v>
      </c>
      <c r="S35" s="24">
        <f t="shared" si="0"/>
        <v>29.85</v>
      </c>
      <c r="T35" s="171">
        <f t="shared" ref="T35" si="77">R35/C34</f>
        <v>0.23143939393939394</v>
      </c>
      <c r="U35" s="119">
        <f t="shared" ref="U35" si="78">S35/C34</f>
        <v>0.37689393939393945</v>
      </c>
      <c r="V35" s="294"/>
      <c r="W35" s="58"/>
    </row>
    <row r="36" spans="1:23" ht="14.25" customHeight="1" x14ac:dyDescent="0.25">
      <c r="A36" s="181">
        <v>28</v>
      </c>
      <c r="B36" s="179" t="s">
        <v>115</v>
      </c>
      <c r="C36" s="182">
        <f>A36*3.3</f>
        <v>92.399999999999991</v>
      </c>
      <c r="D36" s="223">
        <v>14.24</v>
      </c>
      <c r="E36" s="223">
        <f t="shared" ref="E36" si="79">D36*860/C36</f>
        <v>132.53679653679654</v>
      </c>
      <c r="F36" s="121">
        <v>50</v>
      </c>
      <c r="G36" s="135" t="s">
        <v>35</v>
      </c>
      <c r="H36" s="141">
        <f>H34</f>
        <v>20.8</v>
      </c>
      <c r="I36" s="141">
        <f t="shared" ref="I36:J37" si="80">I34</f>
        <v>0.98</v>
      </c>
      <c r="J36" s="141">
        <f t="shared" si="80"/>
        <v>12.85</v>
      </c>
      <c r="K36" s="141" t="s">
        <v>84</v>
      </c>
      <c r="L36" s="145">
        <v>18</v>
      </c>
      <c r="M36" s="145">
        <v>19.2</v>
      </c>
      <c r="N36" s="79">
        <v>16</v>
      </c>
      <c r="O36" s="66">
        <v>17</v>
      </c>
      <c r="P36" s="66">
        <v>10.9</v>
      </c>
      <c r="Q36" s="83">
        <v>10.8</v>
      </c>
      <c r="R36" s="20">
        <f t="shared" si="2"/>
        <v>20.18</v>
      </c>
      <c r="S36" s="70">
        <f t="shared" si="0"/>
        <v>32.049999999999997</v>
      </c>
      <c r="T36" s="170">
        <f t="shared" ref="T36" si="81">R36/C36</f>
        <v>0.21839826839826842</v>
      </c>
      <c r="U36" s="168">
        <f t="shared" ref="U36" si="82">S36/C36</f>
        <v>0.34686147186147187</v>
      </c>
      <c r="V36" s="294"/>
      <c r="W36" s="58"/>
    </row>
    <row r="37" spans="1:23" ht="14.25" customHeight="1" x14ac:dyDescent="0.25">
      <c r="A37" s="203">
        <v>260.39999999999998</v>
      </c>
      <c r="B37" s="204"/>
      <c r="C37" s="205"/>
      <c r="D37" s="224"/>
      <c r="E37" s="224"/>
      <c r="F37" s="122">
        <v>60</v>
      </c>
      <c r="G37" s="137" t="s">
        <v>35</v>
      </c>
      <c r="H37" s="143">
        <f>H35</f>
        <v>23.4</v>
      </c>
      <c r="I37" s="143">
        <f t="shared" si="80"/>
        <v>1.33</v>
      </c>
      <c r="J37" s="143">
        <f t="shared" si="80"/>
        <v>12.85</v>
      </c>
      <c r="K37" s="143" t="s">
        <v>35</v>
      </c>
      <c r="L37" s="144">
        <v>18</v>
      </c>
      <c r="M37" s="144">
        <v>19.2</v>
      </c>
      <c r="N37" s="80">
        <v>16.3</v>
      </c>
      <c r="O37" s="67">
        <v>17</v>
      </c>
      <c r="P37" s="69">
        <v>10</v>
      </c>
      <c r="Q37" s="24">
        <v>10.4</v>
      </c>
      <c r="R37" s="24">
        <f t="shared" si="2"/>
        <v>20.53</v>
      </c>
      <c r="S37" s="24">
        <f t="shared" si="0"/>
        <v>32.049999999999997</v>
      </c>
      <c r="T37" s="171">
        <f t="shared" ref="T37" si="83">R37/C36</f>
        <v>0.22218614718614721</v>
      </c>
      <c r="U37" s="119">
        <f t="shared" ref="U37" si="84">S37/C36</f>
        <v>0.34686147186147187</v>
      </c>
      <c r="V37" s="294"/>
      <c r="W37" s="58"/>
    </row>
    <row r="38" spans="1:23" ht="14.25" customHeight="1" x14ac:dyDescent="0.25">
      <c r="A38" s="109">
        <v>30</v>
      </c>
      <c r="B38" s="110" t="s">
        <v>115</v>
      </c>
      <c r="C38" s="197">
        <f>A38*3.3</f>
        <v>99</v>
      </c>
      <c r="D38" s="216">
        <v>15.04</v>
      </c>
      <c r="E38" s="216">
        <f t="shared" ref="E38" si="85">D38*860/C38</f>
        <v>130.65050505050505</v>
      </c>
      <c r="F38" s="121">
        <v>50</v>
      </c>
      <c r="G38" s="135" t="s">
        <v>85</v>
      </c>
      <c r="H38" s="141">
        <f>H24+H28</f>
        <v>26.7</v>
      </c>
      <c r="I38" s="141">
        <f t="shared" ref="I38:J39" si="86">I24+I28</f>
        <v>1.37</v>
      </c>
      <c r="J38" s="141">
        <f t="shared" si="86"/>
        <v>16.100000000000001</v>
      </c>
      <c r="K38" s="141" t="s">
        <v>35</v>
      </c>
      <c r="L38" s="145">
        <f>L36</f>
        <v>18</v>
      </c>
      <c r="M38" s="145">
        <f>M36</f>
        <v>19.2</v>
      </c>
      <c r="N38" s="79">
        <v>17</v>
      </c>
      <c r="O38" s="66">
        <v>18</v>
      </c>
      <c r="P38" s="68">
        <v>9.1999999999999993</v>
      </c>
      <c r="Q38" s="21">
        <v>9.1</v>
      </c>
      <c r="R38" s="21">
        <f t="shared" si="2"/>
        <v>20.57</v>
      </c>
      <c r="S38" s="21">
        <f t="shared" si="0"/>
        <v>35.299999999999997</v>
      </c>
      <c r="T38" s="170">
        <f>R38/C38</f>
        <v>0.20777777777777778</v>
      </c>
      <c r="U38" s="168">
        <f>S38/C38</f>
        <v>0.35656565656565653</v>
      </c>
      <c r="V38" s="294"/>
      <c r="W38" s="58"/>
    </row>
    <row r="39" spans="1:23" ht="14.25" customHeight="1" x14ac:dyDescent="0.25">
      <c r="A39" s="200">
        <v>279.8</v>
      </c>
      <c r="B39" s="201"/>
      <c r="C39" s="202"/>
      <c r="D39" s="217"/>
      <c r="E39" s="217"/>
      <c r="F39" s="122">
        <v>60</v>
      </c>
      <c r="G39" s="137" t="s">
        <v>35</v>
      </c>
      <c r="H39" s="143">
        <f>H25+H29</f>
        <v>29.5</v>
      </c>
      <c r="I39" s="143">
        <f t="shared" si="86"/>
        <v>1.86</v>
      </c>
      <c r="J39" s="143">
        <f t="shared" si="86"/>
        <v>16.100000000000001</v>
      </c>
      <c r="K39" s="143" t="s">
        <v>35</v>
      </c>
      <c r="L39" s="144">
        <f>L37</f>
        <v>18</v>
      </c>
      <c r="M39" s="144">
        <f>M37</f>
        <v>19.2</v>
      </c>
      <c r="N39" s="80">
        <v>17</v>
      </c>
      <c r="O39" s="67">
        <v>17.899999999999999</v>
      </c>
      <c r="P39" s="69">
        <v>8.6</v>
      </c>
      <c r="Q39" s="24">
        <v>8.6999999999999993</v>
      </c>
      <c r="R39" s="24">
        <f t="shared" si="2"/>
        <v>21.06</v>
      </c>
      <c r="S39" s="24">
        <f t="shared" si="0"/>
        <v>35.299999999999997</v>
      </c>
      <c r="T39" s="171">
        <f>R39/C38</f>
        <v>0.21272727272727271</v>
      </c>
      <c r="U39" s="119">
        <f>S39/C38</f>
        <v>0.35656565656565653</v>
      </c>
      <c r="V39" s="315"/>
      <c r="W39" s="58"/>
    </row>
    <row r="40" spans="1:23" ht="39.15" customHeight="1" x14ac:dyDescent="0.25">
      <c r="A40" s="157" t="s">
        <v>105</v>
      </c>
      <c r="B40" s="129"/>
      <c r="C40" s="1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32"/>
      <c r="S40" s="32"/>
      <c r="T40" s="172"/>
      <c r="U40" s="172"/>
      <c r="V40" s="58"/>
      <c r="W40" s="58"/>
    </row>
    <row r="41" spans="1:23" ht="39.15" customHeight="1" x14ac:dyDescent="0.25">
      <c r="A41" s="157" t="s">
        <v>105</v>
      </c>
      <c r="B41" s="129"/>
      <c r="C41" s="129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31" t="e">
        <f>Q41/A42</f>
        <v>#VALUE!</v>
      </c>
      <c r="S41" s="31"/>
      <c r="T41" s="116"/>
      <c r="U41" s="116"/>
      <c r="V41" s="58"/>
      <c r="W41" s="58"/>
    </row>
    <row r="42" spans="1:23" ht="39.15" customHeight="1" x14ac:dyDescent="0.25">
      <c r="A42" s="157" t="s">
        <v>105</v>
      </c>
      <c r="B42" s="129"/>
      <c r="C42" s="129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32"/>
      <c r="S42" s="32"/>
      <c r="T42" s="169"/>
      <c r="U42" s="169"/>
      <c r="V42" s="58"/>
      <c r="W42" s="58"/>
    </row>
    <row r="43" spans="1:23" ht="74.849999999999994" customHeight="1" x14ac:dyDescent="0.25">
      <c r="A43" s="158"/>
      <c r="B43" s="158"/>
      <c r="C43" s="1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31"/>
      <c r="S43" s="31"/>
      <c r="T43" s="116"/>
      <c r="U43" s="116"/>
      <c r="V43" s="58"/>
      <c r="W43" s="58"/>
    </row>
    <row r="44" spans="1:23" ht="39.15" customHeight="1" x14ac:dyDescent="0.25">
      <c r="A44" s="157" t="s">
        <v>105</v>
      </c>
      <c r="B44" s="129"/>
      <c r="C44" s="129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32"/>
      <c r="S44" s="32"/>
      <c r="T44" s="169"/>
      <c r="U44" s="169"/>
      <c r="V44" s="58"/>
      <c r="W44" s="58"/>
    </row>
    <row r="45" spans="1:23" ht="39.15" customHeight="1" x14ac:dyDescent="0.25">
      <c r="A45" s="157" t="s">
        <v>105</v>
      </c>
      <c r="B45" s="129"/>
      <c r="C45" s="129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31"/>
      <c r="S45" s="31"/>
      <c r="T45" s="116"/>
      <c r="U45" s="116"/>
      <c r="V45" s="58"/>
      <c r="W45" s="58"/>
    </row>
    <row r="46" spans="1:23" ht="39.15" customHeight="1" x14ac:dyDescent="0.25">
      <c r="A46" s="157" t="s">
        <v>106</v>
      </c>
      <c r="B46" s="129"/>
      <c r="C46" s="129"/>
      <c r="D46" s="58"/>
      <c r="E46" s="58"/>
      <c r="F46" s="58"/>
      <c r="G46" s="58"/>
      <c r="H46" s="160"/>
      <c r="I46" s="160"/>
      <c r="J46" s="160"/>
      <c r="K46" s="58"/>
      <c r="L46" s="58"/>
      <c r="M46" s="58"/>
      <c r="N46" s="58"/>
      <c r="O46" s="58"/>
      <c r="P46" s="58"/>
      <c r="Q46" s="58"/>
      <c r="R46" s="32"/>
      <c r="S46" s="32"/>
      <c r="T46" s="169"/>
      <c r="U46" s="169"/>
      <c r="V46" s="58"/>
      <c r="W46" s="58"/>
    </row>
    <row r="47" spans="1:23" ht="39.15" customHeight="1" x14ac:dyDescent="0.25">
      <c r="A47" s="157" t="s">
        <v>107</v>
      </c>
      <c r="B47" s="129"/>
      <c r="C47" s="129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31"/>
      <c r="S47" s="31"/>
      <c r="T47" s="116"/>
      <c r="U47" s="116"/>
      <c r="V47" s="58"/>
      <c r="W47" s="58"/>
    </row>
    <row r="48" spans="1:23" ht="66.900000000000006" customHeight="1" x14ac:dyDescent="0.25">
      <c r="A48" s="129"/>
      <c r="B48" s="129"/>
      <c r="C48" s="129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169"/>
      <c r="U48" s="169"/>
      <c r="V48" s="58"/>
      <c r="W48" s="58"/>
    </row>
    <row r="49" spans="1:23" ht="14.25" customHeight="1" x14ac:dyDescent="0.25">
      <c r="A49" s="134"/>
      <c r="B49" s="134"/>
      <c r="C49" s="129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33"/>
      <c r="S49" s="33"/>
      <c r="T49" s="116"/>
      <c r="U49" s="116"/>
      <c r="V49" s="58"/>
      <c r="W49" s="58"/>
    </row>
    <row r="50" spans="1:23" ht="14.25" customHeight="1" x14ac:dyDescent="0.25">
      <c r="A50" s="160" t="s">
        <v>18</v>
      </c>
      <c r="B50" s="160"/>
      <c r="C50" s="160"/>
      <c r="D50" s="160"/>
      <c r="E50" s="160"/>
      <c r="F50" s="160"/>
      <c r="G50" s="160"/>
      <c r="H50" s="58"/>
      <c r="I50" s="58"/>
      <c r="J50" s="58"/>
      <c r="K50" s="160"/>
      <c r="L50" s="160"/>
      <c r="M50" s="160"/>
      <c r="N50" s="160"/>
      <c r="O50" s="160"/>
      <c r="P50" s="160"/>
      <c r="Q50" s="160"/>
      <c r="R50" s="58"/>
      <c r="S50" s="58"/>
      <c r="T50" s="169"/>
      <c r="U50" s="169"/>
      <c r="V50" s="160"/>
      <c r="W50" s="160"/>
    </row>
    <row r="51" spans="1:23" ht="408.9" customHeight="1" x14ac:dyDescent="0.2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116"/>
      <c r="U51" s="116"/>
      <c r="V51" s="58"/>
      <c r="W51" s="58"/>
    </row>
    <row r="52" spans="1:23" ht="135.9" customHeight="1" x14ac:dyDescent="0.25"/>
    <row r="59" spans="1:23" x14ac:dyDescent="0.25">
      <c r="R59" s="9"/>
      <c r="S59" s="9"/>
      <c r="T59" s="132"/>
      <c r="U59" s="132"/>
    </row>
  </sheetData>
  <mergeCells count="75">
    <mergeCell ref="L1:P1"/>
    <mergeCell ref="V6:V33"/>
    <mergeCell ref="G2:Q2"/>
    <mergeCell ref="N3:O3"/>
    <mergeCell ref="P3:Q3"/>
    <mergeCell ref="L4:L5"/>
    <mergeCell ref="M4:M5"/>
    <mergeCell ref="R2:S4"/>
    <mergeCell ref="K3:M3"/>
    <mergeCell ref="V3:V5"/>
    <mergeCell ref="N4:N5"/>
    <mergeCell ref="O4:O5"/>
    <mergeCell ref="P4:P5"/>
    <mergeCell ref="Q4:Q5"/>
    <mergeCell ref="T3:U3"/>
    <mergeCell ref="T4:U4"/>
    <mergeCell ref="V34:V39"/>
    <mergeCell ref="D36:D37"/>
    <mergeCell ref="A39:C39"/>
    <mergeCell ref="D20:D21"/>
    <mergeCell ref="D28:D29"/>
    <mergeCell ref="D22:D23"/>
    <mergeCell ref="D24:D25"/>
    <mergeCell ref="A21:C21"/>
    <mergeCell ref="A23:C23"/>
    <mergeCell ref="A25:C25"/>
    <mergeCell ref="A27:C27"/>
    <mergeCell ref="A33:C33"/>
    <mergeCell ref="A35:C35"/>
    <mergeCell ref="A37:C37"/>
    <mergeCell ref="A29:C29"/>
    <mergeCell ref="A31:C31"/>
    <mergeCell ref="G3:J3"/>
    <mergeCell ref="H4:H5"/>
    <mergeCell ref="I4:J4"/>
    <mergeCell ref="D38:D39"/>
    <mergeCell ref="D30:D31"/>
    <mergeCell ref="D32:D33"/>
    <mergeCell ref="D26:D27"/>
    <mergeCell ref="D14:D15"/>
    <mergeCell ref="D34:D35"/>
    <mergeCell ref="D16:D17"/>
    <mergeCell ref="D3:D4"/>
    <mergeCell ref="F3:F4"/>
    <mergeCell ref="D6:D7"/>
    <mergeCell ref="D8:D9"/>
    <mergeCell ref="D18:D19"/>
    <mergeCell ref="E3:E4"/>
    <mergeCell ref="A9:C9"/>
    <mergeCell ref="A11:C11"/>
    <mergeCell ref="D10:D11"/>
    <mergeCell ref="A2:C5"/>
    <mergeCell ref="A7:C7"/>
    <mergeCell ref="A17:C17"/>
    <mergeCell ref="A19:C19"/>
    <mergeCell ref="D12:D13"/>
    <mergeCell ref="A13:C13"/>
    <mergeCell ref="A15:C1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34:E35"/>
    <mergeCell ref="E36:E37"/>
    <mergeCell ref="E38:E39"/>
    <mergeCell ref="E24:E25"/>
    <mergeCell ref="E26:E27"/>
    <mergeCell ref="E28:E29"/>
    <mergeCell ref="E30:E31"/>
    <mergeCell ref="E32:E33"/>
  </mergeCells>
  <phoneticPr fontId="2"/>
  <pageMargins left="0.7" right="0.7" top="0.75" bottom="0.75" header="0.3" footer="0.3"/>
  <pageSetup paperSize="8" scale="8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503A-507C-422A-8490-FA8D5EB1A5C9}">
  <sheetPr>
    <tabColor rgb="FF92D050"/>
    <pageSetUpPr fitToPage="1"/>
  </sheetPr>
  <dimension ref="A1:V59"/>
  <sheetViews>
    <sheetView view="pageBreakPreview" zoomScale="110" zoomScaleNormal="100" zoomScaleSheetLayoutView="110" workbookViewId="0">
      <pane xSplit="6" ySplit="5" topLeftCell="G6" activePane="bottomRight" state="frozen"/>
      <selection activeCell="K51" sqref="K51"/>
      <selection pane="topRight" activeCell="K51" sqref="K51"/>
      <selection pane="bottomLeft" activeCell="K51" sqref="K51"/>
      <selection pane="bottomRight" activeCell="T1" sqref="T1"/>
    </sheetView>
  </sheetViews>
  <sheetFormatPr defaultColWidth="9.33203125" defaultRowHeight="12" x14ac:dyDescent="0.25"/>
  <cols>
    <col min="1" max="1" width="5.44140625" style="1" customWidth="1"/>
    <col min="2" max="2" width="4.77734375" style="1" customWidth="1"/>
    <col min="3" max="3" width="6.109375" style="1" customWidth="1"/>
    <col min="4" max="5" width="6.6640625" style="1" customWidth="1"/>
    <col min="6" max="6" width="5.109375" style="1" customWidth="1"/>
    <col min="7" max="7" width="32.109375" style="1" customWidth="1"/>
    <col min="8" max="8" width="10.77734375" style="1" customWidth="1"/>
    <col min="9" max="9" width="20" style="1" customWidth="1"/>
    <col min="10" max="10" width="18.6640625" style="1" bestFit="1" customWidth="1"/>
    <col min="11" max="11" width="10.33203125" style="1" bestFit="1" customWidth="1"/>
    <col min="12" max="12" width="11.33203125" style="1" bestFit="1" customWidth="1"/>
    <col min="13" max="13" width="8.109375" style="1" bestFit="1" customWidth="1"/>
    <col min="14" max="14" width="7.109375" style="1" bestFit="1" customWidth="1"/>
    <col min="15" max="15" width="8.109375" style="1" bestFit="1" customWidth="1"/>
    <col min="16" max="16" width="7.109375" style="1" customWidth="1"/>
    <col min="17" max="17" width="14" style="1" customWidth="1"/>
    <col min="18" max="18" width="14.77734375" style="115" customWidth="1"/>
    <col min="19" max="19" width="18" style="1" customWidth="1"/>
    <col min="20" max="20" width="20.44140625" style="1" customWidth="1"/>
    <col min="21" max="21" width="13.109375" style="1" customWidth="1"/>
    <col min="22" max="16384" width="9.33203125" style="1"/>
  </cols>
  <sheetData>
    <row r="1" spans="1:22" ht="95.25" customHeight="1" x14ac:dyDescent="0.2">
      <c r="A1" s="98" t="s">
        <v>91</v>
      </c>
      <c r="B1" s="98"/>
      <c r="C1" s="98"/>
      <c r="D1" s="98"/>
      <c r="E1" s="98"/>
      <c r="F1" s="98"/>
      <c r="G1" s="98"/>
      <c r="H1" s="98"/>
      <c r="I1" s="98"/>
      <c r="J1" s="97" t="s">
        <v>1</v>
      </c>
      <c r="K1" s="97"/>
      <c r="L1" s="288" t="s">
        <v>19</v>
      </c>
      <c r="M1" s="288"/>
      <c r="N1" s="288"/>
      <c r="O1" s="288"/>
      <c r="P1" s="316"/>
      <c r="Q1" s="29"/>
      <c r="R1" s="113"/>
      <c r="S1" s="44" t="s">
        <v>2</v>
      </c>
      <c r="U1" s="44"/>
    </row>
    <row r="2" spans="1:22" ht="14.25" customHeight="1" x14ac:dyDescent="0.15">
      <c r="A2" s="232" t="s">
        <v>120</v>
      </c>
      <c r="B2" s="328"/>
      <c r="C2" s="329"/>
      <c r="D2" s="92"/>
      <c r="E2" s="187"/>
      <c r="F2" s="92"/>
      <c r="G2" s="317" t="s">
        <v>3</v>
      </c>
      <c r="H2" s="318"/>
      <c r="I2" s="318"/>
      <c r="J2" s="318"/>
      <c r="K2" s="318"/>
      <c r="L2" s="318"/>
      <c r="M2" s="318"/>
      <c r="N2" s="318"/>
      <c r="O2" s="318"/>
      <c r="P2" s="318"/>
      <c r="Q2" s="342" t="s">
        <v>26</v>
      </c>
      <c r="R2" s="175"/>
      <c r="S2" s="108" t="s">
        <v>4</v>
      </c>
      <c r="T2" s="105"/>
      <c r="U2" s="104"/>
    </row>
    <row r="3" spans="1:22" ht="36.75" customHeight="1" x14ac:dyDescent="0.25">
      <c r="A3" s="330"/>
      <c r="B3" s="331"/>
      <c r="C3" s="332"/>
      <c r="D3" s="265" t="s">
        <v>110</v>
      </c>
      <c r="E3" s="264" t="s">
        <v>117</v>
      </c>
      <c r="F3" s="252" t="s">
        <v>111</v>
      </c>
      <c r="G3" s="348" t="s">
        <v>5</v>
      </c>
      <c r="H3" s="349"/>
      <c r="I3" s="349"/>
      <c r="J3" s="244" t="s">
        <v>6</v>
      </c>
      <c r="K3" s="245"/>
      <c r="L3" s="246"/>
      <c r="M3" s="213" t="s">
        <v>89</v>
      </c>
      <c r="N3" s="214"/>
      <c r="O3" s="256"/>
      <c r="P3" s="339"/>
      <c r="Q3" s="343"/>
      <c r="R3" s="327" t="s">
        <v>119</v>
      </c>
      <c r="S3" s="340" t="s">
        <v>9</v>
      </c>
      <c r="T3" s="106"/>
    </row>
    <row r="4" spans="1:22" ht="15.75" customHeight="1" x14ac:dyDescent="0.25">
      <c r="A4" s="330"/>
      <c r="B4" s="331"/>
      <c r="C4" s="332"/>
      <c r="D4" s="265"/>
      <c r="E4" s="264"/>
      <c r="F4" s="252"/>
      <c r="G4" s="45"/>
      <c r="H4" s="284" t="s">
        <v>10</v>
      </c>
      <c r="I4" s="284" t="s">
        <v>28</v>
      </c>
      <c r="J4" s="47"/>
      <c r="K4" s="283" t="s">
        <v>10</v>
      </c>
      <c r="L4" s="283" t="s">
        <v>27</v>
      </c>
      <c r="M4" s="337" t="s">
        <v>12</v>
      </c>
      <c r="N4" s="322" t="s">
        <v>13</v>
      </c>
      <c r="O4" s="322" t="s">
        <v>12</v>
      </c>
      <c r="P4" s="324" t="s">
        <v>13</v>
      </c>
      <c r="Q4" s="343"/>
      <c r="R4" s="327"/>
      <c r="S4" s="341"/>
      <c r="T4" s="106"/>
    </row>
    <row r="5" spans="1:22" ht="18.75" customHeight="1" x14ac:dyDescent="0.25">
      <c r="A5" s="333"/>
      <c r="B5" s="334"/>
      <c r="C5" s="335"/>
      <c r="D5" s="62" t="s">
        <v>109</v>
      </c>
      <c r="E5" s="185" t="s">
        <v>118</v>
      </c>
      <c r="F5" s="63" t="s">
        <v>108</v>
      </c>
      <c r="G5" s="18"/>
      <c r="H5" s="336"/>
      <c r="I5" s="336"/>
      <c r="J5" s="49"/>
      <c r="K5" s="283"/>
      <c r="L5" s="283"/>
      <c r="M5" s="338"/>
      <c r="N5" s="323"/>
      <c r="O5" s="323"/>
      <c r="P5" s="325"/>
      <c r="Q5" s="344"/>
      <c r="R5" s="114" t="s">
        <v>113</v>
      </c>
      <c r="S5" s="341"/>
      <c r="T5" s="107"/>
    </row>
    <row r="6" spans="1:22" ht="14.25" customHeight="1" x14ac:dyDescent="0.25">
      <c r="A6" s="183">
        <v>10</v>
      </c>
      <c r="B6" s="110" t="s">
        <v>115</v>
      </c>
      <c r="C6" s="197">
        <f>A6*3.3</f>
        <v>33</v>
      </c>
      <c r="D6" s="216">
        <v>4.97</v>
      </c>
      <c r="E6" s="216">
        <f>D6*860/C6</f>
        <v>129.5212121212121</v>
      </c>
      <c r="F6" s="121">
        <v>50</v>
      </c>
      <c r="G6" s="135" t="s">
        <v>61</v>
      </c>
      <c r="H6" s="140">
        <v>7.67</v>
      </c>
      <c r="I6" s="140">
        <v>0.18</v>
      </c>
      <c r="J6" s="161" t="s">
        <v>33</v>
      </c>
      <c r="K6" s="145">
        <v>6.3</v>
      </c>
      <c r="L6" s="145">
        <v>2.57</v>
      </c>
      <c r="M6" s="79">
        <v>6.7</v>
      </c>
      <c r="N6" s="66">
        <v>6.7</v>
      </c>
      <c r="O6" s="66">
        <v>11.7</v>
      </c>
      <c r="P6" s="66">
        <v>11.7</v>
      </c>
      <c r="Q6" s="48">
        <f t="shared" ref="Q6:Q41" si="0">SUM(I6,L6)</f>
        <v>2.75</v>
      </c>
      <c r="R6" s="168">
        <f>Q6/C6</f>
        <v>8.3333333333333329E-2</v>
      </c>
      <c r="S6" s="345" t="s">
        <v>99</v>
      </c>
      <c r="T6" s="129"/>
      <c r="U6" s="58"/>
      <c r="V6" s="58"/>
    </row>
    <row r="7" spans="1:22" ht="14.25" customHeight="1" x14ac:dyDescent="0.25">
      <c r="A7" s="200">
        <v>74.98</v>
      </c>
      <c r="B7" s="201"/>
      <c r="C7" s="202"/>
      <c r="D7" s="217"/>
      <c r="E7" s="217"/>
      <c r="F7" s="122">
        <v>60</v>
      </c>
      <c r="G7" s="137" t="s">
        <v>35</v>
      </c>
      <c r="H7" s="143">
        <v>8.19</v>
      </c>
      <c r="I7" s="143">
        <v>0.22</v>
      </c>
      <c r="J7" s="162" t="s">
        <v>35</v>
      </c>
      <c r="K7" s="144">
        <v>5.7</v>
      </c>
      <c r="L7" s="144">
        <v>2.46</v>
      </c>
      <c r="M7" s="80">
        <v>6.8</v>
      </c>
      <c r="N7" s="67">
        <v>6.8</v>
      </c>
      <c r="O7" s="67">
        <v>11.2</v>
      </c>
      <c r="P7" s="67">
        <v>11.2</v>
      </c>
      <c r="Q7" s="23">
        <f t="shared" si="0"/>
        <v>2.68</v>
      </c>
      <c r="R7" s="198">
        <f>Q7/C6</f>
        <v>8.1212121212121222E-2</v>
      </c>
      <c r="S7" s="346"/>
      <c r="T7" s="129"/>
      <c r="U7" s="58"/>
      <c r="V7" s="58"/>
    </row>
    <row r="8" spans="1:22" ht="14.25" customHeight="1" x14ac:dyDescent="0.25">
      <c r="A8" s="181">
        <v>12</v>
      </c>
      <c r="B8" s="179" t="s">
        <v>115</v>
      </c>
      <c r="C8" s="182">
        <f>A8*3.3</f>
        <v>39.599999999999994</v>
      </c>
      <c r="D8" s="223">
        <v>5.74</v>
      </c>
      <c r="E8" s="223">
        <f t="shared" ref="E8" si="1">D8*860/C8</f>
        <v>124.65656565656569</v>
      </c>
      <c r="F8" s="121">
        <v>50</v>
      </c>
      <c r="G8" s="135" t="s">
        <v>35</v>
      </c>
      <c r="H8" s="141">
        <f>H6</f>
        <v>7.67</v>
      </c>
      <c r="I8" s="141">
        <f>I6</f>
        <v>0.18</v>
      </c>
      <c r="J8" s="161" t="s">
        <v>35</v>
      </c>
      <c r="K8" s="145">
        <f>K6</f>
        <v>6.3</v>
      </c>
      <c r="L8" s="145">
        <f>L6</f>
        <v>2.57</v>
      </c>
      <c r="M8" s="79">
        <v>6.7</v>
      </c>
      <c r="N8" s="66">
        <v>6.7</v>
      </c>
      <c r="O8" s="66">
        <v>11.7</v>
      </c>
      <c r="P8" s="66">
        <v>11.7</v>
      </c>
      <c r="Q8" s="20">
        <f t="shared" si="0"/>
        <v>2.75</v>
      </c>
      <c r="R8" s="168">
        <f t="shared" ref="R8" si="2">Q8/C8</f>
        <v>6.9444444444444448E-2</v>
      </c>
      <c r="S8" s="346"/>
      <c r="T8" s="129"/>
      <c r="U8" s="58"/>
      <c r="V8" s="58"/>
    </row>
    <row r="9" spans="1:22" ht="14.25" customHeight="1" x14ac:dyDescent="0.25">
      <c r="A9" s="203">
        <v>90.31</v>
      </c>
      <c r="B9" s="204"/>
      <c r="C9" s="205"/>
      <c r="D9" s="224"/>
      <c r="E9" s="224"/>
      <c r="F9" s="122">
        <v>60</v>
      </c>
      <c r="G9" s="137" t="s">
        <v>35</v>
      </c>
      <c r="H9" s="143">
        <f>H7</f>
        <v>8.19</v>
      </c>
      <c r="I9" s="143">
        <f>I7</f>
        <v>0.22</v>
      </c>
      <c r="J9" s="162" t="s">
        <v>35</v>
      </c>
      <c r="K9" s="144">
        <f>K7</f>
        <v>5.7</v>
      </c>
      <c r="L9" s="144">
        <f>L7</f>
        <v>2.46</v>
      </c>
      <c r="M9" s="80">
        <v>6.8</v>
      </c>
      <c r="N9" s="67">
        <v>6.8</v>
      </c>
      <c r="O9" s="67">
        <v>11.2</v>
      </c>
      <c r="P9" s="67">
        <v>11.2</v>
      </c>
      <c r="Q9" s="23">
        <f t="shared" si="0"/>
        <v>2.68</v>
      </c>
      <c r="R9" s="198">
        <f t="shared" ref="R9" si="3">Q9/C8</f>
        <v>6.7676767676767696E-2</v>
      </c>
      <c r="S9" s="346"/>
      <c r="T9" s="129"/>
      <c r="U9" s="58"/>
      <c r="V9" s="58"/>
    </row>
    <row r="10" spans="1:22" ht="14.25" customHeight="1" x14ac:dyDescent="0.25">
      <c r="A10" s="183">
        <v>14</v>
      </c>
      <c r="B10" s="110" t="s">
        <v>115</v>
      </c>
      <c r="C10" s="184">
        <f>A10*3.3</f>
        <v>46.199999999999996</v>
      </c>
      <c r="D10" s="216">
        <v>6.6</v>
      </c>
      <c r="E10" s="216">
        <f t="shared" ref="E10" si="4">D10*860/C10</f>
        <v>122.85714285714288</v>
      </c>
      <c r="F10" s="121">
        <v>50</v>
      </c>
      <c r="G10" s="135" t="s">
        <v>35</v>
      </c>
      <c r="H10" s="141">
        <f>H6</f>
        <v>7.67</v>
      </c>
      <c r="I10" s="141">
        <f>I6</f>
        <v>0.18</v>
      </c>
      <c r="J10" s="161" t="s">
        <v>36</v>
      </c>
      <c r="K10" s="145">
        <v>8.5</v>
      </c>
      <c r="L10" s="145">
        <v>3.67</v>
      </c>
      <c r="M10" s="79">
        <v>8.3000000000000007</v>
      </c>
      <c r="N10" s="66">
        <v>8.3000000000000007</v>
      </c>
      <c r="O10" s="66">
        <v>14.4</v>
      </c>
      <c r="P10" s="66">
        <v>14.4</v>
      </c>
      <c r="Q10" s="20">
        <f t="shared" si="0"/>
        <v>3.85</v>
      </c>
      <c r="R10" s="168">
        <f t="shared" ref="R10" si="5">Q10/C10</f>
        <v>8.3333333333333343E-2</v>
      </c>
      <c r="S10" s="346"/>
      <c r="T10" s="129"/>
      <c r="U10" s="58"/>
      <c r="V10" s="58"/>
    </row>
    <row r="11" spans="1:22" ht="14.25" customHeight="1" x14ac:dyDescent="0.25">
      <c r="A11" s="200">
        <v>105.65</v>
      </c>
      <c r="B11" s="201"/>
      <c r="C11" s="202"/>
      <c r="D11" s="217"/>
      <c r="E11" s="217"/>
      <c r="F11" s="122">
        <v>60</v>
      </c>
      <c r="G11" s="137" t="s">
        <v>35</v>
      </c>
      <c r="H11" s="143">
        <f>H7</f>
        <v>8.19</v>
      </c>
      <c r="I11" s="143">
        <f>I7</f>
        <v>0.22</v>
      </c>
      <c r="J11" s="162" t="s">
        <v>35</v>
      </c>
      <c r="K11" s="144">
        <v>7.8</v>
      </c>
      <c r="L11" s="144">
        <v>3.53</v>
      </c>
      <c r="M11" s="80">
        <v>8.4</v>
      </c>
      <c r="N11" s="67">
        <v>8.4</v>
      </c>
      <c r="O11" s="67">
        <v>13.8</v>
      </c>
      <c r="P11" s="67">
        <v>13.7</v>
      </c>
      <c r="Q11" s="23">
        <f t="shared" si="0"/>
        <v>3.75</v>
      </c>
      <c r="R11" s="198">
        <f t="shared" ref="R11" si="6">Q11/C10</f>
        <v>8.1168831168831182E-2</v>
      </c>
      <c r="S11" s="346"/>
      <c r="T11" s="129"/>
      <c r="U11" s="58"/>
      <c r="V11" s="58"/>
    </row>
    <row r="12" spans="1:22" ht="14.25" customHeight="1" x14ac:dyDescent="0.25">
      <c r="A12" s="181">
        <v>16</v>
      </c>
      <c r="B12" s="179" t="s">
        <v>115</v>
      </c>
      <c r="C12" s="182">
        <f>A12*3.3</f>
        <v>52.8</v>
      </c>
      <c r="D12" s="223">
        <v>7.36</v>
      </c>
      <c r="E12" s="223">
        <f t="shared" ref="E12" si="7">D12*860/C12</f>
        <v>119.87878787878789</v>
      </c>
      <c r="F12" s="121">
        <v>50</v>
      </c>
      <c r="G12" s="135" t="s">
        <v>100</v>
      </c>
      <c r="H12" s="141">
        <v>8.7100000000000009</v>
      </c>
      <c r="I12" s="141">
        <v>0.18</v>
      </c>
      <c r="J12" s="161" t="s">
        <v>35</v>
      </c>
      <c r="K12" s="145">
        <f>K10</f>
        <v>8.5</v>
      </c>
      <c r="L12" s="145">
        <f>L10</f>
        <v>3.67</v>
      </c>
      <c r="M12" s="79">
        <v>8.6</v>
      </c>
      <c r="N12" s="66">
        <v>8.8000000000000007</v>
      </c>
      <c r="O12" s="66">
        <v>13.2</v>
      </c>
      <c r="P12" s="66">
        <v>12.3</v>
      </c>
      <c r="Q12" s="20">
        <f t="shared" si="0"/>
        <v>3.85</v>
      </c>
      <c r="R12" s="168">
        <f t="shared" ref="R12" si="8">Q12/C12</f>
        <v>7.2916666666666671E-2</v>
      </c>
      <c r="S12" s="346"/>
      <c r="T12" s="129"/>
      <c r="U12" s="58"/>
      <c r="V12" s="58"/>
    </row>
    <row r="13" spans="1:22" ht="14.25" customHeight="1" x14ac:dyDescent="0.25">
      <c r="A13" s="203">
        <v>120.98</v>
      </c>
      <c r="B13" s="204"/>
      <c r="C13" s="205"/>
      <c r="D13" s="224"/>
      <c r="E13" s="224"/>
      <c r="F13" s="122">
        <v>60</v>
      </c>
      <c r="G13" s="137" t="s">
        <v>35</v>
      </c>
      <c r="H13" s="143">
        <v>9.49</v>
      </c>
      <c r="I13" s="143">
        <v>0.22</v>
      </c>
      <c r="J13" s="162" t="s">
        <v>35</v>
      </c>
      <c r="K13" s="144">
        <f>K11</f>
        <v>7.8</v>
      </c>
      <c r="L13" s="144">
        <f>L11</f>
        <v>3.53</v>
      </c>
      <c r="M13" s="80">
        <v>8.8000000000000007</v>
      </c>
      <c r="N13" s="67">
        <v>8.9</v>
      </c>
      <c r="O13" s="67">
        <v>12.4</v>
      </c>
      <c r="P13" s="67">
        <v>11.6</v>
      </c>
      <c r="Q13" s="23">
        <f t="shared" si="0"/>
        <v>3.75</v>
      </c>
      <c r="R13" s="198">
        <f t="shared" ref="R13" si="9">Q13/C12</f>
        <v>7.1022727272727279E-2</v>
      </c>
      <c r="S13" s="346"/>
      <c r="T13" s="129"/>
      <c r="U13" s="58"/>
      <c r="V13" s="58"/>
    </row>
    <row r="14" spans="1:22" ht="14.25" customHeight="1" x14ac:dyDescent="0.25">
      <c r="A14" s="183">
        <v>18</v>
      </c>
      <c r="B14" s="110" t="s">
        <v>115</v>
      </c>
      <c r="C14" s="184">
        <f>A14*3.3</f>
        <v>59.4</v>
      </c>
      <c r="D14" s="216">
        <v>8.1199999999999992</v>
      </c>
      <c r="E14" s="216">
        <f t="shared" ref="E14" si="10">D14*860/C14</f>
        <v>117.56228956228955</v>
      </c>
      <c r="F14" s="121">
        <v>50</v>
      </c>
      <c r="G14" s="135" t="s">
        <v>35</v>
      </c>
      <c r="H14" s="141">
        <f>H12</f>
        <v>8.7100000000000009</v>
      </c>
      <c r="I14" s="141">
        <f>I12</f>
        <v>0.18</v>
      </c>
      <c r="J14" s="161" t="s">
        <v>35</v>
      </c>
      <c r="K14" s="145">
        <f>K10</f>
        <v>8.5</v>
      </c>
      <c r="L14" s="145">
        <f>L10</f>
        <v>3.67</v>
      </c>
      <c r="M14" s="79">
        <v>8.6</v>
      </c>
      <c r="N14" s="66">
        <v>8.8000000000000007</v>
      </c>
      <c r="O14" s="66">
        <v>13.2</v>
      </c>
      <c r="P14" s="66">
        <v>12.3</v>
      </c>
      <c r="Q14" s="20">
        <f t="shared" si="0"/>
        <v>3.85</v>
      </c>
      <c r="R14" s="168">
        <f t="shared" ref="R14" si="11">Q14/C14</f>
        <v>6.4814814814814811E-2</v>
      </c>
      <c r="S14" s="346"/>
      <c r="T14" s="129"/>
      <c r="U14" s="58"/>
      <c r="V14" s="58"/>
    </row>
    <row r="15" spans="1:22" ht="14.25" customHeight="1" x14ac:dyDescent="0.25">
      <c r="A15" s="200">
        <v>136.32</v>
      </c>
      <c r="B15" s="201"/>
      <c r="C15" s="202"/>
      <c r="D15" s="217"/>
      <c r="E15" s="217"/>
      <c r="F15" s="122">
        <v>60</v>
      </c>
      <c r="G15" s="137" t="s">
        <v>35</v>
      </c>
      <c r="H15" s="143">
        <f>H13</f>
        <v>9.49</v>
      </c>
      <c r="I15" s="143">
        <f>I13</f>
        <v>0.22</v>
      </c>
      <c r="J15" s="162" t="s">
        <v>35</v>
      </c>
      <c r="K15" s="144">
        <f>K11</f>
        <v>7.8</v>
      </c>
      <c r="L15" s="144">
        <f>L11</f>
        <v>3.53</v>
      </c>
      <c r="M15" s="80">
        <v>8.8000000000000007</v>
      </c>
      <c r="N15" s="67">
        <v>8.9</v>
      </c>
      <c r="O15" s="67">
        <v>12.4</v>
      </c>
      <c r="P15" s="67">
        <v>11.6</v>
      </c>
      <c r="Q15" s="23">
        <f t="shared" si="0"/>
        <v>3.75</v>
      </c>
      <c r="R15" s="198">
        <f t="shared" ref="R15" si="12">Q15/C14</f>
        <v>6.3131313131313135E-2</v>
      </c>
      <c r="S15" s="346"/>
      <c r="T15" s="129"/>
      <c r="U15" s="58"/>
      <c r="V15" s="58"/>
    </row>
    <row r="16" spans="1:22" ht="14.25" customHeight="1" x14ac:dyDescent="0.25">
      <c r="A16" s="181">
        <v>20</v>
      </c>
      <c r="B16" s="179" t="s">
        <v>115</v>
      </c>
      <c r="C16" s="196">
        <f>A16*3.3</f>
        <v>66</v>
      </c>
      <c r="D16" s="223">
        <v>10.19</v>
      </c>
      <c r="E16" s="223">
        <f t="shared" ref="E16" si="13">D16*860/C16</f>
        <v>132.77878787878788</v>
      </c>
      <c r="F16" s="121">
        <v>50</v>
      </c>
      <c r="G16" s="135" t="s">
        <v>62</v>
      </c>
      <c r="H16" s="141">
        <v>12.5</v>
      </c>
      <c r="I16" s="141">
        <v>0.39</v>
      </c>
      <c r="J16" s="161" t="s">
        <v>38</v>
      </c>
      <c r="K16" s="145">
        <v>11.2</v>
      </c>
      <c r="L16" s="145">
        <v>4.83</v>
      </c>
      <c r="M16" s="79">
        <v>11.4</v>
      </c>
      <c r="N16" s="66">
        <v>11.4</v>
      </c>
      <c r="O16" s="66">
        <v>12.3</v>
      </c>
      <c r="P16" s="66">
        <v>12.3</v>
      </c>
      <c r="Q16" s="20">
        <f t="shared" si="0"/>
        <v>5.22</v>
      </c>
      <c r="R16" s="168">
        <f t="shared" ref="R16" si="14">Q16/C16</f>
        <v>7.9090909090909087E-2</v>
      </c>
      <c r="S16" s="346"/>
      <c r="T16" s="129"/>
      <c r="U16" s="58"/>
      <c r="V16" s="58"/>
    </row>
    <row r="17" spans="1:22" ht="14.25" customHeight="1" x14ac:dyDescent="0.25">
      <c r="A17" s="203">
        <v>151.66</v>
      </c>
      <c r="B17" s="204"/>
      <c r="C17" s="205"/>
      <c r="D17" s="224"/>
      <c r="E17" s="224"/>
      <c r="F17" s="122">
        <v>60</v>
      </c>
      <c r="G17" s="137" t="s">
        <v>35</v>
      </c>
      <c r="H17" s="143">
        <v>13.5</v>
      </c>
      <c r="I17" s="143">
        <v>0.53</v>
      </c>
      <c r="J17" s="162" t="s">
        <v>35</v>
      </c>
      <c r="K17" s="144">
        <v>10</v>
      </c>
      <c r="L17" s="144">
        <v>4.4800000000000004</v>
      </c>
      <c r="M17" s="80">
        <v>11.5</v>
      </c>
      <c r="N17" s="67">
        <v>11.5</v>
      </c>
      <c r="O17" s="67">
        <v>11.6</v>
      </c>
      <c r="P17" s="67">
        <v>11.7</v>
      </c>
      <c r="Q17" s="23">
        <f t="shared" si="0"/>
        <v>5.0100000000000007</v>
      </c>
      <c r="R17" s="198">
        <f t="shared" ref="R17" si="15">Q17/C16</f>
        <v>7.5909090909090926E-2</v>
      </c>
      <c r="S17" s="346"/>
      <c r="T17" s="129"/>
      <c r="U17" s="58"/>
      <c r="V17" s="58"/>
    </row>
    <row r="18" spans="1:22" ht="14.25" customHeight="1" x14ac:dyDescent="0.25">
      <c r="A18" s="183">
        <v>24</v>
      </c>
      <c r="B18" s="110" t="s">
        <v>115</v>
      </c>
      <c r="C18" s="184">
        <f>A18*3.3</f>
        <v>79.199999999999989</v>
      </c>
      <c r="D18" s="216">
        <v>11.9</v>
      </c>
      <c r="E18" s="216">
        <f t="shared" ref="E18" si="16">D18*860/C18</f>
        <v>129.21717171717174</v>
      </c>
      <c r="F18" s="121">
        <v>50</v>
      </c>
      <c r="G18" s="135" t="s">
        <v>63</v>
      </c>
      <c r="H18" s="141">
        <v>16</v>
      </c>
      <c r="I18" s="141">
        <v>0.39</v>
      </c>
      <c r="J18" s="161" t="s">
        <v>41</v>
      </c>
      <c r="K18" s="145">
        <v>12.5</v>
      </c>
      <c r="L18" s="145">
        <v>5.63</v>
      </c>
      <c r="M18" s="79">
        <v>13.1</v>
      </c>
      <c r="N18" s="66">
        <v>13.3</v>
      </c>
      <c r="O18" s="66">
        <v>11</v>
      </c>
      <c r="P18" s="66">
        <v>10.8</v>
      </c>
      <c r="Q18" s="20">
        <f t="shared" si="0"/>
        <v>6.02</v>
      </c>
      <c r="R18" s="168">
        <f t="shared" ref="R18" si="17">Q18/C18</f>
        <v>7.6010101010101014E-2</v>
      </c>
      <c r="S18" s="346"/>
      <c r="T18" s="129"/>
      <c r="U18" s="58"/>
      <c r="V18" s="58"/>
    </row>
    <row r="19" spans="1:22" ht="14.25" customHeight="1" x14ac:dyDescent="0.25">
      <c r="A19" s="200">
        <v>182.33</v>
      </c>
      <c r="B19" s="201"/>
      <c r="C19" s="202"/>
      <c r="D19" s="217"/>
      <c r="E19" s="217"/>
      <c r="F19" s="122">
        <v>60</v>
      </c>
      <c r="G19" s="137" t="s">
        <v>35</v>
      </c>
      <c r="H19" s="143">
        <v>17.3</v>
      </c>
      <c r="I19" s="143">
        <v>0.53</v>
      </c>
      <c r="J19" s="162" t="s">
        <v>35</v>
      </c>
      <c r="K19" s="144">
        <v>11.2</v>
      </c>
      <c r="L19" s="144">
        <v>5.26</v>
      </c>
      <c r="M19" s="80">
        <v>13.2</v>
      </c>
      <c r="N19" s="67">
        <v>13.4</v>
      </c>
      <c r="O19" s="67">
        <v>10.4</v>
      </c>
      <c r="P19" s="67">
        <v>10.199999999999999</v>
      </c>
      <c r="Q19" s="23">
        <f t="shared" si="0"/>
        <v>5.79</v>
      </c>
      <c r="R19" s="198">
        <f t="shared" ref="R19" si="18">Q19/C18</f>
        <v>7.3106060606060619E-2</v>
      </c>
      <c r="S19" s="346"/>
      <c r="T19" s="129"/>
      <c r="U19" s="58"/>
      <c r="V19" s="58"/>
    </row>
    <row r="20" spans="1:22" ht="14.25" customHeight="1" x14ac:dyDescent="0.25">
      <c r="A20" s="181">
        <v>28</v>
      </c>
      <c r="B20" s="179" t="s">
        <v>115</v>
      </c>
      <c r="C20" s="182">
        <f>A20*3.3</f>
        <v>92.399999999999991</v>
      </c>
      <c r="D20" s="223">
        <v>13.4</v>
      </c>
      <c r="E20" s="223">
        <f t="shared" ref="E20" si="19">D20*860/C20</f>
        <v>124.71861471861473</v>
      </c>
      <c r="F20" s="121">
        <v>50</v>
      </c>
      <c r="G20" s="135" t="s">
        <v>35</v>
      </c>
      <c r="H20" s="141">
        <f>H18</f>
        <v>16</v>
      </c>
      <c r="I20" s="141">
        <f>I18</f>
        <v>0.39</v>
      </c>
      <c r="J20" s="161" t="s">
        <v>42</v>
      </c>
      <c r="K20" s="145">
        <v>15</v>
      </c>
      <c r="L20" s="145">
        <v>6.4</v>
      </c>
      <c r="M20" s="79">
        <v>15.2</v>
      </c>
      <c r="N20" s="66">
        <v>15.4</v>
      </c>
      <c r="O20" s="66">
        <v>12.7</v>
      </c>
      <c r="P20" s="66">
        <v>12.5</v>
      </c>
      <c r="Q20" s="20">
        <f t="shared" si="0"/>
        <v>6.79</v>
      </c>
      <c r="R20" s="168">
        <f t="shared" ref="R20" si="20">Q20/C20</f>
        <v>7.3484848484848486E-2</v>
      </c>
      <c r="S20" s="346"/>
      <c r="T20" s="129"/>
      <c r="U20" s="58"/>
      <c r="V20" s="58"/>
    </row>
    <row r="21" spans="1:22" ht="14.25" customHeight="1" x14ac:dyDescent="0.25">
      <c r="A21" s="203">
        <v>209.33</v>
      </c>
      <c r="B21" s="204"/>
      <c r="C21" s="205"/>
      <c r="D21" s="224"/>
      <c r="E21" s="224"/>
      <c r="F21" s="122">
        <v>60</v>
      </c>
      <c r="G21" s="137" t="s">
        <v>35</v>
      </c>
      <c r="H21" s="143">
        <f>H19</f>
        <v>17.3</v>
      </c>
      <c r="I21" s="143">
        <f>I19</f>
        <v>0.53</v>
      </c>
      <c r="J21" s="162" t="s">
        <v>35</v>
      </c>
      <c r="K21" s="144">
        <v>13.9</v>
      </c>
      <c r="L21" s="144">
        <v>6.17</v>
      </c>
      <c r="M21" s="80">
        <v>15.4</v>
      </c>
      <c r="N21" s="67">
        <v>15.6</v>
      </c>
      <c r="O21" s="67">
        <v>12</v>
      </c>
      <c r="P21" s="67">
        <v>11.9</v>
      </c>
      <c r="Q21" s="23">
        <f t="shared" si="0"/>
        <v>6.7</v>
      </c>
      <c r="R21" s="198">
        <f t="shared" ref="R21" si="21">Q21/C20</f>
        <v>7.2510822510822526E-2</v>
      </c>
      <c r="S21" s="346"/>
      <c r="T21" s="129"/>
      <c r="U21" s="58"/>
      <c r="V21" s="58"/>
    </row>
    <row r="22" spans="1:22" ht="14.25" customHeight="1" x14ac:dyDescent="0.25">
      <c r="A22" s="183">
        <v>30</v>
      </c>
      <c r="B22" s="110" t="s">
        <v>115</v>
      </c>
      <c r="C22" s="197">
        <f>A22*3.3</f>
        <v>99</v>
      </c>
      <c r="D22" s="216">
        <v>14.4</v>
      </c>
      <c r="E22" s="216">
        <f t="shared" ref="E22" si="22">D22*860/C22</f>
        <v>125.09090909090909</v>
      </c>
      <c r="F22" s="121">
        <v>50</v>
      </c>
      <c r="G22" s="135" t="s">
        <v>64</v>
      </c>
      <c r="H22" s="141">
        <v>20.7</v>
      </c>
      <c r="I22" s="141">
        <v>0.59</v>
      </c>
      <c r="J22" s="161" t="s">
        <v>35</v>
      </c>
      <c r="K22" s="145">
        <f>K20</f>
        <v>15</v>
      </c>
      <c r="L22" s="145">
        <f>L20</f>
        <v>6.4</v>
      </c>
      <c r="M22" s="79">
        <v>16.100000000000001</v>
      </c>
      <c r="N22" s="66">
        <v>16.2</v>
      </c>
      <c r="O22" s="66">
        <v>10.5</v>
      </c>
      <c r="P22" s="66">
        <v>10.6</v>
      </c>
      <c r="Q22" s="20">
        <f t="shared" si="0"/>
        <v>6.99</v>
      </c>
      <c r="R22" s="168">
        <f t="shared" ref="R22" si="23">Q22/C22</f>
        <v>7.0606060606060603E-2</v>
      </c>
      <c r="S22" s="346"/>
      <c r="T22" s="129"/>
      <c r="U22" s="58"/>
      <c r="V22" s="58"/>
    </row>
    <row r="23" spans="1:22" ht="14.25" customHeight="1" x14ac:dyDescent="0.25">
      <c r="A23" s="200">
        <v>228.55</v>
      </c>
      <c r="B23" s="201"/>
      <c r="C23" s="202"/>
      <c r="D23" s="217"/>
      <c r="E23" s="217"/>
      <c r="F23" s="122">
        <v>60</v>
      </c>
      <c r="G23" s="137" t="s">
        <v>35</v>
      </c>
      <c r="H23" s="143">
        <v>22.1</v>
      </c>
      <c r="I23" s="143">
        <v>0.8</v>
      </c>
      <c r="J23" s="162" t="s">
        <v>35</v>
      </c>
      <c r="K23" s="144">
        <f>K21</f>
        <v>13.9</v>
      </c>
      <c r="L23" s="144">
        <f>L21</f>
        <v>6.17</v>
      </c>
      <c r="M23" s="80">
        <v>16.100000000000001</v>
      </c>
      <c r="N23" s="67">
        <v>16.2</v>
      </c>
      <c r="O23" s="67">
        <v>10</v>
      </c>
      <c r="P23" s="67">
        <v>10</v>
      </c>
      <c r="Q23" s="23">
        <f t="shared" si="0"/>
        <v>6.97</v>
      </c>
      <c r="R23" s="198">
        <f t="shared" ref="R23" si="24">Q23/C22</f>
        <v>7.0404040404040399E-2</v>
      </c>
      <c r="S23" s="346"/>
      <c r="T23" s="129"/>
      <c r="U23" s="58"/>
      <c r="V23" s="58"/>
    </row>
    <row r="24" spans="1:22" ht="14.25" customHeight="1" x14ac:dyDescent="0.25">
      <c r="A24" s="181">
        <v>35</v>
      </c>
      <c r="B24" s="179" t="s">
        <v>115</v>
      </c>
      <c r="C24" s="196">
        <f>A24*3.3</f>
        <v>115.5</v>
      </c>
      <c r="D24" s="223">
        <v>16.18</v>
      </c>
      <c r="E24" s="223">
        <f t="shared" ref="E24" si="25">D24*860/C24</f>
        <v>120.47445887445886</v>
      </c>
      <c r="F24" s="121">
        <v>50</v>
      </c>
      <c r="G24" s="135" t="s">
        <v>35</v>
      </c>
      <c r="H24" s="141">
        <f>H22</f>
        <v>20.7</v>
      </c>
      <c r="I24" s="141">
        <f>I22</f>
        <v>0.59</v>
      </c>
      <c r="J24" s="161" t="s">
        <v>44</v>
      </c>
      <c r="K24" s="145">
        <v>18</v>
      </c>
      <c r="L24" s="145">
        <v>8.41</v>
      </c>
      <c r="M24" s="79">
        <v>18.399999999999999</v>
      </c>
      <c r="N24" s="66">
        <v>18.600000000000001</v>
      </c>
      <c r="O24" s="66">
        <v>12</v>
      </c>
      <c r="P24" s="66">
        <v>12.1</v>
      </c>
      <c r="Q24" s="20">
        <f t="shared" si="0"/>
        <v>9</v>
      </c>
      <c r="R24" s="168">
        <f t="shared" ref="R24" si="26">Q24/C24</f>
        <v>7.792207792207792E-2</v>
      </c>
      <c r="S24" s="346"/>
      <c r="T24" s="129"/>
      <c r="U24" s="58"/>
      <c r="V24" s="58"/>
    </row>
    <row r="25" spans="1:22" ht="14.25" customHeight="1" x14ac:dyDescent="0.25">
      <c r="A25" s="203">
        <v>332.8</v>
      </c>
      <c r="B25" s="204"/>
      <c r="C25" s="205"/>
      <c r="D25" s="224"/>
      <c r="E25" s="224"/>
      <c r="F25" s="122">
        <v>60</v>
      </c>
      <c r="G25" s="137" t="s">
        <v>35</v>
      </c>
      <c r="H25" s="143">
        <f>H23</f>
        <v>22.1</v>
      </c>
      <c r="I25" s="143">
        <f>I23</f>
        <v>0.8</v>
      </c>
      <c r="J25" s="162" t="s">
        <v>35</v>
      </c>
      <c r="K25" s="144">
        <v>17</v>
      </c>
      <c r="L25" s="144">
        <v>7.8</v>
      </c>
      <c r="M25" s="80">
        <v>18.5</v>
      </c>
      <c r="N25" s="67">
        <v>18.7</v>
      </c>
      <c r="O25" s="67">
        <v>11.4</v>
      </c>
      <c r="P25" s="67">
        <v>11.5</v>
      </c>
      <c r="Q25" s="23">
        <f t="shared" si="0"/>
        <v>8.6</v>
      </c>
      <c r="R25" s="198">
        <f t="shared" ref="R25" si="27">Q25/C24</f>
        <v>7.4458874458874461E-2</v>
      </c>
      <c r="S25" s="346"/>
      <c r="T25" s="129"/>
      <c r="U25" s="58"/>
      <c r="V25" s="58"/>
    </row>
    <row r="26" spans="1:22" ht="14.25" customHeight="1" x14ac:dyDescent="0.25">
      <c r="A26" s="183">
        <v>40</v>
      </c>
      <c r="B26" s="110" t="s">
        <v>115</v>
      </c>
      <c r="C26" s="197">
        <f>A26*3.3</f>
        <v>132</v>
      </c>
      <c r="D26" s="216">
        <v>18.260000000000002</v>
      </c>
      <c r="E26" s="216">
        <f t="shared" ref="E26" si="28">D26*860/C26</f>
        <v>118.96666666666668</v>
      </c>
      <c r="F26" s="121">
        <v>50</v>
      </c>
      <c r="G26" s="135" t="s">
        <v>35</v>
      </c>
      <c r="H26" s="141">
        <f>H22</f>
        <v>20.7</v>
      </c>
      <c r="I26" s="141">
        <f>I22</f>
        <v>0.59</v>
      </c>
      <c r="J26" s="161" t="s">
        <v>65</v>
      </c>
      <c r="K26" s="145">
        <v>20</v>
      </c>
      <c r="L26" s="145">
        <v>9.9499999999999993</v>
      </c>
      <c r="M26" s="79">
        <v>19.899999999999999</v>
      </c>
      <c r="N26" s="66">
        <v>20</v>
      </c>
      <c r="O26" s="66">
        <v>12.9</v>
      </c>
      <c r="P26" s="66">
        <v>13</v>
      </c>
      <c r="Q26" s="20">
        <f t="shared" si="0"/>
        <v>10.54</v>
      </c>
      <c r="R26" s="168">
        <f t="shared" ref="R26" si="29">Q26/C26</f>
        <v>7.9848484848484835E-2</v>
      </c>
      <c r="S26" s="346"/>
      <c r="T26" s="129"/>
      <c r="U26" s="58"/>
      <c r="V26" s="58"/>
    </row>
    <row r="27" spans="1:22" ht="14.25" customHeight="1" x14ac:dyDescent="0.25">
      <c r="A27" s="200">
        <v>380.5</v>
      </c>
      <c r="B27" s="201"/>
      <c r="C27" s="202"/>
      <c r="D27" s="217"/>
      <c r="E27" s="217"/>
      <c r="F27" s="122">
        <v>60</v>
      </c>
      <c r="G27" s="137" t="s">
        <v>35</v>
      </c>
      <c r="H27" s="143">
        <f>H23</f>
        <v>22.1</v>
      </c>
      <c r="I27" s="143">
        <f>I23</f>
        <v>0.8</v>
      </c>
      <c r="J27" s="162" t="s">
        <v>35</v>
      </c>
      <c r="K27" s="144">
        <v>19.100000000000001</v>
      </c>
      <c r="L27" s="144">
        <v>9.3699999999999992</v>
      </c>
      <c r="M27" s="80">
        <v>20.100000000000001</v>
      </c>
      <c r="N27" s="67">
        <v>20.2</v>
      </c>
      <c r="O27" s="67">
        <v>12.3</v>
      </c>
      <c r="P27" s="67">
        <v>12.4</v>
      </c>
      <c r="Q27" s="23">
        <f t="shared" si="0"/>
        <v>10.17</v>
      </c>
      <c r="R27" s="198">
        <f t="shared" ref="R27" si="30">Q27/C26</f>
        <v>7.7045454545454542E-2</v>
      </c>
      <c r="S27" s="346"/>
      <c r="T27" s="129"/>
      <c r="U27" s="58"/>
      <c r="V27" s="58"/>
    </row>
    <row r="28" spans="1:22" ht="14.25" customHeight="1" x14ac:dyDescent="0.25">
      <c r="A28" s="181">
        <v>45</v>
      </c>
      <c r="B28" s="179" t="s">
        <v>115</v>
      </c>
      <c r="C28" s="196">
        <f>A28*3.3</f>
        <v>148.5</v>
      </c>
      <c r="D28" s="223">
        <v>20.28</v>
      </c>
      <c r="E28" s="223">
        <f t="shared" ref="E28" si="31">D28*860/C28</f>
        <v>117.44646464646465</v>
      </c>
      <c r="F28" s="121">
        <v>50</v>
      </c>
      <c r="G28" s="135" t="s">
        <v>35</v>
      </c>
      <c r="H28" s="141">
        <f>H22</f>
        <v>20.7</v>
      </c>
      <c r="I28" s="141">
        <f>I22</f>
        <v>0.59</v>
      </c>
      <c r="J28" s="161" t="s">
        <v>45</v>
      </c>
      <c r="K28" s="145">
        <v>24.3</v>
      </c>
      <c r="L28" s="145">
        <v>10.9</v>
      </c>
      <c r="M28" s="79">
        <v>23.3</v>
      </c>
      <c r="N28" s="66">
        <v>24.3</v>
      </c>
      <c r="O28" s="66">
        <v>14.9</v>
      </c>
      <c r="P28" s="66">
        <v>15.6</v>
      </c>
      <c r="Q28" s="20">
        <f t="shared" si="0"/>
        <v>11.49</v>
      </c>
      <c r="R28" s="168">
        <f t="shared" ref="R28" si="32">Q28/C28</f>
        <v>7.7373737373737372E-2</v>
      </c>
      <c r="S28" s="346"/>
      <c r="T28" s="129"/>
      <c r="U28" s="58"/>
      <c r="V28" s="58"/>
    </row>
    <row r="29" spans="1:22" ht="14.25" customHeight="1" x14ac:dyDescent="0.25">
      <c r="A29" s="203">
        <v>428.2</v>
      </c>
      <c r="B29" s="204"/>
      <c r="C29" s="205"/>
      <c r="D29" s="224"/>
      <c r="E29" s="224"/>
      <c r="F29" s="122">
        <v>60</v>
      </c>
      <c r="G29" s="137" t="s">
        <v>35</v>
      </c>
      <c r="H29" s="143">
        <f>H23</f>
        <v>22.1</v>
      </c>
      <c r="I29" s="143">
        <f>I23</f>
        <v>0.8</v>
      </c>
      <c r="J29" s="162" t="s">
        <v>35</v>
      </c>
      <c r="K29" s="144">
        <v>21.8</v>
      </c>
      <c r="L29" s="144">
        <v>11.3</v>
      </c>
      <c r="M29" s="80">
        <v>23.5</v>
      </c>
      <c r="N29" s="67">
        <v>24.6</v>
      </c>
      <c r="O29" s="67">
        <v>14.3</v>
      </c>
      <c r="P29" s="67">
        <v>15</v>
      </c>
      <c r="Q29" s="23">
        <f t="shared" si="0"/>
        <v>12.100000000000001</v>
      </c>
      <c r="R29" s="198">
        <f t="shared" ref="R29" si="33">Q29/C28</f>
        <v>8.1481481481481488E-2</v>
      </c>
      <c r="S29" s="346"/>
      <c r="T29" s="129"/>
      <c r="U29" s="58"/>
      <c r="V29" s="58"/>
    </row>
    <row r="30" spans="1:22" ht="14.25" customHeight="1" x14ac:dyDescent="0.25">
      <c r="A30" s="183">
        <v>50</v>
      </c>
      <c r="B30" s="110" t="s">
        <v>115</v>
      </c>
      <c r="C30" s="197">
        <f>A30*3.3</f>
        <v>165</v>
      </c>
      <c r="D30" s="216">
        <v>22.34</v>
      </c>
      <c r="E30" s="216">
        <f t="shared" ref="E30" si="34">D30*860/C30</f>
        <v>116.43878787878789</v>
      </c>
      <c r="F30" s="121">
        <v>50</v>
      </c>
      <c r="G30" s="135" t="s">
        <v>35</v>
      </c>
      <c r="H30" s="141">
        <f>H22</f>
        <v>20.7</v>
      </c>
      <c r="I30" s="141">
        <f>I22</f>
        <v>0.59</v>
      </c>
      <c r="J30" s="161" t="s">
        <v>35</v>
      </c>
      <c r="K30" s="145">
        <f>K28</f>
        <v>24.3</v>
      </c>
      <c r="L30" s="145">
        <f>L28</f>
        <v>10.9</v>
      </c>
      <c r="M30" s="79">
        <v>23.3</v>
      </c>
      <c r="N30" s="66">
        <v>24.3</v>
      </c>
      <c r="O30" s="66">
        <v>14.9</v>
      </c>
      <c r="P30" s="66">
        <v>15.6</v>
      </c>
      <c r="Q30" s="20">
        <f t="shared" si="0"/>
        <v>11.49</v>
      </c>
      <c r="R30" s="168">
        <f t="shared" ref="R30" si="35">Q30/C30</f>
        <v>6.9636363636363635E-2</v>
      </c>
      <c r="S30" s="346"/>
      <c r="T30" s="129"/>
      <c r="U30" s="58"/>
      <c r="V30" s="58"/>
    </row>
    <row r="31" spans="1:22" ht="14.25" customHeight="1" x14ac:dyDescent="0.25">
      <c r="A31" s="200">
        <v>475.8</v>
      </c>
      <c r="B31" s="201"/>
      <c r="C31" s="202"/>
      <c r="D31" s="217"/>
      <c r="E31" s="217"/>
      <c r="F31" s="122">
        <v>60</v>
      </c>
      <c r="G31" s="137" t="s">
        <v>35</v>
      </c>
      <c r="H31" s="143">
        <f>H23</f>
        <v>22.1</v>
      </c>
      <c r="I31" s="143">
        <f>I23</f>
        <v>0.8</v>
      </c>
      <c r="J31" s="162" t="s">
        <v>35</v>
      </c>
      <c r="K31" s="144">
        <f>K29</f>
        <v>21.8</v>
      </c>
      <c r="L31" s="144">
        <f>L29</f>
        <v>11.3</v>
      </c>
      <c r="M31" s="80">
        <v>23.5</v>
      </c>
      <c r="N31" s="67">
        <v>24.6</v>
      </c>
      <c r="O31" s="67">
        <v>14.3</v>
      </c>
      <c r="P31" s="67">
        <v>15</v>
      </c>
      <c r="Q31" s="23">
        <f t="shared" si="0"/>
        <v>12.100000000000001</v>
      </c>
      <c r="R31" s="198">
        <f t="shared" ref="R31" si="36">Q31/C30</f>
        <v>7.3333333333333348E-2</v>
      </c>
      <c r="S31" s="346"/>
      <c r="T31" s="129"/>
      <c r="U31" s="58"/>
      <c r="V31" s="58"/>
    </row>
    <row r="32" spans="1:22" ht="14.25" customHeight="1" x14ac:dyDescent="0.25">
      <c r="A32" s="181">
        <v>60</v>
      </c>
      <c r="B32" s="179" t="s">
        <v>115</v>
      </c>
      <c r="C32" s="196">
        <f>A32*3.3</f>
        <v>198</v>
      </c>
      <c r="D32" s="223">
        <v>26.17</v>
      </c>
      <c r="E32" s="223">
        <f t="shared" ref="E32" si="37">D32*860/C32</f>
        <v>113.66767676767677</v>
      </c>
      <c r="F32" s="121">
        <v>50</v>
      </c>
      <c r="G32" s="135" t="s">
        <v>66</v>
      </c>
      <c r="H32" s="141">
        <v>28.9</v>
      </c>
      <c r="I32" s="141">
        <v>0.78</v>
      </c>
      <c r="J32" s="161" t="s">
        <v>47</v>
      </c>
      <c r="K32" s="145">
        <v>27.6</v>
      </c>
      <c r="L32" s="145">
        <v>12.7</v>
      </c>
      <c r="M32" s="79">
        <v>28.3</v>
      </c>
      <c r="N32" s="66">
        <v>29.6</v>
      </c>
      <c r="O32" s="66">
        <v>13</v>
      </c>
      <c r="P32" s="66">
        <v>13</v>
      </c>
      <c r="Q32" s="20">
        <f t="shared" si="0"/>
        <v>13.479999999999999</v>
      </c>
      <c r="R32" s="168">
        <f t="shared" ref="R32" si="38">Q32/C32</f>
        <v>6.8080808080808075E-2</v>
      </c>
      <c r="S32" s="346"/>
      <c r="T32" s="129"/>
      <c r="U32" s="58"/>
      <c r="V32" s="58"/>
    </row>
    <row r="33" spans="1:22" ht="14.25" customHeight="1" x14ac:dyDescent="0.25">
      <c r="A33" s="203">
        <v>571.5</v>
      </c>
      <c r="B33" s="204"/>
      <c r="C33" s="205"/>
      <c r="D33" s="224"/>
      <c r="E33" s="224"/>
      <c r="F33" s="122">
        <v>60</v>
      </c>
      <c r="G33" s="137" t="s">
        <v>35</v>
      </c>
      <c r="H33" s="143">
        <v>29.3</v>
      </c>
      <c r="I33" s="143">
        <v>1.06</v>
      </c>
      <c r="J33" s="162" t="s">
        <v>35</v>
      </c>
      <c r="K33" s="144">
        <v>24.8</v>
      </c>
      <c r="L33" s="144">
        <v>13.2</v>
      </c>
      <c r="M33" s="80">
        <v>28</v>
      </c>
      <c r="N33" s="67">
        <v>29.9</v>
      </c>
      <c r="O33" s="67">
        <v>12.9</v>
      </c>
      <c r="P33" s="67">
        <v>12.4</v>
      </c>
      <c r="Q33" s="23">
        <f t="shared" si="0"/>
        <v>14.26</v>
      </c>
      <c r="R33" s="198">
        <f t="shared" ref="R33" si="39">Q33/C32</f>
        <v>7.2020202020202026E-2</v>
      </c>
      <c r="S33" s="346"/>
      <c r="T33" s="129"/>
      <c r="U33" s="58"/>
      <c r="V33" s="58"/>
    </row>
    <row r="34" spans="1:22" ht="14.25" customHeight="1" x14ac:dyDescent="0.25">
      <c r="A34" s="183">
        <v>70</v>
      </c>
      <c r="B34" s="110" t="s">
        <v>115</v>
      </c>
      <c r="C34" s="197">
        <f>A34*3.3</f>
        <v>231</v>
      </c>
      <c r="D34" s="216">
        <v>30.07</v>
      </c>
      <c r="E34" s="216">
        <f t="shared" ref="E34" si="40">D34*860/C34</f>
        <v>111.94891774891775</v>
      </c>
      <c r="F34" s="121">
        <v>50</v>
      </c>
      <c r="G34" s="135" t="s">
        <v>35</v>
      </c>
      <c r="H34" s="141">
        <f>H32</f>
        <v>28.9</v>
      </c>
      <c r="I34" s="141">
        <f>I32</f>
        <v>0.78</v>
      </c>
      <c r="J34" s="161" t="s">
        <v>48</v>
      </c>
      <c r="K34" s="145">
        <v>31.1</v>
      </c>
      <c r="L34" s="145">
        <v>15.3</v>
      </c>
      <c r="M34" s="79">
        <v>30.8</v>
      </c>
      <c r="N34" s="66">
        <v>32.799999999999997</v>
      </c>
      <c r="O34" s="66">
        <v>14.1</v>
      </c>
      <c r="P34" s="66">
        <v>14.4</v>
      </c>
      <c r="Q34" s="20">
        <f t="shared" si="0"/>
        <v>16.080000000000002</v>
      </c>
      <c r="R34" s="168">
        <f t="shared" ref="R34" si="41">Q34/C34</f>
        <v>6.9610389610389622E-2</v>
      </c>
      <c r="S34" s="346"/>
      <c r="T34" s="129"/>
      <c r="U34" s="58"/>
      <c r="V34" s="58"/>
    </row>
    <row r="35" spans="1:22" ht="14.25" customHeight="1" x14ac:dyDescent="0.25">
      <c r="A35" s="200">
        <v>667.1</v>
      </c>
      <c r="B35" s="201"/>
      <c r="C35" s="202"/>
      <c r="D35" s="217"/>
      <c r="E35" s="217"/>
      <c r="F35" s="122">
        <v>60</v>
      </c>
      <c r="G35" s="137" t="s">
        <v>35</v>
      </c>
      <c r="H35" s="143">
        <f>H33</f>
        <v>29.3</v>
      </c>
      <c r="I35" s="143">
        <f>I33</f>
        <v>1.06</v>
      </c>
      <c r="J35" s="162" t="s">
        <v>35</v>
      </c>
      <c r="K35" s="144">
        <v>28.7</v>
      </c>
      <c r="L35" s="144">
        <v>15.9</v>
      </c>
      <c r="M35" s="80">
        <v>30.7</v>
      </c>
      <c r="N35" s="67">
        <v>33.299999999999997</v>
      </c>
      <c r="O35" s="67">
        <v>14</v>
      </c>
      <c r="P35" s="67">
        <v>13.8</v>
      </c>
      <c r="Q35" s="23">
        <f t="shared" si="0"/>
        <v>16.96</v>
      </c>
      <c r="R35" s="198">
        <f t="shared" ref="R35" si="42">Q35/C34</f>
        <v>7.3419913419913427E-2</v>
      </c>
      <c r="S35" s="346"/>
      <c r="T35" s="129"/>
      <c r="U35" s="58"/>
      <c r="V35" s="58"/>
    </row>
    <row r="36" spans="1:22" ht="14.25" customHeight="1" x14ac:dyDescent="0.25">
      <c r="A36" s="181">
        <v>80</v>
      </c>
      <c r="B36" s="179" t="s">
        <v>115</v>
      </c>
      <c r="C36" s="196">
        <f>A36*3.3</f>
        <v>264</v>
      </c>
      <c r="D36" s="223">
        <v>33.86</v>
      </c>
      <c r="E36" s="223">
        <f t="shared" ref="E36" si="43">D36*860/C36</f>
        <v>110.30151515151515</v>
      </c>
      <c r="F36" s="121">
        <v>50</v>
      </c>
      <c r="G36" s="135" t="s">
        <v>69</v>
      </c>
      <c r="H36" s="141">
        <f>H22+H32</f>
        <v>49.599999999999994</v>
      </c>
      <c r="I36" s="141">
        <f>I22+I32</f>
        <v>1.37</v>
      </c>
      <c r="J36" s="161" t="s">
        <v>35</v>
      </c>
      <c r="K36" s="145">
        <f>K34</f>
        <v>31.1</v>
      </c>
      <c r="L36" s="145">
        <f>L34</f>
        <v>15.3</v>
      </c>
      <c r="M36" s="79">
        <v>34.799999999999997</v>
      </c>
      <c r="N36" s="66">
        <v>36.799999999999997</v>
      </c>
      <c r="O36" s="66">
        <v>9.5</v>
      </c>
      <c r="P36" s="66">
        <v>9.6999999999999993</v>
      </c>
      <c r="Q36" s="20">
        <f t="shared" si="0"/>
        <v>16.670000000000002</v>
      </c>
      <c r="R36" s="168">
        <f t="shared" ref="R36" si="44">Q36/C36</f>
        <v>6.3143939393939405E-2</v>
      </c>
      <c r="S36" s="346"/>
      <c r="T36" s="129"/>
      <c r="U36" s="58"/>
      <c r="V36" s="58"/>
    </row>
    <row r="37" spans="1:22" ht="14.25" customHeight="1" x14ac:dyDescent="0.25">
      <c r="A37" s="203">
        <v>762.7</v>
      </c>
      <c r="B37" s="204"/>
      <c r="C37" s="205"/>
      <c r="D37" s="224"/>
      <c r="E37" s="224"/>
      <c r="F37" s="122">
        <v>60</v>
      </c>
      <c r="G37" s="137" t="s">
        <v>35</v>
      </c>
      <c r="H37" s="143">
        <f>H23+H33</f>
        <v>51.400000000000006</v>
      </c>
      <c r="I37" s="143">
        <f>I23+I33</f>
        <v>1.86</v>
      </c>
      <c r="J37" s="162" t="s">
        <v>35</v>
      </c>
      <c r="K37" s="144">
        <f>K35</f>
        <v>28.7</v>
      </c>
      <c r="L37" s="144">
        <f>L35</f>
        <v>15.9</v>
      </c>
      <c r="M37" s="80">
        <v>34.4</v>
      </c>
      <c r="N37" s="67">
        <v>36.5</v>
      </c>
      <c r="O37" s="67">
        <v>9.1999999999999993</v>
      </c>
      <c r="P37" s="67">
        <v>9.1</v>
      </c>
      <c r="Q37" s="23">
        <f t="shared" si="0"/>
        <v>17.760000000000002</v>
      </c>
      <c r="R37" s="198">
        <f t="shared" ref="R37" si="45">Q37/C36</f>
        <v>6.7272727272727276E-2</v>
      </c>
      <c r="S37" s="346"/>
      <c r="T37" s="129"/>
      <c r="U37" s="58"/>
      <c r="V37" s="58"/>
    </row>
    <row r="38" spans="1:22" ht="14.25" customHeight="1" x14ac:dyDescent="0.25">
      <c r="A38" s="183">
        <v>90</v>
      </c>
      <c r="B38" s="110" t="s">
        <v>115</v>
      </c>
      <c r="C38" s="197">
        <f>A38*3.3</f>
        <v>297</v>
      </c>
      <c r="D38" s="216">
        <v>37.659999999999997</v>
      </c>
      <c r="E38" s="216">
        <f t="shared" ref="E38" si="46">D38*860/C38</f>
        <v>109.04915824915824</v>
      </c>
      <c r="F38" s="121">
        <v>50</v>
      </c>
      <c r="G38" s="135" t="s">
        <v>67</v>
      </c>
      <c r="H38" s="141">
        <f>H22*2</f>
        <v>41.4</v>
      </c>
      <c r="I38" s="141">
        <f>I22*2</f>
        <v>1.18</v>
      </c>
      <c r="J38" s="161" t="s">
        <v>52</v>
      </c>
      <c r="K38" s="145">
        <v>46.8</v>
      </c>
      <c r="L38" s="145">
        <v>21.3</v>
      </c>
      <c r="M38" s="79">
        <v>45.5</v>
      </c>
      <c r="N38" s="66">
        <v>47.4</v>
      </c>
      <c r="O38" s="66">
        <v>14.6</v>
      </c>
      <c r="P38" s="66">
        <v>15.2</v>
      </c>
      <c r="Q38" s="20">
        <f t="shared" si="0"/>
        <v>22.48</v>
      </c>
      <c r="R38" s="168">
        <f t="shared" ref="R38" si="47">Q38/C38</f>
        <v>7.5690235690235697E-2</v>
      </c>
      <c r="S38" s="346"/>
      <c r="T38" s="129"/>
      <c r="U38" s="58"/>
      <c r="V38" s="58"/>
    </row>
    <row r="39" spans="1:22" ht="14.25" customHeight="1" x14ac:dyDescent="0.25">
      <c r="A39" s="200">
        <v>858.3</v>
      </c>
      <c r="B39" s="201"/>
      <c r="C39" s="202"/>
      <c r="D39" s="217"/>
      <c r="E39" s="217"/>
      <c r="F39" s="130">
        <v>60</v>
      </c>
      <c r="G39" s="163" t="s">
        <v>35</v>
      </c>
      <c r="H39" s="146">
        <f>H23*2</f>
        <v>44.2</v>
      </c>
      <c r="I39" s="146">
        <f>I23*2</f>
        <v>1.6</v>
      </c>
      <c r="J39" s="164" t="s">
        <v>35</v>
      </c>
      <c r="K39" s="165">
        <v>43.4</v>
      </c>
      <c r="L39" s="165">
        <v>23.9</v>
      </c>
      <c r="M39" s="82">
        <v>46</v>
      </c>
      <c r="N39" s="81">
        <v>47.8</v>
      </c>
      <c r="O39" s="81">
        <v>14</v>
      </c>
      <c r="P39" s="81">
        <v>14.6</v>
      </c>
      <c r="Q39" s="23">
        <f t="shared" si="0"/>
        <v>25.5</v>
      </c>
      <c r="R39" s="198">
        <f t="shared" ref="R39" si="48">Q39/C38</f>
        <v>8.5858585858585856E-2</v>
      </c>
      <c r="S39" s="346"/>
      <c r="T39" s="129"/>
      <c r="U39" s="58"/>
      <c r="V39" s="58"/>
    </row>
    <row r="40" spans="1:22" ht="14.25" customHeight="1" x14ac:dyDescent="0.25">
      <c r="A40" s="181">
        <v>100</v>
      </c>
      <c r="B40" s="179" t="s">
        <v>115</v>
      </c>
      <c r="C40" s="196">
        <f>A40*3.3</f>
        <v>330</v>
      </c>
      <c r="D40" s="223">
        <v>42.2</v>
      </c>
      <c r="E40" s="223">
        <f t="shared" ref="E40" si="49">D40*860/C40</f>
        <v>109.97575757575757</v>
      </c>
      <c r="F40" s="121">
        <v>50</v>
      </c>
      <c r="G40" s="135" t="s">
        <v>35</v>
      </c>
      <c r="H40" s="136">
        <f>H38</f>
        <v>41.4</v>
      </c>
      <c r="I40" s="136">
        <f>I38</f>
        <v>1.18</v>
      </c>
      <c r="J40" s="135" t="s">
        <v>35</v>
      </c>
      <c r="K40" s="136">
        <f>K38</f>
        <v>46.8</v>
      </c>
      <c r="L40" s="136">
        <f>L38</f>
        <v>21.3</v>
      </c>
      <c r="M40" s="66">
        <v>45.5</v>
      </c>
      <c r="N40" s="66">
        <v>47.4</v>
      </c>
      <c r="O40" s="66">
        <v>14.6</v>
      </c>
      <c r="P40" s="66">
        <v>15.2</v>
      </c>
      <c r="Q40" s="68">
        <f t="shared" si="0"/>
        <v>22.48</v>
      </c>
      <c r="R40" s="168">
        <f>Q40/C40</f>
        <v>6.8121212121212124E-2</v>
      </c>
      <c r="S40" s="346"/>
      <c r="T40" s="129"/>
      <c r="U40" s="58"/>
      <c r="V40" s="58"/>
    </row>
    <row r="41" spans="1:22" ht="14.25" customHeight="1" x14ac:dyDescent="0.25">
      <c r="A41" s="203">
        <v>969.9</v>
      </c>
      <c r="B41" s="204"/>
      <c r="C41" s="205"/>
      <c r="D41" s="224"/>
      <c r="E41" s="224"/>
      <c r="F41" s="122">
        <v>60</v>
      </c>
      <c r="G41" s="137" t="s">
        <v>35</v>
      </c>
      <c r="H41" s="138">
        <f>H39</f>
        <v>44.2</v>
      </c>
      <c r="I41" s="138">
        <f>I39</f>
        <v>1.6</v>
      </c>
      <c r="J41" s="137" t="s">
        <v>35</v>
      </c>
      <c r="K41" s="138">
        <f>K39</f>
        <v>43.4</v>
      </c>
      <c r="L41" s="138">
        <f>L39</f>
        <v>23.9</v>
      </c>
      <c r="M41" s="67">
        <v>46</v>
      </c>
      <c r="N41" s="67">
        <v>47.8</v>
      </c>
      <c r="O41" s="67">
        <v>14</v>
      </c>
      <c r="P41" s="67">
        <v>14.6</v>
      </c>
      <c r="Q41" s="69">
        <f t="shared" si="0"/>
        <v>25.5</v>
      </c>
      <c r="R41" s="198">
        <f>Q41/C40</f>
        <v>7.7272727272727271E-2</v>
      </c>
      <c r="S41" s="347"/>
      <c r="T41" s="129"/>
      <c r="U41" s="58"/>
      <c r="V41" s="58"/>
    </row>
    <row r="42" spans="1:22" ht="39.15" customHeight="1" x14ac:dyDescent="0.25">
      <c r="A42" s="157" t="s">
        <v>105</v>
      </c>
      <c r="B42" s="129"/>
      <c r="C42" s="129"/>
      <c r="D42" s="58"/>
      <c r="E42" s="58"/>
      <c r="F42" s="58"/>
      <c r="G42" s="58"/>
      <c r="H42" s="150"/>
      <c r="I42" s="150"/>
      <c r="J42" s="58"/>
      <c r="K42" s="58"/>
      <c r="L42" s="58"/>
      <c r="M42" s="58"/>
      <c r="N42" s="58"/>
      <c r="O42" s="58"/>
      <c r="P42" s="58"/>
      <c r="Q42" s="32"/>
      <c r="R42" s="176"/>
      <c r="S42" s="131"/>
      <c r="T42" s="58"/>
      <c r="U42" s="58"/>
      <c r="V42" s="58"/>
    </row>
    <row r="43" spans="1:22" ht="39.15" customHeight="1" x14ac:dyDescent="0.25">
      <c r="A43" s="157" t="s">
        <v>105</v>
      </c>
      <c r="B43" s="129"/>
      <c r="C43" s="129"/>
      <c r="D43" s="58"/>
      <c r="E43" s="58"/>
      <c r="F43" s="58"/>
      <c r="G43" s="58"/>
      <c r="H43" s="115"/>
      <c r="I43" s="115"/>
      <c r="J43" s="58"/>
      <c r="K43" s="58"/>
      <c r="L43" s="58"/>
      <c r="M43" s="58"/>
      <c r="N43" s="58"/>
      <c r="O43" s="58"/>
      <c r="P43" s="58"/>
      <c r="Q43" s="32"/>
      <c r="R43" s="116"/>
      <c r="S43" s="58"/>
      <c r="T43" s="58"/>
      <c r="U43" s="58"/>
      <c r="V43" s="58"/>
    </row>
    <row r="44" spans="1:22" ht="39.15" customHeight="1" x14ac:dyDescent="0.25">
      <c r="A44" s="157" t="s">
        <v>105</v>
      </c>
      <c r="B44" s="129"/>
      <c r="C44" s="129"/>
      <c r="D44" s="58"/>
      <c r="E44" s="58"/>
      <c r="F44" s="58"/>
      <c r="G44" s="58"/>
      <c r="H44" s="115"/>
      <c r="I44" s="115"/>
      <c r="J44" s="58"/>
      <c r="K44" s="58"/>
      <c r="L44" s="58"/>
      <c r="M44" s="58"/>
      <c r="N44" s="58"/>
      <c r="O44" s="58"/>
      <c r="P44" s="58"/>
      <c r="Q44" s="32"/>
      <c r="R44" s="117"/>
      <c r="S44" s="58"/>
      <c r="T44" s="58"/>
      <c r="U44" s="58"/>
      <c r="V44" s="58"/>
    </row>
    <row r="45" spans="1:22" ht="74.849999999999994" customHeight="1" x14ac:dyDescent="0.25">
      <c r="A45" s="166"/>
      <c r="B45" s="166"/>
      <c r="C45" s="166"/>
      <c r="D45" s="58"/>
      <c r="E45" s="58"/>
      <c r="F45" s="58"/>
      <c r="G45" s="58"/>
      <c r="H45" s="115"/>
      <c r="I45" s="115"/>
      <c r="J45" s="58"/>
      <c r="K45" s="58"/>
      <c r="L45" s="58"/>
      <c r="M45" s="58"/>
      <c r="N45" s="58"/>
      <c r="O45" s="58"/>
      <c r="P45" s="58"/>
      <c r="Q45" s="32"/>
      <c r="R45" s="116"/>
      <c r="S45" s="58"/>
      <c r="T45" s="58"/>
      <c r="U45" s="58"/>
      <c r="V45" s="58"/>
    </row>
    <row r="46" spans="1:22" ht="39.15" customHeight="1" x14ac:dyDescent="0.25">
      <c r="A46" s="157" t="s">
        <v>105</v>
      </c>
      <c r="B46" s="129"/>
      <c r="C46" s="129"/>
      <c r="D46" s="58"/>
      <c r="E46" s="58"/>
      <c r="F46" s="58"/>
      <c r="G46" s="58"/>
      <c r="H46" s="115"/>
      <c r="I46" s="115"/>
      <c r="J46" s="58"/>
      <c r="K46" s="58"/>
      <c r="L46" s="58"/>
      <c r="M46" s="58"/>
      <c r="N46" s="58"/>
      <c r="O46" s="58"/>
      <c r="P46" s="58"/>
      <c r="Q46" s="32"/>
      <c r="R46" s="117"/>
      <c r="S46" s="58"/>
      <c r="T46" s="58"/>
      <c r="U46" s="58"/>
      <c r="V46" s="58"/>
    </row>
    <row r="47" spans="1:22" ht="39.15" customHeight="1" x14ac:dyDescent="0.25">
      <c r="A47" s="157" t="s">
        <v>105</v>
      </c>
      <c r="B47" s="129"/>
      <c r="C47" s="129"/>
      <c r="D47" s="58"/>
      <c r="E47" s="58"/>
      <c r="F47" s="58"/>
      <c r="G47" s="58"/>
      <c r="H47" s="115"/>
      <c r="I47" s="115"/>
      <c r="J47" s="58"/>
      <c r="K47" s="58"/>
      <c r="L47" s="58"/>
      <c r="M47" s="58"/>
      <c r="N47" s="58"/>
      <c r="O47" s="58"/>
      <c r="P47" s="58"/>
      <c r="Q47" s="32"/>
      <c r="S47" s="58"/>
      <c r="T47" s="58"/>
      <c r="U47" s="58"/>
      <c r="V47" s="58"/>
    </row>
    <row r="48" spans="1:22" ht="39.15" customHeight="1" x14ac:dyDescent="0.25">
      <c r="A48" s="157" t="s">
        <v>106</v>
      </c>
      <c r="B48" s="129"/>
      <c r="C48" s="129"/>
      <c r="D48" s="58"/>
      <c r="E48" s="58"/>
      <c r="F48" s="58"/>
      <c r="G48" s="58"/>
      <c r="H48" s="115"/>
      <c r="I48" s="115"/>
      <c r="J48" s="58"/>
      <c r="K48" s="58"/>
      <c r="L48" s="58"/>
      <c r="M48" s="58"/>
      <c r="N48" s="58"/>
      <c r="O48" s="58"/>
      <c r="P48" s="58"/>
      <c r="Q48" s="32"/>
      <c r="S48" s="58"/>
      <c r="T48" s="58"/>
      <c r="U48" s="58"/>
      <c r="V48" s="58"/>
    </row>
    <row r="49" spans="1:22" ht="39.15" customHeight="1" x14ac:dyDescent="0.25">
      <c r="A49" s="159" t="s">
        <v>17</v>
      </c>
      <c r="B49" s="129"/>
      <c r="C49" s="129"/>
      <c r="D49" s="58"/>
      <c r="E49" s="58"/>
      <c r="F49" s="58"/>
      <c r="G49" s="58"/>
      <c r="H49" s="115"/>
      <c r="I49" s="115"/>
      <c r="J49" s="58"/>
      <c r="K49" s="58"/>
      <c r="L49" s="58"/>
      <c r="M49" s="58"/>
      <c r="N49" s="58"/>
      <c r="O49" s="58"/>
      <c r="P49" s="58"/>
      <c r="Q49" s="32"/>
      <c r="S49" s="58"/>
      <c r="T49" s="58"/>
      <c r="U49" s="58"/>
      <c r="V49" s="58"/>
    </row>
    <row r="50" spans="1:22" ht="66.900000000000006" customHeight="1" x14ac:dyDescent="0.25">
      <c r="A50" s="58" t="s">
        <v>98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S50" s="58"/>
      <c r="T50" s="58"/>
      <c r="U50" s="58"/>
      <c r="V50" s="58"/>
    </row>
    <row r="51" spans="1:22" ht="14.25" customHeight="1" x14ac:dyDescent="0.25">
      <c r="A51" s="133"/>
      <c r="B51" s="133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S51" s="58"/>
      <c r="T51" s="58"/>
      <c r="U51" s="58"/>
      <c r="V51" s="58"/>
    </row>
    <row r="52" spans="1:22" ht="14.25" customHeight="1" x14ac:dyDescent="0.25">
      <c r="A52" s="8" t="s">
        <v>18</v>
      </c>
      <c r="B52" s="8"/>
      <c r="C52" s="8"/>
      <c r="D52" s="8"/>
      <c r="E52" s="8"/>
      <c r="F52" s="8"/>
      <c r="G52" s="8"/>
      <c r="J52" s="8"/>
      <c r="K52" s="8"/>
      <c r="L52" s="8"/>
      <c r="M52" s="8"/>
      <c r="N52" s="8"/>
      <c r="O52" s="8"/>
      <c r="P52" s="8"/>
      <c r="Q52" s="8"/>
      <c r="R52" s="58"/>
      <c r="S52" s="8"/>
      <c r="T52" s="8"/>
      <c r="U52" s="8"/>
    </row>
    <row r="53" spans="1:22" ht="408.9" customHeight="1" x14ac:dyDescent="0.25">
      <c r="H53" s="8"/>
      <c r="I53" s="8"/>
    </row>
    <row r="54" spans="1:22" ht="164.1" customHeight="1" x14ac:dyDescent="0.25">
      <c r="R54" s="1"/>
    </row>
    <row r="59" spans="1:22" x14ac:dyDescent="0.25">
      <c r="Q59" s="9"/>
    </row>
  </sheetData>
  <mergeCells count="75">
    <mergeCell ref="S3:S5"/>
    <mergeCell ref="Q2:Q5"/>
    <mergeCell ref="A11:C11"/>
    <mergeCell ref="D10:D11"/>
    <mergeCell ref="D6:D7"/>
    <mergeCell ref="I4:I5"/>
    <mergeCell ref="L4:L5"/>
    <mergeCell ref="D3:D4"/>
    <mergeCell ref="S6:S41"/>
    <mergeCell ref="G3:I3"/>
    <mergeCell ref="J3:L3"/>
    <mergeCell ref="K4:K5"/>
    <mergeCell ref="D40:D41"/>
    <mergeCell ref="A31:C31"/>
    <mergeCell ref="A33:C33"/>
    <mergeCell ref="D8:D9"/>
    <mergeCell ref="A9:C9"/>
    <mergeCell ref="D12:D13"/>
    <mergeCell ref="D24:D25"/>
    <mergeCell ref="D26:D27"/>
    <mergeCell ref="D20:D21"/>
    <mergeCell ref="D22:D23"/>
    <mergeCell ref="A23:C23"/>
    <mergeCell ref="A25:C25"/>
    <mergeCell ref="A27:C27"/>
    <mergeCell ref="A13:C13"/>
    <mergeCell ref="A15:C15"/>
    <mergeCell ref="A17:C17"/>
    <mergeCell ref="E8:E9"/>
    <mergeCell ref="E10:E11"/>
    <mergeCell ref="E12:E13"/>
    <mergeCell ref="E14:E15"/>
    <mergeCell ref="E16:E17"/>
    <mergeCell ref="R3:R4"/>
    <mergeCell ref="L1:P1"/>
    <mergeCell ref="A7:C7"/>
    <mergeCell ref="E3:E4"/>
    <mergeCell ref="E6:E7"/>
    <mergeCell ref="A2:C5"/>
    <mergeCell ref="H4:H5"/>
    <mergeCell ref="M4:M5"/>
    <mergeCell ref="N4:N5"/>
    <mergeCell ref="G2:P2"/>
    <mergeCell ref="O4:O5"/>
    <mergeCell ref="P4:P5"/>
    <mergeCell ref="F3:F4"/>
    <mergeCell ref="M3:P3"/>
    <mergeCell ref="A41:C41"/>
    <mergeCell ref="D14:D15"/>
    <mergeCell ref="D16:D17"/>
    <mergeCell ref="D18:D19"/>
    <mergeCell ref="A37:C37"/>
    <mergeCell ref="A39:C39"/>
    <mergeCell ref="A19:C19"/>
    <mergeCell ref="A21:C21"/>
    <mergeCell ref="A29:C29"/>
    <mergeCell ref="D36:D37"/>
    <mergeCell ref="D38:D39"/>
    <mergeCell ref="D32:D33"/>
    <mergeCell ref="D34:D35"/>
    <mergeCell ref="D28:D29"/>
    <mergeCell ref="D30:D31"/>
    <mergeCell ref="A35:C35"/>
    <mergeCell ref="E18:E19"/>
    <mergeCell ref="E20:E21"/>
    <mergeCell ref="E22:E23"/>
    <mergeCell ref="E24:E25"/>
    <mergeCell ref="E26:E27"/>
    <mergeCell ref="E28:E29"/>
    <mergeCell ref="E40:E41"/>
    <mergeCell ref="E30:E31"/>
    <mergeCell ref="E32:E33"/>
    <mergeCell ref="E34:E35"/>
    <mergeCell ref="E36:E37"/>
    <mergeCell ref="E38:E39"/>
  </mergeCells>
  <phoneticPr fontId="2"/>
  <pageMargins left="0.7" right="0.7" top="0.75" bottom="0.75" header="0.3" footer="0.3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90C1-5EC6-4A7E-A742-42A5105EA4FB}">
  <sheetPr>
    <tabColor rgb="FF92D050"/>
    <pageSetUpPr fitToPage="1"/>
  </sheetPr>
  <dimension ref="A1:Y59"/>
  <sheetViews>
    <sheetView view="pageBreakPreview" zoomScale="110" zoomScaleNormal="100" zoomScaleSheetLayoutView="110" workbookViewId="0">
      <pane xSplit="6" ySplit="5" topLeftCell="G26" activePane="bottomRight" state="frozen"/>
      <selection activeCell="K51" sqref="K51"/>
      <selection pane="topRight" activeCell="K51" sqref="K51"/>
      <selection pane="bottomLeft" activeCell="K51" sqref="K51"/>
      <selection pane="bottomRight" activeCell="W1" sqref="W1"/>
    </sheetView>
  </sheetViews>
  <sheetFormatPr defaultColWidth="9.33203125" defaultRowHeight="12" x14ac:dyDescent="0.25"/>
  <cols>
    <col min="1" max="1" width="5" style="1" customWidth="1"/>
    <col min="2" max="2" width="4.77734375" style="1" customWidth="1"/>
    <col min="3" max="3" width="6.44140625" style="1" customWidth="1"/>
    <col min="4" max="5" width="6.6640625" style="1" customWidth="1"/>
    <col min="6" max="6" width="5.109375" style="1" customWidth="1"/>
    <col min="7" max="7" width="32.109375" style="1" bestFit="1" customWidth="1"/>
    <col min="8" max="8" width="10.77734375" style="1" customWidth="1"/>
    <col min="9" max="10" width="17.6640625" style="1" customWidth="1"/>
    <col min="11" max="11" width="18.77734375" style="1" bestFit="1" customWidth="1"/>
    <col min="12" max="12" width="10.33203125" style="1" bestFit="1" customWidth="1"/>
    <col min="13" max="13" width="11.33203125" style="1" bestFit="1" customWidth="1"/>
    <col min="14" max="14" width="8.109375" style="1" bestFit="1" customWidth="1"/>
    <col min="15" max="15" width="7.109375" style="1" bestFit="1" customWidth="1"/>
    <col min="16" max="16" width="8.109375" style="1" bestFit="1" customWidth="1"/>
    <col min="17" max="17" width="7.109375" style="1" bestFit="1" customWidth="1"/>
    <col min="18" max="18" width="14" style="1" customWidth="1"/>
    <col min="19" max="21" width="15" style="1" customWidth="1"/>
    <col min="22" max="22" width="19" style="1" customWidth="1"/>
    <col min="23" max="23" width="19.44140625" style="1" bestFit="1" customWidth="1"/>
    <col min="24" max="16384" width="9.33203125" style="1"/>
  </cols>
  <sheetData>
    <row r="1" spans="1:25" ht="95.25" customHeight="1" x14ac:dyDescent="0.2">
      <c r="A1" s="98" t="s">
        <v>91</v>
      </c>
      <c r="B1" s="98"/>
      <c r="C1" s="98"/>
      <c r="D1" s="98"/>
      <c r="E1" s="98"/>
      <c r="F1" s="98"/>
      <c r="G1" s="98"/>
      <c r="H1" s="98"/>
      <c r="I1" s="98"/>
      <c r="J1" s="98"/>
      <c r="K1" s="101" t="s">
        <v>25</v>
      </c>
      <c r="L1" s="288" t="s">
        <v>19</v>
      </c>
      <c r="M1" s="288"/>
      <c r="N1" s="288"/>
      <c r="O1" s="288"/>
      <c r="P1" s="316"/>
      <c r="Q1" s="99"/>
      <c r="R1" s="96"/>
      <c r="V1" s="39" t="s">
        <v>2</v>
      </c>
      <c r="X1" s="29"/>
      <c r="Y1" s="29"/>
    </row>
    <row r="2" spans="1:25" ht="14.25" customHeight="1" x14ac:dyDescent="0.15">
      <c r="A2" s="266" t="s">
        <v>120</v>
      </c>
      <c r="B2" s="267"/>
      <c r="C2" s="268"/>
      <c r="D2" s="92"/>
      <c r="E2" s="187"/>
      <c r="F2" s="92"/>
      <c r="G2" s="317" t="s">
        <v>3</v>
      </c>
      <c r="H2" s="318"/>
      <c r="I2" s="318"/>
      <c r="J2" s="318"/>
      <c r="K2" s="318"/>
      <c r="L2" s="318"/>
      <c r="M2" s="318"/>
      <c r="N2" s="318"/>
      <c r="O2" s="318"/>
      <c r="P2" s="318"/>
      <c r="Q2" s="319"/>
      <c r="R2" s="277" t="s">
        <v>8</v>
      </c>
      <c r="S2" s="278"/>
      <c r="T2" s="102"/>
      <c r="U2" s="2"/>
      <c r="V2" s="177" t="s">
        <v>4</v>
      </c>
    </row>
    <row r="3" spans="1:25" ht="36.75" customHeight="1" x14ac:dyDescent="0.25">
      <c r="A3" s="269"/>
      <c r="B3" s="270"/>
      <c r="C3" s="271"/>
      <c r="D3" s="265" t="s">
        <v>110</v>
      </c>
      <c r="E3" s="264" t="s">
        <v>117</v>
      </c>
      <c r="F3" s="252" t="s">
        <v>111</v>
      </c>
      <c r="G3" s="241" t="s">
        <v>5</v>
      </c>
      <c r="H3" s="242"/>
      <c r="I3" s="242"/>
      <c r="J3" s="243"/>
      <c r="K3" s="249" t="s">
        <v>88</v>
      </c>
      <c r="L3" s="277"/>
      <c r="M3" s="278"/>
      <c r="N3" s="213" t="s">
        <v>89</v>
      </c>
      <c r="O3" s="215"/>
      <c r="P3" s="350" t="s">
        <v>97</v>
      </c>
      <c r="Q3" s="351"/>
      <c r="R3" s="279"/>
      <c r="S3" s="261"/>
      <c r="T3" s="250" t="s">
        <v>119</v>
      </c>
      <c r="U3" s="261"/>
      <c r="V3" s="243" t="s">
        <v>9</v>
      </c>
    </row>
    <row r="4" spans="1:25" ht="15.75" customHeight="1" x14ac:dyDescent="0.25">
      <c r="A4" s="269"/>
      <c r="B4" s="270"/>
      <c r="C4" s="271"/>
      <c r="D4" s="265"/>
      <c r="E4" s="264"/>
      <c r="F4" s="252"/>
      <c r="G4" s="50"/>
      <c r="H4" s="283" t="s">
        <v>10</v>
      </c>
      <c r="I4" s="283" t="s">
        <v>11</v>
      </c>
      <c r="J4" s="283"/>
      <c r="K4" s="51"/>
      <c r="L4" s="283" t="s">
        <v>10</v>
      </c>
      <c r="M4" s="283" t="s">
        <v>27</v>
      </c>
      <c r="N4" s="337" t="s">
        <v>12</v>
      </c>
      <c r="O4" s="322" t="s">
        <v>13</v>
      </c>
      <c r="P4" s="322" t="s">
        <v>12</v>
      </c>
      <c r="Q4" s="322" t="s">
        <v>13</v>
      </c>
      <c r="R4" s="280"/>
      <c r="S4" s="281"/>
      <c r="T4" s="262" t="s">
        <v>113</v>
      </c>
      <c r="U4" s="263"/>
      <c r="V4" s="291"/>
    </row>
    <row r="5" spans="1:25" ht="11.25" customHeight="1" x14ac:dyDescent="0.25">
      <c r="A5" s="272"/>
      <c r="B5" s="273"/>
      <c r="C5" s="274"/>
      <c r="D5" s="62" t="s">
        <v>109</v>
      </c>
      <c r="E5" s="185" t="s">
        <v>118</v>
      </c>
      <c r="F5" s="63" t="s">
        <v>108</v>
      </c>
      <c r="G5" s="52"/>
      <c r="H5" s="283"/>
      <c r="I5" s="4" t="s">
        <v>29</v>
      </c>
      <c r="J5" s="4" t="s">
        <v>31</v>
      </c>
      <c r="K5" s="53"/>
      <c r="L5" s="283"/>
      <c r="M5" s="283"/>
      <c r="N5" s="338"/>
      <c r="O5" s="323"/>
      <c r="P5" s="323"/>
      <c r="Q5" s="323"/>
      <c r="R5" s="5" t="s">
        <v>30</v>
      </c>
      <c r="S5" s="46" t="s">
        <v>123</v>
      </c>
      <c r="T5" s="73" t="s">
        <v>29</v>
      </c>
      <c r="U5" s="4" t="s">
        <v>31</v>
      </c>
      <c r="V5" s="292"/>
    </row>
    <row r="6" spans="1:25" ht="14.25" customHeight="1" x14ac:dyDescent="0.25">
      <c r="A6" s="194">
        <v>10</v>
      </c>
      <c r="B6" s="110" t="s">
        <v>115</v>
      </c>
      <c r="C6" s="197">
        <f>A6*3.3</f>
        <v>33</v>
      </c>
      <c r="D6" s="216">
        <v>3.4</v>
      </c>
      <c r="E6" s="216">
        <f>D6*860/C6</f>
        <v>88.606060606060609</v>
      </c>
      <c r="F6" s="121">
        <v>50</v>
      </c>
      <c r="G6" s="154" t="s">
        <v>103</v>
      </c>
      <c r="H6" s="140">
        <v>4.08</v>
      </c>
      <c r="I6" s="140">
        <v>0.09</v>
      </c>
      <c r="J6" s="140">
        <v>1.4</v>
      </c>
      <c r="K6" s="140" t="s">
        <v>33</v>
      </c>
      <c r="L6" s="142">
        <v>5.37</v>
      </c>
      <c r="M6" s="142">
        <v>2.5499999999999998</v>
      </c>
      <c r="N6" s="66">
        <v>4.9000000000000004</v>
      </c>
      <c r="O6" s="66">
        <v>4.8</v>
      </c>
      <c r="P6" s="66">
        <v>16.7</v>
      </c>
      <c r="Q6" s="66">
        <v>16.600000000000001</v>
      </c>
      <c r="R6" s="20">
        <f>SUM(I6,M6)</f>
        <v>2.6399999999999997</v>
      </c>
      <c r="S6" s="21">
        <f>J6+M6</f>
        <v>3.9499999999999997</v>
      </c>
      <c r="T6" s="170">
        <f>R6/C6</f>
        <v>7.9999999999999988E-2</v>
      </c>
      <c r="U6" s="168">
        <f>S6/C6</f>
        <v>0.11969696969696969</v>
      </c>
      <c r="V6" s="299" t="s">
        <v>34</v>
      </c>
      <c r="W6" s="58"/>
    </row>
    <row r="7" spans="1:25" ht="14.25" customHeight="1" x14ac:dyDescent="0.25">
      <c r="A7" s="200">
        <v>74.98</v>
      </c>
      <c r="B7" s="201"/>
      <c r="C7" s="202"/>
      <c r="D7" s="217"/>
      <c r="E7" s="217"/>
      <c r="F7" s="122">
        <v>60</v>
      </c>
      <c r="G7" s="137" t="s">
        <v>35</v>
      </c>
      <c r="H7" s="143">
        <v>4.38</v>
      </c>
      <c r="I7" s="143">
        <v>0.11</v>
      </c>
      <c r="J7" s="143">
        <v>1.4</v>
      </c>
      <c r="K7" s="143" t="s">
        <v>35</v>
      </c>
      <c r="L7" s="144">
        <v>4.68</v>
      </c>
      <c r="M7" s="144">
        <v>2.41</v>
      </c>
      <c r="N7" s="67">
        <v>5</v>
      </c>
      <c r="O7" s="67">
        <v>4.9000000000000004</v>
      </c>
      <c r="P7" s="67">
        <v>16</v>
      </c>
      <c r="Q7" s="67">
        <v>15.9</v>
      </c>
      <c r="R7" s="23">
        <f>SUM(I7,M7)</f>
        <v>2.52</v>
      </c>
      <c r="S7" s="24">
        <f t="shared" ref="S7:S41" si="0">J7+M7</f>
        <v>3.81</v>
      </c>
      <c r="T7" s="171">
        <f>R7/C6</f>
        <v>7.636363636363637E-2</v>
      </c>
      <c r="U7" s="119">
        <f>S7/C6</f>
        <v>0.11545454545454546</v>
      </c>
      <c r="V7" s="294"/>
      <c r="W7" s="58"/>
    </row>
    <row r="8" spans="1:25" ht="14.25" customHeight="1" x14ac:dyDescent="0.25">
      <c r="A8" s="193">
        <v>12</v>
      </c>
      <c r="B8" s="179" t="s">
        <v>115</v>
      </c>
      <c r="C8" s="182">
        <f>A8*3.3</f>
        <v>39.599999999999994</v>
      </c>
      <c r="D8" s="223">
        <v>4.12</v>
      </c>
      <c r="E8" s="223">
        <f t="shared" ref="E8" si="1">D8*860/C8</f>
        <v>89.474747474747488</v>
      </c>
      <c r="F8" s="121">
        <v>50</v>
      </c>
      <c r="G8" s="135" t="s">
        <v>35</v>
      </c>
      <c r="H8" s="141">
        <f>H6</f>
        <v>4.08</v>
      </c>
      <c r="I8" s="141">
        <f t="shared" ref="I8:J8" si="2">I6</f>
        <v>0.09</v>
      </c>
      <c r="J8" s="141">
        <f t="shared" si="2"/>
        <v>1.4</v>
      </c>
      <c r="K8" s="141" t="s">
        <v>35</v>
      </c>
      <c r="L8" s="145">
        <f>L6</f>
        <v>5.37</v>
      </c>
      <c r="M8" s="145">
        <f>M6</f>
        <v>2.5499999999999998</v>
      </c>
      <c r="N8" s="66">
        <v>4.9000000000000004</v>
      </c>
      <c r="O8" s="66">
        <v>4.8</v>
      </c>
      <c r="P8" s="66">
        <v>16.7</v>
      </c>
      <c r="Q8" s="66">
        <v>16.600000000000001</v>
      </c>
      <c r="R8" s="20">
        <f t="shared" ref="R8:R41" si="3">SUM(I8,M8)</f>
        <v>2.6399999999999997</v>
      </c>
      <c r="S8" s="21">
        <f t="shared" si="0"/>
        <v>3.9499999999999997</v>
      </c>
      <c r="T8" s="170">
        <f t="shared" ref="T8" si="4">R8/C8</f>
        <v>6.6666666666666666E-2</v>
      </c>
      <c r="U8" s="168">
        <f t="shared" ref="U8" si="5">S8/C8</f>
        <v>9.9747474747474751E-2</v>
      </c>
      <c r="V8" s="294"/>
      <c r="W8" s="58"/>
    </row>
    <row r="9" spans="1:25" ht="14.25" customHeight="1" x14ac:dyDescent="0.25">
      <c r="A9" s="203">
        <v>90.31</v>
      </c>
      <c r="B9" s="204"/>
      <c r="C9" s="205"/>
      <c r="D9" s="224"/>
      <c r="E9" s="224"/>
      <c r="F9" s="122">
        <v>60</v>
      </c>
      <c r="G9" s="137" t="s">
        <v>35</v>
      </c>
      <c r="H9" s="143">
        <f>H7</f>
        <v>4.38</v>
      </c>
      <c r="I9" s="143">
        <f t="shared" ref="I9:J9" si="6">I7</f>
        <v>0.11</v>
      </c>
      <c r="J9" s="143">
        <f t="shared" si="6"/>
        <v>1.4</v>
      </c>
      <c r="K9" s="143" t="s">
        <v>35</v>
      </c>
      <c r="L9" s="144">
        <f>L7</f>
        <v>4.68</v>
      </c>
      <c r="M9" s="144">
        <f>M7</f>
        <v>2.41</v>
      </c>
      <c r="N9" s="67">
        <v>5</v>
      </c>
      <c r="O9" s="67">
        <v>4.9000000000000004</v>
      </c>
      <c r="P9" s="67">
        <v>16</v>
      </c>
      <c r="Q9" s="67">
        <v>15.9</v>
      </c>
      <c r="R9" s="23">
        <f t="shared" si="3"/>
        <v>2.52</v>
      </c>
      <c r="S9" s="24">
        <f t="shared" si="0"/>
        <v>3.81</v>
      </c>
      <c r="T9" s="171">
        <f t="shared" ref="T9" si="7">R9/C8</f>
        <v>6.3636363636363644E-2</v>
      </c>
      <c r="U9" s="119">
        <f t="shared" ref="U9" si="8">S9/C8</f>
        <v>9.6212121212121221E-2</v>
      </c>
      <c r="V9" s="294"/>
      <c r="W9" s="58"/>
    </row>
    <row r="10" spans="1:25" ht="14.25" customHeight="1" x14ac:dyDescent="0.25">
      <c r="A10" s="194">
        <v>14</v>
      </c>
      <c r="B10" s="110" t="s">
        <v>115</v>
      </c>
      <c r="C10" s="184">
        <f>A10*3.3</f>
        <v>46.199999999999996</v>
      </c>
      <c r="D10" s="216">
        <v>7.2</v>
      </c>
      <c r="E10" s="216">
        <f t="shared" ref="E10" si="9">D10*860/C10</f>
        <v>134.02597402597405</v>
      </c>
      <c r="F10" s="121">
        <v>50</v>
      </c>
      <c r="G10" s="135" t="s">
        <v>39</v>
      </c>
      <c r="H10" s="141">
        <v>12.5</v>
      </c>
      <c r="I10" s="141">
        <v>0.39</v>
      </c>
      <c r="J10" s="141">
        <v>11.7</v>
      </c>
      <c r="K10" s="141" t="s">
        <v>36</v>
      </c>
      <c r="L10" s="145">
        <v>7.22</v>
      </c>
      <c r="M10" s="145">
        <v>3.53</v>
      </c>
      <c r="N10" s="66">
        <v>8.1</v>
      </c>
      <c r="O10" s="66">
        <v>8.1</v>
      </c>
      <c r="P10" s="66">
        <v>9.3000000000000007</v>
      </c>
      <c r="Q10" s="66">
        <v>9.1999999999999993</v>
      </c>
      <c r="R10" s="20">
        <f t="shared" si="3"/>
        <v>3.92</v>
      </c>
      <c r="S10" s="21">
        <f t="shared" si="0"/>
        <v>15.229999999999999</v>
      </c>
      <c r="T10" s="170">
        <f t="shared" ref="T10" si="10">R10/C10</f>
        <v>8.4848484848484854E-2</v>
      </c>
      <c r="U10" s="168">
        <f t="shared" ref="U10" si="11">S10/C10</f>
        <v>0.32965367965367964</v>
      </c>
      <c r="V10" s="294"/>
      <c r="W10" s="58"/>
    </row>
    <row r="11" spans="1:25" ht="14.25" customHeight="1" x14ac:dyDescent="0.25">
      <c r="A11" s="200">
        <v>105.65</v>
      </c>
      <c r="B11" s="201"/>
      <c r="C11" s="202"/>
      <c r="D11" s="217"/>
      <c r="E11" s="217"/>
      <c r="F11" s="122">
        <v>60</v>
      </c>
      <c r="G11" s="137" t="s">
        <v>35</v>
      </c>
      <c r="H11" s="143">
        <v>13.5</v>
      </c>
      <c r="I11" s="143">
        <v>0.53</v>
      </c>
      <c r="J11" s="143">
        <v>11.7</v>
      </c>
      <c r="K11" s="143" t="s">
        <v>35</v>
      </c>
      <c r="L11" s="144">
        <v>6.34</v>
      </c>
      <c r="M11" s="144">
        <v>3.35</v>
      </c>
      <c r="N11" s="67">
        <v>8.1</v>
      </c>
      <c r="O11" s="67">
        <v>8.1</v>
      </c>
      <c r="P11" s="67">
        <v>8.9</v>
      </c>
      <c r="Q11" s="67">
        <v>8.8000000000000007</v>
      </c>
      <c r="R11" s="23">
        <f t="shared" si="3"/>
        <v>3.88</v>
      </c>
      <c r="S11" s="24">
        <f t="shared" si="0"/>
        <v>15.049999999999999</v>
      </c>
      <c r="T11" s="171">
        <f t="shared" ref="T11" si="12">R11/C10</f>
        <v>8.3982683982683992E-2</v>
      </c>
      <c r="U11" s="119">
        <f t="shared" ref="U11" si="13">S11/C10</f>
        <v>0.32575757575757575</v>
      </c>
      <c r="V11" s="294"/>
      <c r="W11" s="58"/>
    </row>
    <row r="12" spans="1:25" ht="14.25" customHeight="1" x14ac:dyDescent="0.25">
      <c r="A12" s="193">
        <v>16</v>
      </c>
      <c r="B12" s="179" t="s">
        <v>115</v>
      </c>
      <c r="C12" s="182">
        <f>A12*3.3</f>
        <v>52.8</v>
      </c>
      <c r="D12" s="223">
        <v>8.0299999999999994</v>
      </c>
      <c r="E12" s="223">
        <f t="shared" ref="E12" si="14">D12*860/C12</f>
        <v>130.79166666666666</v>
      </c>
      <c r="F12" s="121">
        <v>50</v>
      </c>
      <c r="G12" s="135" t="s">
        <v>35</v>
      </c>
      <c r="H12" s="141">
        <f>H10</f>
        <v>12.5</v>
      </c>
      <c r="I12" s="141">
        <f t="shared" ref="I12:J13" si="15">I10</f>
        <v>0.39</v>
      </c>
      <c r="J12" s="141">
        <f t="shared" si="15"/>
        <v>11.7</v>
      </c>
      <c r="K12" s="141" t="s">
        <v>38</v>
      </c>
      <c r="L12" s="145">
        <v>9.6199999999999992</v>
      </c>
      <c r="M12" s="145">
        <v>4.66</v>
      </c>
      <c r="N12" s="66">
        <v>10</v>
      </c>
      <c r="O12" s="66">
        <v>10</v>
      </c>
      <c r="P12" s="66">
        <v>11.4</v>
      </c>
      <c r="Q12" s="66">
        <v>11.4</v>
      </c>
      <c r="R12" s="20">
        <f t="shared" si="3"/>
        <v>5.05</v>
      </c>
      <c r="S12" s="21">
        <f t="shared" si="0"/>
        <v>16.36</v>
      </c>
      <c r="T12" s="170">
        <f t="shared" ref="T12" si="16">R12/C12</f>
        <v>9.5643939393939392E-2</v>
      </c>
      <c r="U12" s="168">
        <f t="shared" ref="U12" si="17">S12/C12</f>
        <v>0.30984848484848487</v>
      </c>
      <c r="V12" s="294"/>
      <c r="W12" s="58"/>
    </row>
    <row r="13" spans="1:25" ht="14.25" customHeight="1" x14ac:dyDescent="0.25">
      <c r="A13" s="203">
        <v>120.98</v>
      </c>
      <c r="B13" s="204"/>
      <c r="C13" s="205"/>
      <c r="D13" s="224"/>
      <c r="E13" s="224"/>
      <c r="F13" s="122">
        <v>60</v>
      </c>
      <c r="G13" s="137" t="s">
        <v>35</v>
      </c>
      <c r="H13" s="143">
        <f>H11</f>
        <v>13.5</v>
      </c>
      <c r="I13" s="143">
        <f t="shared" si="15"/>
        <v>0.53</v>
      </c>
      <c r="J13" s="143">
        <f t="shared" si="15"/>
        <v>11.7</v>
      </c>
      <c r="K13" s="143" t="s">
        <v>35</v>
      </c>
      <c r="L13" s="144">
        <v>8.35</v>
      </c>
      <c r="M13" s="144">
        <v>4.29</v>
      </c>
      <c r="N13" s="67">
        <v>10</v>
      </c>
      <c r="O13" s="67">
        <v>10</v>
      </c>
      <c r="P13" s="67">
        <v>10.8</v>
      </c>
      <c r="Q13" s="67">
        <v>10.8</v>
      </c>
      <c r="R13" s="23">
        <f t="shared" si="3"/>
        <v>4.82</v>
      </c>
      <c r="S13" s="24">
        <f t="shared" si="0"/>
        <v>15.989999999999998</v>
      </c>
      <c r="T13" s="171">
        <f t="shared" ref="T13" si="18">R13/C12</f>
        <v>9.1287878787878793E-2</v>
      </c>
      <c r="U13" s="119">
        <f t="shared" ref="U13" si="19">S13/C12</f>
        <v>0.30284090909090911</v>
      </c>
      <c r="V13" s="294"/>
      <c r="W13" s="58"/>
    </row>
    <row r="14" spans="1:25" ht="14.25" customHeight="1" x14ac:dyDescent="0.25">
      <c r="A14" s="194">
        <v>18</v>
      </c>
      <c r="B14" s="110" t="s">
        <v>115</v>
      </c>
      <c r="C14" s="184">
        <f>A14*3.3</f>
        <v>59.4</v>
      </c>
      <c r="D14" s="216">
        <v>8.85</v>
      </c>
      <c r="E14" s="216">
        <f t="shared" ref="E14" si="20">D14*860/C14</f>
        <v>128.13131313131314</v>
      </c>
      <c r="F14" s="121">
        <v>50</v>
      </c>
      <c r="G14" s="135" t="s">
        <v>35</v>
      </c>
      <c r="H14" s="141">
        <f>H10</f>
        <v>12.5</v>
      </c>
      <c r="I14" s="141">
        <f t="shared" ref="I14:J14" si="21">I10</f>
        <v>0.39</v>
      </c>
      <c r="J14" s="141">
        <f t="shared" si="21"/>
        <v>11.7</v>
      </c>
      <c r="K14" s="141" t="s">
        <v>35</v>
      </c>
      <c r="L14" s="145">
        <f>L12</f>
        <v>9.6199999999999992</v>
      </c>
      <c r="M14" s="145">
        <f>M12</f>
        <v>4.66</v>
      </c>
      <c r="N14" s="66">
        <v>10</v>
      </c>
      <c r="O14" s="66">
        <v>10</v>
      </c>
      <c r="P14" s="66">
        <v>11.4</v>
      </c>
      <c r="Q14" s="66">
        <v>11.4</v>
      </c>
      <c r="R14" s="20">
        <f t="shared" si="3"/>
        <v>5.05</v>
      </c>
      <c r="S14" s="21">
        <f t="shared" si="0"/>
        <v>16.36</v>
      </c>
      <c r="T14" s="170">
        <f t="shared" ref="T14" si="22">R14/C14</f>
        <v>8.5016835016835018E-2</v>
      </c>
      <c r="U14" s="168">
        <f t="shared" ref="U14" si="23">S14/C14</f>
        <v>0.2754208754208754</v>
      </c>
      <c r="V14" s="294"/>
      <c r="W14" s="58"/>
    </row>
    <row r="15" spans="1:25" ht="14.25" customHeight="1" x14ac:dyDescent="0.25">
      <c r="A15" s="200">
        <v>136.32</v>
      </c>
      <c r="B15" s="201"/>
      <c r="C15" s="202"/>
      <c r="D15" s="217"/>
      <c r="E15" s="217"/>
      <c r="F15" s="122">
        <v>60</v>
      </c>
      <c r="G15" s="137" t="s">
        <v>35</v>
      </c>
      <c r="H15" s="143">
        <f>H11</f>
        <v>13.5</v>
      </c>
      <c r="I15" s="143">
        <f t="shared" ref="I15:J15" si="24">I11</f>
        <v>0.53</v>
      </c>
      <c r="J15" s="143">
        <f t="shared" si="24"/>
        <v>11.7</v>
      </c>
      <c r="K15" s="143" t="s">
        <v>35</v>
      </c>
      <c r="L15" s="144">
        <f>L13</f>
        <v>8.35</v>
      </c>
      <c r="M15" s="144">
        <f>M13</f>
        <v>4.29</v>
      </c>
      <c r="N15" s="67">
        <v>10</v>
      </c>
      <c r="O15" s="67">
        <v>10</v>
      </c>
      <c r="P15" s="67">
        <v>10.8</v>
      </c>
      <c r="Q15" s="67">
        <v>10.8</v>
      </c>
      <c r="R15" s="23">
        <f t="shared" si="3"/>
        <v>4.82</v>
      </c>
      <c r="S15" s="24">
        <f t="shared" si="0"/>
        <v>15.989999999999998</v>
      </c>
      <c r="T15" s="171">
        <f t="shared" ref="T15" si="25">R15/C14</f>
        <v>8.1144781144781158E-2</v>
      </c>
      <c r="U15" s="119">
        <f t="shared" ref="U15" si="26">S15/C14</f>
        <v>0.26919191919191915</v>
      </c>
      <c r="V15" s="294"/>
      <c r="W15" s="58"/>
    </row>
    <row r="16" spans="1:25" ht="14.25" customHeight="1" x14ac:dyDescent="0.25">
      <c r="A16" s="193">
        <v>20</v>
      </c>
      <c r="B16" s="179" t="s">
        <v>115</v>
      </c>
      <c r="C16" s="196">
        <f>A16*3.3</f>
        <v>66</v>
      </c>
      <c r="D16" s="223">
        <v>10.9</v>
      </c>
      <c r="E16" s="223">
        <f t="shared" ref="E16" si="27">D16*860/C16</f>
        <v>142.03030303030303</v>
      </c>
      <c r="F16" s="121">
        <v>50</v>
      </c>
      <c r="G16" s="135" t="s">
        <v>40</v>
      </c>
      <c r="H16" s="141">
        <v>16</v>
      </c>
      <c r="I16" s="141">
        <v>0.39</v>
      </c>
      <c r="J16" s="141">
        <v>4.3</v>
      </c>
      <c r="K16" s="141" t="s">
        <v>42</v>
      </c>
      <c r="L16" s="145">
        <v>12.9</v>
      </c>
      <c r="M16" s="145">
        <v>6.14</v>
      </c>
      <c r="N16" s="66">
        <v>13.4</v>
      </c>
      <c r="O16" s="66">
        <v>13.5</v>
      </c>
      <c r="P16" s="66">
        <v>11.8</v>
      </c>
      <c r="Q16" s="66">
        <v>11.6</v>
      </c>
      <c r="R16" s="20">
        <f t="shared" si="3"/>
        <v>6.5299999999999994</v>
      </c>
      <c r="S16" s="21">
        <f t="shared" si="0"/>
        <v>10.44</v>
      </c>
      <c r="T16" s="170">
        <f t="shared" ref="T16" si="28">R16/C16</f>
        <v>9.8939393939393924E-2</v>
      </c>
      <c r="U16" s="168">
        <f t="shared" ref="U16" si="29">S16/C16</f>
        <v>0.15818181818181817</v>
      </c>
      <c r="V16" s="294"/>
      <c r="W16" s="58"/>
    </row>
    <row r="17" spans="1:23" ht="14.25" customHeight="1" x14ac:dyDescent="0.25">
      <c r="A17" s="203">
        <v>151.66</v>
      </c>
      <c r="B17" s="204"/>
      <c r="C17" s="205"/>
      <c r="D17" s="224"/>
      <c r="E17" s="224"/>
      <c r="F17" s="122">
        <v>60</v>
      </c>
      <c r="G17" s="137" t="s">
        <v>35</v>
      </c>
      <c r="H17" s="143">
        <v>17.3</v>
      </c>
      <c r="I17" s="143">
        <v>0.53</v>
      </c>
      <c r="J17" s="143">
        <v>4.3</v>
      </c>
      <c r="K17" s="143" t="s">
        <v>35</v>
      </c>
      <c r="L17" s="144">
        <v>11.7</v>
      </c>
      <c r="M17" s="144">
        <v>5.74</v>
      </c>
      <c r="N17" s="67">
        <v>13.6</v>
      </c>
      <c r="O17" s="67">
        <v>13.6</v>
      </c>
      <c r="P17" s="67">
        <v>11.2</v>
      </c>
      <c r="Q17" s="67">
        <v>11</v>
      </c>
      <c r="R17" s="23">
        <f t="shared" si="3"/>
        <v>6.2700000000000005</v>
      </c>
      <c r="S17" s="24">
        <f t="shared" si="0"/>
        <v>10.039999999999999</v>
      </c>
      <c r="T17" s="171">
        <f t="shared" ref="T17" si="30">R17/C16</f>
        <v>9.5000000000000001E-2</v>
      </c>
      <c r="U17" s="119">
        <f t="shared" ref="U17" si="31">S17/C16</f>
        <v>0.1521212121212121</v>
      </c>
      <c r="V17" s="294"/>
      <c r="W17" s="58"/>
    </row>
    <row r="18" spans="1:23" ht="14.25" customHeight="1" x14ac:dyDescent="0.25">
      <c r="A18" s="194">
        <v>24</v>
      </c>
      <c r="B18" s="110" t="s">
        <v>115</v>
      </c>
      <c r="C18" s="184">
        <f>A18*3.3</f>
        <v>79.199999999999989</v>
      </c>
      <c r="D18" s="216">
        <v>12.8</v>
      </c>
      <c r="E18" s="216">
        <f t="shared" ref="E18" si="32">D18*860/C18</f>
        <v>138.98989898989902</v>
      </c>
      <c r="F18" s="121">
        <v>50</v>
      </c>
      <c r="G18" s="135" t="s">
        <v>43</v>
      </c>
      <c r="H18" s="141">
        <v>20.7</v>
      </c>
      <c r="I18" s="141">
        <v>0.59</v>
      </c>
      <c r="J18" s="141">
        <v>5.2</v>
      </c>
      <c r="K18" s="141" t="s">
        <v>35</v>
      </c>
      <c r="L18" s="145">
        <f>L16</f>
        <v>12.9</v>
      </c>
      <c r="M18" s="145">
        <f>M16</f>
        <v>6.14</v>
      </c>
      <c r="N18" s="66">
        <v>14.1</v>
      </c>
      <c r="O18" s="66">
        <v>14.1</v>
      </c>
      <c r="P18" s="66">
        <v>9.8000000000000007</v>
      </c>
      <c r="Q18" s="66">
        <v>9.8000000000000007</v>
      </c>
      <c r="R18" s="20">
        <f t="shared" si="3"/>
        <v>6.7299999999999995</v>
      </c>
      <c r="S18" s="21">
        <f t="shared" si="0"/>
        <v>11.34</v>
      </c>
      <c r="T18" s="170">
        <f t="shared" ref="T18" si="33">R18/C18</f>
        <v>8.4974747474747481E-2</v>
      </c>
      <c r="U18" s="168">
        <f t="shared" ref="U18" si="34">S18/C18</f>
        <v>0.14318181818181819</v>
      </c>
      <c r="V18" s="294"/>
      <c r="W18" s="58"/>
    </row>
    <row r="19" spans="1:23" ht="14.25" customHeight="1" x14ac:dyDescent="0.25">
      <c r="A19" s="200">
        <v>182.33</v>
      </c>
      <c r="B19" s="201"/>
      <c r="C19" s="202"/>
      <c r="D19" s="217"/>
      <c r="E19" s="217"/>
      <c r="F19" s="122">
        <v>60</v>
      </c>
      <c r="G19" s="137" t="s">
        <v>35</v>
      </c>
      <c r="H19" s="143">
        <v>22.1</v>
      </c>
      <c r="I19" s="143">
        <v>0.8</v>
      </c>
      <c r="J19" s="143">
        <v>5.2</v>
      </c>
      <c r="K19" s="143" t="s">
        <v>35</v>
      </c>
      <c r="L19" s="144">
        <f>L17</f>
        <v>11.7</v>
      </c>
      <c r="M19" s="144">
        <f>M17</f>
        <v>5.74</v>
      </c>
      <c r="N19" s="67">
        <v>14.1</v>
      </c>
      <c r="O19" s="67">
        <v>14.2</v>
      </c>
      <c r="P19" s="67">
        <v>9.3000000000000007</v>
      </c>
      <c r="Q19" s="67">
        <v>9.3000000000000007</v>
      </c>
      <c r="R19" s="23">
        <f t="shared" si="3"/>
        <v>6.54</v>
      </c>
      <c r="S19" s="24">
        <f t="shared" si="0"/>
        <v>10.940000000000001</v>
      </c>
      <c r="T19" s="171">
        <f t="shared" ref="T19" si="35">R19/C18</f>
        <v>8.2575757575757594E-2</v>
      </c>
      <c r="U19" s="119">
        <f t="shared" ref="U19" si="36">S19/C18</f>
        <v>0.13813131313131316</v>
      </c>
      <c r="V19" s="294"/>
      <c r="W19" s="58"/>
    </row>
    <row r="20" spans="1:23" ht="14.25" customHeight="1" x14ac:dyDescent="0.25">
      <c r="A20" s="193">
        <v>28</v>
      </c>
      <c r="B20" s="179" t="s">
        <v>115</v>
      </c>
      <c r="C20" s="182">
        <f>A20*3.3</f>
        <v>92.399999999999991</v>
      </c>
      <c r="D20" s="223">
        <v>14.4</v>
      </c>
      <c r="E20" s="223">
        <f t="shared" ref="E20" si="37">D20*860/C20</f>
        <v>134.02597402597405</v>
      </c>
      <c r="F20" s="121">
        <v>50</v>
      </c>
      <c r="G20" s="135" t="s">
        <v>35</v>
      </c>
      <c r="H20" s="141">
        <f>H18</f>
        <v>20.7</v>
      </c>
      <c r="I20" s="141">
        <f t="shared" ref="I20:J21" si="38">I18</f>
        <v>0.59</v>
      </c>
      <c r="J20" s="141">
        <f t="shared" si="38"/>
        <v>5.2</v>
      </c>
      <c r="K20" s="141" t="s">
        <v>44</v>
      </c>
      <c r="L20" s="145">
        <v>15.5</v>
      </c>
      <c r="M20" s="145">
        <v>7.95</v>
      </c>
      <c r="N20" s="66">
        <v>16.2</v>
      </c>
      <c r="O20" s="66">
        <v>16.2</v>
      </c>
      <c r="P20" s="66">
        <v>11.2</v>
      </c>
      <c r="Q20" s="66">
        <v>11.2</v>
      </c>
      <c r="R20" s="20">
        <f t="shared" si="3"/>
        <v>8.5400000000000009</v>
      </c>
      <c r="S20" s="21">
        <f t="shared" si="0"/>
        <v>13.15</v>
      </c>
      <c r="T20" s="170">
        <f t="shared" ref="T20" si="39">R20/C20</f>
        <v>9.2424242424242437E-2</v>
      </c>
      <c r="U20" s="168">
        <f t="shared" ref="U20" si="40">S20/C20</f>
        <v>0.14231601731601734</v>
      </c>
      <c r="V20" s="294"/>
      <c r="W20" s="58"/>
    </row>
    <row r="21" spans="1:23" ht="14.25" customHeight="1" x14ac:dyDescent="0.25">
      <c r="A21" s="203">
        <v>209.33</v>
      </c>
      <c r="B21" s="204"/>
      <c r="C21" s="205"/>
      <c r="D21" s="224"/>
      <c r="E21" s="224"/>
      <c r="F21" s="122">
        <v>60</v>
      </c>
      <c r="G21" s="137" t="s">
        <v>35</v>
      </c>
      <c r="H21" s="143">
        <f>H19</f>
        <v>22.1</v>
      </c>
      <c r="I21" s="143">
        <f t="shared" si="38"/>
        <v>0.8</v>
      </c>
      <c r="J21" s="143">
        <f t="shared" si="38"/>
        <v>5.2</v>
      </c>
      <c r="K21" s="143" t="s">
        <v>35</v>
      </c>
      <c r="L21" s="144">
        <v>14.3</v>
      </c>
      <c r="M21" s="144">
        <v>7.33</v>
      </c>
      <c r="N21" s="67">
        <v>16.3</v>
      </c>
      <c r="O21" s="67">
        <v>16.3</v>
      </c>
      <c r="P21" s="67">
        <v>10.6</v>
      </c>
      <c r="Q21" s="67">
        <v>10.6</v>
      </c>
      <c r="R21" s="23">
        <f t="shared" si="3"/>
        <v>8.1300000000000008</v>
      </c>
      <c r="S21" s="24">
        <f t="shared" si="0"/>
        <v>12.530000000000001</v>
      </c>
      <c r="T21" s="171">
        <f t="shared" ref="T21" si="41">R21/C20</f>
        <v>8.7987012987013002E-2</v>
      </c>
      <c r="U21" s="119">
        <f t="shared" ref="U21" si="42">S21/C20</f>
        <v>0.13560606060606062</v>
      </c>
      <c r="V21" s="294"/>
      <c r="W21" s="58"/>
    </row>
    <row r="22" spans="1:23" ht="14.25" customHeight="1" x14ac:dyDescent="0.25">
      <c r="A22" s="194">
        <v>30</v>
      </c>
      <c r="B22" s="110" t="s">
        <v>115</v>
      </c>
      <c r="C22" s="197">
        <f>A22*3.3</f>
        <v>99</v>
      </c>
      <c r="D22" s="216">
        <v>15.49</v>
      </c>
      <c r="E22" s="216">
        <f t="shared" ref="E22" si="43">D22*860/C22</f>
        <v>134.55959595959595</v>
      </c>
      <c r="F22" s="121">
        <v>50</v>
      </c>
      <c r="G22" s="135" t="s">
        <v>35</v>
      </c>
      <c r="H22" s="141">
        <f>H18</f>
        <v>20.7</v>
      </c>
      <c r="I22" s="141">
        <f t="shared" ref="I22:J23" si="44">I18</f>
        <v>0.59</v>
      </c>
      <c r="J22" s="141">
        <f t="shared" si="44"/>
        <v>5.2</v>
      </c>
      <c r="K22" s="141" t="s">
        <v>65</v>
      </c>
      <c r="L22" s="145">
        <v>17.2</v>
      </c>
      <c r="M22" s="145">
        <v>9.2899999999999991</v>
      </c>
      <c r="N22" s="66">
        <v>17.5</v>
      </c>
      <c r="O22" s="66">
        <v>17.5</v>
      </c>
      <c r="P22" s="66">
        <v>12</v>
      </c>
      <c r="Q22" s="66">
        <v>12</v>
      </c>
      <c r="R22" s="20">
        <f t="shared" si="3"/>
        <v>9.879999999999999</v>
      </c>
      <c r="S22" s="21">
        <f t="shared" si="0"/>
        <v>14.489999999999998</v>
      </c>
      <c r="T22" s="170">
        <f t="shared" ref="T22" si="45">R22/C22</f>
        <v>9.9797979797979788E-2</v>
      </c>
      <c r="U22" s="168">
        <f t="shared" ref="U22" si="46">S22/C22</f>
        <v>0.14636363636363633</v>
      </c>
      <c r="V22" s="294"/>
      <c r="W22" s="58"/>
    </row>
    <row r="23" spans="1:23" ht="14.25" customHeight="1" x14ac:dyDescent="0.25">
      <c r="A23" s="200">
        <v>228.55</v>
      </c>
      <c r="B23" s="201"/>
      <c r="C23" s="202"/>
      <c r="D23" s="217"/>
      <c r="E23" s="217"/>
      <c r="F23" s="122">
        <v>60</v>
      </c>
      <c r="G23" s="137" t="s">
        <v>35</v>
      </c>
      <c r="H23" s="143">
        <f>H19</f>
        <v>22.1</v>
      </c>
      <c r="I23" s="143">
        <f t="shared" si="44"/>
        <v>0.8</v>
      </c>
      <c r="J23" s="143">
        <f t="shared" si="44"/>
        <v>5.2</v>
      </c>
      <c r="K23" s="143" t="s">
        <v>35</v>
      </c>
      <c r="L23" s="144">
        <v>15.8</v>
      </c>
      <c r="M23" s="144">
        <v>8.7200000000000006</v>
      </c>
      <c r="N23" s="67">
        <v>17.600000000000001</v>
      </c>
      <c r="O23" s="67">
        <v>17.600000000000001</v>
      </c>
      <c r="P23" s="67">
        <v>11.4</v>
      </c>
      <c r="Q23" s="67">
        <v>11.4</v>
      </c>
      <c r="R23" s="23">
        <f t="shared" si="3"/>
        <v>9.5200000000000014</v>
      </c>
      <c r="S23" s="24">
        <f t="shared" si="0"/>
        <v>13.920000000000002</v>
      </c>
      <c r="T23" s="171">
        <f t="shared" ref="T23" si="47">R23/C22</f>
        <v>9.616161616161617E-2</v>
      </c>
      <c r="U23" s="119">
        <f t="shared" ref="U23" si="48">S23/C22</f>
        <v>0.14060606060606062</v>
      </c>
      <c r="V23" s="294"/>
      <c r="W23" s="58"/>
    </row>
    <row r="24" spans="1:23" ht="14.25" customHeight="1" x14ac:dyDescent="0.25">
      <c r="A24" s="193">
        <v>35</v>
      </c>
      <c r="B24" s="179" t="s">
        <v>115</v>
      </c>
      <c r="C24" s="196">
        <f>A24*3.3</f>
        <v>115.5</v>
      </c>
      <c r="D24" s="223">
        <v>17.66</v>
      </c>
      <c r="E24" s="223">
        <f t="shared" ref="E24" si="49">D24*860/C24</f>
        <v>131.49437229437231</v>
      </c>
      <c r="F24" s="121">
        <v>50</v>
      </c>
      <c r="G24" s="135" t="s">
        <v>35</v>
      </c>
      <c r="H24" s="141">
        <f>H18</f>
        <v>20.7</v>
      </c>
      <c r="I24" s="141">
        <f t="shared" ref="I24:J25" si="50">I18</f>
        <v>0.59</v>
      </c>
      <c r="J24" s="141">
        <f t="shared" si="50"/>
        <v>5.2</v>
      </c>
      <c r="K24" s="141" t="s">
        <v>45</v>
      </c>
      <c r="L24" s="145">
        <v>20.6</v>
      </c>
      <c r="M24" s="145">
        <v>10.4</v>
      </c>
      <c r="N24" s="66">
        <v>20.399999999999999</v>
      </c>
      <c r="O24" s="66">
        <v>21.3</v>
      </c>
      <c r="P24" s="66">
        <v>13.8</v>
      </c>
      <c r="Q24" s="66">
        <v>14.4</v>
      </c>
      <c r="R24" s="20">
        <f t="shared" si="3"/>
        <v>10.99</v>
      </c>
      <c r="S24" s="21">
        <f t="shared" si="0"/>
        <v>15.600000000000001</v>
      </c>
      <c r="T24" s="170">
        <f t="shared" ref="T24" si="51">R24/C24</f>
        <v>9.5151515151515154E-2</v>
      </c>
      <c r="U24" s="168">
        <f t="shared" ref="U24" si="52">S24/C24</f>
        <v>0.13506493506493508</v>
      </c>
      <c r="V24" s="294"/>
      <c r="W24" s="58"/>
    </row>
    <row r="25" spans="1:23" ht="14.25" customHeight="1" x14ac:dyDescent="0.25">
      <c r="A25" s="203">
        <v>332.8</v>
      </c>
      <c r="B25" s="204"/>
      <c r="C25" s="205"/>
      <c r="D25" s="224"/>
      <c r="E25" s="224"/>
      <c r="F25" s="122">
        <v>60</v>
      </c>
      <c r="G25" s="137" t="s">
        <v>35</v>
      </c>
      <c r="H25" s="143">
        <f>H19</f>
        <v>22.1</v>
      </c>
      <c r="I25" s="143">
        <f t="shared" si="50"/>
        <v>0.8</v>
      </c>
      <c r="J25" s="143">
        <f t="shared" si="50"/>
        <v>5.2</v>
      </c>
      <c r="K25" s="143" t="s">
        <v>35</v>
      </c>
      <c r="L25" s="144">
        <v>18.2</v>
      </c>
      <c r="M25" s="144">
        <v>10.7</v>
      </c>
      <c r="N25" s="67">
        <v>20.6</v>
      </c>
      <c r="O25" s="67">
        <v>21.5</v>
      </c>
      <c r="P25" s="67">
        <v>13.3</v>
      </c>
      <c r="Q25" s="67">
        <v>13.8</v>
      </c>
      <c r="R25" s="23">
        <f t="shared" si="3"/>
        <v>11.5</v>
      </c>
      <c r="S25" s="24">
        <f t="shared" si="0"/>
        <v>15.899999999999999</v>
      </c>
      <c r="T25" s="171">
        <f t="shared" ref="T25" si="53">R25/C24</f>
        <v>9.9567099567099568E-2</v>
      </c>
      <c r="U25" s="119">
        <f t="shared" ref="U25" si="54">S25/C24</f>
        <v>0.13766233766233765</v>
      </c>
      <c r="V25" s="294"/>
      <c r="W25" s="58"/>
    </row>
    <row r="26" spans="1:23" ht="14.25" customHeight="1" x14ac:dyDescent="0.25">
      <c r="A26" s="194">
        <v>40</v>
      </c>
      <c r="B26" s="110" t="s">
        <v>115</v>
      </c>
      <c r="C26" s="197">
        <f>A26*3.3</f>
        <v>132</v>
      </c>
      <c r="D26" s="216">
        <v>19.89</v>
      </c>
      <c r="E26" s="216">
        <f t="shared" ref="E26" si="55">D26*860/C26</f>
        <v>129.58636363636364</v>
      </c>
      <c r="F26" s="121">
        <v>50</v>
      </c>
      <c r="G26" s="135" t="s">
        <v>46</v>
      </c>
      <c r="H26" s="141">
        <v>28.9</v>
      </c>
      <c r="I26" s="141">
        <v>0.78</v>
      </c>
      <c r="J26" s="141">
        <v>23.4</v>
      </c>
      <c r="K26" s="141" t="s">
        <v>35</v>
      </c>
      <c r="L26" s="145">
        <f>L24</f>
        <v>20.6</v>
      </c>
      <c r="M26" s="145">
        <f>M24</f>
        <v>10.4</v>
      </c>
      <c r="N26" s="66">
        <v>20.399999999999999</v>
      </c>
      <c r="O26" s="66">
        <v>21.4</v>
      </c>
      <c r="P26" s="66">
        <v>13.8</v>
      </c>
      <c r="Q26" s="66">
        <v>14.5</v>
      </c>
      <c r="R26" s="20">
        <f t="shared" si="3"/>
        <v>11.18</v>
      </c>
      <c r="S26" s="21">
        <f t="shared" si="0"/>
        <v>33.799999999999997</v>
      </c>
      <c r="T26" s="170">
        <f t="shared" ref="T26" si="56">R26/C26</f>
        <v>8.4696969696969701E-2</v>
      </c>
      <c r="U26" s="168">
        <f t="shared" ref="U26" si="57">S26/C26</f>
        <v>0.25606060606060604</v>
      </c>
      <c r="V26" s="294"/>
      <c r="W26" s="58"/>
    </row>
    <row r="27" spans="1:23" ht="14.25" customHeight="1" x14ac:dyDescent="0.25">
      <c r="A27" s="200">
        <v>380.5</v>
      </c>
      <c r="B27" s="201"/>
      <c r="C27" s="202"/>
      <c r="D27" s="217"/>
      <c r="E27" s="217"/>
      <c r="F27" s="122">
        <v>60</v>
      </c>
      <c r="G27" s="137" t="s">
        <v>35</v>
      </c>
      <c r="H27" s="143">
        <v>29.3</v>
      </c>
      <c r="I27" s="143">
        <v>1.06</v>
      </c>
      <c r="J27" s="143">
        <v>23.4</v>
      </c>
      <c r="K27" s="143" t="s">
        <v>35</v>
      </c>
      <c r="L27" s="144">
        <f>L25</f>
        <v>18.2</v>
      </c>
      <c r="M27" s="144">
        <f>M25</f>
        <v>10.7</v>
      </c>
      <c r="N27" s="67">
        <v>20.6</v>
      </c>
      <c r="O27" s="67">
        <v>21.6</v>
      </c>
      <c r="P27" s="67">
        <v>13.3</v>
      </c>
      <c r="Q27" s="67">
        <v>13.9</v>
      </c>
      <c r="R27" s="23">
        <f t="shared" si="3"/>
        <v>11.76</v>
      </c>
      <c r="S27" s="24">
        <f t="shared" si="0"/>
        <v>34.099999999999994</v>
      </c>
      <c r="T27" s="171">
        <f t="shared" ref="T27" si="58">R27/C26</f>
        <v>8.9090909090909096E-2</v>
      </c>
      <c r="U27" s="119">
        <f t="shared" ref="U27" si="59">S27/C26</f>
        <v>0.2583333333333333</v>
      </c>
      <c r="V27" s="294"/>
      <c r="W27" s="58"/>
    </row>
    <row r="28" spans="1:23" ht="14.25" customHeight="1" x14ac:dyDescent="0.25">
      <c r="A28" s="193">
        <v>45</v>
      </c>
      <c r="B28" s="179" t="s">
        <v>115</v>
      </c>
      <c r="C28" s="196">
        <f>A28*3.3</f>
        <v>148.5</v>
      </c>
      <c r="D28" s="223">
        <v>22.08</v>
      </c>
      <c r="E28" s="223">
        <f t="shared" ref="E28" si="60">D28*860/C28</f>
        <v>127.87070707070707</v>
      </c>
      <c r="F28" s="121">
        <v>50</v>
      </c>
      <c r="G28" s="135" t="s">
        <v>35</v>
      </c>
      <c r="H28" s="141">
        <f>H26</f>
        <v>28.9</v>
      </c>
      <c r="I28" s="141">
        <f t="shared" ref="I28:J29" si="61">I26</f>
        <v>0.78</v>
      </c>
      <c r="J28" s="141">
        <f t="shared" si="61"/>
        <v>23.4</v>
      </c>
      <c r="K28" s="141" t="s">
        <v>47</v>
      </c>
      <c r="L28" s="145">
        <v>23.3</v>
      </c>
      <c r="M28" s="145">
        <v>12.1</v>
      </c>
      <c r="N28" s="66">
        <v>22.3</v>
      </c>
      <c r="O28" s="66">
        <v>23.8</v>
      </c>
      <c r="P28" s="66">
        <v>10.9</v>
      </c>
      <c r="Q28" s="66">
        <v>11</v>
      </c>
      <c r="R28" s="20">
        <f t="shared" si="3"/>
        <v>12.879999999999999</v>
      </c>
      <c r="S28" s="21">
        <f t="shared" si="0"/>
        <v>35.5</v>
      </c>
      <c r="T28" s="170">
        <f t="shared" ref="T28" si="62">R28/C28</f>
        <v>8.6734006734006733E-2</v>
      </c>
      <c r="U28" s="168">
        <f t="shared" ref="U28" si="63">S28/C28</f>
        <v>0.23905723905723905</v>
      </c>
      <c r="V28" s="294"/>
      <c r="W28" s="58"/>
    </row>
    <row r="29" spans="1:23" ht="14.25" customHeight="1" x14ac:dyDescent="0.25">
      <c r="A29" s="203">
        <v>428.2</v>
      </c>
      <c r="B29" s="204"/>
      <c r="C29" s="205"/>
      <c r="D29" s="224"/>
      <c r="E29" s="224"/>
      <c r="F29" s="122">
        <v>60</v>
      </c>
      <c r="G29" s="137" t="s">
        <v>35</v>
      </c>
      <c r="H29" s="143">
        <f>H27</f>
        <v>29.3</v>
      </c>
      <c r="I29" s="143">
        <f t="shared" si="61"/>
        <v>1.06</v>
      </c>
      <c r="J29" s="143">
        <f t="shared" si="61"/>
        <v>23.4</v>
      </c>
      <c r="K29" s="143" t="s">
        <v>35</v>
      </c>
      <c r="L29" s="144">
        <v>20.8</v>
      </c>
      <c r="M29" s="144">
        <v>12.5</v>
      </c>
      <c r="N29" s="67">
        <v>22.1</v>
      </c>
      <c r="O29" s="67">
        <v>23.9</v>
      </c>
      <c r="P29" s="67">
        <v>10.8</v>
      </c>
      <c r="Q29" s="67">
        <v>10.5</v>
      </c>
      <c r="R29" s="23">
        <f t="shared" si="3"/>
        <v>13.56</v>
      </c>
      <c r="S29" s="24">
        <f t="shared" si="0"/>
        <v>35.9</v>
      </c>
      <c r="T29" s="171">
        <f t="shared" ref="T29" si="64">R29/C28</f>
        <v>9.1313131313131318E-2</v>
      </c>
      <c r="U29" s="119">
        <f t="shared" ref="U29" si="65">S29/C28</f>
        <v>0.24175084175084174</v>
      </c>
      <c r="V29" s="294"/>
      <c r="W29" s="58"/>
    </row>
    <row r="30" spans="1:23" ht="14.25" customHeight="1" x14ac:dyDescent="0.25">
      <c r="A30" s="194">
        <v>50</v>
      </c>
      <c r="B30" s="110" t="s">
        <v>115</v>
      </c>
      <c r="C30" s="197">
        <f>A30*3.3</f>
        <v>165</v>
      </c>
      <c r="D30" s="216">
        <v>24.31</v>
      </c>
      <c r="E30" s="216">
        <f t="shared" ref="E30" si="66">D30*860/C30</f>
        <v>126.70666666666666</v>
      </c>
      <c r="F30" s="121">
        <v>50</v>
      </c>
      <c r="G30" s="135" t="s">
        <v>35</v>
      </c>
      <c r="H30" s="141">
        <f>H26</f>
        <v>28.9</v>
      </c>
      <c r="I30" s="141">
        <f t="shared" ref="I30:J31" si="67">I26</f>
        <v>0.78</v>
      </c>
      <c r="J30" s="141">
        <f t="shared" si="67"/>
        <v>23.4</v>
      </c>
      <c r="K30" s="141" t="s">
        <v>35</v>
      </c>
      <c r="L30" s="145">
        <f>L28</f>
        <v>23.3</v>
      </c>
      <c r="M30" s="145">
        <f>M28</f>
        <v>12.1</v>
      </c>
      <c r="N30" s="66">
        <v>24.6</v>
      </c>
      <c r="O30" s="66">
        <v>26.1</v>
      </c>
      <c r="P30" s="66">
        <v>12</v>
      </c>
      <c r="Q30" s="66">
        <v>12.1</v>
      </c>
      <c r="R30" s="20">
        <f t="shared" si="3"/>
        <v>12.879999999999999</v>
      </c>
      <c r="S30" s="21">
        <f t="shared" si="0"/>
        <v>35.5</v>
      </c>
      <c r="T30" s="170">
        <f t="shared" ref="T30" si="68">R30/C30</f>
        <v>7.8060606060606053E-2</v>
      </c>
      <c r="U30" s="168">
        <f t="shared" ref="U30" si="69">S30/C30</f>
        <v>0.21515151515151515</v>
      </c>
      <c r="V30" s="294"/>
      <c r="W30" s="58"/>
    </row>
    <row r="31" spans="1:23" ht="14.25" customHeight="1" x14ac:dyDescent="0.25">
      <c r="A31" s="200">
        <v>475.8</v>
      </c>
      <c r="B31" s="201"/>
      <c r="C31" s="202"/>
      <c r="D31" s="217"/>
      <c r="E31" s="217"/>
      <c r="F31" s="122">
        <v>60</v>
      </c>
      <c r="G31" s="137" t="s">
        <v>35</v>
      </c>
      <c r="H31" s="143">
        <f>H27</f>
        <v>29.3</v>
      </c>
      <c r="I31" s="143">
        <f t="shared" si="67"/>
        <v>1.06</v>
      </c>
      <c r="J31" s="143">
        <f t="shared" si="67"/>
        <v>23.4</v>
      </c>
      <c r="K31" s="143" t="s">
        <v>35</v>
      </c>
      <c r="L31" s="144">
        <f>L29</f>
        <v>20.8</v>
      </c>
      <c r="M31" s="144">
        <f>M29</f>
        <v>12.5</v>
      </c>
      <c r="N31" s="67">
        <v>24.5</v>
      </c>
      <c r="O31" s="67">
        <v>26.3</v>
      </c>
      <c r="P31" s="67">
        <v>11.9</v>
      </c>
      <c r="Q31" s="67">
        <v>11.5</v>
      </c>
      <c r="R31" s="23">
        <f t="shared" si="3"/>
        <v>13.56</v>
      </c>
      <c r="S31" s="24">
        <f t="shared" si="0"/>
        <v>35.9</v>
      </c>
      <c r="T31" s="171">
        <f t="shared" ref="T31" si="70">R31/C30</f>
        <v>8.2181818181818189E-2</v>
      </c>
      <c r="U31" s="119">
        <f t="shared" ref="U31" si="71">S31/C30</f>
        <v>0.21757575757575756</v>
      </c>
      <c r="V31" s="315"/>
      <c r="W31" s="58"/>
    </row>
    <row r="32" spans="1:23" ht="14.25" customHeight="1" x14ac:dyDescent="0.25">
      <c r="A32" s="193">
        <v>60</v>
      </c>
      <c r="B32" s="179" t="s">
        <v>115</v>
      </c>
      <c r="C32" s="196">
        <f>A32*3.3</f>
        <v>198</v>
      </c>
      <c r="D32" s="223">
        <v>28.44</v>
      </c>
      <c r="E32" s="223">
        <f t="shared" ref="E32" si="72">D32*860/C32</f>
        <v>123.52727272727273</v>
      </c>
      <c r="F32" s="121">
        <v>50</v>
      </c>
      <c r="G32" s="135" t="s">
        <v>51</v>
      </c>
      <c r="H32" s="141">
        <f>H18*2</f>
        <v>41.4</v>
      </c>
      <c r="I32" s="141">
        <f t="shared" ref="I32:J33" si="73">I18*2</f>
        <v>1.18</v>
      </c>
      <c r="J32" s="141">
        <f t="shared" si="73"/>
        <v>10.4</v>
      </c>
      <c r="K32" s="141" t="s">
        <v>48</v>
      </c>
      <c r="L32" s="145">
        <v>26.3</v>
      </c>
      <c r="M32" s="145">
        <v>14.4</v>
      </c>
      <c r="N32" s="66">
        <v>29.4</v>
      </c>
      <c r="O32" s="66">
        <v>30.9</v>
      </c>
      <c r="P32" s="66">
        <v>10.1</v>
      </c>
      <c r="Q32" s="66">
        <v>10.6</v>
      </c>
      <c r="R32" s="20">
        <f t="shared" si="3"/>
        <v>15.58</v>
      </c>
      <c r="S32" s="25">
        <f t="shared" si="0"/>
        <v>24.8</v>
      </c>
      <c r="T32" s="170">
        <f t="shared" ref="T32" si="74">R32/C32</f>
        <v>7.8686868686868694E-2</v>
      </c>
      <c r="U32" s="168">
        <f t="shared" ref="U32" si="75">S32/C32</f>
        <v>0.12525252525252525</v>
      </c>
      <c r="V32" s="290" t="s">
        <v>50</v>
      </c>
      <c r="W32" s="58"/>
    </row>
    <row r="33" spans="1:23" ht="14.25" customHeight="1" x14ac:dyDescent="0.25">
      <c r="A33" s="203">
        <v>571.5</v>
      </c>
      <c r="B33" s="204"/>
      <c r="C33" s="205"/>
      <c r="D33" s="224"/>
      <c r="E33" s="224"/>
      <c r="F33" s="122">
        <v>60</v>
      </c>
      <c r="G33" s="137" t="s">
        <v>35</v>
      </c>
      <c r="H33" s="143">
        <f>H19*2</f>
        <v>44.2</v>
      </c>
      <c r="I33" s="143">
        <f t="shared" si="73"/>
        <v>1.6</v>
      </c>
      <c r="J33" s="143">
        <f t="shared" si="73"/>
        <v>10.4</v>
      </c>
      <c r="K33" s="143" t="s">
        <v>35</v>
      </c>
      <c r="L33" s="144">
        <v>24</v>
      </c>
      <c r="M33" s="144">
        <v>14.9</v>
      </c>
      <c r="N33" s="67">
        <v>29.5</v>
      </c>
      <c r="O33" s="67">
        <v>31</v>
      </c>
      <c r="P33" s="67">
        <v>9.6</v>
      </c>
      <c r="Q33" s="67">
        <v>10.1</v>
      </c>
      <c r="R33" s="23">
        <f t="shared" si="3"/>
        <v>16.5</v>
      </c>
      <c r="S33" s="26">
        <f t="shared" si="0"/>
        <v>25.3</v>
      </c>
      <c r="T33" s="171">
        <f t="shared" ref="T33" si="76">R33/C32</f>
        <v>8.3333333333333329E-2</v>
      </c>
      <c r="U33" s="119">
        <f t="shared" ref="U33" si="77">S33/C32</f>
        <v>0.12777777777777777</v>
      </c>
      <c r="V33" s="259"/>
      <c r="W33" s="58"/>
    </row>
    <row r="34" spans="1:23" ht="14.25" customHeight="1" x14ac:dyDescent="0.25">
      <c r="A34" s="194">
        <v>70</v>
      </c>
      <c r="B34" s="110" t="s">
        <v>115</v>
      </c>
      <c r="C34" s="197">
        <f>A34*3.3</f>
        <v>231</v>
      </c>
      <c r="D34" s="216">
        <v>32.6</v>
      </c>
      <c r="E34" s="216">
        <f t="shared" ref="E34" si="78">D34*860/C34</f>
        <v>121.36796536796537</v>
      </c>
      <c r="F34" s="121">
        <v>50</v>
      </c>
      <c r="G34" s="135" t="s">
        <v>35</v>
      </c>
      <c r="H34" s="141">
        <f>H32</f>
        <v>41.4</v>
      </c>
      <c r="I34" s="141">
        <f t="shared" ref="I34:J35" si="79">I32</f>
        <v>1.18</v>
      </c>
      <c r="J34" s="141">
        <f t="shared" si="79"/>
        <v>10.4</v>
      </c>
      <c r="K34" s="141" t="s">
        <v>52</v>
      </c>
      <c r="L34" s="145">
        <v>40.200000000000003</v>
      </c>
      <c r="M34" s="145">
        <v>20.5</v>
      </c>
      <c r="N34" s="66">
        <v>40.200000000000003</v>
      </c>
      <c r="O34" s="66">
        <v>41.8</v>
      </c>
      <c r="P34" s="66">
        <v>13.6</v>
      </c>
      <c r="Q34" s="66">
        <v>14.1</v>
      </c>
      <c r="R34" s="20">
        <f t="shared" si="3"/>
        <v>21.68</v>
      </c>
      <c r="S34" s="25">
        <f t="shared" si="0"/>
        <v>30.9</v>
      </c>
      <c r="T34" s="170">
        <f t="shared" ref="T34" si="80">R34/C34</f>
        <v>9.3852813852813854E-2</v>
      </c>
      <c r="U34" s="168">
        <f t="shared" ref="U34" si="81">S34/C34</f>
        <v>0.13376623376623376</v>
      </c>
      <c r="V34" s="259"/>
      <c r="W34" s="58"/>
    </row>
    <row r="35" spans="1:23" ht="14.25" customHeight="1" x14ac:dyDescent="0.25">
      <c r="A35" s="200">
        <v>667.1</v>
      </c>
      <c r="B35" s="201"/>
      <c r="C35" s="202"/>
      <c r="D35" s="217"/>
      <c r="E35" s="217"/>
      <c r="F35" s="122">
        <v>60</v>
      </c>
      <c r="G35" s="137" t="s">
        <v>35</v>
      </c>
      <c r="H35" s="143">
        <f>H33</f>
        <v>44.2</v>
      </c>
      <c r="I35" s="143">
        <f t="shared" si="79"/>
        <v>1.6</v>
      </c>
      <c r="J35" s="143">
        <f t="shared" si="79"/>
        <v>10.4</v>
      </c>
      <c r="K35" s="143" t="s">
        <v>35</v>
      </c>
      <c r="L35" s="144">
        <v>36.4</v>
      </c>
      <c r="M35" s="144">
        <v>23.2</v>
      </c>
      <c r="N35" s="67">
        <v>40.5</v>
      </c>
      <c r="O35" s="67">
        <v>42.2</v>
      </c>
      <c r="P35" s="67">
        <v>13</v>
      </c>
      <c r="Q35" s="67">
        <v>13.6</v>
      </c>
      <c r="R35" s="23">
        <f t="shared" si="3"/>
        <v>24.8</v>
      </c>
      <c r="S35" s="26">
        <f t="shared" si="0"/>
        <v>33.6</v>
      </c>
      <c r="T35" s="171">
        <f t="shared" ref="T35" si="82">R35/C34</f>
        <v>0.10735930735930736</v>
      </c>
      <c r="U35" s="119">
        <f t="shared" ref="U35" si="83">S35/C34</f>
        <v>0.14545454545454545</v>
      </c>
      <c r="V35" s="259"/>
      <c r="W35" s="58"/>
    </row>
    <row r="36" spans="1:23" ht="14.25" customHeight="1" x14ac:dyDescent="0.25">
      <c r="A36" s="193">
        <v>80</v>
      </c>
      <c r="B36" s="179" t="s">
        <v>115</v>
      </c>
      <c r="C36" s="196">
        <f>A36*3.3</f>
        <v>264</v>
      </c>
      <c r="D36" s="223">
        <v>36.69</v>
      </c>
      <c r="E36" s="223">
        <f t="shared" ref="E36" si="84">D36*860/C36</f>
        <v>119.52045454545454</v>
      </c>
      <c r="F36" s="121">
        <v>50</v>
      </c>
      <c r="G36" s="135" t="s">
        <v>35</v>
      </c>
      <c r="H36" s="141">
        <f>H32</f>
        <v>41.4</v>
      </c>
      <c r="I36" s="141">
        <f t="shared" ref="I36:J37" si="85">I32</f>
        <v>1.18</v>
      </c>
      <c r="J36" s="141">
        <f t="shared" si="85"/>
        <v>10.4</v>
      </c>
      <c r="K36" s="141" t="s">
        <v>35</v>
      </c>
      <c r="L36" s="145">
        <f>L34</f>
        <v>40.200000000000003</v>
      </c>
      <c r="M36" s="145">
        <f>M34</f>
        <v>20.5</v>
      </c>
      <c r="N36" s="66">
        <v>40.200000000000003</v>
      </c>
      <c r="O36" s="66">
        <v>41.8</v>
      </c>
      <c r="P36" s="66">
        <v>13.6</v>
      </c>
      <c r="Q36" s="66">
        <v>14.1</v>
      </c>
      <c r="R36" s="20">
        <f t="shared" si="3"/>
        <v>21.68</v>
      </c>
      <c r="S36" s="25">
        <f t="shared" si="0"/>
        <v>30.9</v>
      </c>
      <c r="T36" s="170">
        <f t="shared" ref="T36" si="86">R36/C36</f>
        <v>8.2121212121212123E-2</v>
      </c>
      <c r="U36" s="168">
        <f t="shared" ref="U36" si="87">S36/C36</f>
        <v>0.11704545454545454</v>
      </c>
      <c r="V36" s="259"/>
      <c r="W36" s="58"/>
    </row>
    <row r="37" spans="1:23" ht="14.25" customHeight="1" x14ac:dyDescent="0.25">
      <c r="A37" s="203">
        <v>762.7</v>
      </c>
      <c r="B37" s="204"/>
      <c r="C37" s="205"/>
      <c r="D37" s="224"/>
      <c r="E37" s="224"/>
      <c r="F37" s="122">
        <v>60</v>
      </c>
      <c r="G37" s="137" t="s">
        <v>35</v>
      </c>
      <c r="H37" s="143">
        <f>H33</f>
        <v>44.2</v>
      </c>
      <c r="I37" s="143">
        <f t="shared" si="85"/>
        <v>1.6</v>
      </c>
      <c r="J37" s="143">
        <f t="shared" si="85"/>
        <v>10.4</v>
      </c>
      <c r="K37" s="143" t="s">
        <v>35</v>
      </c>
      <c r="L37" s="144">
        <f>L35</f>
        <v>36.4</v>
      </c>
      <c r="M37" s="144">
        <f>M35</f>
        <v>23.2</v>
      </c>
      <c r="N37" s="67">
        <v>40.5</v>
      </c>
      <c r="O37" s="67">
        <v>42.2</v>
      </c>
      <c r="P37" s="67">
        <v>13</v>
      </c>
      <c r="Q37" s="67">
        <v>13.6</v>
      </c>
      <c r="R37" s="23">
        <f t="shared" si="3"/>
        <v>24.8</v>
      </c>
      <c r="S37" s="26">
        <f t="shared" si="0"/>
        <v>33.6</v>
      </c>
      <c r="T37" s="171">
        <f t="shared" ref="T37" si="88">R37/C36</f>
        <v>9.3939393939393948E-2</v>
      </c>
      <c r="U37" s="119">
        <f t="shared" ref="U37" si="89">S37/C36</f>
        <v>0.12727272727272729</v>
      </c>
      <c r="V37" s="259"/>
      <c r="W37" s="58"/>
    </row>
    <row r="38" spans="1:23" ht="14.25" customHeight="1" x14ac:dyDescent="0.25">
      <c r="A38" s="194">
        <v>90</v>
      </c>
      <c r="B38" s="110" t="s">
        <v>115</v>
      </c>
      <c r="C38" s="197">
        <f>A38*3.3</f>
        <v>297</v>
      </c>
      <c r="D38" s="216">
        <v>40.78</v>
      </c>
      <c r="E38" s="216">
        <f t="shared" ref="E38" si="90">D38*860/C38</f>
        <v>118.08350168350169</v>
      </c>
      <c r="F38" s="128">
        <v>50</v>
      </c>
      <c r="G38" s="155" t="s">
        <v>49</v>
      </c>
      <c r="H38" s="147">
        <f>H18+H26</f>
        <v>49.599999999999994</v>
      </c>
      <c r="I38" s="147">
        <f t="shared" ref="I38:J39" si="91">I18+I26</f>
        <v>1.37</v>
      </c>
      <c r="J38" s="147">
        <f t="shared" si="91"/>
        <v>28.599999999999998</v>
      </c>
      <c r="K38" s="147" t="s">
        <v>35</v>
      </c>
      <c r="L38" s="156">
        <f>L34</f>
        <v>40.200000000000003</v>
      </c>
      <c r="M38" s="156">
        <f>M34</f>
        <v>20.5</v>
      </c>
      <c r="N38" s="83">
        <v>42.1</v>
      </c>
      <c r="O38" s="83">
        <v>44.3</v>
      </c>
      <c r="P38" s="83">
        <v>12</v>
      </c>
      <c r="Q38" s="83">
        <v>12.2</v>
      </c>
      <c r="R38" s="20">
        <f t="shared" si="3"/>
        <v>21.87</v>
      </c>
      <c r="S38" s="71">
        <f t="shared" si="0"/>
        <v>49.099999999999994</v>
      </c>
      <c r="T38" s="170">
        <f t="shared" ref="T38" si="92">R38/C38</f>
        <v>7.3636363636363639E-2</v>
      </c>
      <c r="U38" s="168">
        <f t="shared" ref="U38" si="93">S38/C38</f>
        <v>0.16531986531986531</v>
      </c>
      <c r="V38" s="259"/>
      <c r="W38" s="58"/>
    </row>
    <row r="39" spans="1:23" ht="14.25" customHeight="1" x14ac:dyDescent="0.25">
      <c r="A39" s="200">
        <v>858.3</v>
      </c>
      <c r="B39" s="201"/>
      <c r="C39" s="202"/>
      <c r="D39" s="217"/>
      <c r="E39" s="217"/>
      <c r="F39" s="122">
        <v>60</v>
      </c>
      <c r="G39" s="137" t="s">
        <v>35</v>
      </c>
      <c r="H39" s="138">
        <f>H19+H27</f>
        <v>51.400000000000006</v>
      </c>
      <c r="I39" s="138">
        <f t="shared" si="91"/>
        <v>1.86</v>
      </c>
      <c r="J39" s="138">
        <f t="shared" si="91"/>
        <v>28.599999999999998</v>
      </c>
      <c r="K39" s="138" t="s">
        <v>35</v>
      </c>
      <c r="L39" s="138">
        <f>L35</f>
        <v>36.4</v>
      </c>
      <c r="M39" s="138">
        <f>M35</f>
        <v>23.2</v>
      </c>
      <c r="N39" s="67">
        <v>42</v>
      </c>
      <c r="O39" s="67">
        <v>44.6</v>
      </c>
      <c r="P39" s="67">
        <v>11.7</v>
      </c>
      <c r="Q39" s="67">
        <v>11.7</v>
      </c>
      <c r="R39" s="67">
        <f t="shared" si="3"/>
        <v>25.06</v>
      </c>
      <c r="S39" s="69">
        <f t="shared" si="0"/>
        <v>51.8</v>
      </c>
      <c r="T39" s="171">
        <f t="shared" ref="T39" si="94">R39/C38</f>
        <v>8.437710437710437E-2</v>
      </c>
      <c r="U39" s="119">
        <f t="shared" ref="U39" si="95">S39/C38</f>
        <v>0.17441077441077441</v>
      </c>
      <c r="V39" s="259"/>
      <c r="W39" s="58"/>
    </row>
    <row r="40" spans="1:23" ht="14.25" customHeight="1" x14ac:dyDescent="0.25">
      <c r="A40" s="193">
        <v>100</v>
      </c>
      <c r="B40" s="179" t="s">
        <v>115</v>
      </c>
      <c r="C40" s="196">
        <f>A40*3.3</f>
        <v>330</v>
      </c>
      <c r="D40" s="223">
        <v>45.65</v>
      </c>
      <c r="E40" s="223">
        <f t="shared" ref="E40" si="96">D40*860/C40</f>
        <v>118.96666666666667</v>
      </c>
      <c r="F40" s="121">
        <v>50</v>
      </c>
      <c r="G40" s="135" t="s">
        <v>35</v>
      </c>
      <c r="H40" s="136">
        <f>H38</f>
        <v>49.599999999999994</v>
      </c>
      <c r="I40" s="136">
        <f t="shared" ref="I40:J41" si="97">I38</f>
        <v>1.37</v>
      </c>
      <c r="J40" s="136">
        <f t="shared" si="97"/>
        <v>28.599999999999998</v>
      </c>
      <c r="K40" s="136" t="s">
        <v>53</v>
      </c>
      <c r="L40" s="136">
        <v>50.5</v>
      </c>
      <c r="M40" s="136">
        <v>29.2</v>
      </c>
      <c r="N40" s="66">
        <v>49.8</v>
      </c>
      <c r="O40" s="66">
        <v>52.4</v>
      </c>
      <c r="P40" s="66">
        <v>14</v>
      </c>
      <c r="Q40" s="66">
        <v>14.4</v>
      </c>
      <c r="R40" s="66">
        <f t="shared" si="3"/>
        <v>30.57</v>
      </c>
      <c r="S40" s="68">
        <f t="shared" si="0"/>
        <v>57.8</v>
      </c>
      <c r="T40" s="170">
        <f>R40/C40</f>
        <v>9.2636363636363642E-2</v>
      </c>
      <c r="U40" s="168">
        <f>S40/C40</f>
        <v>0.17515151515151514</v>
      </c>
      <c r="V40" s="259"/>
      <c r="W40" s="58"/>
    </row>
    <row r="41" spans="1:23" ht="14.25" customHeight="1" x14ac:dyDescent="0.25">
      <c r="A41" s="203">
        <v>969.9</v>
      </c>
      <c r="B41" s="204"/>
      <c r="C41" s="205"/>
      <c r="D41" s="224"/>
      <c r="E41" s="224"/>
      <c r="F41" s="122">
        <v>60</v>
      </c>
      <c r="G41" s="137" t="s">
        <v>35</v>
      </c>
      <c r="H41" s="138">
        <f>H39</f>
        <v>51.400000000000006</v>
      </c>
      <c r="I41" s="138">
        <f t="shared" si="97"/>
        <v>1.86</v>
      </c>
      <c r="J41" s="138">
        <f t="shared" si="97"/>
        <v>28.599999999999998</v>
      </c>
      <c r="K41" s="138" t="s">
        <v>35</v>
      </c>
      <c r="L41" s="138">
        <v>46.2</v>
      </c>
      <c r="M41" s="138">
        <v>31</v>
      </c>
      <c r="N41" s="67">
        <v>49.8</v>
      </c>
      <c r="O41" s="67">
        <v>53</v>
      </c>
      <c r="P41" s="67">
        <v>13.7</v>
      </c>
      <c r="Q41" s="67">
        <v>13.8</v>
      </c>
      <c r="R41" s="66">
        <f t="shared" si="3"/>
        <v>32.86</v>
      </c>
      <c r="S41" s="69">
        <f t="shared" si="0"/>
        <v>59.599999999999994</v>
      </c>
      <c r="T41" s="171">
        <f>R41/C40</f>
        <v>9.9575757575757567E-2</v>
      </c>
      <c r="U41" s="119">
        <f>S41/C40</f>
        <v>0.18060606060606058</v>
      </c>
      <c r="V41" s="260"/>
      <c r="W41" s="58"/>
    </row>
    <row r="42" spans="1:23" ht="39.15" customHeight="1" x14ac:dyDescent="0.25">
      <c r="A42" s="157" t="s">
        <v>105</v>
      </c>
      <c r="B42" s="129"/>
      <c r="C42" s="129"/>
      <c r="D42" s="58"/>
      <c r="E42" s="58"/>
      <c r="F42" s="58"/>
      <c r="G42" s="58"/>
      <c r="H42" s="150"/>
      <c r="I42" s="150"/>
      <c r="J42" s="150"/>
      <c r="K42" s="58"/>
      <c r="L42" s="150"/>
      <c r="M42" s="150"/>
      <c r="N42" s="58"/>
      <c r="O42" s="58"/>
      <c r="P42" s="58"/>
      <c r="Q42" s="58"/>
      <c r="R42" s="32"/>
      <c r="S42" s="32"/>
      <c r="T42" s="169"/>
      <c r="U42" s="169"/>
      <c r="V42" s="58"/>
      <c r="W42" s="58"/>
    </row>
    <row r="43" spans="1:23" ht="39.15" customHeight="1" x14ac:dyDescent="0.25">
      <c r="A43" s="157" t="s">
        <v>105</v>
      </c>
      <c r="B43" s="129"/>
      <c r="C43" s="129"/>
      <c r="D43" s="58"/>
      <c r="E43" s="58"/>
      <c r="F43" s="58"/>
      <c r="G43" s="58"/>
      <c r="H43" s="127"/>
      <c r="I43" s="127"/>
      <c r="J43" s="127"/>
      <c r="K43" s="58"/>
      <c r="L43" s="152"/>
      <c r="M43" s="152"/>
      <c r="N43" s="58"/>
      <c r="O43" s="58"/>
      <c r="P43" s="58"/>
      <c r="Q43" s="58"/>
      <c r="R43" s="31"/>
      <c r="S43" s="31"/>
      <c r="T43" s="116"/>
      <c r="U43" s="116"/>
      <c r="V43" s="58"/>
      <c r="W43" s="58"/>
    </row>
    <row r="44" spans="1:23" ht="39.15" customHeight="1" x14ac:dyDescent="0.25">
      <c r="A44" s="157" t="s">
        <v>105</v>
      </c>
      <c r="B44" s="129"/>
      <c r="C44" s="129"/>
      <c r="D44" s="58"/>
      <c r="E44" s="58"/>
      <c r="F44" s="58"/>
      <c r="G44" s="58"/>
      <c r="H44" s="115"/>
      <c r="I44" s="115"/>
      <c r="J44" s="115"/>
      <c r="K44" s="58"/>
      <c r="L44" s="150"/>
      <c r="M44" s="150"/>
      <c r="N44" s="58"/>
      <c r="O44" s="58"/>
      <c r="P44" s="58"/>
      <c r="Q44" s="58"/>
      <c r="R44" s="32"/>
      <c r="S44" s="32"/>
      <c r="T44" s="169"/>
      <c r="U44" s="169"/>
      <c r="V44" s="58"/>
      <c r="W44" s="58"/>
    </row>
    <row r="45" spans="1:23" ht="74.849999999999994" customHeight="1" x14ac:dyDescent="0.25">
      <c r="A45" s="158"/>
      <c r="B45" s="158"/>
      <c r="C45" s="158"/>
      <c r="D45" s="58"/>
      <c r="E45" s="58"/>
      <c r="F45" s="58"/>
      <c r="G45" s="58"/>
      <c r="H45" s="127"/>
      <c r="I45" s="127"/>
      <c r="J45" s="127"/>
      <c r="K45" s="58"/>
      <c r="L45" s="152"/>
      <c r="M45" s="152"/>
      <c r="N45" s="58"/>
      <c r="O45" s="58"/>
      <c r="P45" s="58"/>
      <c r="Q45" s="58"/>
      <c r="R45" s="31"/>
      <c r="S45" s="31"/>
      <c r="T45" s="116"/>
      <c r="U45" s="116"/>
      <c r="V45" s="58"/>
      <c r="W45" s="58"/>
    </row>
    <row r="46" spans="1:23" ht="39.15" customHeight="1" x14ac:dyDescent="0.25">
      <c r="A46" s="157" t="s">
        <v>105</v>
      </c>
      <c r="B46" s="129"/>
      <c r="C46" s="129"/>
      <c r="D46" s="58"/>
      <c r="E46" s="58"/>
      <c r="F46" s="58"/>
      <c r="G46" s="58"/>
      <c r="H46" s="115"/>
      <c r="I46" s="115"/>
      <c r="J46" s="115"/>
      <c r="K46" s="58"/>
      <c r="L46" s="150"/>
      <c r="M46" s="150"/>
      <c r="N46" s="58"/>
      <c r="O46" s="58"/>
      <c r="P46" s="58"/>
      <c r="Q46" s="58"/>
      <c r="R46" s="32"/>
      <c r="S46" s="32"/>
      <c r="T46" s="169"/>
      <c r="U46" s="169"/>
      <c r="V46" s="58"/>
      <c r="W46" s="58"/>
    </row>
    <row r="47" spans="1:23" ht="39.15" customHeight="1" x14ac:dyDescent="0.25">
      <c r="A47" s="157" t="s">
        <v>105</v>
      </c>
      <c r="B47" s="129"/>
      <c r="C47" s="129"/>
      <c r="D47" s="58"/>
      <c r="E47" s="58"/>
      <c r="F47" s="58"/>
      <c r="G47" s="58"/>
      <c r="H47" s="127"/>
      <c r="I47" s="127"/>
      <c r="J47" s="127"/>
      <c r="K47" s="58"/>
      <c r="L47" s="152"/>
      <c r="M47" s="152"/>
      <c r="N47" s="58"/>
      <c r="O47" s="58"/>
      <c r="P47" s="58"/>
      <c r="Q47" s="58"/>
      <c r="R47" s="31"/>
      <c r="S47" s="31"/>
      <c r="T47" s="116"/>
      <c r="U47" s="116"/>
      <c r="V47" s="58"/>
      <c r="W47" s="58"/>
    </row>
    <row r="48" spans="1:23" ht="39.15" customHeight="1" x14ac:dyDescent="0.25">
      <c r="A48" s="157"/>
      <c r="B48" s="129"/>
      <c r="C48" s="129"/>
      <c r="D48" s="58"/>
      <c r="E48" s="58"/>
      <c r="F48" s="58"/>
      <c r="G48" s="58"/>
      <c r="H48" s="115"/>
      <c r="I48" s="115"/>
      <c r="J48" s="115"/>
      <c r="K48" s="58"/>
      <c r="L48" s="150"/>
      <c r="M48" s="150"/>
      <c r="N48" s="58"/>
      <c r="O48" s="58"/>
      <c r="P48" s="58"/>
      <c r="Q48" s="58"/>
      <c r="R48" s="32"/>
      <c r="S48" s="32"/>
      <c r="T48" s="169"/>
      <c r="U48" s="169"/>
      <c r="V48" s="58"/>
      <c r="W48" s="58"/>
    </row>
    <row r="49" spans="1:23" ht="39.15" customHeight="1" x14ac:dyDescent="0.25">
      <c r="A49" s="159" t="s">
        <v>17</v>
      </c>
      <c r="B49" s="129"/>
      <c r="C49" s="129"/>
      <c r="D49" s="58"/>
      <c r="E49" s="58"/>
      <c r="F49" s="58"/>
      <c r="G49" s="58"/>
      <c r="H49" s="127"/>
      <c r="I49" s="127"/>
      <c r="J49" s="127"/>
      <c r="K49" s="58"/>
      <c r="L49" s="152"/>
      <c r="M49" s="152"/>
      <c r="N49" s="58"/>
      <c r="O49" s="58"/>
      <c r="P49" s="58"/>
      <c r="Q49" s="58"/>
      <c r="R49" s="31"/>
      <c r="S49" s="31"/>
      <c r="T49" s="116"/>
      <c r="U49" s="116"/>
      <c r="V49" s="58"/>
      <c r="W49" s="58"/>
    </row>
    <row r="50" spans="1:23" ht="14.25" customHeight="1" x14ac:dyDescent="0.25">
      <c r="A50" s="160" t="s">
        <v>18</v>
      </c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9"/>
      <c r="U50" s="169"/>
      <c r="V50" s="160"/>
      <c r="W50" s="160"/>
    </row>
    <row r="51" spans="1:23" ht="408.9" customHeight="1" x14ac:dyDescent="0.2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116"/>
      <c r="U51" s="116"/>
      <c r="V51" s="58"/>
      <c r="W51" s="58"/>
    </row>
    <row r="52" spans="1:23" ht="164.1" customHeight="1" x14ac:dyDescent="0.25"/>
    <row r="57" spans="1:23" x14ac:dyDescent="0.25">
      <c r="R57" s="9"/>
      <c r="S57" s="9"/>
    </row>
    <row r="59" spans="1:23" x14ac:dyDescent="0.25">
      <c r="T59" s="9"/>
      <c r="U59" s="9"/>
    </row>
  </sheetData>
  <mergeCells count="78">
    <mergeCell ref="A7:C7"/>
    <mergeCell ref="A9:C9"/>
    <mergeCell ref="L1:P1"/>
    <mergeCell ref="A31:C31"/>
    <mergeCell ref="A33:C33"/>
    <mergeCell ref="D24:D25"/>
    <mergeCell ref="D18:D19"/>
    <mergeCell ref="D20:D21"/>
    <mergeCell ref="A21:C21"/>
    <mergeCell ref="A23:C23"/>
    <mergeCell ref="A25:C25"/>
    <mergeCell ref="A27:C27"/>
    <mergeCell ref="A29:C29"/>
    <mergeCell ref="A2:C5"/>
    <mergeCell ref="G2:Q2"/>
    <mergeCell ref="N3:O3"/>
    <mergeCell ref="F3:F4"/>
    <mergeCell ref="G3:J3"/>
    <mergeCell ref="T4:U4"/>
    <mergeCell ref="L4:L5"/>
    <mergeCell ref="M4:M5"/>
    <mergeCell ref="T3:U3"/>
    <mergeCell ref="N4:N5"/>
    <mergeCell ref="O4:O5"/>
    <mergeCell ref="P4:P5"/>
    <mergeCell ref="H4:H5"/>
    <mergeCell ref="I4:J4"/>
    <mergeCell ref="V3:V5"/>
    <mergeCell ref="Q4:Q5"/>
    <mergeCell ref="R2:S4"/>
    <mergeCell ref="P3:Q3"/>
    <mergeCell ref="K3:M3"/>
    <mergeCell ref="D3:D4"/>
    <mergeCell ref="D30:D31"/>
    <mergeCell ref="D32:D33"/>
    <mergeCell ref="D26:D27"/>
    <mergeCell ref="D28:D29"/>
    <mergeCell ref="E24:E25"/>
    <mergeCell ref="E26:E27"/>
    <mergeCell ref="D38:D39"/>
    <mergeCell ref="D40:D41"/>
    <mergeCell ref="D34:D35"/>
    <mergeCell ref="D36:D37"/>
    <mergeCell ref="E38:E39"/>
    <mergeCell ref="E40:E41"/>
    <mergeCell ref="E28:E29"/>
    <mergeCell ref="E30:E31"/>
    <mergeCell ref="E32:E33"/>
    <mergeCell ref="E34:E35"/>
    <mergeCell ref="E36:E37"/>
    <mergeCell ref="A11:C11"/>
    <mergeCell ref="A13:C13"/>
    <mergeCell ref="V6:V31"/>
    <mergeCell ref="V32:V41"/>
    <mergeCell ref="D6:D7"/>
    <mergeCell ref="D8:D9"/>
    <mergeCell ref="D10:D11"/>
    <mergeCell ref="D12:D13"/>
    <mergeCell ref="D14:D15"/>
    <mergeCell ref="D16:D17"/>
    <mergeCell ref="D22:D23"/>
    <mergeCell ref="E14:E15"/>
    <mergeCell ref="E16:E17"/>
    <mergeCell ref="E18:E19"/>
    <mergeCell ref="E20:E21"/>
    <mergeCell ref="E22:E23"/>
    <mergeCell ref="A39:C39"/>
    <mergeCell ref="A41:C41"/>
    <mergeCell ref="A35:C35"/>
    <mergeCell ref="A37:C37"/>
    <mergeCell ref="A15:C15"/>
    <mergeCell ref="A17:C17"/>
    <mergeCell ref="A19:C19"/>
    <mergeCell ref="E3:E4"/>
    <mergeCell ref="E6:E7"/>
    <mergeCell ref="E8:E9"/>
    <mergeCell ref="E10:E11"/>
    <mergeCell ref="E12:E13"/>
  </mergeCells>
  <phoneticPr fontId="2"/>
  <pageMargins left="0.7" right="0.7" top="0.75" bottom="0.75" header="0.3" footer="0.3"/>
  <pageSetup paperSize="8" scale="8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E5EA-E65F-4976-99EA-7B4965C39018}">
  <sheetPr>
    <tabColor rgb="FF92D050"/>
    <pageSetUpPr fitToPage="1"/>
  </sheetPr>
  <dimension ref="A1:X59"/>
  <sheetViews>
    <sheetView view="pageBreakPreview" zoomScale="110" zoomScaleNormal="100" zoomScaleSheetLayoutView="110" workbookViewId="0">
      <pane xSplit="6" ySplit="5" topLeftCell="G46" activePane="bottomRight" state="frozen"/>
      <selection activeCell="K51" sqref="K51"/>
      <selection pane="topRight" activeCell="K51" sqref="K51"/>
      <selection pane="bottomLeft" activeCell="K51" sqref="K51"/>
      <selection pane="bottomRight" activeCell="I13" sqref="I13"/>
    </sheetView>
  </sheetViews>
  <sheetFormatPr defaultColWidth="9.33203125" defaultRowHeight="12" x14ac:dyDescent="0.25"/>
  <cols>
    <col min="1" max="1" width="3.6640625" style="1" customWidth="1"/>
    <col min="2" max="2" width="4.77734375" style="1" customWidth="1"/>
    <col min="3" max="3" width="7" style="1" customWidth="1"/>
    <col min="4" max="4" width="6.6640625" style="1" customWidth="1"/>
    <col min="5" max="5" width="8.6640625" style="1" customWidth="1"/>
    <col min="6" max="6" width="5.109375" style="1" customWidth="1"/>
    <col min="7" max="7" width="32.109375" style="1" customWidth="1"/>
    <col min="8" max="8" width="10.77734375" style="1" customWidth="1"/>
    <col min="9" max="9" width="17.6640625" style="1" bestFit="1" customWidth="1"/>
    <col min="10" max="10" width="17.6640625" style="1" customWidth="1"/>
    <col min="11" max="11" width="17.33203125" style="1" bestFit="1" customWidth="1"/>
    <col min="12" max="12" width="10.77734375" style="1" bestFit="1" customWidth="1"/>
    <col min="13" max="13" width="11.33203125" style="1" bestFit="1" customWidth="1"/>
    <col min="14" max="14" width="8.33203125" style="1" customWidth="1"/>
    <col min="15" max="15" width="6.44140625" style="1" bestFit="1" customWidth="1"/>
    <col min="16" max="16" width="7.6640625" style="1" customWidth="1"/>
    <col min="17" max="17" width="7.33203125" style="1" bestFit="1" customWidth="1"/>
    <col min="18" max="18" width="14" style="1" customWidth="1"/>
    <col min="19" max="21" width="15" style="1" customWidth="1"/>
    <col min="22" max="22" width="6.109375" style="1" customWidth="1"/>
    <col min="23" max="23" width="17.77734375" style="1" customWidth="1"/>
    <col min="24" max="24" width="13.109375" style="1" customWidth="1"/>
    <col min="25" max="16384" width="9.33203125" style="1"/>
  </cols>
  <sheetData>
    <row r="1" spans="1:24" ht="95.25" customHeight="1" x14ac:dyDescent="0.2">
      <c r="A1" s="91" t="s">
        <v>91</v>
      </c>
      <c r="B1" s="90"/>
      <c r="C1" s="90"/>
      <c r="D1" s="90"/>
      <c r="E1" s="90"/>
      <c r="F1" s="90"/>
      <c r="G1" s="90"/>
      <c r="H1" s="90"/>
      <c r="I1" s="90"/>
      <c r="J1" s="90"/>
      <c r="K1" s="101" t="s">
        <v>112</v>
      </c>
      <c r="L1" s="288" t="s">
        <v>19</v>
      </c>
      <c r="M1" s="288"/>
      <c r="N1" s="288"/>
      <c r="O1" s="288"/>
      <c r="P1" s="316"/>
      <c r="Q1" s="29"/>
      <c r="R1" s="95"/>
      <c r="V1" s="95"/>
      <c r="W1" s="39" t="s">
        <v>2</v>
      </c>
      <c r="X1" s="44"/>
    </row>
    <row r="2" spans="1:24" s="58" customFormat="1" ht="14.25" customHeight="1" x14ac:dyDescent="0.15">
      <c r="A2" s="266" t="s">
        <v>120</v>
      </c>
      <c r="B2" s="267"/>
      <c r="C2" s="268"/>
      <c r="D2" s="92"/>
      <c r="E2" s="187"/>
      <c r="F2" s="92"/>
      <c r="G2" s="213" t="s">
        <v>3</v>
      </c>
      <c r="H2" s="214"/>
      <c r="I2" s="214"/>
      <c r="J2" s="214"/>
      <c r="K2" s="214"/>
      <c r="L2" s="214"/>
      <c r="M2" s="214"/>
      <c r="N2" s="214"/>
      <c r="O2" s="214"/>
      <c r="P2" s="214"/>
      <c r="Q2" s="215"/>
      <c r="R2" s="277" t="s">
        <v>8</v>
      </c>
      <c r="S2" s="278"/>
      <c r="T2" s="102"/>
      <c r="U2" s="2"/>
      <c r="V2" s="213" t="s">
        <v>4</v>
      </c>
      <c r="W2" s="215"/>
    </row>
    <row r="3" spans="1:24" s="58" customFormat="1" ht="36.75" customHeight="1" x14ac:dyDescent="0.25">
      <c r="A3" s="269"/>
      <c r="B3" s="270"/>
      <c r="C3" s="271"/>
      <c r="D3" s="265" t="s">
        <v>110</v>
      </c>
      <c r="E3" s="264" t="s">
        <v>117</v>
      </c>
      <c r="F3" s="252" t="s">
        <v>111</v>
      </c>
      <c r="G3" s="241" t="s">
        <v>5</v>
      </c>
      <c r="H3" s="242"/>
      <c r="I3" s="242"/>
      <c r="J3" s="243"/>
      <c r="K3" s="249" t="s">
        <v>88</v>
      </c>
      <c r="L3" s="277"/>
      <c r="M3" s="278"/>
      <c r="N3" s="213" t="s">
        <v>89</v>
      </c>
      <c r="O3" s="215"/>
      <c r="P3" s="350" t="s">
        <v>97</v>
      </c>
      <c r="Q3" s="351"/>
      <c r="R3" s="279"/>
      <c r="S3" s="261"/>
      <c r="T3" s="250" t="s">
        <v>119</v>
      </c>
      <c r="U3" s="261"/>
      <c r="V3" s="242" t="s">
        <v>9</v>
      </c>
      <c r="W3" s="243"/>
    </row>
    <row r="4" spans="1:24" s="58" customFormat="1" ht="15.75" customHeight="1" x14ac:dyDescent="0.25">
      <c r="A4" s="269"/>
      <c r="B4" s="270"/>
      <c r="C4" s="271"/>
      <c r="D4" s="265"/>
      <c r="E4" s="264"/>
      <c r="F4" s="252"/>
      <c r="G4" s="54"/>
      <c r="H4" s="283" t="s">
        <v>10</v>
      </c>
      <c r="I4" s="283" t="s">
        <v>11</v>
      </c>
      <c r="J4" s="352"/>
      <c r="K4" s="59"/>
      <c r="L4" s="283" t="s">
        <v>10</v>
      </c>
      <c r="M4" s="283" t="s">
        <v>27</v>
      </c>
      <c r="N4" s="337" t="s">
        <v>12</v>
      </c>
      <c r="O4" s="322" t="s">
        <v>13</v>
      </c>
      <c r="P4" s="322" t="s">
        <v>12</v>
      </c>
      <c r="Q4" s="355" t="s">
        <v>13</v>
      </c>
      <c r="R4" s="280"/>
      <c r="S4" s="281"/>
      <c r="T4" s="262" t="s">
        <v>113</v>
      </c>
      <c r="U4" s="263"/>
      <c r="V4" s="349"/>
      <c r="W4" s="291"/>
    </row>
    <row r="5" spans="1:24" s="58" customFormat="1" ht="11.25" customHeight="1" x14ac:dyDescent="0.25">
      <c r="A5" s="272"/>
      <c r="B5" s="273"/>
      <c r="C5" s="274"/>
      <c r="D5" s="62" t="s">
        <v>109</v>
      </c>
      <c r="E5" s="185" t="s">
        <v>118</v>
      </c>
      <c r="F5" s="63" t="s">
        <v>108</v>
      </c>
      <c r="G5" s="60"/>
      <c r="H5" s="283"/>
      <c r="I5" s="4" t="s">
        <v>29</v>
      </c>
      <c r="J5" s="3" t="s">
        <v>31</v>
      </c>
      <c r="K5" s="61"/>
      <c r="L5" s="283"/>
      <c r="M5" s="283"/>
      <c r="N5" s="338"/>
      <c r="O5" s="323"/>
      <c r="P5" s="323"/>
      <c r="Q5" s="356"/>
      <c r="R5" s="5" t="s">
        <v>30</v>
      </c>
      <c r="S5" s="46" t="s">
        <v>123</v>
      </c>
      <c r="T5" s="73" t="s">
        <v>29</v>
      </c>
      <c r="U5" s="4" t="s">
        <v>31</v>
      </c>
      <c r="V5" s="353"/>
      <c r="W5" s="292"/>
    </row>
    <row r="6" spans="1:24" ht="12.75" customHeight="1" x14ac:dyDescent="0.25">
      <c r="A6" s="194">
        <v>2</v>
      </c>
      <c r="B6" s="110" t="s">
        <v>115</v>
      </c>
      <c r="C6" s="184">
        <f>A6*3.3</f>
        <v>6.6</v>
      </c>
      <c r="D6" s="216">
        <v>1.45</v>
      </c>
      <c r="E6" s="216">
        <f>D6*860/C6</f>
        <v>188.93939393939394</v>
      </c>
      <c r="F6" s="121">
        <v>50</v>
      </c>
      <c r="G6" s="135" t="s">
        <v>72</v>
      </c>
      <c r="H6" s="140">
        <v>2.5499999999999998</v>
      </c>
      <c r="I6" s="140">
        <v>0.09</v>
      </c>
      <c r="J6" s="140">
        <v>1.71</v>
      </c>
      <c r="K6" s="141" t="s">
        <v>33</v>
      </c>
      <c r="L6" s="145">
        <v>2.4900000000000002</v>
      </c>
      <c r="M6" s="145">
        <v>2.2999999999999998</v>
      </c>
      <c r="N6" s="79">
        <v>2.1</v>
      </c>
      <c r="O6" s="66">
        <v>2.1</v>
      </c>
      <c r="P6" s="66">
        <v>11.9</v>
      </c>
      <c r="Q6" s="66">
        <v>11.8</v>
      </c>
      <c r="R6" s="20">
        <f>SUM(I6,M6)</f>
        <v>2.3899999999999997</v>
      </c>
      <c r="S6" s="21">
        <f>J6+M6</f>
        <v>4.01</v>
      </c>
      <c r="T6" s="170">
        <f>R6/C6</f>
        <v>0.36212121212121207</v>
      </c>
      <c r="U6" s="168">
        <f>S6/C6</f>
        <v>0.60757575757575755</v>
      </c>
      <c r="V6" s="357" t="s">
        <v>34</v>
      </c>
      <c r="W6" s="290"/>
    </row>
    <row r="7" spans="1:24" ht="12.75" customHeight="1" x14ac:dyDescent="0.25">
      <c r="A7" s="200">
        <v>17.7</v>
      </c>
      <c r="B7" s="201"/>
      <c r="C7" s="202"/>
      <c r="D7" s="217"/>
      <c r="E7" s="217"/>
      <c r="F7" s="122">
        <v>60</v>
      </c>
      <c r="G7" s="137" t="s">
        <v>35</v>
      </c>
      <c r="H7" s="143">
        <v>2.6</v>
      </c>
      <c r="I7" s="143">
        <v>0.11</v>
      </c>
      <c r="J7" s="143">
        <v>1.71</v>
      </c>
      <c r="K7" s="143" t="s">
        <v>35</v>
      </c>
      <c r="L7" s="144">
        <v>1.8</v>
      </c>
      <c r="M7" s="144">
        <v>2.17</v>
      </c>
      <c r="N7" s="80">
        <v>2.1</v>
      </c>
      <c r="O7" s="67">
        <v>2.1</v>
      </c>
      <c r="P7" s="67">
        <v>11.7</v>
      </c>
      <c r="Q7" s="67">
        <v>11.6</v>
      </c>
      <c r="R7" s="23">
        <f>SUM(I7,M7)</f>
        <v>2.2799999999999998</v>
      </c>
      <c r="S7" s="24">
        <f t="shared" ref="S7" si="0">J7+M7</f>
        <v>3.88</v>
      </c>
      <c r="T7" s="171">
        <f>R7/C6</f>
        <v>0.34545454545454546</v>
      </c>
      <c r="U7" s="119">
        <f>S7/C6</f>
        <v>0.58787878787878789</v>
      </c>
      <c r="V7" s="358"/>
      <c r="W7" s="259"/>
    </row>
    <row r="8" spans="1:24" ht="12.75" customHeight="1" x14ac:dyDescent="0.25">
      <c r="A8" s="193">
        <v>3</v>
      </c>
      <c r="B8" s="179" t="s">
        <v>115</v>
      </c>
      <c r="C8" s="182">
        <f>A8*3.3</f>
        <v>9.8999999999999986</v>
      </c>
      <c r="D8" s="223">
        <v>2.08</v>
      </c>
      <c r="E8" s="223">
        <f t="shared" ref="E8" si="1">D8*860/C8</f>
        <v>180.68686868686871</v>
      </c>
      <c r="F8" s="121">
        <v>50</v>
      </c>
      <c r="G8" s="135" t="s">
        <v>92</v>
      </c>
      <c r="H8" s="141">
        <v>3.7</v>
      </c>
      <c r="I8" s="141">
        <v>0.18</v>
      </c>
      <c r="J8" s="141">
        <v>3.15</v>
      </c>
      <c r="K8" s="141" t="s">
        <v>35</v>
      </c>
      <c r="L8" s="145">
        <f>L6</f>
        <v>2.4900000000000002</v>
      </c>
      <c r="M8" s="145">
        <f>M6</f>
        <v>2.2999999999999998</v>
      </c>
      <c r="N8" s="79">
        <v>2.2999999999999998</v>
      </c>
      <c r="O8" s="66">
        <v>2.2999999999999998</v>
      </c>
      <c r="P8" s="66">
        <v>9.1999999999999993</v>
      </c>
      <c r="Q8" s="66">
        <v>9.1</v>
      </c>
      <c r="R8" s="20">
        <f t="shared" ref="R8:R49" si="2">SUM(I8,M8)</f>
        <v>2.48</v>
      </c>
      <c r="S8" s="21">
        <f t="shared" ref="S8:S49" si="3">J8+M8</f>
        <v>5.4499999999999993</v>
      </c>
      <c r="T8" s="170">
        <f t="shared" ref="T8" si="4">R8/C8</f>
        <v>0.25050505050505056</v>
      </c>
      <c r="U8" s="168">
        <f t="shared" ref="U8" si="5">S8/C8</f>
        <v>0.5505050505050505</v>
      </c>
      <c r="V8" s="358"/>
      <c r="W8" s="259"/>
    </row>
    <row r="9" spans="1:24" ht="12.75" customHeight="1" x14ac:dyDescent="0.25">
      <c r="A9" s="203">
        <v>26.4</v>
      </c>
      <c r="B9" s="204"/>
      <c r="C9" s="205"/>
      <c r="D9" s="224"/>
      <c r="E9" s="224"/>
      <c r="F9" s="122">
        <v>60</v>
      </c>
      <c r="G9" s="137" t="s">
        <v>35</v>
      </c>
      <c r="H9" s="143">
        <v>3.9</v>
      </c>
      <c r="I9" s="143">
        <v>0.22</v>
      </c>
      <c r="J9" s="143">
        <v>3.15</v>
      </c>
      <c r="K9" s="143" t="s">
        <v>35</v>
      </c>
      <c r="L9" s="144">
        <f>L7</f>
        <v>1.8</v>
      </c>
      <c r="M9" s="144">
        <f>M7</f>
        <v>2.17</v>
      </c>
      <c r="N9" s="80">
        <v>2.2999999999999998</v>
      </c>
      <c r="O9" s="67">
        <v>2.2999999999999998</v>
      </c>
      <c r="P9" s="67">
        <v>8.8000000000000007</v>
      </c>
      <c r="Q9" s="67">
        <v>8.8000000000000007</v>
      </c>
      <c r="R9" s="23">
        <f t="shared" si="2"/>
        <v>2.39</v>
      </c>
      <c r="S9" s="24">
        <f t="shared" si="3"/>
        <v>5.32</v>
      </c>
      <c r="T9" s="171">
        <f>R9/C8</f>
        <v>0.24141414141414147</v>
      </c>
      <c r="U9" s="119">
        <f t="shared" ref="U9" si="6">S9/C8</f>
        <v>0.5373737373737375</v>
      </c>
      <c r="V9" s="358"/>
      <c r="W9" s="259"/>
    </row>
    <row r="10" spans="1:24" ht="12.75" customHeight="1" x14ac:dyDescent="0.25">
      <c r="A10" s="194">
        <v>4</v>
      </c>
      <c r="B10" s="110" t="s">
        <v>115</v>
      </c>
      <c r="C10" s="184">
        <f>A10*3.3</f>
        <v>13.2</v>
      </c>
      <c r="D10" s="216">
        <v>2.41</v>
      </c>
      <c r="E10" s="216">
        <f t="shared" ref="E10" si="7">D10*860/C10</f>
        <v>157.01515151515153</v>
      </c>
      <c r="F10" s="121">
        <v>50</v>
      </c>
      <c r="G10" s="135" t="s">
        <v>35</v>
      </c>
      <c r="H10" s="141">
        <f>H8</f>
        <v>3.7</v>
      </c>
      <c r="I10" s="141">
        <f t="shared" ref="I10:J11" si="8">I8</f>
        <v>0.18</v>
      </c>
      <c r="J10" s="141">
        <f t="shared" si="8"/>
        <v>3.15</v>
      </c>
      <c r="K10" s="141" t="s">
        <v>36</v>
      </c>
      <c r="L10" s="145">
        <v>3.27</v>
      </c>
      <c r="M10" s="145">
        <v>2.87</v>
      </c>
      <c r="N10" s="79">
        <v>2.8</v>
      </c>
      <c r="O10" s="66">
        <v>2.9</v>
      </c>
      <c r="P10" s="66">
        <v>11</v>
      </c>
      <c r="Q10" s="66">
        <v>11.1</v>
      </c>
      <c r="R10" s="20">
        <f t="shared" si="2"/>
        <v>3.0500000000000003</v>
      </c>
      <c r="S10" s="21">
        <f t="shared" si="3"/>
        <v>6.02</v>
      </c>
      <c r="T10" s="170">
        <f t="shared" ref="T10" si="9">R10/C10</f>
        <v>0.23106060606060611</v>
      </c>
      <c r="U10" s="168">
        <f t="shared" ref="U10" si="10">S10/C10</f>
        <v>0.45606060606060606</v>
      </c>
      <c r="V10" s="358"/>
      <c r="W10" s="259"/>
    </row>
    <row r="11" spans="1:24" ht="12.75" customHeight="1" x14ac:dyDescent="0.25">
      <c r="A11" s="200">
        <v>35.200000000000003</v>
      </c>
      <c r="B11" s="201"/>
      <c r="C11" s="202"/>
      <c r="D11" s="217"/>
      <c r="E11" s="217"/>
      <c r="F11" s="122">
        <v>60</v>
      </c>
      <c r="G11" s="137" t="s">
        <v>35</v>
      </c>
      <c r="H11" s="143">
        <f>H9</f>
        <v>3.9</v>
      </c>
      <c r="I11" s="143">
        <f t="shared" si="8"/>
        <v>0.22</v>
      </c>
      <c r="J11" s="143">
        <f t="shared" si="8"/>
        <v>3.15</v>
      </c>
      <c r="K11" s="143" t="s">
        <v>35</v>
      </c>
      <c r="L11" s="144">
        <v>2.34</v>
      </c>
      <c r="M11" s="144">
        <v>2.69</v>
      </c>
      <c r="N11" s="80">
        <v>2.8</v>
      </c>
      <c r="O11" s="67">
        <v>2.9</v>
      </c>
      <c r="P11" s="67">
        <v>10.6</v>
      </c>
      <c r="Q11" s="67">
        <v>10.7</v>
      </c>
      <c r="R11" s="23">
        <f t="shared" si="2"/>
        <v>2.91</v>
      </c>
      <c r="S11" s="24">
        <f t="shared" si="3"/>
        <v>5.84</v>
      </c>
      <c r="T11" s="171">
        <f t="shared" ref="T11" si="11">R11/C10</f>
        <v>0.22045454545454549</v>
      </c>
      <c r="U11" s="119">
        <f t="shared" ref="U11" si="12">S11/C10</f>
        <v>0.44242424242424244</v>
      </c>
      <c r="V11" s="358"/>
      <c r="W11" s="259"/>
    </row>
    <row r="12" spans="1:24" ht="12.75" customHeight="1" x14ac:dyDescent="0.25">
      <c r="A12" s="193">
        <v>5</v>
      </c>
      <c r="B12" s="179" t="s">
        <v>115</v>
      </c>
      <c r="C12" s="182">
        <f>A12*3.3</f>
        <v>16.5</v>
      </c>
      <c r="D12" s="223">
        <v>2.67</v>
      </c>
      <c r="E12" s="223">
        <f t="shared" ref="E12" si="13">D12*860/C12</f>
        <v>139.16363636363636</v>
      </c>
      <c r="F12" s="121">
        <v>50</v>
      </c>
      <c r="G12" s="135" t="s">
        <v>73</v>
      </c>
      <c r="H12" s="141">
        <v>4.5</v>
      </c>
      <c r="I12" s="141">
        <v>0.18</v>
      </c>
      <c r="J12" s="141">
        <v>3.4</v>
      </c>
      <c r="K12" s="141" t="s">
        <v>35</v>
      </c>
      <c r="L12" s="145">
        <f>L10</f>
        <v>3.27</v>
      </c>
      <c r="M12" s="145">
        <f>M10</f>
        <v>2.87</v>
      </c>
      <c r="N12" s="79">
        <v>3</v>
      </c>
      <c r="O12" s="66">
        <v>3</v>
      </c>
      <c r="P12" s="66">
        <v>9.6</v>
      </c>
      <c r="Q12" s="66">
        <v>9.6999999999999993</v>
      </c>
      <c r="R12" s="20">
        <f t="shared" si="2"/>
        <v>3.0500000000000003</v>
      </c>
      <c r="S12" s="21">
        <f t="shared" si="3"/>
        <v>6.27</v>
      </c>
      <c r="T12" s="170">
        <f t="shared" ref="T12" si="14">R12/C12</f>
        <v>0.18484848484848487</v>
      </c>
      <c r="U12" s="168">
        <f t="shared" ref="U12" si="15">S12/C12</f>
        <v>0.37999999999999995</v>
      </c>
      <c r="V12" s="358"/>
      <c r="W12" s="259"/>
    </row>
    <row r="13" spans="1:24" ht="12.75" customHeight="1" x14ac:dyDescent="0.25">
      <c r="A13" s="203">
        <v>43.9</v>
      </c>
      <c r="B13" s="204"/>
      <c r="C13" s="205"/>
      <c r="D13" s="224"/>
      <c r="E13" s="224"/>
      <c r="F13" s="122">
        <v>60</v>
      </c>
      <c r="G13" s="137" t="s">
        <v>35</v>
      </c>
      <c r="H13" s="143">
        <v>4.8</v>
      </c>
      <c r="I13" s="143">
        <v>0.22</v>
      </c>
      <c r="J13" s="143">
        <v>3.4</v>
      </c>
      <c r="K13" s="143" t="s">
        <v>35</v>
      </c>
      <c r="L13" s="144">
        <f>L11</f>
        <v>2.34</v>
      </c>
      <c r="M13" s="144">
        <f>M11</f>
        <v>2.69</v>
      </c>
      <c r="N13" s="80">
        <v>3.1</v>
      </c>
      <c r="O13" s="67">
        <v>3.1</v>
      </c>
      <c r="P13" s="67">
        <v>9.1999999999999993</v>
      </c>
      <c r="Q13" s="67">
        <v>9.3000000000000007</v>
      </c>
      <c r="R13" s="23">
        <f t="shared" si="2"/>
        <v>2.91</v>
      </c>
      <c r="S13" s="24">
        <f t="shared" si="3"/>
        <v>6.09</v>
      </c>
      <c r="T13" s="171">
        <f t="shared" ref="T13" si="16">R13/C12</f>
        <v>0.17636363636363636</v>
      </c>
      <c r="U13" s="119">
        <f t="shared" ref="U13" si="17">S13/C12</f>
        <v>0.36909090909090908</v>
      </c>
      <c r="V13" s="358"/>
      <c r="W13" s="259"/>
    </row>
    <row r="14" spans="1:24" ht="12.75" customHeight="1" x14ac:dyDescent="0.25">
      <c r="A14" s="194">
        <v>6</v>
      </c>
      <c r="B14" s="110" t="s">
        <v>115</v>
      </c>
      <c r="C14" s="184">
        <f>A14*3.3</f>
        <v>19.799999999999997</v>
      </c>
      <c r="D14" s="216">
        <v>3.07</v>
      </c>
      <c r="E14" s="216">
        <f t="shared" ref="E14" si="18">D14*860/C14</f>
        <v>133.34343434343435</v>
      </c>
      <c r="F14" s="121">
        <v>50</v>
      </c>
      <c r="G14" s="135" t="s">
        <v>35</v>
      </c>
      <c r="H14" s="141">
        <f>H12</f>
        <v>4.5</v>
      </c>
      <c r="I14" s="141">
        <f t="shared" ref="I14:J15" si="19">I12</f>
        <v>0.18</v>
      </c>
      <c r="J14" s="141">
        <f t="shared" si="19"/>
        <v>3.4</v>
      </c>
      <c r="K14" s="141" t="s">
        <v>38</v>
      </c>
      <c r="L14" s="145">
        <v>4.67</v>
      </c>
      <c r="M14" s="145">
        <v>3.95</v>
      </c>
      <c r="N14" s="79">
        <v>3.9</v>
      </c>
      <c r="O14" s="66">
        <v>3.9</v>
      </c>
      <c r="P14" s="66">
        <v>12.2</v>
      </c>
      <c r="Q14" s="66">
        <v>12.3</v>
      </c>
      <c r="R14" s="20">
        <f t="shared" si="2"/>
        <v>4.13</v>
      </c>
      <c r="S14" s="21">
        <f t="shared" si="3"/>
        <v>7.35</v>
      </c>
      <c r="T14" s="170">
        <f t="shared" ref="T14" si="20">R14/C14</f>
        <v>0.2085858585858586</v>
      </c>
      <c r="U14" s="168">
        <f t="shared" ref="U14" si="21">S14/C14</f>
        <v>0.37121212121212127</v>
      </c>
      <c r="V14" s="358"/>
      <c r="W14" s="259"/>
    </row>
    <row r="15" spans="1:24" ht="12.75" customHeight="1" x14ac:dyDescent="0.25">
      <c r="A15" s="296">
        <v>53</v>
      </c>
      <c r="B15" s="297"/>
      <c r="C15" s="298"/>
      <c r="D15" s="217"/>
      <c r="E15" s="217"/>
      <c r="F15" s="122">
        <v>60</v>
      </c>
      <c r="G15" s="137" t="s">
        <v>35</v>
      </c>
      <c r="H15" s="143">
        <f>H13</f>
        <v>4.8</v>
      </c>
      <c r="I15" s="143">
        <f t="shared" si="19"/>
        <v>0.22</v>
      </c>
      <c r="J15" s="143">
        <f t="shared" si="19"/>
        <v>3.4</v>
      </c>
      <c r="K15" s="143" t="s">
        <v>35</v>
      </c>
      <c r="L15" s="144">
        <v>3.59</v>
      </c>
      <c r="M15" s="144">
        <v>3.6</v>
      </c>
      <c r="N15" s="80">
        <v>3.9</v>
      </c>
      <c r="O15" s="67">
        <v>4</v>
      </c>
      <c r="P15" s="67">
        <v>11.7</v>
      </c>
      <c r="Q15" s="67">
        <v>11.8</v>
      </c>
      <c r="R15" s="23">
        <f t="shared" si="2"/>
        <v>3.8200000000000003</v>
      </c>
      <c r="S15" s="24">
        <f t="shared" si="3"/>
        <v>7</v>
      </c>
      <c r="T15" s="171">
        <f t="shared" ref="T15" si="22">R15/C14</f>
        <v>0.19292929292929298</v>
      </c>
      <c r="U15" s="119">
        <f t="shared" ref="U15" si="23">S15/C14</f>
        <v>0.35353535353535359</v>
      </c>
      <c r="V15" s="358"/>
      <c r="W15" s="259"/>
    </row>
    <row r="16" spans="1:24" ht="12.75" customHeight="1" x14ac:dyDescent="0.25">
      <c r="A16" s="193">
        <v>7</v>
      </c>
      <c r="B16" s="179" t="s">
        <v>115</v>
      </c>
      <c r="C16" s="182">
        <f>A16*3.3</f>
        <v>23.099999999999998</v>
      </c>
      <c r="D16" s="223">
        <v>3.43</v>
      </c>
      <c r="E16" s="223">
        <f t="shared" ref="E16" si="24">D16*860/C16</f>
        <v>127.69696969696972</v>
      </c>
      <c r="F16" s="121">
        <v>50</v>
      </c>
      <c r="G16" s="135" t="s">
        <v>35</v>
      </c>
      <c r="H16" s="141">
        <f>H12</f>
        <v>4.5</v>
      </c>
      <c r="I16" s="141">
        <f t="shared" ref="I16:J17" si="25">I12</f>
        <v>0.18</v>
      </c>
      <c r="J16" s="141">
        <f t="shared" si="25"/>
        <v>3.4</v>
      </c>
      <c r="K16" s="141" t="s">
        <v>35</v>
      </c>
      <c r="L16" s="145">
        <f>L14</f>
        <v>4.67</v>
      </c>
      <c r="M16" s="145">
        <f>M14</f>
        <v>3.95</v>
      </c>
      <c r="N16" s="79">
        <v>3.9</v>
      </c>
      <c r="O16" s="66">
        <v>3.9</v>
      </c>
      <c r="P16" s="66">
        <v>12.2</v>
      </c>
      <c r="Q16" s="66">
        <v>12.3</v>
      </c>
      <c r="R16" s="20">
        <f t="shared" si="2"/>
        <v>4.13</v>
      </c>
      <c r="S16" s="21">
        <f t="shared" si="3"/>
        <v>7.35</v>
      </c>
      <c r="T16" s="170">
        <f t="shared" ref="T16" si="26">R16/C16</f>
        <v>0.1787878787878788</v>
      </c>
      <c r="U16" s="168">
        <f t="shared" ref="U16" si="27">S16/C16</f>
        <v>0.31818181818181818</v>
      </c>
      <c r="V16" s="358"/>
      <c r="W16" s="259"/>
    </row>
    <row r="17" spans="1:23" ht="12.75" customHeight="1" x14ac:dyDescent="0.25">
      <c r="A17" s="203">
        <v>62.2</v>
      </c>
      <c r="B17" s="204"/>
      <c r="C17" s="205"/>
      <c r="D17" s="224"/>
      <c r="E17" s="224"/>
      <c r="F17" s="122">
        <v>60</v>
      </c>
      <c r="G17" s="137" t="s">
        <v>35</v>
      </c>
      <c r="H17" s="143">
        <f>H13</f>
        <v>4.8</v>
      </c>
      <c r="I17" s="143">
        <f t="shared" si="25"/>
        <v>0.22</v>
      </c>
      <c r="J17" s="143">
        <f t="shared" si="25"/>
        <v>3.4</v>
      </c>
      <c r="K17" s="143" t="s">
        <v>35</v>
      </c>
      <c r="L17" s="144">
        <f>L15</f>
        <v>3.59</v>
      </c>
      <c r="M17" s="144">
        <f>M15</f>
        <v>3.6</v>
      </c>
      <c r="N17" s="80">
        <v>3.9</v>
      </c>
      <c r="O17" s="67">
        <v>4</v>
      </c>
      <c r="P17" s="67">
        <v>11.7</v>
      </c>
      <c r="Q17" s="67">
        <v>11.8</v>
      </c>
      <c r="R17" s="23">
        <f t="shared" si="2"/>
        <v>3.8200000000000003</v>
      </c>
      <c r="S17" s="24">
        <f t="shared" si="3"/>
        <v>7</v>
      </c>
      <c r="T17" s="171">
        <f t="shared" ref="T17" si="28">R17/C16</f>
        <v>0.16536796536796539</v>
      </c>
      <c r="U17" s="119">
        <f t="shared" ref="U17" si="29">S17/C16</f>
        <v>0.30303030303030304</v>
      </c>
      <c r="V17" s="358"/>
      <c r="W17" s="259"/>
    </row>
    <row r="18" spans="1:23" ht="12.75" customHeight="1" x14ac:dyDescent="0.25">
      <c r="A18" s="194">
        <v>8</v>
      </c>
      <c r="B18" s="110" t="s">
        <v>115</v>
      </c>
      <c r="C18" s="184">
        <f>A18*3.3</f>
        <v>26.4</v>
      </c>
      <c r="D18" s="216">
        <v>3.81</v>
      </c>
      <c r="E18" s="216">
        <f t="shared" ref="E18" si="30">D18*860/C18</f>
        <v>124.11363636363637</v>
      </c>
      <c r="F18" s="121">
        <v>50</v>
      </c>
      <c r="G18" s="135" t="s">
        <v>74</v>
      </c>
      <c r="H18" s="141">
        <v>5.9</v>
      </c>
      <c r="I18" s="141">
        <v>0.18</v>
      </c>
      <c r="J18" s="141">
        <v>3.6</v>
      </c>
      <c r="K18" s="141" t="s">
        <v>35</v>
      </c>
      <c r="L18" s="145">
        <f>L14</f>
        <v>4.67</v>
      </c>
      <c r="M18" s="145">
        <f>M14</f>
        <v>3.95</v>
      </c>
      <c r="N18" s="79">
        <v>4.2</v>
      </c>
      <c r="O18" s="66">
        <v>4.3</v>
      </c>
      <c r="P18" s="66">
        <v>10.1</v>
      </c>
      <c r="Q18" s="66">
        <v>10.199999999999999</v>
      </c>
      <c r="R18" s="20">
        <f t="shared" si="2"/>
        <v>4.13</v>
      </c>
      <c r="S18" s="21">
        <f t="shared" si="3"/>
        <v>7.5500000000000007</v>
      </c>
      <c r="T18" s="170">
        <f t="shared" ref="T18" si="31">R18/C18</f>
        <v>0.15643939393939393</v>
      </c>
      <c r="U18" s="168">
        <f t="shared" ref="U18" si="32">S18/C18</f>
        <v>0.28598484848484851</v>
      </c>
      <c r="V18" s="358"/>
      <c r="W18" s="259"/>
    </row>
    <row r="19" spans="1:23" ht="12.75" customHeight="1" x14ac:dyDescent="0.25">
      <c r="A19" s="200">
        <v>71.400000000000006</v>
      </c>
      <c r="B19" s="201"/>
      <c r="C19" s="202"/>
      <c r="D19" s="217"/>
      <c r="E19" s="217"/>
      <c r="F19" s="122">
        <v>60</v>
      </c>
      <c r="G19" s="137" t="s">
        <v>35</v>
      </c>
      <c r="H19" s="143">
        <v>6.4</v>
      </c>
      <c r="I19" s="143">
        <v>0.22</v>
      </c>
      <c r="J19" s="143">
        <v>3.6</v>
      </c>
      <c r="K19" s="143" t="s">
        <v>35</v>
      </c>
      <c r="L19" s="144">
        <f>L15</f>
        <v>3.59</v>
      </c>
      <c r="M19" s="144">
        <f>M15</f>
        <v>3.6</v>
      </c>
      <c r="N19" s="80">
        <v>4.3</v>
      </c>
      <c r="O19" s="67">
        <v>4.4000000000000004</v>
      </c>
      <c r="P19" s="67">
        <v>9.5</v>
      </c>
      <c r="Q19" s="67">
        <v>9.6</v>
      </c>
      <c r="R19" s="23">
        <f t="shared" si="2"/>
        <v>3.8200000000000003</v>
      </c>
      <c r="S19" s="24">
        <f t="shared" si="3"/>
        <v>7.2</v>
      </c>
      <c r="T19" s="171">
        <f t="shared" ref="T19" si="33">R19/C18</f>
        <v>0.14469696969696971</v>
      </c>
      <c r="U19" s="119">
        <f t="shared" ref="U19" si="34">S19/C18</f>
        <v>0.27272727272727276</v>
      </c>
      <c r="V19" s="358"/>
      <c r="W19" s="259"/>
    </row>
    <row r="20" spans="1:23" ht="12.75" customHeight="1" x14ac:dyDescent="0.25">
      <c r="A20" s="193">
        <v>9</v>
      </c>
      <c r="B20" s="179" t="s">
        <v>115</v>
      </c>
      <c r="C20" s="182">
        <f>A20*3.3</f>
        <v>29.7</v>
      </c>
      <c r="D20" s="223">
        <v>4.0999999999999996</v>
      </c>
      <c r="E20" s="223">
        <f t="shared" ref="E20" si="35">D20*860/C20</f>
        <v>118.72053872053871</v>
      </c>
      <c r="F20" s="121">
        <v>50</v>
      </c>
      <c r="G20" s="135" t="s">
        <v>35</v>
      </c>
      <c r="H20" s="141">
        <f>H18</f>
        <v>5.9</v>
      </c>
      <c r="I20" s="141">
        <f t="shared" ref="I20:J21" si="36">I18</f>
        <v>0.18</v>
      </c>
      <c r="J20" s="141">
        <f t="shared" si="36"/>
        <v>3.6</v>
      </c>
      <c r="K20" s="141" t="s">
        <v>41</v>
      </c>
      <c r="L20" s="145">
        <v>5.35</v>
      </c>
      <c r="M20" s="145">
        <v>4.6399999999999997</v>
      </c>
      <c r="N20" s="79">
        <v>4.7</v>
      </c>
      <c r="O20" s="66">
        <v>4.7</v>
      </c>
      <c r="P20" s="66">
        <v>11.1</v>
      </c>
      <c r="Q20" s="66">
        <v>11.1</v>
      </c>
      <c r="R20" s="20">
        <f t="shared" si="2"/>
        <v>4.8199999999999994</v>
      </c>
      <c r="S20" s="21">
        <f t="shared" si="3"/>
        <v>8.24</v>
      </c>
      <c r="T20" s="170">
        <f t="shared" ref="T20" si="37">R20/C20</f>
        <v>0.16228956228956226</v>
      </c>
      <c r="U20" s="168">
        <f t="shared" ref="U20" si="38">S20/C20</f>
        <v>0.27744107744107743</v>
      </c>
      <c r="V20" s="358"/>
      <c r="W20" s="259"/>
    </row>
    <row r="21" spans="1:23" ht="12.75" customHeight="1" x14ac:dyDescent="0.25">
      <c r="A21" s="203">
        <v>81.099999999999994</v>
      </c>
      <c r="B21" s="204"/>
      <c r="C21" s="205"/>
      <c r="D21" s="224"/>
      <c r="E21" s="224"/>
      <c r="F21" s="122">
        <v>60</v>
      </c>
      <c r="G21" s="137" t="s">
        <v>35</v>
      </c>
      <c r="H21" s="143">
        <f>H19</f>
        <v>6.4</v>
      </c>
      <c r="I21" s="143">
        <f t="shared" si="36"/>
        <v>0.22</v>
      </c>
      <c r="J21" s="143">
        <f t="shared" si="36"/>
        <v>3.6</v>
      </c>
      <c r="K21" s="143" t="s">
        <v>35</v>
      </c>
      <c r="L21" s="144">
        <v>4.13</v>
      </c>
      <c r="M21" s="144">
        <v>4.21</v>
      </c>
      <c r="N21" s="80">
        <v>4.7</v>
      </c>
      <c r="O21" s="67">
        <v>4.7</v>
      </c>
      <c r="P21" s="67">
        <v>10.4</v>
      </c>
      <c r="Q21" s="67">
        <v>10.4</v>
      </c>
      <c r="R21" s="23">
        <f t="shared" si="2"/>
        <v>4.43</v>
      </c>
      <c r="S21" s="24">
        <f t="shared" si="3"/>
        <v>7.8100000000000005</v>
      </c>
      <c r="T21" s="171">
        <f t="shared" ref="T21" si="39">R21/C20</f>
        <v>0.14915824915824916</v>
      </c>
      <c r="U21" s="119">
        <f t="shared" ref="U21" si="40">S21/C20</f>
        <v>0.26296296296296301</v>
      </c>
      <c r="V21" s="358"/>
      <c r="W21" s="259"/>
    </row>
    <row r="22" spans="1:23" ht="12.75" customHeight="1" x14ac:dyDescent="0.25">
      <c r="A22" s="194">
        <v>10</v>
      </c>
      <c r="B22" s="110" t="s">
        <v>115</v>
      </c>
      <c r="C22" s="197">
        <f>A22*3.3</f>
        <v>33</v>
      </c>
      <c r="D22" s="216">
        <v>4.4800000000000004</v>
      </c>
      <c r="E22" s="216">
        <f t="shared" ref="E22" si="41">D22*860/C22</f>
        <v>116.75151515151515</v>
      </c>
      <c r="F22" s="121">
        <v>50</v>
      </c>
      <c r="G22" s="135" t="s">
        <v>35</v>
      </c>
      <c r="H22" s="141">
        <f>H18</f>
        <v>5.9</v>
      </c>
      <c r="I22" s="141">
        <f t="shared" ref="I22:J23" si="42">I18</f>
        <v>0.18</v>
      </c>
      <c r="J22" s="141">
        <f t="shared" si="42"/>
        <v>3.6</v>
      </c>
      <c r="K22" s="141" t="s">
        <v>42</v>
      </c>
      <c r="L22" s="145">
        <v>6.21</v>
      </c>
      <c r="M22" s="145">
        <v>5.07</v>
      </c>
      <c r="N22" s="79">
        <v>5.2</v>
      </c>
      <c r="O22" s="66">
        <v>5.2</v>
      </c>
      <c r="P22" s="66">
        <v>12.3</v>
      </c>
      <c r="Q22" s="66">
        <v>12.2</v>
      </c>
      <c r="R22" s="20">
        <f t="shared" si="2"/>
        <v>5.25</v>
      </c>
      <c r="S22" s="21">
        <f t="shared" si="3"/>
        <v>8.67</v>
      </c>
      <c r="T22" s="170">
        <f t="shared" ref="T22" si="43">R22/C22</f>
        <v>0.15909090909090909</v>
      </c>
      <c r="U22" s="168">
        <f t="shared" ref="U22" si="44">S22/C22</f>
        <v>0.2627272727272727</v>
      </c>
      <c r="V22" s="358"/>
      <c r="W22" s="259"/>
    </row>
    <row r="23" spans="1:23" ht="12.75" customHeight="1" x14ac:dyDescent="0.25">
      <c r="A23" s="200">
        <v>90.3</v>
      </c>
      <c r="B23" s="201"/>
      <c r="C23" s="202"/>
      <c r="D23" s="217"/>
      <c r="E23" s="217"/>
      <c r="F23" s="122">
        <v>60</v>
      </c>
      <c r="G23" s="137" t="s">
        <v>35</v>
      </c>
      <c r="H23" s="143">
        <f>H19</f>
        <v>6.4</v>
      </c>
      <c r="I23" s="143">
        <f t="shared" si="42"/>
        <v>0.22</v>
      </c>
      <c r="J23" s="143">
        <f t="shared" si="42"/>
        <v>3.6</v>
      </c>
      <c r="K23" s="143" t="s">
        <v>35</v>
      </c>
      <c r="L23" s="144">
        <v>5.0599999999999996</v>
      </c>
      <c r="M23" s="144">
        <v>4.53</v>
      </c>
      <c r="N23" s="80">
        <v>5.3</v>
      </c>
      <c r="O23" s="67">
        <v>5.3</v>
      </c>
      <c r="P23" s="67">
        <v>11.7</v>
      </c>
      <c r="Q23" s="67">
        <v>11.6</v>
      </c>
      <c r="R23" s="23">
        <f t="shared" si="2"/>
        <v>4.75</v>
      </c>
      <c r="S23" s="24">
        <f t="shared" si="3"/>
        <v>8.1300000000000008</v>
      </c>
      <c r="T23" s="171">
        <f t="shared" ref="T23" si="45">R23/C22</f>
        <v>0.14393939393939395</v>
      </c>
      <c r="U23" s="119">
        <f t="shared" ref="U23" si="46">S23/C22</f>
        <v>0.2463636363636364</v>
      </c>
      <c r="V23" s="358"/>
      <c r="W23" s="259"/>
    </row>
    <row r="24" spans="1:23" ht="12.75" customHeight="1" x14ac:dyDescent="0.25">
      <c r="A24" s="193">
        <v>12</v>
      </c>
      <c r="B24" s="179" t="s">
        <v>115</v>
      </c>
      <c r="C24" s="182">
        <f>A24*3.3</f>
        <v>39.599999999999994</v>
      </c>
      <c r="D24" s="223">
        <v>5.0999999999999996</v>
      </c>
      <c r="E24" s="223">
        <f t="shared" ref="E24" si="47">D24*860/C24</f>
        <v>110.75757575757578</v>
      </c>
      <c r="F24" s="121">
        <v>50</v>
      </c>
      <c r="G24" s="135" t="s">
        <v>75</v>
      </c>
      <c r="H24" s="141">
        <v>7.2</v>
      </c>
      <c r="I24" s="141">
        <v>0.39</v>
      </c>
      <c r="J24" s="141">
        <v>3.9</v>
      </c>
      <c r="K24" s="141" t="s">
        <v>44</v>
      </c>
      <c r="L24" s="145">
        <v>7.57</v>
      </c>
      <c r="M24" s="145">
        <v>6.42</v>
      </c>
      <c r="N24" s="79">
        <v>6.2</v>
      </c>
      <c r="O24" s="66">
        <v>6.6</v>
      </c>
      <c r="P24" s="66">
        <v>12.2</v>
      </c>
      <c r="Q24" s="66">
        <v>13</v>
      </c>
      <c r="R24" s="20">
        <f t="shared" si="2"/>
        <v>6.81</v>
      </c>
      <c r="S24" s="21">
        <f t="shared" si="3"/>
        <v>10.32</v>
      </c>
      <c r="T24" s="170">
        <f t="shared" ref="T24" si="48">R24/C24</f>
        <v>0.17196969696969699</v>
      </c>
      <c r="U24" s="168">
        <f t="shared" ref="U24" si="49">S24/C24</f>
        <v>0.26060606060606067</v>
      </c>
      <c r="V24" s="358"/>
      <c r="W24" s="259"/>
    </row>
    <row r="25" spans="1:23" ht="12.75" customHeight="1" x14ac:dyDescent="0.25">
      <c r="A25" s="203">
        <v>109.2</v>
      </c>
      <c r="B25" s="204"/>
      <c r="C25" s="205"/>
      <c r="D25" s="224"/>
      <c r="E25" s="224"/>
      <c r="F25" s="122">
        <v>60</v>
      </c>
      <c r="G25" s="137" t="s">
        <v>35</v>
      </c>
      <c r="H25" s="143">
        <v>7.8</v>
      </c>
      <c r="I25" s="143">
        <v>0.53</v>
      </c>
      <c r="J25" s="143">
        <v>3.9</v>
      </c>
      <c r="K25" s="143" t="s">
        <v>35</v>
      </c>
      <c r="L25" s="144">
        <v>6.1</v>
      </c>
      <c r="M25" s="144">
        <v>5.79</v>
      </c>
      <c r="N25" s="80">
        <v>6.2</v>
      </c>
      <c r="O25" s="67">
        <v>6.6</v>
      </c>
      <c r="P25" s="67">
        <v>11.6</v>
      </c>
      <c r="Q25" s="67">
        <v>12.4</v>
      </c>
      <c r="R25" s="23">
        <f t="shared" si="2"/>
        <v>6.32</v>
      </c>
      <c r="S25" s="24">
        <f t="shared" si="3"/>
        <v>9.69</v>
      </c>
      <c r="T25" s="171">
        <f t="shared" ref="T25" si="50">R25/C24</f>
        <v>0.15959595959595962</v>
      </c>
      <c r="U25" s="119">
        <f t="shared" ref="U25" si="51">S25/C24</f>
        <v>0.24469696969696972</v>
      </c>
      <c r="V25" s="358"/>
      <c r="W25" s="259"/>
    </row>
    <row r="26" spans="1:23" ht="12.75" customHeight="1" x14ac:dyDescent="0.25">
      <c r="A26" s="194">
        <v>14</v>
      </c>
      <c r="B26" s="110" t="s">
        <v>115</v>
      </c>
      <c r="C26" s="184">
        <f>A26*3.3</f>
        <v>46.199999999999996</v>
      </c>
      <c r="D26" s="216">
        <v>5.75</v>
      </c>
      <c r="E26" s="216">
        <f t="shared" ref="E26" si="52">D26*860/C26</f>
        <v>107.03463203463204</v>
      </c>
      <c r="F26" s="121">
        <v>50</v>
      </c>
      <c r="G26" s="135" t="s">
        <v>76</v>
      </c>
      <c r="H26" s="141">
        <v>9.8000000000000007</v>
      </c>
      <c r="I26" s="141">
        <v>0.39</v>
      </c>
      <c r="J26" s="141">
        <v>5.8</v>
      </c>
      <c r="K26" s="141" t="s">
        <v>35</v>
      </c>
      <c r="L26" s="145">
        <f>L24</f>
        <v>7.57</v>
      </c>
      <c r="M26" s="145">
        <f>M24</f>
        <v>6.42</v>
      </c>
      <c r="N26" s="79">
        <v>6.8</v>
      </c>
      <c r="O26" s="66">
        <v>7.3</v>
      </c>
      <c r="P26" s="66">
        <v>9.9</v>
      </c>
      <c r="Q26" s="66">
        <v>10.1</v>
      </c>
      <c r="R26" s="20">
        <f t="shared" si="2"/>
        <v>6.81</v>
      </c>
      <c r="S26" s="21">
        <f t="shared" si="3"/>
        <v>12.219999999999999</v>
      </c>
      <c r="T26" s="170">
        <f t="shared" ref="T26" si="53">R26/C26</f>
        <v>0.1474025974025974</v>
      </c>
      <c r="U26" s="168">
        <f t="shared" ref="U26" si="54">S26/C26</f>
        <v>0.26450216450216452</v>
      </c>
      <c r="V26" s="358"/>
      <c r="W26" s="259"/>
    </row>
    <row r="27" spans="1:23" ht="12.75" customHeight="1" x14ac:dyDescent="0.25">
      <c r="A27" s="200">
        <v>128.1</v>
      </c>
      <c r="B27" s="201"/>
      <c r="C27" s="202"/>
      <c r="D27" s="217"/>
      <c r="E27" s="217"/>
      <c r="F27" s="122">
        <v>60</v>
      </c>
      <c r="G27" s="137" t="s">
        <v>35</v>
      </c>
      <c r="H27" s="143">
        <v>10.9</v>
      </c>
      <c r="I27" s="143">
        <v>0.53</v>
      </c>
      <c r="J27" s="143">
        <v>5.8</v>
      </c>
      <c r="K27" s="143" t="s">
        <v>35</v>
      </c>
      <c r="L27" s="144">
        <f>L25</f>
        <v>6.1</v>
      </c>
      <c r="M27" s="144">
        <f>M25</f>
        <v>5.79</v>
      </c>
      <c r="N27" s="80">
        <v>6.9</v>
      </c>
      <c r="O27" s="67">
        <v>7.3</v>
      </c>
      <c r="P27" s="67">
        <v>9.1999999999999993</v>
      </c>
      <c r="Q27" s="67">
        <v>9.6</v>
      </c>
      <c r="R27" s="23">
        <f t="shared" si="2"/>
        <v>6.32</v>
      </c>
      <c r="S27" s="24">
        <f t="shared" si="3"/>
        <v>11.59</v>
      </c>
      <c r="T27" s="171">
        <f t="shared" ref="T27" si="55">R27/C26</f>
        <v>0.13679653679653681</v>
      </c>
      <c r="U27" s="119">
        <f t="shared" ref="U27" si="56">S27/C26</f>
        <v>0.2508658008658009</v>
      </c>
      <c r="V27" s="358"/>
      <c r="W27" s="259"/>
    </row>
    <row r="28" spans="1:23" ht="12.75" customHeight="1" x14ac:dyDescent="0.25">
      <c r="A28" s="193">
        <v>16</v>
      </c>
      <c r="B28" s="179" t="s">
        <v>115</v>
      </c>
      <c r="C28" s="182">
        <f>A28*3.3</f>
        <v>52.8</v>
      </c>
      <c r="D28" s="223">
        <v>6.38</v>
      </c>
      <c r="E28" s="223">
        <f t="shared" ref="E28" si="57">D28*860/C28</f>
        <v>103.91666666666667</v>
      </c>
      <c r="F28" s="121">
        <v>50</v>
      </c>
      <c r="G28" s="135" t="s">
        <v>35</v>
      </c>
      <c r="H28" s="141">
        <f>H26</f>
        <v>9.8000000000000007</v>
      </c>
      <c r="I28" s="141">
        <f t="shared" ref="I28:J29" si="58">I26</f>
        <v>0.39</v>
      </c>
      <c r="J28" s="141">
        <f t="shared" si="58"/>
        <v>5.8</v>
      </c>
      <c r="K28" s="141" t="s">
        <v>65</v>
      </c>
      <c r="L28" s="145">
        <v>8.25</v>
      </c>
      <c r="M28" s="145">
        <v>7.17</v>
      </c>
      <c r="N28" s="79">
        <v>7.3</v>
      </c>
      <c r="O28" s="66">
        <v>7.8</v>
      </c>
      <c r="P28" s="66">
        <v>10.4</v>
      </c>
      <c r="Q28" s="66">
        <v>10.8</v>
      </c>
      <c r="R28" s="20">
        <f t="shared" si="2"/>
        <v>7.56</v>
      </c>
      <c r="S28" s="21">
        <f t="shared" si="3"/>
        <v>12.969999999999999</v>
      </c>
      <c r="T28" s="170">
        <f t="shared" ref="T28" si="59">R28/C28</f>
        <v>0.14318181818181819</v>
      </c>
      <c r="U28" s="168">
        <f t="shared" ref="U28" si="60">S28/C28</f>
        <v>0.24564393939393939</v>
      </c>
      <c r="V28" s="358"/>
      <c r="W28" s="259"/>
    </row>
    <row r="29" spans="1:23" ht="12.75" customHeight="1" x14ac:dyDescent="0.25">
      <c r="A29" s="301">
        <v>147</v>
      </c>
      <c r="B29" s="302"/>
      <c r="C29" s="303"/>
      <c r="D29" s="224"/>
      <c r="E29" s="224"/>
      <c r="F29" s="122">
        <v>60</v>
      </c>
      <c r="G29" s="137" t="s">
        <v>35</v>
      </c>
      <c r="H29" s="143">
        <f>H27</f>
        <v>10.9</v>
      </c>
      <c r="I29" s="143">
        <f t="shared" si="58"/>
        <v>0.53</v>
      </c>
      <c r="J29" s="143">
        <f t="shared" si="58"/>
        <v>5.8</v>
      </c>
      <c r="K29" s="143" t="s">
        <v>35</v>
      </c>
      <c r="L29" s="144">
        <v>6.62</v>
      </c>
      <c r="M29" s="144">
        <v>6.64</v>
      </c>
      <c r="N29" s="80">
        <v>7.4</v>
      </c>
      <c r="O29" s="67">
        <v>7.8</v>
      </c>
      <c r="P29" s="67">
        <v>9.6999999999999993</v>
      </c>
      <c r="Q29" s="67">
        <v>10.199999999999999</v>
      </c>
      <c r="R29" s="23">
        <f t="shared" si="2"/>
        <v>7.17</v>
      </c>
      <c r="S29" s="24">
        <f t="shared" si="3"/>
        <v>12.44</v>
      </c>
      <c r="T29" s="171">
        <f t="shared" ref="T29" si="61">R29/C28</f>
        <v>0.13579545454545455</v>
      </c>
      <c r="U29" s="119">
        <f t="shared" ref="U29" si="62">S29/C28</f>
        <v>0.2356060606060606</v>
      </c>
      <c r="V29" s="358"/>
      <c r="W29" s="259"/>
    </row>
    <row r="30" spans="1:23" ht="12.75" customHeight="1" x14ac:dyDescent="0.25">
      <c r="A30" s="194">
        <v>18</v>
      </c>
      <c r="B30" s="110" t="s">
        <v>115</v>
      </c>
      <c r="C30" s="184">
        <f>A30*3.3</f>
        <v>59.4</v>
      </c>
      <c r="D30" s="216">
        <v>7.02</v>
      </c>
      <c r="E30" s="216">
        <f t="shared" ref="E30" si="63">D30*860/C30</f>
        <v>101.63636363636364</v>
      </c>
      <c r="F30" s="121">
        <v>50</v>
      </c>
      <c r="G30" s="135" t="s">
        <v>35</v>
      </c>
      <c r="H30" s="141">
        <f>H26</f>
        <v>9.8000000000000007</v>
      </c>
      <c r="I30" s="141">
        <f t="shared" ref="I30:J31" si="64">I26</f>
        <v>0.39</v>
      </c>
      <c r="J30" s="141">
        <f t="shared" si="64"/>
        <v>5.8</v>
      </c>
      <c r="K30" s="141" t="s">
        <v>77</v>
      </c>
      <c r="L30" s="145">
        <v>10</v>
      </c>
      <c r="M30" s="145">
        <v>8.9</v>
      </c>
      <c r="N30" s="79">
        <v>8.6</v>
      </c>
      <c r="O30" s="66">
        <v>9</v>
      </c>
      <c r="P30" s="66">
        <v>12</v>
      </c>
      <c r="Q30" s="66">
        <v>12.3</v>
      </c>
      <c r="R30" s="20">
        <f t="shared" si="2"/>
        <v>9.2900000000000009</v>
      </c>
      <c r="S30" s="21">
        <f t="shared" si="3"/>
        <v>14.7</v>
      </c>
      <c r="T30" s="170">
        <f t="shared" ref="T30" si="65">R30/C30</f>
        <v>0.15639730639730642</v>
      </c>
      <c r="U30" s="168">
        <f t="shared" ref="U30" si="66">S30/C30</f>
        <v>0.24747474747474746</v>
      </c>
      <c r="V30" s="358"/>
      <c r="W30" s="259"/>
    </row>
    <row r="31" spans="1:23" ht="12.75" customHeight="1" x14ac:dyDescent="0.25">
      <c r="A31" s="200">
        <v>165.9</v>
      </c>
      <c r="B31" s="201"/>
      <c r="C31" s="202"/>
      <c r="D31" s="217"/>
      <c r="E31" s="217"/>
      <c r="F31" s="122">
        <v>60</v>
      </c>
      <c r="G31" s="137" t="s">
        <v>35</v>
      </c>
      <c r="H31" s="143">
        <f>H27</f>
        <v>10.9</v>
      </c>
      <c r="I31" s="143">
        <f t="shared" si="64"/>
        <v>0.53</v>
      </c>
      <c r="J31" s="143">
        <f t="shared" si="64"/>
        <v>5.8</v>
      </c>
      <c r="K31" s="143" t="s">
        <v>35</v>
      </c>
      <c r="L31" s="144">
        <v>10</v>
      </c>
      <c r="M31" s="144">
        <v>8.9</v>
      </c>
      <c r="N31" s="80">
        <v>8.6999999999999993</v>
      </c>
      <c r="O31" s="67">
        <v>9.1</v>
      </c>
      <c r="P31" s="67">
        <v>11.3</v>
      </c>
      <c r="Q31" s="67">
        <v>11.8</v>
      </c>
      <c r="R31" s="23">
        <f t="shared" si="2"/>
        <v>9.43</v>
      </c>
      <c r="S31" s="24">
        <f t="shared" si="3"/>
        <v>14.7</v>
      </c>
      <c r="T31" s="171">
        <f t="shared" ref="T31" si="67">R31/C30</f>
        <v>0.15875420875420876</v>
      </c>
      <c r="U31" s="119">
        <f t="shared" ref="U31" si="68">S31/C30</f>
        <v>0.24747474747474746</v>
      </c>
      <c r="V31" s="358"/>
      <c r="W31" s="259"/>
    </row>
    <row r="32" spans="1:23" ht="12.75" customHeight="1" x14ac:dyDescent="0.25">
      <c r="A32" s="193">
        <v>20</v>
      </c>
      <c r="B32" s="179" t="s">
        <v>115</v>
      </c>
      <c r="C32" s="196">
        <f>A32*3.3</f>
        <v>66</v>
      </c>
      <c r="D32" s="223">
        <v>7.64</v>
      </c>
      <c r="E32" s="223">
        <f t="shared" ref="E32" si="69">D32*860/C32</f>
        <v>99.551515151515147</v>
      </c>
      <c r="F32" s="121">
        <v>50</v>
      </c>
      <c r="G32" s="135" t="s">
        <v>78</v>
      </c>
      <c r="H32" s="141">
        <v>11</v>
      </c>
      <c r="I32" s="141">
        <v>0.59</v>
      </c>
      <c r="J32" s="141">
        <v>7.05</v>
      </c>
      <c r="K32" s="141" t="s">
        <v>35</v>
      </c>
      <c r="L32" s="145">
        <f>L30</f>
        <v>10</v>
      </c>
      <c r="M32" s="145">
        <f>M30</f>
        <v>8.9</v>
      </c>
      <c r="N32" s="79">
        <v>8.6</v>
      </c>
      <c r="O32" s="66">
        <v>9.3000000000000007</v>
      </c>
      <c r="P32" s="66">
        <v>11.2</v>
      </c>
      <c r="Q32" s="66">
        <v>11</v>
      </c>
      <c r="R32" s="20">
        <f t="shared" si="2"/>
        <v>9.49</v>
      </c>
      <c r="S32" s="21">
        <f t="shared" si="3"/>
        <v>15.95</v>
      </c>
      <c r="T32" s="170">
        <f t="shared" ref="T32" si="70">R32/C32</f>
        <v>0.1437878787878788</v>
      </c>
      <c r="U32" s="168">
        <f t="shared" ref="U32" si="71">S32/C32</f>
        <v>0.24166666666666667</v>
      </c>
      <c r="V32" s="358"/>
      <c r="W32" s="259"/>
    </row>
    <row r="33" spans="1:23" ht="12.75" customHeight="1" x14ac:dyDescent="0.25">
      <c r="A33" s="203">
        <v>184.8</v>
      </c>
      <c r="B33" s="204"/>
      <c r="C33" s="205"/>
      <c r="D33" s="224"/>
      <c r="E33" s="224"/>
      <c r="F33" s="122">
        <v>60</v>
      </c>
      <c r="G33" s="137" t="s">
        <v>35</v>
      </c>
      <c r="H33" s="143">
        <v>12.5</v>
      </c>
      <c r="I33" s="143">
        <v>0.8</v>
      </c>
      <c r="J33" s="143">
        <v>7.05</v>
      </c>
      <c r="K33" s="143" t="s">
        <v>35</v>
      </c>
      <c r="L33" s="144">
        <f>L31</f>
        <v>10</v>
      </c>
      <c r="M33" s="144">
        <f>M31</f>
        <v>8.9</v>
      </c>
      <c r="N33" s="80">
        <v>8.8000000000000007</v>
      </c>
      <c r="O33" s="67">
        <v>9.3000000000000007</v>
      </c>
      <c r="P33" s="67">
        <v>10.3</v>
      </c>
      <c r="Q33" s="67">
        <v>10.6</v>
      </c>
      <c r="R33" s="23">
        <f t="shared" si="2"/>
        <v>9.7000000000000011</v>
      </c>
      <c r="S33" s="24">
        <f t="shared" si="3"/>
        <v>15.95</v>
      </c>
      <c r="T33" s="171">
        <f t="shared" ref="T33" si="72">R33/C32</f>
        <v>0.14696969696969697</v>
      </c>
      <c r="U33" s="119">
        <f t="shared" ref="U33" si="73">S33/C32</f>
        <v>0.24166666666666667</v>
      </c>
      <c r="V33" s="358"/>
      <c r="W33" s="259"/>
    </row>
    <row r="34" spans="1:23" ht="12.75" customHeight="1" x14ac:dyDescent="0.25">
      <c r="A34" s="194">
        <v>24</v>
      </c>
      <c r="B34" s="110" t="s">
        <v>115</v>
      </c>
      <c r="C34" s="184">
        <f>A34*3.3</f>
        <v>79.199999999999989</v>
      </c>
      <c r="D34" s="216">
        <v>8.8699999999999992</v>
      </c>
      <c r="E34" s="216">
        <f t="shared" ref="E34" si="74">D34*860/C34</f>
        <v>96.315656565656568</v>
      </c>
      <c r="F34" s="121">
        <v>50</v>
      </c>
      <c r="G34" s="135" t="s">
        <v>81</v>
      </c>
      <c r="H34" s="141">
        <v>15.7</v>
      </c>
      <c r="I34" s="141">
        <v>0.78</v>
      </c>
      <c r="J34" s="141">
        <v>9.0500000000000007</v>
      </c>
      <c r="K34" s="141" t="s">
        <v>79</v>
      </c>
      <c r="L34" s="145">
        <v>11.2</v>
      </c>
      <c r="M34" s="145">
        <v>10.1</v>
      </c>
      <c r="N34" s="79">
        <v>10.4</v>
      </c>
      <c r="O34" s="66">
        <v>11</v>
      </c>
      <c r="P34" s="66">
        <v>9.5</v>
      </c>
      <c r="Q34" s="66">
        <v>9.6</v>
      </c>
      <c r="R34" s="20">
        <f t="shared" si="2"/>
        <v>10.879999999999999</v>
      </c>
      <c r="S34" s="21">
        <f t="shared" si="3"/>
        <v>19.149999999999999</v>
      </c>
      <c r="T34" s="170">
        <f t="shared" ref="T34" si="75">R34/C34</f>
        <v>0.13737373737373737</v>
      </c>
      <c r="U34" s="168">
        <f t="shared" ref="U34" si="76">S34/C34</f>
        <v>0.24179292929292931</v>
      </c>
      <c r="V34" s="358"/>
      <c r="W34" s="259"/>
    </row>
    <row r="35" spans="1:23" ht="12.75" customHeight="1" x14ac:dyDescent="0.25">
      <c r="A35" s="200">
        <v>222.6</v>
      </c>
      <c r="B35" s="201"/>
      <c r="C35" s="202"/>
      <c r="D35" s="217"/>
      <c r="E35" s="217"/>
      <c r="F35" s="122">
        <v>60</v>
      </c>
      <c r="G35" s="137" t="s">
        <v>35</v>
      </c>
      <c r="H35" s="143">
        <v>17</v>
      </c>
      <c r="I35" s="143">
        <v>1.06</v>
      </c>
      <c r="J35" s="143">
        <v>9.0500000000000007</v>
      </c>
      <c r="K35" s="143" t="s">
        <v>35</v>
      </c>
      <c r="L35" s="144">
        <v>11.2</v>
      </c>
      <c r="M35" s="144">
        <v>10.1</v>
      </c>
      <c r="N35" s="80">
        <v>10.4</v>
      </c>
      <c r="O35" s="67">
        <v>11</v>
      </c>
      <c r="P35" s="67">
        <v>9</v>
      </c>
      <c r="Q35" s="67">
        <v>9.3000000000000007</v>
      </c>
      <c r="R35" s="23">
        <f t="shared" si="2"/>
        <v>11.16</v>
      </c>
      <c r="S35" s="24">
        <f t="shared" si="3"/>
        <v>19.149999999999999</v>
      </c>
      <c r="T35" s="171">
        <f t="shared" ref="T35" si="77">R35/C34</f>
        <v>0.14090909090909093</v>
      </c>
      <c r="U35" s="119">
        <f t="shared" ref="U35" si="78">S35/C34</f>
        <v>0.24179292929292931</v>
      </c>
      <c r="V35" s="358"/>
      <c r="W35" s="259"/>
    </row>
    <row r="36" spans="1:23" ht="12.75" customHeight="1" x14ac:dyDescent="0.25">
      <c r="A36" s="193">
        <v>28</v>
      </c>
      <c r="B36" s="179" t="s">
        <v>115</v>
      </c>
      <c r="C36" s="182">
        <f>A36*3.3</f>
        <v>92.399999999999991</v>
      </c>
      <c r="D36" s="223">
        <v>10.09</v>
      </c>
      <c r="E36" s="223">
        <f t="shared" ref="E36" si="79">D36*860/C36</f>
        <v>93.911255411255411</v>
      </c>
      <c r="F36" s="121">
        <v>50</v>
      </c>
      <c r="G36" s="135" t="s">
        <v>35</v>
      </c>
      <c r="H36" s="141">
        <f>H34</f>
        <v>15.7</v>
      </c>
      <c r="I36" s="141">
        <f t="shared" ref="I36:J37" si="80">I34</f>
        <v>0.78</v>
      </c>
      <c r="J36" s="141">
        <f t="shared" si="80"/>
        <v>9.0500000000000007</v>
      </c>
      <c r="K36" s="141" t="s">
        <v>80</v>
      </c>
      <c r="L36" s="145">
        <v>12.5</v>
      </c>
      <c r="M36" s="145">
        <v>11.3</v>
      </c>
      <c r="N36" s="79">
        <v>11.3</v>
      </c>
      <c r="O36" s="66">
        <v>12</v>
      </c>
      <c r="P36" s="66">
        <v>10.3</v>
      </c>
      <c r="Q36" s="66">
        <v>10.4</v>
      </c>
      <c r="R36" s="20">
        <f t="shared" si="2"/>
        <v>12.08</v>
      </c>
      <c r="S36" s="21">
        <f t="shared" si="3"/>
        <v>20.350000000000001</v>
      </c>
      <c r="T36" s="170">
        <f t="shared" ref="T36" si="81">R36/C36</f>
        <v>0.13073593073593076</v>
      </c>
      <c r="U36" s="168">
        <f t="shared" ref="U36" si="82">S36/C36</f>
        <v>0.22023809523809526</v>
      </c>
      <c r="V36" s="358"/>
      <c r="W36" s="259"/>
    </row>
    <row r="37" spans="1:23" ht="12.75" customHeight="1" x14ac:dyDescent="0.25">
      <c r="A37" s="203">
        <v>260.39999999999998</v>
      </c>
      <c r="B37" s="204"/>
      <c r="C37" s="205"/>
      <c r="D37" s="224"/>
      <c r="E37" s="224"/>
      <c r="F37" s="122">
        <v>60</v>
      </c>
      <c r="G37" s="137" t="s">
        <v>35</v>
      </c>
      <c r="H37" s="143">
        <f>H35</f>
        <v>17</v>
      </c>
      <c r="I37" s="143">
        <f t="shared" si="80"/>
        <v>1.06</v>
      </c>
      <c r="J37" s="143">
        <f t="shared" si="80"/>
        <v>9.0500000000000007</v>
      </c>
      <c r="K37" s="143" t="s">
        <v>35</v>
      </c>
      <c r="L37" s="144">
        <v>12.5</v>
      </c>
      <c r="M37" s="144">
        <v>11.3</v>
      </c>
      <c r="N37" s="80">
        <v>11.3</v>
      </c>
      <c r="O37" s="67">
        <v>11.9</v>
      </c>
      <c r="P37" s="67">
        <v>9.8000000000000007</v>
      </c>
      <c r="Q37" s="67">
        <v>10</v>
      </c>
      <c r="R37" s="23">
        <f t="shared" si="2"/>
        <v>12.360000000000001</v>
      </c>
      <c r="S37" s="24">
        <f t="shared" si="3"/>
        <v>20.350000000000001</v>
      </c>
      <c r="T37" s="171">
        <f t="shared" ref="T37" si="83">R37/C36</f>
        <v>0.13376623376623378</v>
      </c>
      <c r="U37" s="119">
        <f t="shared" ref="U37" si="84">S37/C36</f>
        <v>0.22023809523809526</v>
      </c>
      <c r="V37" s="359"/>
      <c r="W37" s="260"/>
    </row>
    <row r="38" spans="1:23" ht="12.75" customHeight="1" x14ac:dyDescent="0.25">
      <c r="A38" s="194">
        <v>30</v>
      </c>
      <c r="B38" s="110" t="s">
        <v>115</v>
      </c>
      <c r="C38" s="197">
        <f>A38*3.3</f>
        <v>99</v>
      </c>
      <c r="D38" s="216">
        <v>10.6</v>
      </c>
      <c r="E38" s="216">
        <f t="shared" ref="E38" si="85">D38*860/C38</f>
        <v>92.080808080808083</v>
      </c>
      <c r="F38" s="121">
        <v>50</v>
      </c>
      <c r="G38" s="135" t="s">
        <v>83</v>
      </c>
      <c r="H38" s="141">
        <f>H26+H32</f>
        <v>20.8</v>
      </c>
      <c r="I38" s="141">
        <f>I26+I32</f>
        <v>0.98</v>
      </c>
      <c r="J38" s="141">
        <f>J26+J32</f>
        <v>12.85</v>
      </c>
      <c r="K38" s="141" t="s">
        <v>35</v>
      </c>
      <c r="L38" s="145">
        <f>L36</f>
        <v>12.5</v>
      </c>
      <c r="M38" s="145">
        <f>M36</f>
        <v>11.3</v>
      </c>
      <c r="N38" s="79">
        <v>12.2</v>
      </c>
      <c r="O38" s="66">
        <v>13</v>
      </c>
      <c r="P38" s="66">
        <v>8.5</v>
      </c>
      <c r="Q38" s="66">
        <v>8.4</v>
      </c>
      <c r="R38" s="20">
        <f t="shared" si="2"/>
        <v>12.280000000000001</v>
      </c>
      <c r="S38" s="21">
        <f t="shared" si="3"/>
        <v>24.15</v>
      </c>
      <c r="T38" s="170">
        <f t="shared" ref="T38" si="86">R38/C38</f>
        <v>0.12404040404040405</v>
      </c>
      <c r="U38" s="168">
        <f t="shared" ref="U38" si="87">S38/C38</f>
        <v>0.24393939393939393</v>
      </c>
      <c r="V38" s="357" t="s">
        <v>50</v>
      </c>
      <c r="W38" s="290"/>
    </row>
    <row r="39" spans="1:23" ht="12.75" customHeight="1" x14ac:dyDescent="0.25">
      <c r="A39" s="200">
        <v>279.8</v>
      </c>
      <c r="B39" s="201"/>
      <c r="C39" s="202"/>
      <c r="D39" s="217"/>
      <c r="E39" s="217"/>
      <c r="F39" s="122">
        <v>60</v>
      </c>
      <c r="G39" s="137" t="s">
        <v>35</v>
      </c>
      <c r="H39" s="143">
        <f>H27+H33</f>
        <v>23.4</v>
      </c>
      <c r="I39" s="143">
        <f t="shared" ref="I39:J39" si="88">I27+I33</f>
        <v>1.33</v>
      </c>
      <c r="J39" s="143">
        <f t="shared" si="88"/>
        <v>12.85</v>
      </c>
      <c r="K39" s="143" t="s">
        <v>35</v>
      </c>
      <c r="L39" s="144">
        <f>L37</f>
        <v>12.5</v>
      </c>
      <c r="M39" s="144">
        <f>M37</f>
        <v>11.3</v>
      </c>
      <c r="N39" s="80">
        <v>12.2</v>
      </c>
      <c r="O39" s="67">
        <v>12.9</v>
      </c>
      <c r="P39" s="67">
        <v>7.7</v>
      </c>
      <c r="Q39" s="67">
        <v>8</v>
      </c>
      <c r="R39" s="23">
        <f t="shared" si="2"/>
        <v>12.63</v>
      </c>
      <c r="S39" s="24">
        <f t="shared" si="3"/>
        <v>24.15</v>
      </c>
      <c r="T39" s="171">
        <f t="shared" ref="T39" si="89">R39/C38</f>
        <v>0.12757575757575759</v>
      </c>
      <c r="U39" s="119">
        <f t="shared" ref="U39" si="90">S39/C38</f>
        <v>0.24393939393939393</v>
      </c>
      <c r="V39" s="358"/>
      <c r="W39" s="259"/>
    </row>
    <row r="40" spans="1:23" ht="12.75" customHeight="1" x14ac:dyDescent="0.25">
      <c r="A40" s="193">
        <v>35</v>
      </c>
      <c r="B40" s="179" t="s">
        <v>115</v>
      </c>
      <c r="C40" s="182">
        <f>A40*3.3</f>
        <v>115.5</v>
      </c>
      <c r="D40" s="223">
        <v>15.52</v>
      </c>
      <c r="E40" s="223">
        <f t="shared" ref="E40" si="91">D40*860/C40</f>
        <v>115.56017316017315</v>
      </c>
      <c r="F40" s="121">
        <v>50</v>
      </c>
      <c r="G40" s="135" t="s">
        <v>35</v>
      </c>
      <c r="H40" s="141">
        <f>H38</f>
        <v>20.8</v>
      </c>
      <c r="I40" s="141">
        <f t="shared" ref="I40:J41" si="92">I38</f>
        <v>0.98</v>
      </c>
      <c r="J40" s="141">
        <f t="shared" si="92"/>
        <v>12.85</v>
      </c>
      <c r="K40" s="141" t="s">
        <v>82</v>
      </c>
      <c r="L40" s="145">
        <v>19.899999999999999</v>
      </c>
      <c r="M40" s="145">
        <v>18</v>
      </c>
      <c r="N40" s="79">
        <v>17.2</v>
      </c>
      <c r="O40" s="66">
        <v>18.3</v>
      </c>
      <c r="P40" s="66">
        <v>11.6</v>
      </c>
      <c r="Q40" s="66">
        <v>11.6</v>
      </c>
      <c r="R40" s="20">
        <f t="shared" si="2"/>
        <v>18.98</v>
      </c>
      <c r="S40" s="21">
        <f t="shared" si="3"/>
        <v>30.85</v>
      </c>
      <c r="T40" s="170">
        <f t="shared" ref="T40" si="93">R40/C40</f>
        <v>0.16432900432900432</v>
      </c>
      <c r="U40" s="168">
        <f t="shared" ref="U40" si="94">S40/C40</f>
        <v>0.26709956709956711</v>
      </c>
      <c r="V40" s="358"/>
      <c r="W40" s="259"/>
    </row>
    <row r="41" spans="1:23" ht="12.75" customHeight="1" x14ac:dyDescent="0.25">
      <c r="A41" s="301">
        <v>491</v>
      </c>
      <c r="B41" s="302"/>
      <c r="C41" s="303"/>
      <c r="D41" s="224"/>
      <c r="E41" s="224"/>
      <c r="F41" s="122">
        <v>60</v>
      </c>
      <c r="G41" s="137" t="s">
        <v>35</v>
      </c>
      <c r="H41" s="143">
        <f>H39</f>
        <v>23.4</v>
      </c>
      <c r="I41" s="143">
        <f t="shared" si="92"/>
        <v>1.33</v>
      </c>
      <c r="J41" s="146">
        <f t="shared" si="92"/>
        <v>12.85</v>
      </c>
      <c r="K41" s="143" t="s">
        <v>35</v>
      </c>
      <c r="L41" s="144">
        <v>19.899999999999999</v>
      </c>
      <c r="M41" s="144">
        <v>18</v>
      </c>
      <c r="N41" s="80">
        <v>17.5</v>
      </c>
      <c r="O41" s="67">
        <v>18.3</v>
      </c>
      <c r="P41" s="67">
        <v>10.8</v>
      </c>
      <c r="Q41" s="67">
        <v>11.1</v>
      </c>
      <c r="R41" s="20">
        <f>SUM(I41,M41)</f>
        <v>19.329999999999998</v>
      </c>
      <c r="S41" s="24">
        <f t="shared" si="3"/>
        <v>30.85</v>
      </c>
      <c r="T41" s="171">
        <f t="shared" ref="T41" si="95">R41/C40</f>
        <v>0.16735930735930735</v>
      </c>
      <c r="U41" s="119">
        <f t="shared" ref="U41" si="96">S41/C40</f>
        <v>0.26709956709956711</v>
      </c>
      <c r="V41" s="358"/>
      <c r="W41" s="259"/>
    </row>
    <row r="42" spans="1:23" ht="12.75" customHeight="1" x14ac:dyDescent="0.25">
      <c r="A42" s="194">
        <v>40</v>
      </c>
      <c r="B42" s="110" t="s">
        <v>115</v>
      </c>
      <c r="C42" s="197">
        <f>A42*3.3</f>
        <v>132</v>
      </c>
      <c r="D42" s="216">
        <v>17.39</v>
      </c>
      <c r="E42" s="216">
        <f t="shared" ref="E42" si="97">D42*860/C42</f>
        <v>113.29848484848485</v>
      </c>
      <c r="F42" s="121">
        <v>50</v>
      </c>
      <c r="G42" s="135" t="s">
        <v>101</v>
      </c>
      <c r="H42" s="147">
        <f>H32*2</f>
        <v>22</v>
      </c>
      <c r="I42" s="147">
        <f>I32*2</f>
        <v>1.18</v>
      </c>
      <c r="J42" s="147">
        <f>J32*2</f>
        <v>14.1</v>
      </c>
      <c r="K42" s="141" t="s">
        <v>102</v>
      </c>
      <c r="L42" s="145">
        <v>23.7</v>
      </c>
      <c r="M42" s="145">
        <v>21.7</v>
      </c>
      <c r="N42" s="79">
        <v>19.7</v>
      </c>
      <c r="O42" s="66">
        <v>21</v>
      </c>
      <c r="P42" s="66">
        <v>12.7</v>
      </c>
      <c r="Q42" s="66">
        <v>12.3</v>
      </c>
      <c r="R42" s="25">
        <f t="shared" si="2"/>
        <v>22.88</v>
      </c>
      <c r="S42" s="21">
        <f t="shared" si="3"/>
        <v>35.799999999999997</v>
      </c>
      <c r="T42" s="170">
        <f t="shared" ref="T42" si="98">R42/C42</f>
        <v>0.17333333333333334</v>
      </c>
      <c r="U42" s="168">
        <f t="shared" ref="U42" si="99">S42/C42</f>
        <v>0.27121212121212118</v>
      </c>
      <c r="V42" s="358"/>
      <c r="W42" s="259"/>
    </row>
    <row r="43" spans="1:23" ht="12.75" customHeight="1" x14ac:dyDescent="0.25">
      <c r="A43" s="200">
        <v>562.29999999999995</v>
      </c>
      <c r="B43" s="201"/>
      <c r="C43" s="202"/>
      <c r="D43" s="217"/>
      <c r="E43" s="217"/>
      <c r="F43" s="122">
        <v>60</v>
      </c>
      <c r="G43" s="137" t="s">
        <v>35</v>
      </c>
      <c r="H43" s="84">
        <f>H33*2</f>
        <v>25</v>
      </c>
      <c r="I43" s="85">
        <f t="shared" ref="I43:J43" si="100">I33*2</f>
        <v>1.6</v>
      </c>
      <c r="J43" s="84">
        <f t="shared" si="100"/>
        <v>14.1</v>
      </c>
      <c r="K43" s="143" t="s">
        <v>35</v>
      </c>
      <c r="L43" s="144">
        <v>23.7</v>
      </c>
      <c r="M43" s="144">
        <v>21.7</v>
      </c>
      <c r="N43" s="80">
        <v>20.2</v>
      </c>
      <c r="O43" s="67">
        <v>21</v>
      </c>
      <c r="P43" s="67">
        <v>11.6</v>
      </c>
      <c r="Q43" s="67">
        <v>11.8</v>
      </c>
      <c r="R43" s="26">
        <f t="shared" si="2"/>
        <v>23.3</v>
      </c>
      <c r="S43" s="24">
        <f t="shared" si="3"/>
        <v>35.799999999999997</v>
      </c>
      <c r="T43" s="171">
        <f t="shared" ref="T43" si="101">R43/C42</f>
        <v>0.17651515151515151</v>
      </c>
      <c r="U43" s="119">
        <f t="shared" ref="U43" si="102">S43/C42</f>
        <v>0.27121212121212118</v>
      </c>
      <c r="V43" s="358"/>
      <c r="W43" s="259"/>
    </row>
    <row r="44" spans="1:23" ht="12.75" customHeight="1" x14ac:dyDescent="0.25">
      <c r="A44" s="193">
        <v>45</v>
      </c>
      <c r="B44" s="179" t="s">
        <v>115</v>
      </c>
      <c r="C44" s="182">
        <f>A44*3.3</f>
        <v>148.5</v>
      </c>
      <c r="D44" s="223">
        <v>19.54</v>
      </c>
      <c r="E44" s="223">
        <f t="shared" ref="E44" si="103">D44*860/C44</f>
        <v>113.16094276094275</v>
      </c>
      <c r="F44" s="121">
        <v>50</v>
      </c>
      <c r="G44" s="135" t="s">
        <v>85</v>
      </c>
      <c r="H44" s="86">
        <f>H32+H34</f>
        <v>26.7</v>
      </c>
      <c r="I44" s="86">
        <f>I32+I34</f>
        <v>1.37</v>
      </c>
      <c r="J44" s="86">
        <f t="shared" ref="I44:J45" si="104">J32+J34</f>
        <v>16.100000000000001</v>
      </c>
      <c r="K44" s="141" t="s">
        <v>35</v>
      </c>
      <c r="L44" s="145">
        <f>L42</f>
        <v>23.7</v>
      </c>
      <c r="M44" s="145">
        <f>M42</f>
        <v>21.7</v>
      </c>
      <c r="N44" s="79">
        <v>20.9</v>
      </c>
      <c r="O44" s="66">
        <v>22</v>
      </c>
      <c r="P44" s="66">
        <v>11.1</v>
      </c>
      <c r="Q44" s="66">
        <v>11</v>
      </c>
      <c r="R44" s="25">
        <f t="shared" si="2"/>
        <v>23.07</v>
      </c>
      <c r="S44" s="21">
        <f t="shared" si="3"/>
        <v>37.799999999999997</v>
      </c>
      <c r="T44" s="170">
        <f t="shared" ref="T44" si="105">R44/C44</f>
        <v>0.15535353535353535</v>
      </c>
      <c r="U44" s="168">
        <f t="shared" ref="U44" si="106">S44/C44</f>
        <v>0.25454545454545452</v>
      </c>
      <c r="V44" s="358"/>
      <c r="W44" s="259"/>
    </row>
    <row r="45" spans="1:23" ht="12.75" customHeight="1" x14ac:dyDescent="0.25">
      <c r="A45" s="203">
        <v>645.5</v>
      </c>
      <c r="B45" s="204"/>
      <c r="C45" s="205"/>
      <c r="D45" s="224"/>
      <c r="E45" s="224"/>
      <c r="F45" s="122">
        <v>60</v>
      </c>
      <c r="G45" s="137" t="s">
        <v>35</v>
      </c>
      <c r="H45" s="84">
        <f>H33+H35</f>
        <v>29.5</v>
      </c>
      <c r="I45" s="85">
        <f t="shared" si="104"/>
        <v>1.86</v>
      </c>
      <c r="J45" s="84">
        <f t="shared" si="104"/>
        <v>16.100000000000001</v>
      </c>
      <c r="K45" s="143" t="s">
        <v>35</v>
      </c>
      <c r="L45" s="144">
        <f>L43</f>
        <v>23.7</v>
      </c>
      <c r="M45" s="144">
        <f>M43</f>
        <v>21.7</v>
      </c>
      <c r="N45" s="80">
        <v>21.1</v>
      </c>
      <c r="O45" s="67">
        <v>22</v>
      </c>
      <c r="P45" s="67">
        <v>10.4</v>
      </c>
      <c r="Q45" s="67">
        <v>10.5</v>
      </c>
      <c r="R45" s="26">
        <f t="shared" si="2"/>
        <v>23.56</v>
      </c>
      <c r="S45" s="24">
        <f t="shared" si="3"/>
        <v>37.799999999999997</v>
      </c>
      <c r="T45" s="171">
        <f t="shared" ref="T45" si="107">R45/C44</f>
        <v>0.15865319865319866</v>
      </c>
      <c r="U45" s="119">
        <f t="shared" ref="U45" si="108">S45/C44</f>
        <v>0.25454545454545452</v>
      </c>
      <c r="V45" s="358"/>
      <c r="W45" s="259"/>
    </row>
    <row r="46" spans="1:23" ht="12.75" customHeight="1" x14ac:dyDescent="0.25">
      <c r="A46" s="194">
        <v>50</v>
      </c>
      <c r="B46" s="110" t="s">
        <v>115</v>
      </c>
      <c r="C46" s="197">
        <f>A46*3.3</f>
        <v>165</v>
      </c>
      <c r="D46" s="216">
        <v>21.08</v>
      </c>
      <c r="E46" s="216">
        <f t="shared" ref="E46" si="109">D46*860/C46</f>
        <v>109.87151515151514</v>
      </c>
      <c r="F46" s="121">
        <v>50</v>
      </c>
      <c r="G46" s="135" t="s">
        <v>35</v>
      </c>
      <c r="H46" s="86">
        <f>H44</f>
        <v>26.7</v>
      </c>
      <c r="I46" s="86">
        <f t="shared" ref="I46:J47" si="110">I44</f>
        <v>1.37</v>
      </c>
      <c r="J46" s="86">
        <f t="shared" si="110"/>
        <v>16.100000000000001</v>
      </c>
      <c r="K46" s="141" t="s">
        <v>94</v>
      </c>
      <c r="L46" s="145">
        <v>31.3</v>
      </c>
      <c r="M46" s="145">
        <v>28.2</v>
      </c>
      <c r="N46" s="79">
        <v>25.3</v>
      </c>
      <c r="O46" s="66">
        <v>26.9</v>
      </c>
      <c r="P46" s="66">
        <v>13.4</v>
      </c>
      <c r="Q46" s="66">
        <v>13.3</v>
      </c>
      <c r="R46" s="25">
        <f t="shared" si="2"/>
        <v>29.57</v>
      </c>
      <c r="S46" s="21">
        <f t="shared" si="3"/>
        <v>44.3</v>
      </c>
      <c r="T46" s="170">
        <f t="shared" ref="T46" si="111">R46/C46</f>
        <v>0.17921212121212121</v>
      </c>
      <c r="U46" s="168">
        <f t="shared" ref="U46" si="112">S46/C46</f>
        <v>0.26848484848484849</v>
      </c>
      <c r="V46" s="358"/>
      <c r="W46" s="259"/>
    </row>
    <row r="47" spans="1:23" ht="12.75" customHeight="1" x14ac:dyDescent="0.25">
      <c r="A47" s="200">
        <v>704.9</v>
      </c>
      <c r="B47" s="201"/>
      <c r="C47" s="202"/>
      <c r="D47" s="217"/>
      <c r="E47" s="217"/>
      <c r="F47" s="122">
        <v>60</v>
      </c>
      <c r="G47" s="137" t="s">
        <v>35</v>
      </c>
      <c r="H47" s="84">
        <f>H45</f>
        <v>29.5</v>
      </c>
      <c r="I47" s="85">
        <f t="shared" si="110"/>
        <v>1.86</v>
      </c>
      <c r="J47" s="84">
        <f t="shared" si="110"/>
        <v>16.100000000000001</v>
      </c>
      <c r="K47" s="143" t="s">
        <v>35</v>
      </c>
      <c r="L47" s="144">
        <v>31.3</v>
      </c>
      <c r="M47" s="144">
        <v>28.2</v>
      </c>
      <c r="N47" s="80">
        <v>25.8</v>
      </c>
      <c r="O47" s="67">
        <v>27.1</v>
      </c>
      <c r="P47" s="67">
        <v>12.5</v>
      </c>
      <c r="Q47" s="67">
        <v>12.8</v>
      </c>
      <c r="R47" s="26">
        <f t="shared" si="2"/>
        <v>30.06</v>
      </c>
      <c r="S47" s="24">
        <f t="shared" si="3"/>
        <v>44.3</v>
      </c>
      <c r="T47" s="171">
        <f t="shared" ref="T47" si="113">R47/C46</f>
        <v>0.18218181818181817</v>
      </c>
      <c r="U47" s="119">
        <f t="shared" ref="U47" si="114">S47/C46</f>
        <v>0.26848484848484849</v>
      </c>
      <c r="V47" s="358"/>
      <c r="W47" s="259"/>
    </row>
    <row r="48" spans="1:23" ht="12.75" customHeight="1" x14ac:dyDescent="0.25">
      <c r="A48" s="193">
        <v>60</v>
      </c>
      <c r="B48" s="179" t="s">
        <v>115</v>
      </c>
      <c r="C48" s="196">
        <f>A48*3.3</f>
        <v>198</v>
      </c>
      <c r="D48" s="223">
        <v>24.52</v>
      </c>
      <c r="E48" s="223">
        <f t="shared" ref="E48" si="115">D48*860/C48</f>
        <v>106.50101010101011</v>
      </c>
      <c r="F48" s="121">
        <v>50</v>
      </c>
      <c r="G48" s="135" t="s">
        <v>93</v>
      </c>
      <c r="H48" s="86">
        <f>H34*2</f>
        <v>31.4</v>
      </c>
      <c r="I48" s="86">
        <f t="shared" ref="I48:J49" si="116">I34*2</f>
        <v>1.56</v>
      </c>
      <c r="J48" s="86">
        <f t="shared" si="116"/>
        <v>18.100000000000001</v>
      </c>
      <c r="K48" s="141" t="s">
        <v>95</v>
      </c>
      <c r="L48" s="145">
        <v>33.1</v>
      </c>
      <c r="M48" s="145">
        <v>31.6</v>
      </c>
      <c r="N48" s="79">
        <v>27.7</v>
      </c>
      <c r="O48" s="66">
        <v>29.3</v>
      </c>
      <c r="P48" s="66">
        <v>12.5</v>
      </c>
      <c r="Q48" s="66">
        <v>12.6</v>
      </c>
      <c r="R48" s="25">
        <f t="shared" si="2"/>
        <v>33.160000000000004</v>
      </c>
      <c r="S48" s="21">
        <f t="shared" si="3"/>
        <v>49.7</v>
      </c>
      <c r="T48" s="170">
        <f t="shared" ref="T48" si="117">R48/C48</f>
        <v>0.1674747474747475</v>
      </c>
      <c r="U48" s="168">
        <f t="shared" ref="U48" si="118">S48/C48</f>
        <v>0.25101010101010102</v>
      </c>
      <c r="V48" s="358"/>
      <c r="W48" s="259"/>
    </row>
    <row r="49" spans="1:23" ht="12.75" customHeight="1" x14ac:dyDescent="0.25">
      <c r="A49" s="203">
        <v>849.1</v>
      </c>
      <c r="B49" s="204"/>
      <c r="C49" s="205"/>
      <c r="D49" s="224"/>
      <c r="E49" s="224"/>
      <c r="F49" s="122">
        <v>60</v>
      </c>
      <c r="G49" s="137" t="s">
        <v>35</v>
      </c>
      <c r="H49" s="84">
        <f>H35*2</f>
        <v>34</v>
      </c>
      <c r="I49" s="84">
        <f t="shared" si="116"/>
        <v>2.12</v>
      </c>
      <c r="J49" s="84">
        <f t="shared" si="116"/>
        <v>18.100000000000001</v>
      </c>
      <c r="K49" s="143" t="s">
        <v>35</v>
      </c>
      <c r="L49" s="144">
        <v>33.1</v>
      </c>
      <c r="M49" s="144">
        <v>31.6</v>
      </c>
      <c r="N49" s="80">
        <v>28</v>
      </c>
      <c r="O49" s="67">
        <v>29.4</v>
      </c>
      <c r="P49" s="67">
        <v>11.8</v>
      </c>
      <c r="Q49" s="67">
        <v>12.1</v>
      </c>
      <c r="R49" s="26">
        <f t="shared" si="2"/>
        <v>33.72</v>
      </c>
      <c r="S49" s="24">
        <f t="shared" si="3"/>
        <v>49.7</v>
      </c>
      <c r="T49" s="171">
        <f t="shared" ref="T49" si="119">R49/C48</f>
        <v>0.17030303030303029</v>
      </c>
      <c r="U49" s="119">
        <f t="shared" ref="U49" si="120">S49/C48</f>
        <v>0.25101010101010102</v>
      </c>
      <c r="V49" s="358"/>
      <c r="W49" s="259"/>
    </row>
    <row r="50" spans="1:23" ht="12.75" customHeight="1" x14ac:dyDescent="0.25">
      <c r="A50" s="194">
        <v>70</v>
      </c>
      <c r="B50" s="110" t="s">
        <v>115</v>
      </c>
      <c r="C50" s="197">
        <f>A50*3.3</f>
        <v>231</v>
      </c>
      <c r="D50" s="216">
        <v>26.19</v>
      </c>
      <c r="E50" s="216">
        <f t="shared" ref="E50" si="121">D50*860/C50</f>
        <v>97.503896103896111</v>
      </c>
      <c r="F50" s="121">
        <v>50</v>
      </c>
      <c r="G50" s="135" t="s">
        <v>35</v>
      </c>
      <c r="H50" s="86">
        <f>H48</f>
        <v>31.4</v>
      </c>
      <c r="I50" s="86">
        <f t="shared" ref="I50:J51" si="122">I48</f>
        <v>1.56</v>
      </c>
      <c r="J50" s="86">
        <f t="shared" si="122"/>
        <v>18.100000000000001</v>
      </c>
      <c r="K50" s="141" t="s">
        <v>35</v>
      </c>
      <c r="L50" s="145">
        <f>L48</f>
        <v>33.1</v>
      </c>
      <c r="M50" s="145">
        <f>M48</f>
        <v>31.6</v>
      </c>
      <c r="N50" s="79">
        <v>27.7</v>
      </c>
      <c r="O50" s="66">
        <v>29.3</v>
      </c>
      <c r="P50" s="66">
        <v>12.5</v>
      </c>
      <c r="Q50" s="66">
        <v>12.6</v>
      </c>
      <c r="R50" s="25">
        <f t="shared" ref="R50:R51" si="123">SUM(I50,M50)</f>
        <v>33.160000000000004</v>
      </c>
      <c r="S50" s="21">
        <f t="shared" ref="S50:S51" si="124">J50+M50</f>
        <v>49.7</v>
      </c>
      <c r="T50" s="170">
        <f t="shared" ref="T50" si="125">R50/C50</f>
        <v>0.14354978354978357</v>
      </c>
      <c r="U50" s="168">
        <f t="shared" ref="U50" si="126">S50/C50</f>
        <v>0.21515151515151518</v>
      </c>
      <c r="V50" s="358"/>
      <c r="W50" s="259"/>
    </row>
    <row r="51" spans="1:23" ht="12.75" customHeight="1" x14ac:dyDescent="0.25">
      <c r="A51" s="200">
        <v>921.2</v>
      </c>
      <c r="B51" s="201"/>
      <c r="C51" s="202"/>
      <c r="D51" s="217"/>
      <c r="E51" s="217"/>
      <c r="F51" s="122">
        <v>60</v>
      </c>
      <c r="G51" s="137" t="s">
        <v>35</v>
      </c>
      <c r="H51" s="84">
        <f>H49</f>
        <v>34</v>
      </c>
      <c r="I51" s="84">
        <f t="shared" si="122"/>
        <v>2.12</v>
      </c>
      <c r="J51" s="84">
        <f t="shared" si="122"/>
        <v>18.100000000000001</v>
      </c>
      <c r="K51" s="143" t="s">
        <v>35</v>
      </c>
      <c r="L51" s="144">
        <f>L49</f>
        <v>33.1</v>
      </c>
      <c r="M51" s="144">
        <f>M49</f>
        <v>31.6</v>
      </c>
      <c r="N51" s="80">
        <v>28</v>
      </c>
      <c r="O51" s="67">
        <v>29.4</v>
      </c>
      <c r="P51" s="67">
        <v>11.8</v>
      </c>
      <c r="Q51" s="67">
        <v>12.1</v>
      </c>
      <c r="R51" s="26">
        <f t="shared" si="123"/>
        <v>33.72</v>
      </c>
      <c r="S51" s="24">
        <f t="shared" si="124"/>
        <v>49.7</v>
      </c>
      <c r="T51" s="171">
        <f>R51/C50</f>
        <v>0.14597402597402598</v>
      </c>
      <c r="U51" s="119">
        <f>S51/C50</f>
        <v>0.21515151515151518</v>
      </c>
      <c r="V51" s="359"/>
      <c r="W51" s="260"/>
    </row>
    <row r="52" spans="1:23" ht="39.15" customHeight="1" x14ac:dyDescent="0.25">
      <c r="A52" s="6" t="s">
        <v>15</v>
      </c>
    </row>
    <row r="53" spans="1:23" ht="39.15" customHeight="1" x14ac:dyDescent="0.25">
      <c r="A53" s="6"/>
    </row>
    <row r="54" spans="1:23" ht="39.15" customHeight="1" x14ac:dyDescent="0.25">
      <c r="A54" s="6" t="s">
        <v>15</v>
      </c>
    </row>
    <row r="55" spans="1:23" ht="74.849999999999994" customHeight="1" x14ac:dyDescent="0.25">
      <c r="A55" s="354"/>
      <c r="B55" s="354"/>
      <c r="C55" s="354"/>
    </row>
    <row r="56" spans="1:23" ht="39.15" customHeight="1" x14ac:dyDescent="0.25">
      <c r="A56" s="6" t="s">
        <v>15</v>
      </c>
    </row>
    <row r="57" spans="1:23" ht="39.15" customHeight="1" x14ac:dyDescent="0.25">
      <c r="A57" s="6" t="s">
        <v>15</v>
      </c>
    </row>
    <row r="58" spans="1:23" ht="228" customHeight="1" x14ac:dyDescent="0.25"/>
    <row r="59" spans="1:23" x14ac:dyDescent="0.25">
      <c r="T59" s="9"/>
      <c r="U59" s="9"/>
    </row>
  </sheetData>
  <mergeCells count="95">
    <mergeCell ref="E40:E41"/>
    <mergeCell ref="L1:P1"/>
    <mergeCell ref="R2:S4"/>
    <mergeCell ref="D6:D7"/>
    <mergeCell ref="V6:W37"/>
    <mergeCell ref="D8:D9"/>
    <mergeCell ref="D12:D13"/>
    <mergeCell ref="D14:D15"/>
    <mergeCell ref="D10:D11"/>
    <mergeCell ref="D20:D21"/>
    <mergeCell ref="D22:D23"/>
    <mergeCell ref="D26:D27"/>
    <mergeCell ref="D16:D17"/>
    <mergeCell ref="D18:D19"/>
    <mergeCell ref="T3:U3"/>
    <mergeCell ref="T4:U4"/>
    <mergeCell ref="F3:F4"/>
    <mergeCell ref="D38:D39"/>
    <mergeCell ref="D28:D29"/>
    <mergeCell ref="V38:W51"/>
    <mergeCell ref="D40:D41"/>
    <mergeCell ref="D42:D43"/>
    <mergeCell ref="D48:D49"/>
    <mergeCell ref="D50:D51"/>
    <mergeCell ref="D44:D45"/>
    <mergeCell ref="D46:D47"/>
    <mergeCell ref="E28:E29"/>
    <mergeCell ref="E30:E31"/>
    <mergeCell ref="E32:E33"/>
    <mergeCell ref="E34:E35"/>
    <mergeCell ref="E36:E37"/>
    <mergeCell ref="E38:E39"/>
    <mergeCell ref="E3:E4"/>
    <mergeCell ref="E6:E7"/>
    <mergeCell ref="A55:C55"/>
    <mergeCell ref="Q4:Q5"/>
    <mergeCell ref="A2:C5"/>
    <mergeCell ref="D36:D37"/>
    <mergeCell ref="D32:D33"/>
    <mergeCell ref="D34:D35"/>
    <mergeCell ref="D30:D31"/>
    <mergeCell ref="D24:D25"/>
    <mergeCell ref="A7:C7"/>
    <mergeCell ref="A9:C9"/>
    <mergeCell ref="G2:Q2"/>
    <mergeCell ref="N3:O3"/>
    <mergeCell ref="P3:Q3"/>
    <mergeCell ref="D3:D4"/>
    <mergeCell ref="V2:W2"/>
    <mergeCell ref="G3:J3"/>
    <mergeCell ref="K3:M3"/>
    <mergeCell ref="N4:N5"/>
    <mergeCell ref="O4:O5"/>
    <mergeCell ref="P4:P5"/>
    <mergeCell ref="H4:H5"/>
    <mergeCell ref="I4:J4"/>
    <mergeCell ref="L4:L5"/>
    <mergeCell ref="M4:M5"/>
    <mergeCell ref="V3:W5"/>
    <mergeCell ref="A15:C15"/>
    <mergeCell ref="A17:C17"/>
    <mergeCell ref="A19:C19"/>
    <mergeCell ref="A11:C11"/>
    <mergeCell ref="A13:C13"/>
    <mergeCell ref="A25:C25"/>
    <mergeCell ref="A27:C27"/>
    <mergeCell ref="A29:C29"/>
    <mergeCell ref="A21:C21"/>
    <mergeCell ref="A23:C23"/>
    <mergeCell ref="A35:C35"/>
    <mergeCell ref="A37:C37"/>
    <mergeCell ref="A39:C39"/>
    <mergeCell ref="A31:C31"/>
    <mergeCell ref="A33:C33"/>
    <mergeCell ref="A51:C51"/>
    <mergeCell ref="A45:C45"/>
    <mergeCell ref="A47:C47"/>
    <mergeCell ref="A49:C49"/>
    <mergeCell ref="A41:C41"/>
    <mergeCell ref="A43:C43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42:E43"/>
    <mergeCell ref="E44:E45"/>
    <mergeCell ref="E46:E47"/>
    <mergeCell ref="E48:E49"/>
    <mergeCell ref="E50:E51"/>
  </mergeCells>
  <phoneticPr fontId="2"/>
  <pageMargins left="0.7" right="0.7" top="0.75" bottom="0.75" header="0.3" footer="0.3"/>
  <pageSetup paperSize="8" scale="8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2EE-D8D5-48C8-BA28-62A5E81F76D4}">
  <sheetPr>
    <tabColor rgb="FF92D050"/>
    <pageSetUpPr fitToPage="1"/>
  </sheetPr>
  <dimension ref="A1:X60"/>
  <sheetViews>
    <sheetView view="pageBreakPreview" zoomScale="110" zoomScaleNormal="100" zoomScaleSheetLayoutView="110" workbookViewId="0">
      <pane xSplit="6" ySplit="5" topLeftCell="G6" activePane="bottomRight" state="frozen"/>
      <selection activeCell="G19" sqref="G19"/>
      <selection pane="topRight" activeCell="G19" sqref="G19"/>
      <selection pane="bottomLeft" activeCell="G19" sqref="G19"/>
      <selection pane="bottomRight" activeCell="W1" sqref="W1"/>
    </sheetView>
  </sheetViews>
  <sheetFormatPr defaultColWidth="9.33203125" defaultRowHeight="12" x14ac:dyDescent="0.25"/>
  <cols>
    <col min="1" max="1" width="3.33203125" style="1" customWidth="1"/>
    <col min="2" max="2" width="4.77734375" style="1" customWidth="1"/>
    <col min="3" max="3" width="6.33203125" style="1" customWidth="1"/>
    <col min="4" max="5" width="6.6640625" style="1" customWidth="1"/>
    <col min="6" max="6" width="5.109375" style="1" customWidth="1"/>
    <col min="7" max="7" width="33.44140625" style="1" bestFit="1" customWidth="1"/>
    <col min="8" max="8" width="10.77734375" style="1" customWidth="1"/>
    <col min="9" max="9" width="17.6640625" style="1" bestFit="1" customWidth="1"/>
    <col min="10" max="10" width="17.6640625" style="1" customWidth="1"/>
    <col min="11" max="11" width="17.6640625" style="1" bestFit="1" customWidth="1"/>
    <col min="12" max="12" width="9.44140625" style="1" customWidth="1"/>
    <col min="13" max="13" width="11.33203125" style="1" bestFit="1" customWidth="1"/>
    <col min="14" max="14" width="8.109375" style="1" bestFit="1" customWidth="1"/>
    <col min="15" max="15" width="7.109375" style="1" bestFit="1" customWidth="1"/>
    <col min="16" max="16" width="8.109375" style="1" bestFit="1" customWidth="1"/>
    <col min="17" max="17" width="7.109375" style="1" bestFit="1" customWidth="1"/>
    <col min="18" max="18" width="14" style="1" customWidth="1"/>
    <col min="19" max="21" width="15" style="1" customWidth="1"/>
    <col min="22" max="22" width="19.109375" style="1" customWidth="1"/>
    <col min="23" max="23" width="21.44140625" style="1" bestFit="1" customWidth="1"/>
    <col min="24" max="16384" width="9.33203125" style="1"/>
  </cols>
  <sheetData>
    <row r="1" spans="1:24" ht="95.25" customHeight="1" x14ac:dyDescent="0.2">
      <c r="A1" s="91" t="s">
        <v>91</v>
      </c>
      <c r="B1" s="90"/>
      <c r="C1" s="90"/>
      <c r="D1" s="90"/>
      <c r="E1" s="90"/>
      <c r="F1" s="90"/>
      <c r="G1" s="90"/>
      <c r="H1" s="90"/>
      <c r="I1" s="90"/>
      <c r="J1" s="90"/>
      <c r="K1" s="101" t="s">
        <v>104</v>
      </c>
      <c r="L1" s="288" t="s">
        <v>19</v>
      </c>
      <c r="M1" s="288"/>
      <c r="N1" s="288"/>
      <c r="O1" s="288"/>
      <c r="P1" s="316"/>
      <c r="Q1" s="29"/>
      <c r="R1" s="95"/>
      <c r="V1" s="39" t="s">
        <v>2</v>
      </c>
      <c r="X1" s="29"/>
    </row>
    <row r="2" spans="1:24" ht="14.25" customHeight="1" x14ac:dyDescent="0.15">
      <c r="A2" s="266" t="s">
        <v>120</v>
      </c>
      <c r="B2" s="267"/>
      <c r="C2" s="268"/>
      <c r="D2" s="92"/>
      <c r="E2" s="187"/>
      <c r="F2" s="92"/>
      <c r="G2" s="317" t="s">
        <v>3</v>
      </c>
      <c r="H2" s="318"/>
      <c r="I2" s="318"/>
      <c r="J2" s="318"/>
      <c r="K2" s="318"/>
      <c r="L2" s="318"/>
      <c r="M2" s="318"/>
      <c r="N2" s="318"/>
      <c r="O2" s="318"/>
      <c r="P2" s="318"/>
      <c r="Q2" s="319"/>
      <c r="R2" s="277" t="s">
        <v>8</v>
      </c>
      <c r="S2" s="278"/>
      <c r="T2" s="102"/>
      <c r="U2" s="2"/>
      <c r="V2" s="177" t="s">
        <v>4</v>
      </c>
    </row>
    <row r="3" spans="1:24" ht="36.75" customHeight="1" x14ac:dyDescent="0.25">
      <c r="A3" s="269"/>
      <c r="B3" s="270"/>
      <c r="C3" s="271"/>
      <c r="D3" s="265" t="s">
        <v>110</v>
      </c>
      <c r="E3" s="264" t="s">
        <v>117</v>
      </c>
      <c r="F3" s="252" t="s">
        <v>111</v>
      </c>
      <c r="G3" s="365" t="s">
        <v>5</v>
      </c>
      <c r="H3" s="366"/>
      <c r="I3" s="366"/>
      <c r="J3" s="367"/>
      <c r="K3" s="368" t="s">
        <v>88</v>
      </c>
      <c r="L3" s="369"/>
      <c r="M3" s="370"/>
      <c r="N3" s="213" t="s">
        <v>89</v>
      </c>
      <c r="O3" s="215"/>
      <c r="P3" s="350" t="s">
        <v>97</v>
      </c>
      <c r="Q3" s="351"/>
      <c r="R3" s="279"/>
      <c r="S3" s="261"/>
      <c r="T3" s="250" t="s">
        <v>119</v>
      </c>
      <c r="U3" s="261"/>
      <c r="V3" s="243" t="s">
        <v>9</v>
      </c>
    </row>
    <row r="4" spans="1:24" ht="15.75" customHeight="1" x14ac:dyDescent="0.25">
      <c r="A4" s="269"/>
      <c r="B4" s="270"/>
      <c r="C4" s="271"/>
      <c r="D4" s="265"/>
      <c r="E4" s="264"/>
      <c r="F4" s="252"/>
      <c r="G4" s="54"/>
      <c r="H4" s="283" t="s">
        <v>10</v>
      </c>
      <c r="I4" s="283" t="s">
        <v>11</v>
      </c>
      <c r="J4" s="352"/>
      <c r="K4" s="56"/>
      <c r="L4" s="283" t="s">
        <v>10</v>
      </c>
      <c r="M4" s="283" t="s">
        <v>27</v>
      </c>
      <c r="N4" s="337" t="s">
        <v>12</v>
      </c>
      <c r="O4" s="322" t="s">
        <v>13</v>
      </c>
      <c r="P4" s="322" t="s">
        <v>12</v>
      </c>
      <c r="Q4" s="322" t="s">
        <v>13</v>
      </c>
      <c r="R4" s="280"/>
      <c r="S4" s="281"/>
      <c r="T4" s="262" t="s">
        <v>113</v>
      </c>
      <c r="U4" s="263"/>
      <c r="V4" s="291"/>
    </row>
    <row r="5" spans="1:24" ht="11.25" customHeight="1" x14ac:dyDescent="0.25">
      <c r="A5" s="272"/>
      <c r="B5" s="273"/>
      <c r="C5" s="274"/>
      <c r="D5" s="62" t="s">
        <v>109</v>
      </c>
      <c r="E5" s="185" t="s">
        <v>118</v>
      </c>
      <c r="F5" s="63" t="s">
        <v>108</v>
      </c>
      <c r="G5" s="55"/>
      <c r="H5" s="283"/>
      <c r="I5" s="4" t="s">
        <v>29</v>
      </c>
      <c r="J5" s="3" t="s">
        <v>31</v>
      </c>
      <c r="K5" s="57"/>
      <c r="L5" s="283"/>
      <c r="M5" s="283"/>
      <c r="N5" s="338"/>
      <c r="O5" s="323"/>
      <c r="P5" s="323"/>
      <c r="Q5" s="323"/>
      <c r="R5" s="5" t="s">
        <v>30</v>
      </c>
      <c r="S5" s="46" t="s">
        <v>123</v>
      </c>
      <c r="T5" s="73" t="s">
        <v>29</v>
      </c>
      <c r="U5" s="4" t="s">
        <v>31</v>
      </c>
      <c r="V5" s="292"/>
    </row>
    <row r="6" spans="1:24" ht="12.75" customHeight="1" x14ac:dyDescent="0.25">
      <c r="A6" s="194">
        <v>2</v>
      </c>
      <c r="B6" s="110" t="s">
        <v>115</v>
      </c>
      <c r="C6" s="184">
        <f>A6*3.3</f>
        <v>6.6</v>
      </c>
      <c r="D6" s="216">
        <v>1.56</v>
      </c>
      <c r="E6" s="216">
        <f>D6*860/C6</f>
        <v>203.27272727272731</v>
      </c>
      <c r="F6" s="121">
        <v>50</v>
      </c>
      <c r="G6" s="135" t="s">
        <v>72</v>
      </c>
      <c r="H6" s="140">
        <v>2.5499999999999998</v>
      </c>
      <c r="I6" s="140">
        <v>0.09</v>
      </c>
      <c r="J6" s="140">
        <v>1.71</v>
      </c>
      <c r="K6" s="141" t="s">
        <v>33</v>
      </c>
      <c r="L6" s="142">
        <v>2</v>
      </c>
      <c r="M6" s="142">
        <v>2.2000000000000002</v>
      </c>
      <c r="N6" s="66">
        <v>1.8</v>
      </c>
      <c r="O6" s="66">
        <v>1.8</v>
      </c>
      <c r="P6" s="66">
        <v>10.199999999999999</v>
      </c>
      <c r="Q6" s="66">
        <v>10.199999999999999</v>
      </c>
      <c r="R6" s="20">
        <f>SUM(I6,M6)</f>
        <v>2.29</v>
      </c>
      <c r="S6" s="21">
        <f>J6+M6</f>
        <v>3.91</v>
      </c>
      <c r="T6" s="170">
        <f>R6/C6</f>
        <v>0.34696969696969698</v>
      </c>
      <c r="U6" s="168">
        <f>S6/C6</f>
        <v>0.59242424242424252</v>
      </c>
      <c r="V6" s="361" t="s">
        <v>34</v>
      </c>
      <c r="W6" s="58"/>
    </row>
    <row r="7" spans="1:24" ht="12.75" customHeight="1" x14ac:dyDescent="0.25">
      <c r="A7" s="200">
        <v>17.100000000000001</v>
      </c>
      <c r="B7" s="201"/>
      <c r="C7" s="202"/>
      <c r="D7" s="217"/>
      <c r="E7" s="217"/>
      <c r="F7" s="122">
        <v>60</v>
      </c>
      <c r="G7" s="137" t="s">
        <v>35</v>
      </c>
      <c r="H7" s="143">
        <v>2.6</v>
      </c>
      <c r="I7" s="143">
        <v>0.11</v>
      </c>
      <c r="J7" s="143">
        <v>1.71</v>
      </c>
      <c r="K7" s="143" t="s">
        <v>35</v>
      </c>
      <c r="L7" s="144">
        <v>1.37</v>
      </c>
      <c r="M7" s="144">
        <v>2.09</v>
      </c>
      <c r="N7" s="67">
        <v>1.8</v>
      </c>
      <c r="O7" s="67">
        <v>1.8</v>
      </c>
      <c r="P7" s="67">
        <v>10</v>
      </c>
      <c r="Q7" s="67">
        <v>10.1</v>
      </c>
      <c r="R7" s="23">
        <f>SUM(I7,M7)</f>
        <v>2.1999999999999997</v>
      </c>
      <c r="S7" s="24">
        <f t="shared" ref="S7" si="0">J7+M7</f>
        <v>3.8</v>
      </c>
      <c r="T7" s="171">
        <f>R7/C6</f>
        <v>0.33333333333333331</v>
      </c>
      <c r="U7" s="119">
        <f>S7/C6</f>
        <v>0.5757575757575758</v>
      </c>
      <c r="V7" s="363"/>
      <c r="W7" s="58"/>
    </row>
    <row r="8" spans="1:24" ht="12.75" customHeight="1" x14ac:dyDescent="0.25">
      <c r="A8" s="193">
        <v>3</v>
      </c>
      <c r="B8" s="179" t="s">
        <v>115</v>
      </c>
      <c r="C8" s="182">
        <f>A8*3.3</f>
        <v>9.8999999999999986</v>
      </c>
      <c r="D8" s="223">
        <v>2.0099999999999998</v>
      </c>
      <c r="E8" s="223">
        <f t="shared" ref="E8" si="1">D8*860/C8</f>
        <v>174.60606060606062</v>
      </c>
      <c r="F8" s="121">
        <v>50</v>
      </c>
      <c r="G8" s="135" t="s">
        <v>92</v>
      </c>
      <c r="H8" s="141">
        <v>3.7</v>
      </c>
      <c r="I8" s="141">
        <v>0.18</v>
      </c>
      <c r="J8" s="141">
        <v>3.15</v>
      </c>
      <c r="K8" s="141" t="s">
        <v>36</v>
      </c>
      <c r="L8" s="145">
        <v>2.6</v>
      </c>
      <c r="M8" s="145">
        <v>2.67</v>
      </c>
      <c r="N8" s="66">
        <v>2.4</v>
      </c>
      <c r="O8" s="66">
        <v>2.4</v>
      </c>
      <c r="P8" s="66">
        <v>9.4</v>
      </c>
      <c r="Q8" s="66">
        <v>9.4</v>
      </c>
      <c r="R8" s="20">
        <f t="shared" ref="R8:R47" si="2">SUM(I8,M8)</f>
        <v>2.85</v>
      </c>
      <c r="S8" s="21">
        <f t="shared" ref="S8:S47" si="3">J8+M8</f>
        <v>5.82</v>
      </c>
      <c r="T8" s="170">
        <f>R8/C8</f>
        <v>0.28787878787878796</v>
      </c>
      <c r="U8" s="168">
        <f>S8/C8</f>
        <v>0.587878787878788</v>
      </c>
      <c r="V8" s="363"/>
      <c r="W8" s="58"/>
    </row>
    <row r="9" spans="1:24" ht="12.75" customHeight="1" x14ac:dyDescent="0.25">
      <c r="A9" s="203">
        <v>25.9</v>
      </c>
      <c r="B9" s="204"/>
      <c r="C9" s="205"/>
      <c r="D9" s="224"/>
      <c r="E9" s="224"/>
      <c r="F9" s="122">
        <v>60</v>
      </c>
      <c r="G9" s="137" t="s">
        <v>35</v>
      </c>
      <c r="H9" s="143">
        <v>3.9</v>
      </c>
      <c r="I9" s="143">
        <v>0.22</v>
      </c>
      <c r="J9" s="143">
        <v>3.15</v>
      </c>
      <c r="K9" s="143" t="s">
        <v>35</v>
      </c>
      <c r="L9" s="144">
        <v>1.77</v>
      </c>
      <c r="M9" s="144">
        <v>2.52</v>
      </c>
      <c r="N9" s="67">
        <v>2.4</v>
      </c>
      <c r="O9" s="67">
        <v>2.4</v>
      </c>
      <c r="P9" s="67">
        <v>9.1</v>
      </c>
      <c r="Q9" s="67">
        <v>9.1</v>
      </c>
      <c r="R9" s="23">
        <f t="shared" si="2"/>
        <v>2.74</v>
      </c>
      <c r="S9" s="24">
        <f t="shared" si="3"/>
        <v>5.67</v>
      </c>
      <c r="T9" s="171">
        <f>R9/C8</f>
        <v>0.27676767676767683</v>
      </c>
      <c r="U9" s="119">
        <f>S9/C8</f>
        <v>0.57272727272727275</v>
      </c>
      <c r="V9" s="362"/>
      <c r="W9" s="58"/>
    </row>
    <row r="10" spans="1:24" ht="12.75" customHeight="1" x14ac:dyDescent="0.25">
      <c r="A10" s="194">
        <v>4</v>
      </c>
      <c r="B10" s="110" t="s">
        <v>115</v>
      </c>
      <c r="C10" s="184">
        <f>A10*3.3</f>
        <v>13.2</v>
      </c>
      <c r="D10" s="216">
        <v>2.41</v>
      </c>
      <c r="E10" s="216">
        <f t="shared" ref="E10" si="4">D10*860/C10</f>
        <v>157.01515151515153</v>
      </c>
      <c r="F10" s="121">
        <v>50</v>
      </c>
      <c r="G10" s="135" t="s">
        <v>73</v>
      </c>
      <c r="H10" s="141">
        <v>4.5</v>
      </c>
      <c r="I10" s="141">
        <v>0.18</v>
      </c>
      <c r="J10" s="141">
        <v>3.4</v>
      </c>
      <c r="K10" s="141" t="s">
        <v>35</v>
      </c>
      <c r="L10" s="145">
        <f>L8</f>
        <v>2.6</v>
      </c>
      <c r="M10" s="145">
        <f>M8</f>
        <v>2.67</v>
      </c>
      <c r="N10" s="66">
        <v>2.5</v>
      </c>
      <c r="O10" s="66">
        <v>2.6</v>
      </c>
      <c r="P10" s="66">
        <v>8.1999999999999993</v>
      </c>
      <c r="Q10" s="66">
        <v>8.3000000000000007</v>
      </c>
      <c r="R10" s="20">
        <f t="shared" si="2"/>
        <v>2.85</v>
      </c>
      <c r="S10" s="21">
        <f t="shared" si="3"/>
        <v>6.07</v>
      </c>
      <c r="T10" s="170">
        <f t="shared" ref="T10" si="5">R10/C10</f>
        <v>0.21590909090909094</v>
      </c>
      <c r="U10" s="168">
        <f>S10/C10</f>
        <v>0.4598484848484849</v>
      </c>
      <c r="V10" s="363"/>
      <c r="W10" s="58"/>
    </row>
    <row r="11" spans="1:24" ht="12.75" customHeight="1" x14ac:dyDescent="0.25">
      <c r="A11" s="200">
        <v>34.700000000000003</v>
      </c>
      <c r="B11" s="201"/>
      <c r="C11" s="202"/>
      <c r="D11" s="217"/>
      <c r="E11" s="217"/>
      <c r="F11" s="122">
        <v>60</v>
      </c>
      <c r="G11" s="137" t="s">
        <v>35</v>
      </c>
      <c r="H11" s="143">
        <v>4.8</v>
      </c>
      <c r="I11" s="143">
        <v>0.22</v>
      </c>
      <c r="J11" s="143">
        <v>3.4</v>
      </c>
      <c r="K11" s="143" t="s">
        <v>35</v>
      </c>
      <c r="L11" s="144">
        <f>L9</f>
        <v>1.77</v>
      </c>
      <c r="M11" s="144">
        <f>M9</f>
        <v>2.52</v>
      </c>
      <c r="N11" s="67">
        <v>2.6</v>
      </c>
      <c r="O11" s="67">
        <v>2.6</v>
      </c>
      <c r="P11" s="67">
        <v>7.8</v>
      </c>
      <c r="Q11" s="67">
        <v>7.9</v>
      </c>
      <c r="R11" s="23">
        <f t="shared" si="2"/>
        <v>2.74</v>
      </c>
      <c r="S11" s="24">
        <f t="shared" si="3"/>
        <v>5.92</v>
      </c>
      <c r="T11" s="171">
        <f t="shared" ref="T11" si="6">R11/C10</f>
        <v>0.20757575757575761</v>
      </c>
      <c r="U11" s="119">
        <f t="shared" ref="U11" si="7">S11/C10</f>
        <v>0.44848484848484849</v>
      </c>
      <c r="V11" s="362"/>
      <c r="W11" s="58"/>
    </row>
    <row r="12" spans="1:24" ht="12.75" customHeight="1" x14ac:dyDescent="0.25">
      <c r="A12" s="193">
        <v>5</v>
      </c>
      <c r="B12" s="179" t="s">
        <v>115</v>
      </c>
      <c r="C12" s="182">
        <f>A12*3.3</f>
        <v>16.5</v>
      </c>
      <c r="D12" s="223">
        <v>2.83</v>
      </c>
      <c r="E12" s="223">
        <f t="shared" ref="E12" si="8">D12*860/C12</f>
        <v>147.5030303030303</v>
      </c>
      <c r="F12" s="121">
        <v>50</v>
      </c>
      <c r="G12" s="135" t="s">
        <v>35</v>
      </c>
      <c r="H12" s="141">
        <f>H10</f>
        <v>4.5</v>
      </c>
      <c r="I12" s="141">
        <f t="shared" ref="I12:J13" si="9">I10</f>
        <v>0.18</v>
      </c>
      <c r="J12" s="141">
        <f t="shared" si="9"/>
        <v>3.4</v>
      </c>
      <c r="K12" s="141" t="s">
        <v>38</v>
      </c>
      <c r="L12" s="145">
        <v>3.8</v>
      </c>
      <c r="M12" s="145">
        <v>3.76</v>
      </c>
      <c r="N12" s="66">
        <v>3.3</v>
      </c>
      <c r="O12" s="66">
        <v>3.4</v>
      </c>
      <c r="P12" s="66">
        <v>10.6</v>
      </c>
      <c r="Q12" s="66">
        <v>10.6</v>
      </c>
      <c r="R12" s="20">
        <f t="shared" si="2"/>
        <v>3.94</v>
      </c>
      <c r="S12" s="21">
        <f t="shared" si="3"/>
        <v>7.16</v>
      </c>
      <c r="T12" s="170">
        <f t="shared" ref="T12" si="10">R12/C12</f>
        <v>0.23878787878787877</v>
      </c>
      <c r="U12" s="168">
        <f t="shared" ref="U12" si="11">S12/C12</f>
        <v>0.43393939393939396</v>
      </c>
      <c r="V12" s="363"/>
      <c r="W12" s="58"/>
    </row>
    <row r="13" spans="1:24" ht="12.75" customHeight="1" x14ac:dyDescent="0.25">
      <c r="A13" s="203">
        <v>43.9</v>
      </c>
      <c r="B13" s="204"/>
      <c r="C13" s="205"/>
      <c r="D13" s="224"/>
      <c r="E13" s="224"/>
      <c r="F13" s="122">
        <v>60</v>
      </c>
      <c r="G13" s="137" t="s">
        <v>35</v>
      </c>
      <c r="H13" s="143">
        <f>H11</f>
        <v>4.8</v>
      </c>
      <c r="I13" s="143">
        <f t="shared" si="9"/>
        <v>0.22</v>
      </c>
      <c r="J13" s="143">
        <f t="shared" si="9"/>
        <v>3.4</v>
      </c>
      <c r="K13" s="143" t="s">
        <v>35</v>
      </c>
      <c r="L13" s="144">
        <v>2.87</v>
      </c>
      <c r="M13" s="144">
        <v>3.45</v>
      </c>
      <c r="N13" s="67">
        <v>3.4</v>
      </c>
      <c r="O13" s="67">
        <v>3.4</v>
      </c>
      <c r="P13" s="67">
        <v>10.1</v>
      </c>
      <c r="Q13" s="67">
        <v>10.199999999999999</v>
      </c>
      <c r="R13" s="23">
        <f t="shared" si="2"/>
        <v>3.6700000000000004</v>
      </c>
      <c r="S13" s="24">
        <f t="shared" si="3"/>
        <v>6.85</v>
      </c>
      <c r="T13" s="171">
        <f t="shared" ref="T13" si="12">R13/C12</f>
        <v>0.22242424242424244</v>
      </c>
      <c r="U13" s="119">
        <f t="shared" ref="U13" si="13">S13/C12</f>
        <v>0.4151515151515151</v>
      </c>
      <c r="V13" s="362"/>
      <c r="W13" s="58"/>
    </row>
    <row r="14" spans="1:24" ht="12.75" customHeight="1" x14ac:dyDescent="0.25">
      <c r="A14" s="194">
        <v>6</v>
      </c>
      <c r="B14" s="110" t="s">
        <v>115</v>
      </c>
      <c r="C14" s="184">
        <f>A14*3.3</f>
        <v>19.799999999999997</v>
      </c>
      <c r="D14" s="216">
        <v>3.24</v>
      </c>
      <c r="E14" s="216">
        <f t="shared" ref="E14" si="14">D14*860/C14</f>
        <v>140.72727272727275</v>
      </c>
      <c r="F14" s="121">
        <v>50</v>
      </c>
      <c r="G14" s="135" t="s">
        <v>74</v>
      </c>
      <c r="H14" s="141">
        <v>5.9</v>
      </c>
      <c r="I14" s="141">
        <v>0.18</v>
      </c>
      <c r="J14" s="141">
        <v>3.6</v>
      </c>
      <c r="K14" s="141" t="s">
        <v>35</v>
      </c>
      <c r="L14" s="145">
        <f>L12</f>
        <v>3.8</v>
      </c>
      <c r="M14" s="145">
        <f>M12</f>
        <v>3.76</v>
      </c>
      <c r="N14" s="66">
        <v>3.6</v>
      </c>
      <c r="O14" s="66">
        <v>3.7</v>
      </c>
      <c r="P14" s="66">
        <v>8.6999999999999993</v>
      </c>
      <c r="Q14" s="66">
        <v>8.8000000000000007</v>
      </c>
      <c r="R14" s="20">
        <f t="shared" si="2"/>
        <v>3.94</v>
      </c>
      <c r="S14" s="21">
        <f t="shared" si="3"/>
        <v>7.3599999999999994</v>
      </c>
      <c r="T14" s="170">
        <f t="shared" ref="T14" si="15">R14/C14</f>
        <v>0.19898989898989902</v>
      </c>
      <c r="U14" s="168">
        <f t="shared" ref="U14" si="16">S14/C14</f>
        <v>0.37171717171717172</v>
      </c>
      <c r="V14" s="363"/>
      <c r="W14" s="58"/>
    </row>
    <row r="15" spans="1:24" ht="12.75" customHeight="1" x14ac:dyDescent="0.25">
      <c r="A15" s="200">
        <v>53</v>
      </c>
      <c r="B15" s="201"/>
      <c r="C15" s="202"/>
      <c r="D15" s="217"/>
      <c r="E15" s="217"/>
      <c r="F15" s="122">
        <v>60</v>
      </c>
      <c r="G15" s="137" t="s">
        <v>35</v>
      </c>
      <c r="H15" s="143">
        <v>6.4</v>
      </c>
      <c r="I15" s="143">
        <v>0.22</v>
      </c>
      <c r="J15" s="143">
        <v>3.6</v>
      </c>
      <c r="K15" s="143" t="s">
        <v>35</v>
      </c>
      <c r="L15" s="144">
        <f>L13</f>
        <v>2.87</v>
      </c>
      <c r="M15" s="144">
        <f>M13</f>
        <v>3.45</v>
      </c>
      <c r="N15" s="67">
        <v>3.7</v>
      </c>
      <c r="O15" s="67">
        <v>3.7</v>
      </c>
      <c r="P15" s="67">
        <v>8.1999999999999993</v>
      </c>
      <c r="Q15" s="67">
        <v>8.3000000000000007</v>
      </c>
      <c r="R15" s="23">
        <f t="shared" si="2"/>
        <v>3.6700000000000004</v>
      </c>
      <c r="S15" s="24">
        <f t="shared" si="3"/>
        <v>7.0500000000000007</v>
      </c>
      <c r="T15" s="171">
        <f t="shared" ref="T15" si="17">R15/C14</f>
        <v>0.18535353535353541</v>
      </c>
      <c r="U15" s="119">
        <f t="shared" ref="U15" si="18">S15/C14</f>
        <v>0.35606060606060613</v>
      </c>
      <c r="V15" s="362"/>
      <c r="W15" s="58"/>
    </row>
    <row r="16" spans="1:24" ht="12.75" customHeight="1" x14ac:dyDescent="0.25">
      <c r="A16" s="199">
        <v>7</v>
      </c>
      <c r="B16" s="179" t="s">
        <v>115</v>
      </c>
      <c r="C16" s="182">
        <f>A16*3.3</f>
        <v>23.099999999999998</v>
      </c>
      <c r="D16" s="223">
        <v>3.63</v>
      </c>
      <c r="E16" s="223">
        <f t="shared" ref="E16" si="19">D16*860/C16</f>
        <v>135.14285714285714</v>
      </c>
      <c r="F16" s="121">
        <v>50</v>
      </c>
      <c r="G16" s="135" t="s">
        <v>35</v>
      </c>
      <c r="H16" s="141">
        <f>H14</f>
        <v>5.9</v>
      </c>
      <c r="I16" s="141">
        <f t="shared" ref="I16:J17" si="20">I14</f>
        <v>0.18</v>
      </c>
      <c r="J16" s="141">
        <f t="shared" si="20"/>
        <v>3.6</v>
      </c>
      <c r="K16" s="141" t="s">
        <v>41</v>
      </c>
      <c r="L16" s="145">
        <v>4.3499999999999996</v>
      </c>
      <c r="M16" s="145">
        <v>4.4400000000000004</v>
      </c>
      <c r="N16" s="66">
        <v>4</v>
      </c>
      <c r="O16" s="66">
        <v>4</v>
      </c>
      <c r="P16" s="66">
        <v>9.5</v>
      </c>
      <c r="Q16" s="66">
        <v>9.6</v>
      </c>
      <c r="R16" s="20">
        <f t="shared" si="2"/>
        <v>4.62</v>
      </c>
      <c r="S16" s="21">
        <f t="shared" si="3"/>
        <v>8.0400000000000009</v>
      </c>
      <c r="T16" s="170">
        <f t="shared" ref="T16" si="21">R16/C16</f>
        <v>0.2</v>
      </c>
      <c r="U16" s="168">
        <f t="shared" ref="U16" si="22">S16/C16</f>
        <v>0.34805194805194811</v>
      </c>
      <c r="V16" s="363"/>
      <c r="W16" s="58"/>
    </row>
    <row r="17" spans="1:23" ht="12.75" customHeight="1" x14ac:dyDescent="0.25">
      <c r="A17" s="203">
        <v>62.2</v>
      </c>
      <c r="B17" s="204"/>
      <c r="C17" s="205"/>
      <c r="D17" s="224"/>
      <c r="E17" s="224"/>
      <c r="F17" s="122">
        <v>60</v>
      </c>
      <c r="G17" s="137" t="s">
        <v>35</v>
      </c>
      <c r="H17" s="143">
        <f>H15</f>
        <v>6.4</v>
      </c>
      <c r="I17" s="143">
        <f t="shared" si="20"/>
        <v>0.22</v>
      </c>
      <c r="J17" s="143">
        <f t="shared" si="20"/>
        <v>3.6</v>
      </c>
      <c r="K17" s="143" t="s">
        <v>35</v>
      </c>
      <c r="L17" s="144">
        <v>3.27</v>
      </c>
      <c r="M17" s="144">
        <v>4.0199999999999996</v>
      </c>
      <c r="N17" s="67">
        <v>4.0999999999999996</v>
      </c>
      <c r="O17" s="67">
        <v>4.0999999999999996</v>
      </c>
      <c r="P17" s="67">
        <v>9</v>
      </c>
      <c r="Q17" s="67">
        <v>9.1</v>
      </c>
      <c r="R17" s="23">
        <f t="shared" si="2"/>
        <v>4.2399999999999993</v>
      </c>
      <c r="S17" s="24">
        <f t="shared" si="3"/>
        <v>7.6199999999999992</v>
      </c>
      <c r="T17" s="171">
        <f t="shared" ref="T17" si="23">R17/C16</f>
        <v>0.18354978354978355</v>
      </c>
      <c r="U17" s="119">
        <f t="shared" ref="U17" si="24">S17/C16</f>
        <v>0.32987012987012987</v>
      </c>
      <c r="V17" s="363"/>
      <c r="W17" s="58"/>
    </row>
    <row r="18" spans="1:23" ht="12.75" customHeight="1" x14ac:dyDescent="0.25">
      <c r="A18" s="194">
        <v>8</v>
      </c>
      <c r="B18" s="110" t="s">
        <v>115</v>
      </c>
      <c r="C18" s="184">
        <f>A18*3.3</f>
        <v>26.4</v>
      </c>
      <c r="D18" s="216">
        <v>4.04</v>
      </c>
      <c r="E18" s="216">
        <f t="shared" ref="E18" si="25">D18*860/C18</f>
        <v>131.60606060606062</v>
      </c>
      <c r="F18" s="121">
        <v>50</v>
      </c>
      <c r="G18" s="135" t="s">
        <v>35</v>
      </c>
      <c r="H18" s="141">
        <f>H14</f>
        <v>5.9</v>
      </c>
      <c r="I18" s="141">
        <f t="shared" ref="I18:J19" si="26">I14</f>
        <v>0.18</v>
      </c>
      <c r="J18" s="141">
        <f t="shared" si="26"/>
        <v>3.6</v>
      </c>
      <c r="K18" s="141" t="s">
        <v>42</v>
      </c>
      <c r="L18" s="145">
        <v>4.99</v>
      </c>
      <c r="M18" s="145">
        <v>4.79</v>
      </c>
      <c r="N18" s="66">
        <v>4.5</v>
      </c>
      <c r="O18" s="66">
        <v>4.5</v>
      </c>
      <c r="P18" s="66">
        <v>10.6</v>
      </c>
      <c r="Q18" s="66">
        <v>10.8</v>
      </c>
      <c r="R18" s="20">
        <f t="shared" si="2"/>
        <v>4.97</v>
      </c>
      <c r="S18" s="21">
        <f t="shared" si="3"/>
        <v>8.39</v>
      </c>
      <c r="T18" s="170">
        <f t="shared" ref="T18" si="27">R18/C18</f>
        <v>0.18825757575757576</v>
      </c>
      <c r="U18" s="168">
        <f t="shared" ref="U18" si="28">S18/C18</f>
        <v>0.31780303030303036</v>
      </c>
      <c r="V18" s="363"/>
      <c r="W18" s="58"/>
    </row>
    <row r="19" spans="1:23" ht="12.75" customHeight="1" x14ac:dyDescent="0.25">
      <c r="A19" s="200">
        <v>71.400000000000006</v>
      </c>
      <c r="B19" s="201"/>
      <c r="C19" s="202"/>
      <c r="D19" s="217"/>
      <c r="E19" s="217"/>
      <c r="F19" s="122">
        <v>60</v>
      </c>
      <c r="G19" s="137" t="s">
        <v>35</v>
      </c>
      <c r="H19" s="143">
        <f>H15</f>
        <v>6.4</v>
      </c>
      <c r="I19" s="143">
        <f t="shared" si="26"/>
        <v>0.22</v>
      </c>
      <c r="J19" s="143">
        <f t="shared" si="26"/>
        <v>3.6</v>
      </c>
      <c r="K19" s="143" t="s">
        <v>35</v>
      </c>
      <c r="L19" s="144">
        <v>3.98</v>
      </c>
      <c r="M19" s="144">
        <v>4.34</v>
      </c>
      <c r="N19" s="67">
        <v>4.5999999999999996</v>
      </c>
      <c r="O19" s="67">
        <v>4.5999999999999996</v>
      </c>
      <c r="P19" s="67">
        <v>10</v>
      </c>
      <c r="Q19" s="67">
        <v>10.1</v>
      </c>
      <c r="R19" s="23">
        <f t="shared" si="2"/>
        <v>4.5599999999999996</v>
      </c>
      <c r="S19" s="24">
        <f t="shared" si="3"/>
        <v>7.9399999999999995</v>
      </c>
      <c r="T19" s="171">
        <f t="shared" ref="T19" si="29">R19/C18</f>
        <v>0.17272727272727273</v>
      </c>
      <c r="U19" s="119">
        <f t="shared" ref="U19" si="30">S19/C18</f>
        <v>0.30075757575757578</v>
      </c>
      <c r="V19" s="363"/>
      <c r="W19" s="58"/>
    </row>
    <row r="20" spans="1:23" ht="12.75" customHeight="1" x14ac:dyDescent="0.25">
      <c r="A20" s="193">
        <v>9</v>
      </c>
      <c r="B20" s="179" t="s">
        <v>115</v>
      </c>
      <c r="C20" s="182">
        <f>A20*3.3</f>
        <v>29.7</v>
      </c>
      <c r="D20" s="223">
        <v>4.34</v>
      </c>
      <c r="E20" s="223">
        <f t="shared" ref="E20" si="31">D20*860/C20</f>
        <v>125.67003367003367</v>
      </c>
      <c r="F20" s="121">
        <v>50</v>
      </c>
      <c r="G20" s="135" t="s">
        <v>75</v>
      </c>
      <c r="H20" s="141">
        <v>7.2</v>
      </c>
      <c r="I20" s="141">
        <v>0.39</v>
      </c>
      <c r="J20" s="141">
        <v>3.9</v>
      </c>
      <c r="K20" s="141" t="s">
        <v>44</v>
      </c>
      <c r="L20" s="145">
        <v>6.13</v>
      </c>
      <c r="M20" s="145">
        <v>6.11</v>
      </c>
      <c r="N20" s="66">
        <v>5.3</v>
      </c>
      <c r="O20" s="66">
        <v>5.8</v>
      </c>
      <c r="P20" s="66">
        <v>10.6</v>
      </c>
      <c r="Q20" s="66">
        <v>11.5</v>
      </c>
      <c r="R20" s="20">
        <f t="shared" si="2"/>
        <v>6.5</v>
      </c>
      <c r="S20" s="21">
        <f t="shared" si="3"/>
        <v>10.01</v>
      </c>
      <c r="T20" s="170">
        <f t="shared" ref="T20" si="32">R20/C20</f>
        <v>0.21885521885521886</v>
      </c>
      <c r="U20" s="168">
        <f t="shared" ref="U20" si="33">S20/C20</f>
        <v>0.33703703703703702</v>
      </c>
      <c r="V20" s="363"/>
      <c r="W20" s="58"/>
    </row>
    <row r="21" spans="1:23" ht="12.75" customHeight="1" x14ac:dyDescent="0.25">
      <c r="A21" s="203">
        <v>81.099999999999994</v>
      </c>
      <c r="B21" s="204"/>
      <c r="C21" s="205"/>
      <c r="D21" s="224"/>
      <c r="E21" s="224"/>
      <c r="F21" s="122">
        <v>60</v>
      </c>
      <c r="G21" s="137" t="s">
        <v>35</v>
      </c>
      <c r="H21" s="143">
        <v>7.8</v>
      </c>
      <c r="I21" s="143">
        <v>0.53</v>
      </c>
      <c r="J21" s="143">
        <v>3.9</v>
      </c>
      <c r="K21" s="143" t="s">
        <v>35</v>
      </c>
      <c r="L21" s="144">
        <v>4.74</v>
      </c>
      <c r="M21" s="144">
        <v>5.49</v>
      </c>
      <c r="N21" s="67">
        <v>5.3</v>
      </c>
      <c r="O21" s="67">
        <v>5.8</v>
      </c>
      <c r="P21" s="67">
        <v>10</v>
      </c>
      <c r="Q21" s="67">
        <v>10.9</v>
      </c>
      <c r="R21" s="23">
        <f t="shared" si="2"/>
        <v>6.0200000000000005</v>
      </c>
      <c r="S21" s="24">
        <f t="shared" si="3"/>
        <v>9.39</v>
      </c>
      <c r="T21" s="171">
        <f t="shared" ref="T21" si="34">R21/C20</f>
        <v>0.2026936026936027</v>
      </c>
      <c r="U21" s="119">
        <f t="shared" ref="U21" si="35">S21/C20</f>
        <v>0.3161616161616162</v>
      </c>
      <c r="V21" s="362"/>
      <c r="W21" s="58"/>
    </row>
    <row r="22" spans="1:23" ht="12.75" customHeight="1" x14ac:dyDescent="0.25">
      <c r="A22" s="194">
        <v>10</v>
      </c>
      <c r="B22" s="110" t="s">
        <v>115</v>
      </c>
      <c r="C22" s="197">
        <f>A22*3.3</f>
        <v>33</v>
      </c>
      <c r="D22" s="216">
        <v>4.74</v>
      </c>
      <c r="E22" s="216">
        <f t="shared" ref="E22" si="36">D22*860/C22</f>
        <v>123.52727272727273</v>
      </c>
      <c r="F22" s="121">
        <v>50</v>
      </c>
      <c r="G22" s="135" t="s">
        <v>35</v>
      </c>
      <c r="H22" s="141">
        <f>H20</f>
        <v>7.2</v>
      </c>
      <c r="I22" s="141">
        <f t="shared" ref="I22:J23" si="37">I20</f>
        <v>0.39</v>
      </c>
      <c r="J22" s="141">
        <f t="shared" si="37"/>
        <v>3.9</v>
      </c>
      <c r="K22" s="141" t="s">
        <v>35</v>
      </c>
      <c r="L22" s="145">
        <f>L20</f>
        <v>6.13</v>
      </c>
      <c r="M22" s="145">
        <f>M20</f>
        <v>6.11</v>
      </c>
      <c r="N22" s="66">
        <v>5.3</v>
      </c>
      <c r="O22" s="66">
        <v>5.8</v>
      </c>
      <c r="P22" s="66">
        <v>10.6</v>
      </c>
      <c r="Q22" s="66">
        <v>11.5</v>
      </c>
      <c r="R22" s="20">
        <f t="shared" si="2"/>
        <v>6.5</v>
      </c>
      <c r="S22" s="21">
        <f t="shared" si="3"/>
        <v>10.01</v>
      </c>
      <c r="T22" s="170">
        <f t="shared" ref="T22" si="38">R22/C22</f>
        <v>0.19696969696969696</v>
      </c>
      <c r="U22" s="168">
        <f t="shared" ref="U22" si="39">S22/C22</f>
        <v>0.30333333333333334</v>
      </c>
      <c r="V22" s="363"/>
      <c r="W22" s="58"/>
    </row>
    <row r="23" spans="1:23" ht="12.75" customHeight="1" x14ac:dyDescent="0.25">
      <c r="A23" s="200">
        <v>90.3</v>
      </c>
      <c r="B23" s="201"/>
      <c r="C23" s="202"/>
      <c r="D23" s="217"/>
      <c r="E23" s="217"/>
      <c r="F23" s="122">
        <v>60</v>
      </c>
      <c r="G23" s="137" t="s">
        <v>35</v>
      </c>
      <c r="H23" s="143">
        <f>H21</f>
        <v>7.8</v>
      </c>
      <c r="I23" s="143">
        <f t="shared" si="37"/>
        <v>0.53</v>
      </c>
      <c r="J23" s="143">
        <f t="shared" si="37"/>
        <v>3.9</v>
      </c>
      <c r="K23" s="143" t="s">
        <v>35</v>
      </c>
      <c r="L23" s="144">
        <f>L21</f>
        <v>4.74</v>
      </c>
      <c r="M23" s="144">
        <f>M21</f>
        <v>5.49</v>
      </c>
      <c r="N23" s="67">
        <v>5.3</v>
      </c>
      <c r="O23" s="67">
        <v>5.8</v>
      </c>
      <c r="P23" s="67">
        <v>10</v>
      </c>
      <c r="Q23" s="67">
        <v>10.9</v>
      </c>
      <c r="R23" s="23">
        <f t="shared" si="2"/>
        <v>6.0200000000000005</v>
      </c>
      <c r="S23" s="24">
        <f t="shared" si="3"/>
        <v>9.39</v>
      </c>
      <c r="T23" s="171">
        <f t="shared" ref="T23" si="40">R23/C22</f>
        <v>0.18242424242424243</v>
      </c>
      <c r="U23" s="119">
        <f t="shared" ref="U23" si="41">S23/C22</f>
        <v>0.28454545454545455</v>
      </c>
      <c r="V23" s="362"/>
      <c r="W23" s="58"/>
    </row>
    <row r="24" spans="1:23" ht="12.75" customHeight="1" x14ac:dyDescent="0.25">
      <c r="A24" s="193">
        <v>12</v>
      </c>
      <c r="B24" s="179" t="s">
        <v>115</v>
      </c>
      <c r="C24" s="182">
        <f>A24*3.3</f>
        <v>39.599999999999994</v>
      </c>
      <c r="D24" s="223">
        <v>5.39</v>
      </c>
      <c r="E24" s="223">
        <f t="shared" ref="E24" si="42">D24*860/C24</f>
        <v>117.05555555555556</v>
      </c>
      <c r="F24" s="121">
        <v>50</v>
      </c>
      <c r="G24" s="135" t="s">
        <v>76</v>
      </c>
      <c r="H24" s="141">
        <v>9.8000000000000007</v>
      </c>
      <c r="I24" s="141">
        <v>0.39</v>
      </c>
      <c r="J24" s="141">
        <v>5.8</v>
      </c>
      <c r="K24" s="141" t="s">
        <v>65</v>
      </c>
      <c r="L24" s="145">
        <v>6.68</v>
      </c>
      <c r="M24" s="145">
        <v>6.77</v>
      </c>
      <c r="N24" s="66">
        <v>6.2</v>
      </c>
      <c r="O24" s="66">
        <v>6.8</v>
      </c>
      <c r="P24" s="66">
        <v>9.1</v>
      </c>
      <c r="Q24" s="66">
        <v>9.4</v>
      </c>
      <c r="R24" s="20">
        <f t="shared" si="2"/>
        <v>7.1599999999999993</v>
      </c>
      <c r="S24" s="21">
        <f t="shared" si="3"/>
        <v>12.57</v>
      </c>
      <c r="T24" s="170">
        <f t="shared" ref="T24" si="43">R24/C24</f>
        <v>0.18080808080808081</v>
      </c>
      <c r="U24" s="168">
        <f t="shared" ref="U24" si="44">S24/C24</f>
        <v>0.3174242424242425</v>
      </c>
      <c r="V24" s="363"/>
      <c r="W24" s="58"/>
    </row>
    <row r="25" spans="1:23" ht="12.75" customHeight="1" x14ac:dyDescent="0.25">
      <c r="A25" s="203">
        <v>109.2</v>
      </c>
      <c r="B25" s="204"/>
      <c r="C25" s="205"/>
      <c r="D25" s="224"/>
      <c r="E25" s="224"/>
      <c r="F25" s="122">
        <v>60</v>
      </c>
      <c r="G25" s="137" t="s">
        <v>35</v>
      </c>
      <c r="H25" s="143">
        <v>10.9</v>
      </c>
      <c r="I25" s="143">
        <v>0.53</v>
      </c>
      <c r="J25" s="143">
        <v>5.8</v>
      </c>
      <c r="K25" s="143" t="s">
        <v>35</v>
      </c>
      <c r="L25" s="144">
        <v>5.25</v>
      </c>
      <c r="M25" s="144">
        <v>6.23</v>
      </c>
      <c r="N25" s="67">
        <v>6.3</v>
      </c>
      <c r="O25" s="67">
        <v>6.8</v>
      </c>
      <c r="P25" s="67">
        <v>8.3000000000000007</v>
      </c>
      <c r="Q25" s="67">
        <v>9</v>
      </c>
      <c r="R25" s="23">
        <f t="shared" si="2"/>
        <v>6.7600000000000007</v>
      </c>
      <c r="S25" s="24">
        <f t="shared" si="3"/>
        <v>12.030000000000001</v>
      </c>
      <c r="T25" s="171">
        <f t="shared" ref="T25" si="45">R25/C24</f>
        <v>0.17070707070707075</v>
      </c>
      <c r="U25" s="119">
        <f t="shared" ref="U25" si="46">S25/C24</f>
        <v>0.30378787878787888</v>
      </c>
      <c r="V25" s="362"/>
      <c r="W25" s="58"/>
    </row>
    <row r="26" spans="1:23" ht="12.75" customHeight="1" x14ac:dyDescent="0.25">
      <c r="A26" s="194">
        <v>14</v>
      </c>
      <c r="B26" s="110" t="s">
        <v>115</v>
      </c>
      <c r="C26" s="184">
        <f>A26*3.3</f>
        <v>46.199999999999996</v>
      </c>
      <c r="D26" s="216">
        <v>6.08</v>
      </c>
      <c r="E26" s="216">
        <f t="shared" ref="E26" si="47">D26*860/C26</f>
        <v>113.17748917748919</v>
      </c>
      <c r="F26" s="121">
        <v>50</v>
      </c>
      <c r="G26" s="135" t="s">
        <v>35</v>
      </c>
      <c r="H26" s="141">
        <f>H24</f>
        <v>9.8000000000000007</v>
      </c>
      <c r="I26" s="141">
        <f t="shared" ref="I26:J27" si="48">I24</f>
        <v>0.39</v>
      </c>
      <c r="J26" s="141">
        <f t="shared" si="48"/>
        <v>5.8</v>
      </c>
      <c r="K26" s="141" t="s">
        <v>77</v>
      </c>
      <c r="L26" s="145">
        <v>8</v>
      </c>
      <c r="M26" s="145">
        <v>8.4600000000000009</v>
      </c>
      <c r="N26" s="66">
        <v>7.2</v>
      </c>
      <c r="O26" s="66">
        <v>7.7</v>
      </c>
      <c r="P26" s="66">
        <v>10.4</v>
      </c>
      <c r="Q26" s="66">
        <v>10.6</v>
      </c>
      <c r="R26" s="20">
        <f t="shared" si="2"/>
        <v>8.8500000000000014</v>
      </c>
      <c r="S26" s="21">
        <f t="shared" si="3"/>
        <v>14.260000000000002</v>
      </c>
      <c r="T26" s="170">
        <f t="shared" ref="T26" si="49">R26/C26</f>
        <v>0.19155844155844159</v>
      </c>
      <c r="U26" s="168">
        <f t="shared" ref="U26" si="50">S26/C26</f>
        <v>0.30865800865800874</v>
      </c>
      <c r="V26" s="363"/>
      <c r="W26" s="58"/>
    </row>
    <row r="27" spans="1:23" ht="12.75" customHeight="1" x14ac:dyDescent="0.25">
      <c r="A27" s="200">
        <v>128.1</v>
      </c>
      <c r="B27" s="201"/>
      <c r="C27" s="202"/>
      <c r="D27" s="217"/>
      <c r="E27" s="217"/>
      <c r="F27" s="122">
        <v>60</v>
      </c>
      <c r="G27" s="137" t="s">
        <v>35</v>
      </c>
      <c r="H27" s="143">
        <f>H25</f>
        <v>10.9</v>
      </c>
      <c r="I27" s="143">
        <f t="shared" si="48"/>
        <v>0.53</v>
      </c>
      <c r="J27" s="143">
        <f t="shared" si="48"/>
        <v>5.8</v>
      </c>
      <c r="K27" s="143" t="s">
        <v>35</v>
      </c>
      <c r="L27" s="144">
        <f>L26</f>
        <v>8</v>
      </c>
      <c r="M27" s="144">
        <f>M26</f>
        <v>8.4600000000000009</v>
      </c>
      <c r="N27" s="67">
        <v>7.4</v>
      </c>
      <c r="O27" s="67">
        <v>7.7</v>
      </c>
      <c r="P27" s="67">
        <v>9.6999999999999993</v>
      </c>
      <c r="Q27" s="67">
        <v>10.1</v>
      </c>
      <c r="R27" s="23">
        <f t="shared" si="2"/>
        <v>8.99</v>
      </c>
      <c r="S27" s="24">
        <f t="shared" si="3"/>
        <v>14.260000000000002</v>
      </c>
      <c r="T27" s="171">
        <f t="shared" ref="T27" si="51">R27/C26</f>
        <v>0.19458874458874462</v>
      </c>
      <c r="U27" s="119">
        <f t="shared" ref="U27" si="52">S27/C26</f>
        <v>0.30865800865800874</v>
      </c>
      <c r="V27" s="362"/>
      <c r="W27" s="58"/>
    </row>
    <row r="28" spans="1:23" ht="12.75" customHeight="1" x14ac:dyDescent="0.25">
      <c r="A28" s="193">
        <v>16</v>
      </c>
      <c r="B28" s="179" t="s">
        <v>115</v>
      </c>
      <c r="C28" s="182">
        <f>A28*3.3</f>
        <v>52.8</v>
      </c>
      <c r="D28" s="223">
        <v>6.74</v>
      </c>
      <c r="E28" s="223">
        <f t="shared" ref="E28" si="53">D28*860/C28</f>
        <v>109.78030303030305</v>
      </c>
      <c r="F28" s="121">
        <v>50</v>
      </c>
      <c r="G28" s="135" t="s">
        <v>78</v>
      </c>
      <c r="H28" s="141">
        <v>11</v>
      </c>
      <c r="I28" s="141">
        <v>0.59</v>
      </c>
      <c r="J28" s="141">
        <v>7.05</v>
      </c>
      <c r="K28" s="141" t="s">
        <v>35</v>
      </c>
      <c r="L28" s="145">
        <f>L26</f>
        <v>8</v>
      </c>
      <c r="M28" s="145">
        <f>M26</f>
        <v>8.4600000000000009</v>
      </c>
      <c r="N28" s="66">
        <v>7.3</v>
      </c>
      <c r="O28" s="66">
        <v>7.9</v>
      </c>
      <c r="P28" s="66">
        <v>9.6</v>
      </c>
      <c r="Q28" s="66">
        <v>9.5</v>
      </c>
      <c r="R28" s="20">
        <f t="shared" si="2"/>
        <v>9.0500000000000007</v>
      </c>
      <c r="S28" s="21">
        <f t="shared" si="3"/>
        <v>15.510000000000002</v>
      </c>
      <c r="T28" s="170">
        <f t="shared" ref="T28" si="54">R28/C28</f>
        <v>0.17140151515151517</v>
      </c>
      <c r="U28" s="168">
        <f t="shared" ref="U28" si="55">S28/C28</f>
        <v>0.29375000000000007</v>
      </c>
      <c r="V28" s="363"/>
      <c r="W28" s="58"/>
    </row>
    <row r="29" spans="1:23" ht="12.75" customHeight="1" x14ac:dyDescent="0.25">
      <c r="A29" s="203">
        <v>147</v>
      </c>
      <c r="B29" s="204"/>
      <c r="C29" s="205"/>
      <c r="D29" s="224"/>
      <c r="E29" s="224"/>
      <c r="F29" s="122">
        <v>60</v>
      </c>
      <c r="G29" s="137" t="s">
        <v>35</v>
      </c>
      <c r="H29" s="143">
        <v>12.5</v>
      </c>
      <c r="I29" s="143">
        <v>0.8</v>
      </c>
      <c r="J29" s="143">
        <v>7.05</v>
      </c>
      <c r="K29" s="143" t="s">
        <v>35</v>
      </c>
      <c r="L29" s="144">
        <f>L26</f>
        <v>8</v>
      </c>
      <c r="M29" s="144">
        <f>M26</f>
        <v>8.4600000000000009</v>
      </c>
      <c r="N29" s="67">
        <v>7.4</v>
      </c>
      <c r="O29" s="67">
        <v>7.9</v>
      </c>
      <c r="P29" s="67">
        <v>8.8000000000000007</v>
      </c>
      <c r="Q29" s="67">
        <v>9</v>
      </c>
      <c r="R29" s="23">
        <f t="shared" si="2"/>
        <v>9.2600000000000016</v>
      </c>
      <c r="S29" s="24">
        <f t="shared" si="3"/>
        <v>15.510000000000002</v>
      </c>
      <c r="T29" s="171">
        <f t="shared" ref="T29" si="56">R29/C28</f>
        <v>0.17537878787878791</v>
      </c>
      <c r="U29" s="119">
        <f t="shared" ref="U29" si="57">S29/C28</f>
        <v>0.29375000000000007</v>
      </c>
      <c r="V29" s="362"/>
      <c r="W29" s="58"/>
    </row>
    <row r="30" spans="1:23" ht="12.75" customHeight="1" x14ac:dyDescent="0.25">
      <c r="A30" s="194">
        <v>18</v>
      </c>
      <c r="B30" s="110" t="s">
        <v>115</v>
      </c>
      <c r="C30" s="184">
        <f>A30*3.3</f>
        <v>59.4</v>
      </c>
      <c r="D30" s="216">
        <v>7.4</v>
      </c>
      <c r="E30" s="216">
        <f t="shared" ref="E30" si="58">D30*860/C30</f>
        <v>107.13804713804714</v>
      </c>
      <c r="F30" s="121">
        <v>50</v>
      </c>
      <c r="G30" s="135" t="s">
        <v>35</v>
      </c>
      <c r="H30" s="141">
        <f>H28</f>
        <v>11</v>
      </c>
      <c r="I30" s="141">
        <f t="shared" ref="I30:J31" si="59">I28</f>
        <v>0.59</v>
      </c>
      <c r="J30" s="141">
        <f t="shared" si="59"/>
        <v>7.05</v>
      </c>
      <c r="K30" s="141" t="s">
        <v>79</v>
      </c>
      <c r="L30" s="145">
        <v>9</v>
      </c>
      <c r="M30" s="145">
        <v>9.6</v>
      </c>
      <c r="N30" s="66">
        <v>8</v>
      </c>
      <c r="O30" s="66">
        <v>8.6</v>
      </c>
      <c r="P30" s="66">
        <v>10.5</v>
      </c>
      <c r="Q30" s="66">
        <v>10.3</v>
      </c>
      <c r="R30" s="20">
        <f t="shared" si="2"/>
        <v>10.19</v>
      </c>
      <c r="S30" s="21">
        <f t="shared" si="3"/>
        <v>16.649999999999999</v>
      </c>
      <c r="T30" s="170">
        <f t="shared" ref="T30" si="60">R30/C30</f>
        <v>0.17154882154882153</v>
      </c>
      <c r="U30" s="168">
        <f t="shared" ref="U30" si="61">S30/C30</f>
        <v>0.28030303030303028</v>
      </c>
      <c r="V30" s="363"/>
      <c r="W30" s="58"/>
    </row>
    <row r="31" spans="1:23" ht="12.75" customHeight="1" x14ac:dyDescent="0.25">
      <c r="A31" s="200">
        <v>165.9</v>
      </c>
      <c r="B31" s="201"/>
      <c r="C31" s="202"/>
      <c r="D31" s="217"/>
      <c r="E31" s="217"/>
      <c r="F31" s="122">
        <v>60</v>
      </c>
      <c r="G31" s="137" t="s">
        <v>35</v>
      </c>
      <c r="H31" s="143">
        <f>H29</f>
        <v>12.5</v>
      </c>
      <c r="I31" s="143">
        <f t="shared" si="59"/>
        <v>0.8</v>
      </c>
      <c r="J31" s="143">
        <f t="shared" si="59"/>
        <v>7.05</v>
      </c>
      <c r="K31" s="143" t="s">
        <v>35</v>
      </c>
      <c r="L31" s="144">
        <f>L30</f>
        <v>9</v>
      </c>
      <c r="M31" s="144">
        <f>M30</f>
        <v>9.6</v>
      </c>
      <c r="N31" s="67">
        <v>8.1999999999999993</v>
      </c>
      <c r="O31" s="67">
        <v>8.6</v>
      </c>
      <c r="P31" s="67">
        <v>9.6</v>
      </c>
      <c r="Q31" s="67">
        <v>9.8000000000000007</v>
      </c>
      <c r="R31" s="23">
        <f t="shared" si="2"/>
        <v>10.4</v>
      </c>
      <c r="S31" s="24">
        <f t="shared" si="3"/>
        <v>16.649999999999999</v>
      </c>
      <c r="T31" s="171">
        <f t="shared" ref="T31" si="62">R31/C30</f>
        <v>0.17508417508417509</v>
      </c>
      <c r="U31" s="119">
        <f t="shared" ref="U31" si="63">S31/C30</f>
        <v>0.28030303030303028</v>
      </c>
      <c r="V31" s="363"/>
      <c r="W31" s="58"/>
    </row>
    <row r="32" spans="1:23" ht="12.75" customHeight="1" x14ac:dyDescent="0.25">
      <c r="A32" s="193">
        <v>20</v>
      </c>
      <c r="B32" s="179" t="s">
        <v>115</v>
      </c>
      <c r="C32" s="196">
        <f>A32*3.3</f>
        <v>66</v>
      </c>
      <c r="D32" s="223">
        <v>8.0500000000000007</v>
      </c>
      <c r="E32" s="223">
        <f t="shared" ref="E32" si="64">D32*860/C32</f>
        <v>104.89393939393941</v>
      </c>
      <c r="F32" s="121">
        <v>50</v>
      </c>
      <c r="G32" s="135" t="s">
        <v>35</v>
      </c>
      <c r="H32" s="141">
        <f>H28</f>
        <v>11</v>
      </c>
      <c r="I32" s="141">
        <f t="shared" ref="I32:J33" si="65">I28</f>
        <v>0.59</v>
      </c>
      <c r="J32" s="141">
        <f t="shared" si="65"/>
        <v>7.05</v>
      </c>
      <c r="K32" s="141" t="s">
        <v>80</v>
      </c>
      <c r="L32" s="145">
        <v>10</v>
      </c>
      <c r="M32" s="145">
        <v>10.7</v>
      </c>
      <c r="N32" s="66">
        <v>8.6999999999999993</v>
      </c>
      <c r="O32" s="66">
        <v>9.4</v>
      </c>
      <c r="P32" s="66">
        <v>11.3</v>
      </c>
      <c r="Q32" s="66">
        <v>11.1</v>
      </c>
      <c r="R32" s="20">
        <f t="shared" si="2"/>
        <v>11.29</v>
      </c>
      <c r="S32" s="21">
        <f t="shared" si="3"/>
        <v>17.75</v>
      </c>
      <c r="T32" s="170">
        <f t="shared" ref="T32" si="66">R32/C32</f>
        <v>0.17106060606060605</v>
      </c>
      <c r="U32" s="168">
        <f t="shared" ref="U32" si="67">S32/C32</f>
        <v>0.26893939393939392</v>
      </c>
      <c r="V32" s="363"/>
      <c r="W32" s="58"/>
    </row>
    <row r="33" spans="1:23" ht="12.75" customHeight="1" x14ac:dyDescent="0.25">
      <c r="A33" s="203">
        <v>184.8</v>
      </c>
      <c r="B33" s="204"/>
      <c r="C33" s="205"/>
      <c r="D33" s="224"/>
      <c r="E33" s="224"/>
      <c r="F33" s="122">
        <v>60</v>
      </c>
      <c r="G33" s="137" t="s">
        <v>35</v>
      </c>
      <c r="H33" s="143">
        <f>H29</f>
        <v>12.5</v>
      </c>
      <c r="I33" s="143">
        <f t="shared" si="65"/>
        <v>0.8</v>
      </c>
      <c r="J33" s="143">
        <f t="shared" si="65"/>
        <v>7.05</v>
      </c>
      <c r="K33" s="143" t="s">
        <v>35</v>
      </c>
      <c r="L33" s="144">
        <f>L32</f>
        <v>10</v>
      </c>
      <c r="M33" s="144">
        <f>M32</f>
        <v>10.7</v>
      </c>
      <c r="N33" s="67">
        <v>8.9</v>
      </c>
      <c r="O33" s="67">
        <v>9.4</v>
      </c>
      <c r="P33" s="67">
        <v>10.3</v>
      </c>
      <c r="Q33" s="67">
        <v>10.6</v>
      </c>
      <c r="R33" s="23">
        <f t="shared" si="2"/>
        <v>11.5</v>
      </c>
      <c r="S33" s="24">
        <f t="shared" si="3"/>
        <v>17.75</v>
      </c>
      <c r="T33" s="171">
        <f t="shared" ref="T33" si="68">R33/C32</f>
        <v>0.17424242424242425</v>
      </c>
      <c r="U33" s="119">
        <f t="shared" ref="U33" si="69">S33/C32</f>
        <v>0.26893939393939392</v>
      </c>
      <c r="V33" s="362"/>
      <c r="W33" s="58"/>
    </row>
    <row r="34" spans="1:23" ht="12.75" customHeight="1" x14ac:dyDescent="0.25">
      <c r="A34" s="194">
        <v>24</v>
      </c>
      <c r="B34" s="110" t="s">
        <v>115</v>
      </c>
      <c r="C34" s="184">
        <f>A34*3.3</f>
        <v>79.199999999999989</v>
      </c>
      <c r="D34" s="216">
        <v>9.35</v>
      </c>
      <c r="E34" s="216">
        <f t="shared" ref="E34" si="70">D34*860/C34</f>
        <v>101.52777777777779</v>
      </c>
      <c r="F34" s="121">
        <v>50</v>
      </c>
      <c r="G34" s="135" t="s">
        <v>81</v>
      </c>
      <c r="H34" s="141">
        <v>15.7</v>
      </c>
      <c r="I34" s="141">
        <v>0.78</v>
      </c>
      <c r="J34" s="141">
        <v>9.0500000000000007</v>
      </c>
      <c r="K34" s="141" t="s">
        <v>35</v>
      </c>
      <c r="L34" s="145">
        <f>L32</f>
        <v>10</v>
      </c>
      <c r="M34" s="145">
        <f>M32</f>
        <v>10.7</v>
      </c>
      <c r="N34" s="66">
        <v>9.6</v>
      </c>
      <c r="O34" s="66">
        <v>10.199999999999999</v>
      </c>
      <c r="P34" s="66">
        <v>8.8000000000000007</v>
      </c>
      <c r="Q34" s="66">
        <v>8.9</v>
      </c>
      <c r="R34" s="20">
        <f t="shared" si="2"/>
        <v>11.479999999999999</v>
      </c>
      <c r="S34" s="21">
        <f t="shared" si="3"/>
        <v>19.75</v>
      </c>
      <c r="T34" s="170">
        <f t="shared" ref="T34" si="71">R34/C34</f>
        <v>0.14494949494949497</v>
      </c>
      <c r="U34" s="168">
        <f t="shared" ref="U34" si="72">S34/C34</f>
        <v>0.24936868686868691</v>
      </c>
      <c r="V34" s="363"/>
      <c r="W34" s="58"/>
    </row>
    <row r="35" spans="1:23" ht="12.75" customHeight="1" x14ac:dyDescent="0.25">
      <c r="A35" s="200">
        <v>222.6</v>
      </c>
      <c r="B35" s="201"/>
      <c r="C35" s="202"/>
      <c r="D35" s="217"/>
      <c r="E35" s="217"/>
      <c r="F35" s="122">
        <v>60</v>
      </c>
      <c r="G35" s="137" t="s">
        <v>35</v>
      </c>
      <c r="H35" s="143">
        <v>17</v>
      </c>
      <c r="I35" s="143">
        <v>1.06</v>
      </c>
      <c r="J35" s="143">
        <v>9.0500000000000007</v>
      </c>
      <c r="K35" s="143" t="s">
        <v>35</v>
      </c>
      <c r="L35" s="144">
        <f>L32</f>
        <v>10</v>
      </c>
      <c r="M35" s="144">
        <f>M32</f>
        <v>10.7</v>
      </c>
      <c r="N35" s="67">
        <v>9.5</v>
      </c>
      <c r="O35" s="67">
        <v>10.1</v>
      </c>
      <c r="P35" s="67">
        <v>8.4</v>
      </c>
      <c r="Q35" s="67">
        <v>8.6</v>
      </c>
      <c r="R35" s="23">
        <f t="shared" si="2"/>
        <v>11.76</v>
      </c>
      <c r="S35" s="24">
        <f t="shared" si="3"/>
        <v>19.75</v>
      </c>
      <c r="T35" s="171">
        <f t="shared" ref="T35" si="73">R35/C34</f>
        <v>0.1484848484848485</v>
      </c>
      <c r="U35" s="119">
        <f t="shared" ref="U35" si="74">S35/C34</f>
        <v>0.24936868686868691</v>
      </c>
      <c r="V35" s="362"/>
      <c r="W35" s="58"/>
    </row>
    <row r="36" spans="1:23" ht="12.75" customHeight="1" x14ac:dyDescent="0.25">
      <c r="A36" s="193">
        <v>28</v>
      </c>
      <c r="B36" s="179" t="s">
        <v>115</v>
      </c>
      <c r="C36" s="182">
        <f>A36*3.3</f>
        <v>92.399999999999991</v>
      </c>
      <c r="D36" s="223">
        <v>10.63</v>
      </c>
      <c r="E36" s="223">
        <f t="shared" ref="E36" si="75">D36*860/C36</f>
        <v>98.937229437229462</v>
      </c>
      <c r="F36" s="121">
        <v>50</v>
      </c>
      <c r="G36" s="135" t="s">
        <v>35</v>
      </c>
      <c r="H36" s="141">
        <f>H34</f>
        <v>15.7</v>
      </c>
      <c r="I36" s="141">
        <f t="shared" ref="I36:J37" si="76">I34</f>
        <v>0.78</v>
      </c>
      <c r="J36" s="141">
        <f t="shared" si="76"/>
        <v>9.0500000000000007</v>
      </c>
      <c r="K36" s="141" t="s">
        <v>82</v>
      </c>
      <c r="L36" s="145">
        <v>16</v>
      </c>
      <c r="M36" s="145">
        <v>17</v>
      </c>
      <c r="N36" s="66">
        <v>13.5</v>
      </c>
      <c r="O36" s="66">
        <v>14.3</v>
      </c>
      <c r="P36" s="66">
        <v>12.2</v>
      </c>
      <c r="Q36" s="66">
        <v>12.3</v>
      </c>
      <c r="R36" s="20">
        <f t="shared" si="2"/>
        <v>17.78</v>
      </c>
      <c r="S36" s="21">
        <f t="shared" si="3"/>
        <v>26.05</v>
      </c>
      <c r="T36" s="170">
        <f t="shared" ref="T36" si="77">R36/C36</f>
        <v>0.19242424242424244</v>
      </c>
      <c r="U36" s="168">
        <f t="shared" ref="U36" si="78">S36/C36</f>
        <v>0.28192640692640697</v>
      </c>
      <c r="V36" s="363"/>
      <c r="W36" s="58"/>
    </row>
    <row r="37" spans="1:23" ht="12.75" customHeight="1" x14ac:dyDescent="0.25">
      <c r="A37" s="203">
        <v>260.39999999999998</v>
      </c>
      <c r="B37" s="204"/>
      <c r="C37" s="205"/>
      <c r="D37" s="224"/>
      <c r="E37" s="224"/>
      <c r="F37" s="122">
        <v>60</v>
      </c>
      <c r="G37" s="137" t="s">
        <v>35</v>
      </c>
      <c r="H37" s="143">
        <f>H35</f>
        <v>17</v>
      </c>
      <c r="I37" s="143">
        <f t="shared" si="76"/>
        <v>1.06</v>
      </c>
      <c r="J37" s="143">
        <f t="shared" si="76"/>
        <v>9.0500000000000007</v>
      </c>
      <c r="K37" s="143" t="s">
        <v>35</v>
      </c>
      <c r="L37" s="144">
        <f>L36</f>
        <v>16</v>
      </c>
      <c r="M37" s="144">
        <f>M36</f>
        <v>17</v>
      </c>
      <c r="N37" s="67">
        <v>13.6</v>
      </c>
      <c r="O37" s="67">
        <v>14.4</v>
      </c>
      <c r="P37" s="67">
        <v>11.5</v>
      </c>
      <c r="Q37" s="67">
        <v>11.8</v>
      </c>
      <c r="R37" s="23">
        <f t="shared" si="2"/>
        <v>18.059999999999999</v>
      </c>
      <c r="S37" s="24">
        <f t="shared" si="3"/>
        <v>26.05</v>
      </c>
      <c r="T37" s="171">
        <f t="shared" ref="T37" si="79">R37/C36</f>
        <v>0.19545454545454546</v>
      </c>
      <c r="U37" s="119">
        <f t="shared" ref="U37" si="80">S37/C36</f>
        <v>0.28192640692640697</v>
      </c>
      <c r="V37" s="362"/>
      <c r="W37" s="58"/>
    </row>
    <row r="38" spans="1:23" ht="12.75" customHeight="1" x14ac:dyDescent="0.25">
      <c r="A38" s="194">
        <v>30</v>
      </c>
      <c r="B38" s="110" t="s">
        <v>115</v>
      </c>
      <c r="C38" s="197">
        <f>A38*3.3</f>
        <v>99</v>
      </c>
      <c r="D38" s="216">
        <v>11.16</v>
      </c>
      <c r="E38" s="216">
        <f t="shared" ref="E38" si="81">D38*860/C38</f>
        <v>96.945454545454552</v>
      </c>
      <c r="F38" s="121">
        <v>50</v>
      </c>
      <c r="G38" s="135" t="s">
        <v>35</v>
      </c>
      <c r="H38" s="141">
        <f>H34</f>
        <v>15.7</v>
      </c>
      <c r="I38" s="141">
        <f t="shared" ref="I38:J39" si="82">I34</f>
        <v>0.78</v>
      </c>
      <c r="J38" s="141">
        <f t="shared" si="82"/>
        <v>9.0500000000000007</v>
      </c>
      <c r="K38" s="141" t="s">
        <v>35</v>
      </c>
      <c r="L38" s="145">
        <f>L36</f>
        <v>16</v>
      </c>
      <c r="M38" s="145">
        <f>M36</f>
        <v>17</v>
      </c>
      <c r="N38" s="66">
        <v>13.5</v>
      </c>
      <c r="O38" s="66">
        <v>14.3</v>
      </c>
      <c r="P38" s="66">
        <v>12.2</v>
      </c>
      <c r="Q38" s="66">
        <v>12.3</v>
      </c>
      <c r="R38" s="20">
        <f t="shared" si="2"/>
        <v>17.78</v>
      </c>
      <c r="S38" s="21">
        <f t="shared" si="3"/>
        <v>26.05</v>
      </c>
      <c r="T38" s="170">
        <f t="shared" ref="T38" si="83">R38/C38</f>
        <v>0.17959595959595961</v>
      </c>
      <c r="U38" s="168">
        <f t="shared" ref="U38" si="84">S38/C38</f>
        <v>0.26313131313131316</v>
      </c>
      <c r="V38" s="363"/>
      <c r="W38" s="58"/>
    </row>
    <row r="39" spans="1:23" ht="12.75" customHeight="1" x14ac:dyDescent="0.25">
      <c r="A39" s="200">
        <v>279.8</v>
      </c>
      <c r="B39" s="201"/>
      <c r="C39" s="202"/>
      <c r="D39" s="217"/>
      <c r="E39" s="217"/>
      <c r="F39" s="122">
        <v>60</v>
      </c>
      <c r="G39" s="137" t="s">
        <v>35</v>
      </c>
      <c r="H39" s="143">
        <f>H35</f>
        <v>17</v>
      </c>
      <c r="I39" s="143">
        <f t="shared" si="82"/>
        <v>1.06</v>
      </c>
      <c r="J39" s="143">
        <f t="shared" si="82"/>
        <v>9.0500000000000007</v>
      </c>
      <c r="K39" s="143" t="s">
        <v>35</v>
      </c>
      <c r="L39" s="144">
        <f>L36</f>
        <v>16</v>
      </c>
      <c r="M39" s="144">
        <f>M36</f>
        <v>17</v>
      </c>
      <c r="N39" s="67">
        <v>13.6</v>
      </c>
      <c r="O39" s="67">
        <v>14.4</v>
      </c>
      <c r="P39" s="67">
        <v>11.5</v>
      </c>
      <c r="Q39" s="67">
        <v>11.8</v>
      </c>
      <c r="R39" s="23">
        <f t="shared" si="2"/>
        <v>18.059999999999999</v>
      </c>
      <c r="S39" s="24">
        <f t="shared" si="3"/>
        <v>26.05</v>
      </c>
      <c r="T39" s="173">
        <f t="shared" ref="T39" si="85">R39/C38</f>
        <v>0.18242424242424241</v>
      </c>
      <c r="U39" s="174">
        <f t="shared" ref="U39" si="86">S39/C38</f>
        <v>0.26313131313131316</v>
      </c>
      <c r="V39" s="371"/>
      <c r="W39" s="58"/>
    </row>
    <row r="40" spans="1:23" ht="12.75" customHeight="1" x14ac:dyDescent="0.25">
      <c r="A40" s="193">
        <v>35</v>
      </c>
      <c r="B40" s="179" t="s">
        <v>115</v>
      </c>
      <c r="C40" s="196">
        <f>A40*3.3</f>
        <v>115.5</v>
      </c>
      <c r="D40" s="223">
        <v>16.28</v>
      </c>
      <c r="E40" s="223">
        <f t="shared" ref="E40" si="87">D40*860/C40</f>
        <v>121.21904761904763</v>
      </c>
      <c r="F40" s="121">
        <v>50</v>
      </c>
      <c r="G40" s="135" t="s">
        <v>85</v>
      </c>
      <c r="H40" s="141">
        <f>H28+H34</f>
        <v>26.7</v>
      </c>
      <c r="I40" s="141">
        <f t="shared" ref="I40:J41" si="88">I28+I34</f>
        <v>1.37</v>
      </c>
      <c r="J40" s="141">
        <f t="shared" si="88"/>
        <v>16.100000000000001</v>
      </c>
      <c r="K40" s="141" t="s">
        <v>102</v>
      </c>
      <c r="L40" s="145">
        <v>19</v>
      </c>
      <c r="M40" s="145">
        <v>20.5</v>
      </c>
      <c r="N40" s="66">
        <v>17.7</v>
      </c>
      <c r="O40" s="66">
        <v>18.8</v>
      </c>
      <c r="P40" s="66">
        <v>9.6</v>
      </c>
      <c r="Q40" s="66">
        <v>9.5</v>
      </c>
      <c r="R40" s="20">
        <f t="shared" si="2"/>
        <v>21.87</v>
      </c>
      <c r="S40" s="21">
        <f t="shared" si="3"/>
        <v>36.6</v>
      </c>
      <c r="T40" s="170">
        <f t="shared" ref="T40" si="89">R40/C40</f>
        <v>0.18935064935064935</v>
      </c>
      <c r="U40" s="168">
        <f t="shared" ref="U40" si="90">S40/C40</f>
        <v>0.31688311688311688</v>
      </c>
      <c r="V40" s="361" t="s">
        <v>50</v>
      </c>
      <c r="W40" s="58"/>
    </row>
    <row r="41" spans="1:23" ht="12.75" customHeight="1" x14ac:dyDescent="0.25">
      <c r="A41" s="203">
        <v>491</v>
      </c>
      <c r="B41" s="204"/>
      <c r="C41" s="205"/>
      <c r="D41" s="224"/>
      <c r="E41" s="224"/>
      <c r="F41" s="122">
        <v>60</v>
      </c>
      <c r="G41" s="137" t="s">
        <v>35</v>
      </c>
      <c r="H41" s="143">
        <f>H29+H35</f>
        <v>29.5</v>
      </c>
      <c r="I41" s="143">
        <f t="shared" si="88"/>
        <v>1.86</v>
      </c>
      <c r="J41" s="146">
        <f t="shared" si="88"/>
        <v>16.100000000000001</v>
      </c>
      <c r="K41" s="143" t="s">
        <v>35</v>
      </c>
      <c r="L41" s="144">
        <f>L40</f>
        <v>19</v>
      </c>
      <c r="M41" s="144">
        <f>M40</f>
        <v>20.5</v>
      </c>
      <c r="N41" s="67">
        <v>17.8</v>
      </c>
      <c r="O41" s="67">
        <v>18.600000000000001</v>
      </c>
      <c r="P41" s="67">
        <v>8.9</v>
      </c>
      <c r="Q41" s="67">
        <v>9.1</v>
      </c>
      <c r="R41" s="20">
        <f>SUM(I41,M41)</f>
        <v>22.36</v>
      </c>
      <c r="S41" s="24">
        <f t="shared" si="3"/>
        <v>36.6</v>
      </c>
      <c r="T41" s="173">
        <f t="shared" ref="T41" si="91">R41/C40</f>
        <v>0.19359307359307359</v>
      </c>
      <c r="U41" s="174">
        <f t="shared" ref="U41" si="92">S41/C40</f>
        <v>0.31688311688311688</v>
      </c>
      <c r="V41" s="362"/>
      <c r="W41" s="58"/>
    </row>
    <row r="42" spans="1:23" ht="12.75" customHeight="1" x14ac:dyDescent="0.25">
      <c r="A42" s="194">
        <v>40</v>
      </c>
      <c r="B42" s="110" t="s">
        <v>115</v>
      </c>
      <c r="C42" s="197">
        <f>A42*3.3</f>
        <v>132</v>
      </c>
      <c r="D42" s="216">
        <v>18.239999999999998</v>
      </c>
      <c r="E42" s="216">
        <f t="shared" ref="E42" si="93">D42*860/C42</f>
        <v>118.83636363636361</v>
      </c>
      <c r="F42" s="121">
        <v>50</v>
      </c>
      <c r="G42" s="135" t="s">
        <v>35</v>
      </c>
      <c r="H42" s="147">
        <f>H40</f>
        <v>26.7</v>
      </c>
      <c r="I42" s="147">
        <f t="shared" ref="I42:J43" si="94">I40</f>
        <v>1.37</v>
      </c>
      <c r="J42" s="147">
        <f t="shared" si="94"/>
        <v>16.100000000000001</v>
      </c>
      <c r="K42" s="141" t="s">
        <v>94</v>
      </c>
      <c r="L42" s="145">
        <v>25</v>
      </c>
      <c r="M42" s="145">
        <v>26.7</v>
      </c>
      <c r="N42" s="66">
        <v>21.7</v>
      </c>
      <c r="O42" s="66">
        <v>23.2</v>
      </c>
      <c r="P42" s="66">
        <v>11.6</v>
      </c>
      <c r="Q42" s="66">
        <v>11.5</v>
      </c>
      <c r="R42" s="25">
        <f t="shared" si="2"/>
        <v>28.07</v>
      </c>
      <c r="S42" s="21">
        <f t="shared" si="3"/>
        <v>42.8</v>
      </c>
      <c r="T42" s="170">
        <f t="shared" ref="T42" si="95">R42/C42</f>
        <v>0.21265151515151515</v>
      </c>
      <c r="U42" s="168">
        <f t="shared" ref="U42" si="96">S42/C42</f>
        <v>0.32424242424242422</v>
      </c>
      <c r="V42" s="363"/>
      <c r="W42" s="58"/>
    </row>
    <row r="43" spans="1:23" ht="12.75" customHeight="1" x14ac:dyDescent="0.25">
      <c r="A43" s="200">
        <v>562.29999999999995</v>
      </c>
      <c r="B43" s="201"/>
      <c r="C43" s="202"/>
      <c r="D43" s="217"/>
      <c r="E43" s="217"/>
      <c r="F43" s="122">
        <v>60</v>
      </c>
      <c r="G43" s="137" t="s">
        <v>35</v>
      </c>
      <c r="H43" s="84">
        <f>H41</f>
        <v>29.5</v>
      </c>
      <c r="I43" s="85">
        <f t="shared" si="94"/>
        <v>1.86</v>
      </c>
      <c r="J43" s="84">
        <f t="shared" si="94"/>
        <v>16.100000000000001</v>
      </c>
      <c r="K43" s="143" t="s">
        <v>35</v>
      </c>
      <c r="L43" s="144">
        <f>L42</f>
        <v>25</v>
      </c>
      <c r="M43" s="144">
        <f>M42</f>
        <v>26.7</v>
      </c>
      <c r="N43" s="67">
        <v>22</v>
      </c>
      <c r="O43" s="67">
        <v>23.2</v>
      </c>
      <c r="P43" s="67">
        <v>10.8</v>
      </c>
      <c r="Q43" s="67">
        <v>11.1</v>
      </c>
      <c r="R43" s="26">
        <f t="shared" si="2"/>
        <v>28.56</v>
      </c>
      <c r="S43" s="24">
        <f t="shared" si="3"/>
        <v>42.8</v>
      </c>
      <c r="T43" s="173">
        <f t="shared" ref="T43" si="97">R43/C42</f>
        <v>0.21636363636363634</v>
      </c>
      <c r="U43" s="174">
        <f t="shared" ref="U43" si="98">S43/C42</f>
        <v>0.32424242424242422</v>
      </c>
      <c r="V43" s="363"/>
      <c r="W43" s="58"/>
    </row>
    <row r="44" spans="1:23" ht="12.75" customHeight="1" x14ac:dyDescent="0.25">
      <c r="A44" s="193">
        <v>45</v>
      </c>
      <c r="B44" s="179" t="s">
        <v>115</v>
      </c>
      <c r="C44" s="196">
        <f>A44*3.3</f>
        <v>148.5</v>
      </c>
      <c r="D44" s="223">
        <v>20.22</v>
      </c>
      <c r="E44" s="223">
        <f t="shared" ref="E44" si="99">D44*860/C44</f>
        <v>117.0989898989899</v>
      </c>
      <c r="F44" s="121">
        <v>50</v>
      </c>
      <c r="G44" s="135" t="s">
        <v>93</v>
      </c>
      <c r="H44" s="86">
        <f>H34*2</f>
        <v>31.4</v>
      </c>
      <c r="I44" s="86">
        <f t="shared" ref="I44:J45" si="100">I34*2</f>
        <v>1.56</v>
      </c>
      <c r="J44" s="86">
        <f t="shared" si="100"/>
        <v>18.100000000000001</v>
      </c>
      <c r="K44" s="141" t="s">
        <v>35</v>
      </c>
      <c r="L44" s="145">
        <f>L42</f>
        <v>25</v>
      </c>
      <c r="M44" s="145">
        <f>M42</f>
        <v>26.7</v>
      </c>
      <c r="N44" s="66">
        <v>22.7</v>
      </c>
      <c r="O44" s="66">
        <v>24.1</v>
      </c>
      <c r="P44" s="66">
        <v>10.3</v>
      </c>
      <c r="Q44" s="66">
        <v>10.4</v>
      </c>
      <c r="R44" s="25">
        <f t="shared" si="2"/>
        <v>28.259999999999998</v>
      </c>
      <c r="S44" s="21">
        <f t="shared" si="3"/>
        <v>44.8</v>
      </c>
      <c r="T44" s="170">
        <f t="shared" ref="T44" si="101">R44/C44</f>
        <v>0.19030303030303028</v>
      </c>
      <c r="U44" s="168">
        <f t="shared" ref="U44" si="102">S44/C44</f>
        <v>0.30168350168350166</v>
      </c>
      <c r="V44" s="363"/>
      <c r="W44" s="58"/>
    </row>
    <row r="45" spans="1:23" ht="12.75" customHeight="1" x14ac:dyDescent="0.25">
      <c r="A45" s="203">
        <v>633.6</v>
      </c>
      <c r="B45" s="204"/>
      <c r="C45" s="205"/>
      <c r="D45" s="224"/>
      <c r="E45" s="224"/>
      <c r="F45" s="122">
        <v>60</v>
      </c>
      <c r="G45" s="137" t="s">
        <v>35</v>
      </c>
      <c r="H45" s="84">
        <f>H35*2</f>
        <v>34</v>
      </c>
      <c r="I45" s="85">
        <f t="shared" si="100"/>
        <v>2.12</v>
      </c>
      <c r="J45" s="84">
        <f t="shared" si="100"/>
        <v>18.100000000000001</v>
      </c>
      <c r="K45" s="143" t="s">
        <v>35</v>
      </c>
      <c r="L45" s="144">
        <f>L42</f>
        <v>25</v>
      </c>
      <c r="M45" s="144">
        <f>M42</f>
        <v>26.7</v>
      </c>
      <c r="N45" s="67">
        <v>22.7</v>
      </c>
      <c r="O45" s="67">
        <v>24</v>
      </c>
      <c r="P45" s="67">
        <v>9.8000000000000007</v>
      </c>
      <c r="Q45" s="67">
        <v>10</v>
      </c>
      <c r="R45" s="26">
        <f t="shared" si="2"/>
        <v>28.82</v>
      </c>
      <c r="S45" s="24">
        <f t="shared" si="3"/>
        <v>44.8</v>
      </c>
      <c r="T45" s="173">
        <f t="shared" ref="T45" si="103">R45/C44</f>
        <v>0.19407407407407407</v>
      </c>
      <c r="U45" s="174">
        <f t="shared" ref="U45" si="104">S45/C44</f>
        <v>0.30168350168350166</v>
      </c>
      <c r="V45" s="362"/>
      <c r="W45" s="58"/>
    </row>
    <row r="46" spans="1:23" ht="12.75" customHeight="1" x14ac:dyDescent="0.25">
      <c r="A46" s="194">
        <v>50</v>
      </c>
      <c r="B46" s="110" t="s">
        <v>115</v>
      </c>
      <c r="C46" s="197">
        <f>A46*3.3</f>
        <v>165</v>
      </c>
      <c r="D46" s="216">
        <v>22.08</v>
      </c>
      <c r="E46" s="216">
        <f t="shared" ref="E46" si="105">D46*860/C46</f>
        <v>115.08363636363636</v>
      </c>
      <c r="F46" s="121">
        <v>50</v>
      </c>
      <c r="G46" s="135" t="s">
        <v>35</v>
      </c>
      <c r="H46" s="86">
        <f>H44</f>
        <v>31.4</v>
      </c>
      <c r="I46" s="86">
        <f t="shared" ref="I46:J47" si="106">I44</f>
        <v>1.56</v>
      </c>
      <c r="J46" s="86">
        <f t="shared" si="106"/>
        <v>18.100000000000001</v>
      </c>
      <c r="K46" s="141" t="s">
        <v>95</v>
      </c>
      <c r="L46" s="145">
        <v>26.5</v>
      </c>
      <c r="M46" s="145">
        <v>30</v>
      </c>
      <c r="N46" s="66">
        <v>23.7</v>
      </c>
      <c r="O46" s="66">
        <v>25.1</v>
      </c>
      <c r="P46" s="66">
        <v>10.8</v>
      </c>
      <c r="Q46" s="66">
        <v>10.8</v>
      </c>
      <c r="R46" s="25">
        <f t="shared" si="2"/>
        <v>31.56</v>
      </c>
      <c r="S46" s="21">
        <f t="shared" si="3"/>
        <v>48.1</v>
      </c>
      <c r="T46" s="168">
        <f t="shared" ref="T46" si="107">R46/C46</f>
        <v>0.19127272727272726</v>
      </c>
      <c r="U46" s="168">
        <f t="shared" ref="U46" si="108">S46/C46</f>
        <v>0.2915151515151515</v>
      </c>
      <c r="V46" s="363"/>
      <c r="W46" s="58"/>
    </row>
    <row r="47" spans="1:23" ht="12.75" customHeight="1" x14ac:dyDescent="0.25">
      <c r="A47" s="200">
        <v>704.9</v>
      </c>
      <c r="B47" s="201"/>
      <c r="C47" s="202"/>
      <c r="D47" s="217"/>
      <c r="E47" s="217"/>
      <c r="F47" s="122">
        <v>60</v>
      </c>
      <c r="G47" s="137" t="s">
        <v>35</v>
      </c>
      <c r="H47" s="87">
        <f>H45</f>
        <v>34</v>
      </c>
      <c r="I47" s="88">
        <f t="shared" si="106"/>
        <v>2.12</v>
      </c>
      <c r="J47" s="87">
        <f t="shared" si="106"/>
        <v>18.100000000000001</v>
      </c>
      <c r="K47" s="143" t="s">
        <v>35</v>
      </c>
      <c r="L47" s="148">
        <f>L46</f>
        <v>26.5</v>
      </c>
      <c r="M47" s="148">
        <f>M46</f>
        <v>30</v>
      </c>
      <c r="N47" s="67">
        <v>23.7</v>
      </c>
      <c r="O47" s="67">
        <v>25</v>
      </c>
      <c r="P47" s="67">
        <v>10.199999999999999</v>
      </c>
      <c r="Q47" s="67">
        <v>10.4</v>
      </c>
      <c r="R47" s="64">
        <f t="shared" si="2"/>
        <v>32.119999999999997</v>
      </c>
      <c r="S47" s="65">
        <f t="shared" si="3"/>
        <v>48.1</v>
      </c>
      <c r="T47" s="119">
        <f>R47/C46</f>
        <v>0.19466666666666665</v>
      </c>
      <c r="U47" s="119">
        <f>S47/C46</f>
        <v>0.2915151515151515</v>
      </c>
      <c r="V47" s="364"/>
      <c r="W47" s="58"/>
    </row>
    <row r="48" spans="1:23" ht="39.15" customHeight="1" x14ac:dyDescent="0.25">
      <c r="A48" s="149" t="s">
        <v>105</v>
      </c>
      <c r="B48" s="125"/>
      <c r="C48" s="125"/>
      <c r="D48" s="126"/>
      <c r="E48" s="126"/>
      <c r="F48" s="58"/>
      <c r="G48" s="58"/>
      <c r="H48" s="115"/>
      <c r="I48" s="115"/>
      <c r="J48" s="115"/>
      <c r="K48" s="58"/>
      <c r="L48" s="150"/>
      <c r="M48" s="150"/>
      <c r="N48" s="58"/>
      <c r="O48" s="58"/>
      <c r="P48" s="58"/>
      <c r="Q48" s="58"/>
      <c r="R48" s="32"/>
      <c r="S48" s="32"/>
      <c r="T48" s="169"/>
      <c r="U48" s="169"/>
      <c r="V48" s="58"/>
      <c r="W48" s="58"/>
    </row>
    <row r="49" spans="1:23" ht="39.15" customHeight="1" x14ac:dyDescent="0.25">
      <c r="A49" s="151" t="s">
        <v>15</v>
      </c>
      <c r="B49" s="125"/>
      <c r="C49" s="125"/>
      <c r="D49" s="126"/>
      <c r="E49" s="126"/>
      <c r="F49" s="126"/>
      <c r="G49" s="126"/>
      <c r="H49" s="127"/>
      <c r="I49" s="127"/>
      <c r="J49" s="127"/>
      <c r="K49" s="126"/>
      <c r="L49" s="152"/>
      <c r="M49" s="152"/>
      <c r="N49" s="126"/>
      <c r="O49" s="126"/>
      <c r="P49" s="126"/>
      <c r="Q49" s="126"/>
      <c r="R49" s="31"/>
      <c r="S49" s="31"/>
      <c r="T49" s="116"/>
      <c r="U49" s="116"/>
      <c r="V49" s="126"/>
      <c r="W49" s="58"/>
    </row>
    <row r="50" spans="1:23" ht="39.15" customHeight="1" x14ac:dyDescent="0.25">
      <c r="A50" s="139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32"/>
      <c r="S50" s="32"/>
      <c r="T50" s="169"/>
      <c r="U50" s="169"/>
      <c r="V50" s="58"/>
      <c r="W50" s="58"/>
    </row>
    <row r="51" spans="1:23" ht="74.849999999999994" customHeight="1" x14ac:dyDescent="0.25">
      <c r="A51" s="153"/>
      <c r="B51" s="153"/>
      <c r="C51" s="153"/>
      <c r="D51" s="58"/>
      <c r="E51" s="58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31"/>
      <c r="S51" s="31"/>
      <c r="T51" s="116"/>
      <c r="U51" s="116"/>
      <c r="V51" s="126"/>
      <c r="W51" s="58"/>
    </row>
    <row r="52" spans="1:23" ht="39.15" customHeight="1" x14ac:dyDescent="0.25">
      <c r="A52" s="6" t="s">
        <v>15</v>
      </c>
    </row>
    <row r="53" spans="1:23" ht="39.15" customHeight="1" x14ac:dyDescent="0.25">
      <c r="A53" s="6" t="s">
        <v>15</v>
      </c>
    </row>
    <row r="54" spans="1:23" ht="39.15" customHeight="1" x14ac:dyDescent="0.25">
      <c r="A54" s="6" t="s">
        <v>16</v>
      </c>
    </row>
    <row r="55" spans="1:23" ht="39.15" customHeight="1" x14ac:dyDescent="0.25">
      <c r="A55" s="6" t="s">
        <v>17</v>
      </c>
    </row>
    <row r="56" spans="1:23" ht="66.900000000000006" customHeight="1" x14ac:dyDescent="0.25">
      <c r="A56" s="286"/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</row>
    <row r="57" spans="1:23" ht="14.25" customHeight="1" x14ac:dyDescent="0.25">
      <c r="A57" s="287"/>
      <c r="B57" s="287"/>
    </row>
    <row r="58" spans="1:23" ht="14.25" customHeight="1" x14ac:dyDescent="0.25">
      <c r="A58" s="360" t="s">
        <v>18</v>
      </c>
      <c r="B58" s="360"/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  <c r="O58" s="360"/>
      <c r="P58" s="360"/>
      <c r="Q58" s="360"/>
      <c r="R58" s="360"/>
      <c r="S58" s="360"/>
      <c r="T58" s="360"/>
      <c r="U58" s="360"/>
      <c r="V58" s="360"/>
      <c r="W58" s="360"/>
    </row>
    <row r="59" spans="1:23" ht="408.9" customHeight="1" x14ac:dyDescent="0.25">
      <c r="R59" s="9"/>
      <c r="S59" s="9"/>
      <c r="T59" s="9"/>
      <c r="U59" s="9"/>
    </row>
    <row r="60" spans="1:23" ht="177.9" customHeight="1" x14ac:dyDescent="0.25"/>
  </sheetData>
  <mergeCells count="91">
    <mergeCell ref="D34:D35"/>
    <mergeCell ref="D36:D37"/>
    <mergeCell ref="A17:C17"/>
    <mergeCell ref="A19:C19"/>
    <mergeCell ref="V6:V39"/>
    <mergeCell ref="D8:D9"/>
    <mergeCell ref="D12:D13"/>
    <mergeCell ref="D18:D19"/>
    <mergeCell ref="D20:D21"/>
    <mergeCell ref="D14:D15"/>
    <mergeCell ref="D16:D17"/>
    <mergeCell ref="A31:C31"/>
    <mergeCell ref="A33:C33"/>
    <mergeCell ref="A21:C21"/>
    <mergeCell ref="D26:D27"/>
    <mergeCell ref="D28:D29"/>
    <mergeCell ref="R2:S4"/>
    <mergeCell ref="V3:V5"/>
    <mergeCell ref="D10:D11"/>
    <mergeCell ref="P3:Q3"/>
    <mergeCell ref="D6:D7"/>
    <mergeCell ref="A29:C29"/>
    <mergeCell ref="L1:P1"/>
    <mergeCell ref="G3:J3"/>
    <mergeCell ref="D3:D4"/>
    <mergeCell ref="F3:F4"/>
    <mergeCell ref="K3:M3"/>
    <mergeCell ref="D22:D23"/>
    <mergeCell ref="D24:D25"/>
    <mergeCell ref="A23:C23"/>
    <mergeCell ref="A25:C25"/>
    <mergeCell ref="A27:C27"/>
    <mergeCell ref="G2:Q2"/>
    <mergeCell ref="N3:O3"/>
    <mergeCell ref="A57:B57"/>
    <mergeCell ref="A58:W58"/>
    <mergeCell ref="H4:H5"/>
    <mergeCell ref="I4:J4"/>
    <mergeCell ref="L4:L5"/>
    <mergeCell ref="M4:M5"/>
    <mergeCell ref="Q4:Q5"/>
    <mergeCell ref="D46:D47"/>
    <mergeCell ref="A56:K56"/>
    <mergeCell ref="L56:W56"/>
    <mergeCell ref="V40:V47"/>
    <mergeCell ref="D42:D43"/>
    <mergeCell ref="D44:D45"/>
    <mergeCell ref="D38:D39"/>
    <mergeCell ref="D40:D41"/>
    <mergeCell ref="A2:C5"/>
    <mergeCell ref="A43:C43"/>
    <mergeCell ref="A13:C13"/>
    <mergeCell ref="A15:C15"/>
    <mergeCell ref="A39:C39"/>
    <mergeCell ref="T3:U3"/>
    <mergeCell ref="T4:U4"/>
    <mergeCell ref="N4:N5"/>
    <mergeCell ref="O4:O5"/>
    <mergeCell ref="P4:P5"/>
    <mergeCell ref="A35:C35"/>
    <mergeCell ref="A37:C37"/>
    <mergeCell ref="A7:C7"/>
    <mergeCell ref="A9:C9"/>
    <mergeCell ref="A11:C11"/>
    <mergeCell ref="D30:D31"/>
    <mergeCell ref="D32:D33"/>
    <mergeCell ref="A45:C45"/>
    <mergeCell ref="A47:C47"/>
    <mergeCell ref="E3:E4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A41:C41"/>
    <mergeCell ref="E40:E41"/>
    <mergeCell ref="E42:E43"/>
    <mergeCell ref="E44:E45"/>
    <mergeCell ref="E46:E47"/>
    <mergeCell ref="E30:E31"/>
    <mergeCell ref="E32:E33"/>
    <mergeCell ref="E34:E35"/>
    <mergeCell ref="E36:E37"/>
    <mergeCell ref="E38:E39"/>
  </mergeCells>
  <phoneticPr fontId="2"/>
  <pageMargins left="0.7" right="0.7" top="0.75" bottom="0.75" header="0.3" footer="0.3"/>
  <pageSetup paperSize="8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+５℃、33％TE-10℃ TD13℃</vt:lpstr>
      <vt:lpstr>０℃、33％TE-15℃　TD13℃</vt:lpstr>
      <vt:lpstr>－25℃、33%TE-35℃　TD10℃</vt:lpstr>
      <vt:lpstr>－３０℃、33%TE-40℃　TD10℃</vt:lpstr>
      <vt:lpstr>+５℃、15％TE-10℃　TD13℃</vt:lpstr>
      <vt:lpstr>０℃、15％TE-15℃　TD13℃</vt:lpstr>
      <vt:lpstr>－２５℃、15%TE-35℃　TD10℃</vt:lpstr>
      <vt:lpstr>－３０℃、15%TE-40℃　TE10℃</vt:lpstr>
      <vt:lpstr>'+５℃、15％TE-10℃　TD13℃'!Print_Area</vt:lpstr>
      <vt:lpstr>'+５℃、33％TE-10℃ TD13℃'!Print_Area</vt:lpstr>
      <vt:lpstr>'０℃、15％TE-15℃　TD13℃'!Print_Area</vt:lpstr>
      <vt:lpstr>'０℃、33％TE-15℃　TD13℃'!Print_Area</vt:lpstr>
      <vt:lpstr>'－２５℃、15%TE-35℃　TD10℃'!Print_Area</vt:lpstr>
      <vt:lpstr>'－25℃、33%TE-35℃　TD10℃'!Print_Area</vt:lpstr>
      <vt:lpstr>'－３０℃、15%TE-40℃　TE10℃'!Print_Area</vt:lpstr>
      <vt:lpstr>'－３０℃、33%TE-40℃　TD10℃'!Print_Area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k.tabata</dc:creator>
  <cp:lastModifiedBy>康彦 田中</cp:lastModifiedBy>
  <cp:lastPrinted>2024-03-19T02:46:42Z</cp:lastPrinted>
  <dcterms:created xsi:type="dcterms:W3CDTF">2024-03-12T01:15:17Z</dcterms:created>
  <dcterms:modified xsi:type="dcterms:W3CDTF">2024-12-17T08:03:52Z</dcterms:modified>
</cp:coreProperties>
</file>