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MBAN\MBA 615B\Week 5\Case Study 5\"/>
    </mc:Choice>
  </mc:AlternateContent>
  <xr:revisionPtr revIDLastSave="0" documentId="13_ncr:1_{184A05C7-A6D9-4E85-BE22-FBF1407F5709}" xr6:coauthVersionLast="47" xr6:coauthVersionMax="47" xr10:uidLastSave="{00000000-0000-0000-0000-000000000000}"/>
  <bookViews>
    <workbookView xWindow="-108" yWindow="-108" windowWidth="23256" windowHeight="12576" tabRatio="626" xr2:uid="{00000000-000D-0000-FFFF-FFFF00000000}"/>
  </bookViews>
  <sheets>
    <sheet name="Raw Data" sheetId="2" r:id="rId1"/>
    <sheet name="Test Data" sheetId="15" r:id="rId2"/>
    <sheet name="Heuristic 1" sheetId="17" r:id="rId3"/>
    <sheet name="Heuristic 2" sheetId="18" r:id="rId4"/>
    <sheet name="Heuristic 3" sheetId="19" r:id="rId5"/>
    <sheet name="Developed Heuristic 1" sheetId="23" r:id="rId6"/>
    <sheet name="Dev. Heuristic 2" sheetId="22" r:id="rId7"/>
    <sheet name="Dev. Heuristic 3" sheetId="24" r:id="rId8"/>
    <sheet name="Graphs" sheetId="25" r:id="rId9"/>
  </sheets>
  <definedNames>
    <definedName name="_xlnm._FilterDatabase" localSheetId="0" hidden="1">'Raw Data'!$A$1:$M$417</definedName>
    <definedName name="solver_adj" localSheetId="6" hidden="1">'Dev. Heuristic 2'!$G$2:$G$31</definedName>
    <definedName name="solver_adj" localSheetId="7" hidden="1">'Dev. Heuristic 3'!$G$2:$G$31</definedName>
    <definedName name="solver_adj" localSheetId="5" hidden="1">'Developed Heuristic 1'!$G$2:$G$31</definedName>
    <definedName name="solver_adj" localSheetId="2" hidden="1">'Heuristic 1'!$G$2:$G$31</definedName>
    <definedName name="solver_adj" localSheetId="3" hidden="1">'Heuristic 2'!$G$2:$G$31</definedName>
    <definedName name="solver_adj" localSheetId="4" hidden="1">'Heuristic 3'!$G$2:$G$31</definedName>
    <definedName name="solver_adj" localSheetId="0" hidden="1">'Raw Data'!#REF!</definedName>
    <definedName name="solver_adj" localSheetId="1" hidden="1">'Test Data'!$G$2:$G$31</definedName>
    <definedName name="solver_cvg" localSheetId="6" hidden="1">0.0001</definedName>
    <definedName name="solver_cvg" localSheetId="7" hidden="1">0.0001</definedName>
    <definedName name="solver_cvg" localSheetId="5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0" hidden="1">0.0001</definedName>
    <definedName name="solver_cvg" localSheetId="1" hidden="1">0.0001</definedName>
    <definedName name="solver_drv" localSheetId="6" hidden="1">1</definedName>
    <definedName name="solver_drv" localSheetId="7" hidden="1">1</definedName>
    <definedName name="solver_drv" localSheetId="5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0" hidden="1">1</definedName>
    <definedName name="solver_drv" localSheetId="1" hidden="1">1</definedName>
    <definedName name="solver_eng" localSheetId="6" hidden="1">2</definedName>
    <definedName name="solver_eng" localSheetId="7" hidden="1">2</definedName>
    <definedName name="solver_eng" localSheetId="5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0" hidden="1">2</definedName>
    <definedName name="solver_eng" localSheetId="1" hidden="1">2</definedName>
    <definedName name="solver_est" localSheetId="6" hidden="1">1</definedName>
    <definedName name="solver_est" localSheetId="7" hidden="1">1</definedName>
    <definedName name="solver_est" localSheetId="5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0" hidden="1">1</definedName>
    <definedName name="solver_est" localSheetId="1" hidden="1">1</definedName>
    <definedName name="solver_itr" localSheetId="6" hidden="1">2147483647</definedName>
    <definedName name="solver_itr" localSheetId="7" hidden="1">2147483647</definedName>
    <definedName name="solver_itr" localSheetId="5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0" hidden="1">2147483647</definedName>
    <definedName name="solver_itr" localSheetId="1" hidden="1">2147483647</definedName>
    <definedName name="solver_lhs1" localSheetId="6" hidden="1">'Dev. Heuristic 2'!$G$2:$G$31</definedName>
    <definedName name="solver_lhs1" localSheetId="7" hidden="1">'Dev. Heuristic 3'!$G$2:$G$31</definedName>
    <definedName name="solver_lhs1" localSheetId="5" hidden="1">'Developed Heuristic 1'!$G$2:$G$31</definedName>
    <definedName name="solver_lhs1" localSheetId="2" hidden="1">'Heuristic 1'!$G$2:$G$31</definedName>
    <definedName name="solver_lhs1" localSheetId="3" hidden="1">'Heuristic 2'!$G$2:$G$31</definedName>
    <definedName name="solver_lhs1" localSheetId="4" hidden="1">'Heuristic 3'!$G$2:$G$31</definedName>
    <definedName name="solver_lhs1" localSheetId="0" hidden="1">'Raw Data'!$D$2:$D$417</definedName>
    <definedName name="solver_lhs1" localSheetId="1" hidden="1">'Test Data'!$G$2:$G$31</definedName>
    <definedName name="solver_lhs2" localSheetId="6" hidden="1">'Dev. Heuristic 2'!$M$7</definedName>
    <definedName name="solver_lhs2" localSheetId="7" hidden="1">'Dev. Heuristic 3'!$M$7</definedName>
    <definedName name="solver_lhs2" localSheetId="5" hidden="1">'Developed Heuristic 1'!$M$3</definedName>
    <definedName name="solver_lhs2" localSheetId="2" hidden="1">'Heuristic 1'!$M$7</definedName>
    <definedName name="solver_lhs2" localSheetId="3" hidden="1">'Heuristic 2'!$M$7</definedName>
    <definedName name="solver_lhs2" localSheetId="4" hidden="1">'Heuristic 3'!$M$7</definedName>
    <definedName name="solver_lhs2" localSheetId="0" hidden="1">'Raw Data'!#REF!</definedName>
    <definedName name="solver_lhs2" localSheetId="1" hidden="1">'Test Data'!$M$7</definedName>
    <definedName name="solver_lhs3" localSheetId="0" hidden="1">'Raw Data'!#REF!</definedName>
    <definedName name="solver_mip" localSheetId="6" hidden="1">2147483647</definedName>
    <definedName name="solver_mip" localSheetId="7" hidden="1">2147483647</definedName>
    <definedName name="solver_mip" localSheetId="5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0" hidden="1">2147483647</definedName>
    <definedName name="solver_mip" localSheetId="1" hidden="1">2147483647</definedName>
    <definedName name="solver_mni" localSheetId="6" hidden="1">30</definedName>
    <definedName name="solver_mni" localSheetId="7" hidden="1">30</definedName>
    <definedName name="solver_mni" localSheetId="5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0" hidden="1">30</definedName>
    <definedName name="solver_mni" localSheetId="1" hidden="1">30</definedName>
    <definedName name="solver_mrt" localSheetId="6" hidden="1">0.075</definedName>
    <definedName name="solver_mrt" localSheetId="7" hidden="1">0.075</definedName>
    <definedName name="solver_mrt" localSheetId="5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0" hidden="1">0.075</definedName>
    <definedName name="solver_mrt" localSheetId="1" hidden="1">0.075</definedName>
    <definedName name="solver_msl" localSheetId="6" hidden="1">2</definedName>
    <definedName name="solver_msl" localSheetId="7" hidden="1">2</definedName>
    <definedName name="solver_msl" localSheetId="5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0" hidden="1">2</definedName>
    <definedName name="solver_msl" localSheetId="1" hidden="1">2</definedName>
    <definedName name="solver_neg" localSheetId="6" hidden="1">1</definedName>
    <definedName name="solver_neg" localSheetId="7" hidden="1">1</definedName>
    <definedName name="solver_neg" localSheetId="5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0" hidden="1">1</definedName>
    <definedName name="solver_neg" localSheetId="1" hidden="1">1</definedName>
    <definedName name="solver_nod" localSheetId="6" hidden="1">2147483647</definedName>
    <definedName name="solver_nod" localSheetId="7" hidden="1">2147483647</definedName>
    <definedName name="solver_nod" localSheetId="5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0" hidden="1">2147483647</definedName>
    <definedName name="solver_nod" localSheetId="1" hidden="1">2147483647</definedName>
    <definedName name="solver_num" localSheetId="6" hidden="1">2</definedName>
    <definedName name="solver_num" localSheetId="7" hidden="1">2</definedName>
    <definedName name="solver_num" localSheetId="5" hidden="1">2</definedName>
    <definedName name="solver_num" localSheetId="2" hidden="1">2</definedName>
    <definedName name="solver_num" localSheetId="3" hidden="1">2</definedName>
    <definedName name="solver_num" localSheetId="4" hidden="1">2</definedName>
    <definedName name="solver_num" localSheetId="0" hidden="1">3</definedName>
    <definedName name="solver_num" localSheetId="1" hidden="1">2</definedName>
    <definedName name="solver_nwt" localSheetId="6" hidden="1">1</definedName>
    <definedName name="solver_nwt" localSheetId="7" hidden="1">1</definedName>
    <definedName name="solver_nwt" localSheetId="5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0" hidden="1">1</definedName>
    <definedName name="solver_nwt" localSheetId="1" hidden="1">1</definedName>
    <definedName name="solver_opt" localSheetId="6" hidden="1">'Dev. Heuristic 2'!$M$5</definedName>
    <definedName name="solver_opt" localSheetId="7" hidden="1">'Dev. Heuristic 3'!$M$5</definedName>
    <definedName name="solver_opt" localSheetId="5" hidden="1">'Developed Heuristic 1'!#REF!</definedName>
    <definedName name="solver_opt" localSheetId="2" hidden="1">'Heuristic 1'!$M$5</definedName>
    <definedName name="solver_opt" localSheetId="3" hidden="1">'Heuristic 2'!$M$5</definedName>
    <definedName name="solver_opt" localSheetId="4" hidden="1">'Heuristic 3'!$M$5</definedName>
    <definedName name="solver_opt" localSheetId="0" hidden="1">'Raw Data'!#REF!</definedName>
    <definedName name="solver_opt" localSheetId="1" hidden="1">'Test Data'!$M$5</definedName>
    <definedName name="solver_pre" localSheetId="6" hidden="1">0.000001</definedName>
    <definedName name="solver_pre" localSheetId="7" hidden="1">0.000001</definedName>
    <definedName name="solver_pre" localSheetId="5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0" hidden="1">0.000001</definedName>
    <definedName name="solver_pre" localSheetId="1" hidden="1">0.000001</definedName>
    <definedName name="solver_rbv" localSheetId="6" hidden="1">1</definedName>
    <definedName name="solver_rbv" localSheetId="7" hidden="1">1</definedName>
    <definedName name="solver_rbv" localSheetId="5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0" hidden="1">1</definedName>
    <definedName name="solver_rbv" localSheetId="1" hidden="1">1</definedName>
    <definedName name="solver_rel1" localSheetId="6" hidden="1">5</definedName>
    <definedName name="solver_rel1" localSheetId="7" hidden="1">5</definedName>
    <definedName name="solver_rel1" localSheetId="5" hidden="1">5</definedName>
    <definedName name="solver_rel1" localSheetId="2" hidden="1">5</definedName>
    <definedName name="solver_rel1" localSheetId="3" hidden="1">5</definedName>
    <definedName name="solver_rel1" localSheetId="4" hidden="1">5</definedName>
    <definedName name="solver_rel1" localSheetId="0" hidden="1">3</definedName>
    <definedName name="solver_rel1" localSheetId="1" hidden="1">5</definedName>
    <definedName name="solver_rel2" localSheetId="6" hidden="1">1</definedName>
    <definedName name="solver_rel2" localSheetId="7" hidden="1">1</definedName>
    <definedName name="solver_rel2" localSheetId="5" hidden="1">1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2" localSheetId="0" hidden="1">4</definedName>
    <definedName name="solver_rel2" localSheetId="1" hidden="1">1</definedName>
    <definedName name="solver_rel3" localSheetId="0" hidden="1">1</definedName>
    <definedName name="solver_rhs1" localSheetId="6" hidden="1">"binary"</definedName>
    <definedName name="solver_rhs1" localSheetId="7" hidden="1">"binary"</definedName>
    <definedName name="solver_rhs1" localSheetId="5" hidden="1">"binary"</definedName>
    <definedName name="solver_rhs1" localSheetId="2" hidden="1">"binary"</definedName>
    <definedName name="solver_rhs1" localSheetId="3" hidden="1">"binary"</definedName>
    <definedName name="solver_rhs1" localSheetId="4" hidden="1">"binary"</definedName>
    <definedName name="solver_rhs1" localSheetId="0" hidden="1">1.93</definedName>
    <definedName name="solver_rhs1" localSheetId="1" hidden="1">"binary"</definedName>
    <definedName name="solver_rhs2" localSheetId="6" hidden="1">50</definedName>
    <definedName name="solver_rhs2" localSheetId="7" hidden="1">50</definedName>
    <definedName name="solver_rhs2" localSheetId="5" hidden="1">50</definedName>
    <definedName name="solver_rhs2" localSheetId="2" hidden="1">50</definedName>
    <definedName name="solver_rhs2" localSheetId="3" hidden="1">50</definedName>
    <definedName name="solver_rhs2" localSheetId="4" hidden="1">50</definedName>
    <definedName name="solver_rhs2" localSheetId="0" hidden="1">"integer"</definedName>
    <definedName name="solver_rhs2" localSheetId="1" hidden="1">50</definedName>
    <definedName name="solver_rhs3" localSheetId="0" hidden="1">500</definedName>
    <definedName name="solver_rlx" localSheetId="6" hidden="1">2</definedName>
    <definedName name="solver_rlx" localSheetId="7" hidden="1">2</definedName>
    <definedName name="solver_rlx" localSheetId="5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0" hidden="1">2</definedName>
    <definedName name="solver_rlx" localSheetId="1" hidden="1">2</definedName>
    <definedName name="solver_rsd" localSheetId="6" hidden="1">0</definedName>
    <definedName name="solver_rsd" localSheetId="7" hidden="1">0</definedName>
    <definedName name="solver_rsd" localSheetId="5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0" hidden="1">0</definedName>
    <definedName name="solver_rsd" localSheetId="1" hidden="1">0</definedName>
    <definedName name="solver_scl" localSheetId="6" hidden="1">1</definedName>
    <definedName name="solver_scl" localSheetId="7" hidden="1">1</definedName>
    <definedName name="solver_scl" localSheetId="5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0" hidden="1">1</definedName>
    <definedName name="solver_scl" localSheetId="1" hidden="1">1</definedName>
    <definedName name="solver_sho" localSheetId="6" hidden="1">2</definedName>
    <definedName name="solver_sho" localSheetId="7" hidden="1">2</definedName>
    <definedName name="solver_sho" localSheetId="5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0" hidden="1">2</definedName>
    <definedName name="solver_sho" localSheetId="1" hidden="1">2</definedName>
    <definedName name="solver_ssz" localSheetId="6" hidden="1">100</definedName>
    <definedName name="solver_ssz" localSheetId="7" hidden="1">100</definedName>
    <definedName name="solver_ssz" localSheetId="5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0" hidden="1">100</definedName>
    <definedName name="solver_ssz" localSheetId="1" hidden="1">100</definedName>
    <definedName name="solver_tim" localSheetId="6" hidden="1">2147483647</definedName>
    <definedName name="solver_tim" localSheetId="7" hidden="1">2147483647</definedName>
    <definedName name="solver_tim" localSheetId="5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0" hidden="1">2147483647</definedName>
    <definedName name="solver_tim" localSheetId="1" hidden="1">2147483647</definedName>
    <definedName name="solver_tol" localSheetId="6" hidden="1">0.01</definedName>
    <definedName name="solver_tol" localSheetId="7" hidden="1">0.01</definedName>
    <definedName name="solver_tol" localSheetId="5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0" hidden="1">0.01</definedName>
    <definedName name="solver_tol" localSheetId="1" hidden="1">0.01</definedName>
    <definedName name="solver_typ" localSheetId="6" hidden="1">2</definedName>
    <definedName name="solver_typ" localSheetId="7" hidden="1">2</definedName>
    <definedName name="solver_typ" localSheetId="5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0" hidden="1">2</definedName>
    <definedName name="solver_typ" localSheetId="1" hidden="1">2</definedName>
    <definedName name="solver_val" localSheetId="6" hidden="1">0</definedName>
    <definedName name="solver_val" localSheetId="7" hidden="1">0</definedName>
    <definedName name="solver_val" localSheetId="5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0" hidden="1">0</definedName>
    <definedName name="solver_val" localSheetId="1" hidden="1">0</definedName>
    <definedName name="solver_ver" localSheetId="6" hidden="1">3</definedName>
    <definedName name="solver_ver" localSheetId="7" hidden="1">3</definedName>
    <definedName name="solver_ver" localSheetId="5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2" l="1"/>
  <c r="K4" i="2"/>
  <c r="K5" i="2"/>
  <c r="L5" i="2" s="1"/>
  <c r="K6" i="2"/>
  <c r="L6" i="2" s="1"/>
  <c r="K9" i="2"/>
  <c r="K8" i="2"/>
  <c r="K10" i="2"/>
  <c r="L10" i="2" s="1"/>
  <c r="K12" i="2"/>
  <c r="L12" i="2" s="1"/>
  <c r="K14" i="2"/>
  <c r="K15" i="2"/>
  <c r="K17" i="2"/>
  <c r="L17" i="2" s="1"/>
  <c r="K16" i="2"/>
  <c r="L16" i="2" s="1"/>
  <c r="K19" i="2"/>
  <c r="K25" i="2"/>
  <c r="K28" i="2"/>
  <c r="L28" i="2" s="1"/>
  <c r="K20" i="2"/>
  <c r="L20" i="2" s="1"/>
  <c r="K30" i="2"/>
  <c r="K36" i="2"/>
  <c r="K38" i="2"/>
  <c r="L38" i="2" s="1"/>
  <c r="K22" i="2"/>
  <c r="L22" i="2" s="1"/>
  <c r="K29" i="2"/>
  <c r="K41" i="2"/>
  <c r="K50" i="2"/>
  <c r="L50" i="2" s="1"/>
  <c r="K37" i="2"/>
  <c r="L37" i="2" s="1"/>
  <c r="K40" i="2"/>
  <c r="K55" i="2"/>
  <c r="K59" i="2"/>
  <c r="L59" i="2" s="1"/>
  <c r="K68" i="2"/>
  <c r="L68" i="2" s="1"/>
  <c r="K33" i="2"/>
  <c r="K44" i="2"/>
  <c r="K47" i="2"/>
  <c r="L47" i="2" s="1"/>
  <c r="K43" i="2"/>
  <c r="L43" i="2" s="1"/>
  <c r="K31" i="2"/>
  <c r="K45" i="2"/>
  <c r="K48" i="2"/>
  <c r="L48" i="2" s="1"/>
  <c r="K49" i="2"/>
  <c r="L49" i="2" s="1"/>
  <c r="K53" i="2"/>
  <c r="K65" i="2"/>
  <c r="K51" i="2"/>
  <c r="L51" i="2" s="1"/>
  <c r="K60" i="2"/>
  <c r="L60" i="2" s="1"/>
  <c r="K74" i="2"/>
  <c r="K88" i="2"/>
  <c r="K63" i="2"/>
  <c r="K52" i="2"/>
  <c r="L52" i="2" s="1"/>
  <c r="K73" i="2"/>
  <c r="K54" i="2"/>
  <c r="L54" i="2" s="1"/>
  <c r="M54" i="2" s="1"/>
  <c r="K91" i="2"/>
  <c r="L91" i="2" s="1"/>
  <c r="K81" i="2"/>
  <c r="L81" i="2" s="1"/>
  <c r="K61" i="2"/>
  <c r="K75" i="2"/>
  <c r="K76" i="2"/>
  <c r="L76" i="2" s="1"/>
  <c r="K104" i="2"/>
  <c r="L104" i="2" s="1"/>
  <c r="K86" i="2"/>
  <c r="K95" i="2"/>
  <c r="L95" i="2" s="1"/>
  <c r="M95" i="2" s="1"/>
  <c r="K120" i="2"/>
  <c r="L120" i="2" s="1"/>
  <c r="K108" i="2"/>
  <c r="L108" i="2" s="1"/>
  <c r="K110" i="2"/>
  <c r="K128" i="2"/>
  <c r="K157" i="2"/>
  <c r="L157" i="2" s="1"/>
  <c r="K113" i="2"/>
  <c r="L113" i="2" s="1"/>
  <c r="K114" i="2"/>
  <c r="K152" i="2"/>
  <c r="L152" i="2" s="1"/>
  <c r="M152" i="2" s="1"/>
  <c r="K180" i="2"/>
  <c r="L180" i="2" s="1"/>
  <c r="K103" i="2"/>
  <c r="L103" i="2" s="1"/>
  <c r="K119" i="2"/>
  <c r="K126" i="2"/>
  <c r="K122" i="2"/>
  <c r="L122" i="2" s="1"/>
  <c r="K132" i="2"/>
  <c r="L132" i="2" s="1"/>
  <c r="K163" i="2"/>
  <c r="K145" i="2"/>
  <c r="L145" i="2" s="1"/>
  <c r="M145" i="2" s="1"/>
  <c r="K159" i="2"/>
  <c r="L159" i="2" s="1"/>
  <c r="K168" i="2"/>
  <c r="L168" i="2" s="1"/>
  <c r="K160" i="2"/>
  <c r="K144" i="2"/>
  <c r="K134" i="2"/>
  <c r="L134" i="2" s="1"/>
  <c r="K199" i="2"/>
  <c r="L199" i="2" s="1"/>
  <c r="K154" i="2"/>
  <c r="K183" i="2"/>
  <c r="K181" i="2"/>
  <c r="L181" i="2" s="1"/>
  <c r="K222" i="2"/>
  <c r="L222" i="2" s="1"/>
  <c r="K178" i="2"/>
  <c r="K161" i="2"/>
  <c r="L161" i="2" s="1"/>
  <c r="M161" i="2" s="1"/>
  <c r="K141" i="2"/>
  <c r="L141" i="2" s="1"/>
  <c r="K177" i="2"/>
  <c r="L177" i="2" s="1"/>
  <c r="K167" i="2"/>
  <c r="K248" i="2"/>
  <c r="K223" i="2"/>
  <c r="L223" i="2" s="1"/>
  <c r="K236" i="2"/>
  <c r="L236" i="2" s="1"/>
  <c r="K195" i="2"/>
  <c r="K249" i="2"/>
  <c r="L249" i="2" s="1"/>
  <c r="M249" i="2" s="1"/>
  <c r="K174" i="2"/>
  <c r="L174" i="2" s="1"/>
  <c r="K170" i="2"/>
  <c r="L170" i="2" s="1"/>
  <c r="K197" i="2"/>
  <c r="K176" i="2"/>
  <c r="K259" i="2"/>
  <c r="L259" i="2" s="1"/>
  <c r="K184" i="2"/>
  <c r="L184" i="2" s="1"/>
  <c r="K265" i="2"/>
  <c r="K206" i="2"/>
  <c r="L206" i="2" s="1"/>
  <c r="M206" i="2" s="1"/>
  <c r="K242" i="2"/>
  <c r="L242" i="2" s="1"/>
  <c r="K192" i="2"/>
  <c r="L192" i="2" s="1"/>
  <c r="K228" i="2"/>
  <c r="K247" i="2"/>
  <c r="K285" i="2"/>
  <c r="K201" i="2"/>
  <c r="L201" i="2" s="1"/>
  <c r="K202" i="2"/>
  <c r="K212" i="2"/>
  <c r="K273" i="2"/>
  <c r="L273" i="2" s="1"/>
  <c r="K263" i="2"/>
  <c r="L263" i="2" s="1"/>
  <c r="K220" i="2"/>
  <c r="K209" i="2"/>
  <c r="L209" i="2" s="1"/>
  <c r="M209" i="2" s="1"/>
  <c r="K219" i="2"/>
  <c r="L219" i="2" s="1"/>
  <c r="K216" i="2"/>
  <c r="L216" i="2" s="1"/>
  <c r="K284" i="2"/>
  <c r="K218" i="2"/>
  <c r="K266" i="2"/>
  <c r="L266" i="2" s="1"/>
  <c r="K239" i="2"/>
  <c r="L239" i="2" s="1"/>
  <c r="K287" i="2"/>
  <c r="K272" i="2"/>
  <c r="L272" i="2" s="1"/>
  <c r="M272" i="2" s="1"/>
  <c r="K301" i="2"/>
  <c r="L301" i="2" s="1"/>
  <c r="K243" i="2"/>
  <c r="L243" i="2" s="1"/>
  <c r="K251" i="2"/>
  <c r="K245" i="2"/>
  <c r="K261" i="2"/>
  <c r="L261" i="2" s="1"/>
  <c r="K291" i="2"/>
  <c r="L291" i="2" s="1"/>
  <c r="K270" i="2"/>
  <c r="K319" i="2"/>
  <c r="L319" i="2" s="1"/>
  <c r="M319" i="2" s="1"/>
  <c r="K328" i="2"/>
  <c r="L328" i="2" s="1"/>
  <c r="K304" i="2"/>
  <c r="L304" i="2" s="1"/>
  <c r="K332" i="2"/>
  <c r="K264" i="2"/>
  <c r="K260" i="2"/>
  <c r="L260" i="2" s="1"/>
  <c r="K274" i="2"/>
  <c r="L274" i="2" s="1"/>
  <c r="K315" i="2"/>
  <c r="K308" i="2"/>
  <c r="L308" i="2" s="1"/>
  <c r="M308" i="2" s="1"/>
  <c r="K276" i="2"/>
  <c r="L276" i="2" s="1"/>
  <c r="K329" i="2"/>
  <c r="L329" i="2" s="1"/>
  <c r="K302" i="2"/>
  <c r="K305" i="2"/>
  <c r="K288" i="2"/>
  <c r="L288" i="2" s="1"/>
  <c r="K321" i="2"/>
  <c r="L321" i="2" s="1"/>
  <c r="K311" i="2"/>
  <c r="K7" i="2"/>
  <c r="K13" i="2"/>
  <c r="L13" i="2" s="1"/>
  <c r="K11" i="2"/>
  <c r="L11" i="2" s="1"/>
  <c r="K24" i="2"/>
  <c r="K39" i="2"/>
  <c r="L39" i="2" s="1"/>
  <c r="M39" i="2" s="1"/>
  <c r="K34" i="2"/>
  <c r="L34" i="2" s="1"/>
  <c r="K66" i="2"/>
  <c r="L66" i="2" s="1"/>
  <c r="K21" i="2"/>
  <c r="K26" i="2"/>
  <c r="K67" i="2"/>
  <c r="L67" i="2" s="1"/>
  <c r="K46" i="2"/>
  <c r="L46" i="2" s="1"/>
  <c r="K64" i="2"/>
  <c r="K71" i="2"/>
  <c r="L71" i="2" s="1"/>
  <c r="M71" i="2" s="1"/>
  <c r="K78" i="2"/>
  <c r="L78" i="2" s="1"/>
  <c r="K57" i="2"/>
  <c r="L57" i="2" s="1"/>
  <c r="K137" i="2"/>
  <c r="K83" i="2"/>
  <c r="K99" i="2"/>
  <c r="L99" i="2" s="1"/>
  <c r="K42" i="2"/>
  <c r="L42" i="2" s="1"/>
  <c r="K106" i="2"/>
  <c r="K58" i="2"/>
  <c r="L58" i="2" s="1"/>
  <c r="M58" i="2" s="1"/>
  <c r="K100" i="2"/>
  <c r="L100" i="2" s="1"/>
  <c r="K94" i="2"/>
  <c r="L94" i="2" s="1"/>
  <c r="K84" i="2"/>
  <c r="K98" i="2"/>
  <c r="K102" i="2"/>
  <c r="L102" i="2" s="1"/>
  <c r="K62" i="2"/>
  <c r="L62" i="2" s="1"/>
  <c r="K96" i="2"/>
  <c r="K89" i="2"/>
  <c r="K101" i="2"/>
  <c r="L101" i="2" s="1"/>
  <c r="K82" i="2"/>
  <c r="L82" i="2" s="1"/>
  <c r="K93" i="2"/>
  <c r="K156" i="2"/>
  <c r="L156" i="2" s="1"/>
  <c r="M156" i="2" s="1"/>
  <c r="K70" i="2"/>
  <c r="L70" i="2" s="1"/>
  <c r="K131" i="2"/>
  <c r="L131" i="2" s="1"/>
  <c r="K105" i="2"/>
  <c r="K125" i="2"/>
  <c r="K194" i="2"/>
  <c r="L194" i="2" s="1"/>
  <c r="K164" i="2"/>
  <c r="L164" i="2" s="1"/>
  <c r="K117" i="2"/>
  <c r="K109" i="2"/>
  <c r="L109" i="2" s="1"/>
  <c r="M109" i="2" s="1"/>
  <c r="K92" i="2"/>
  <c r="L92" i="2" s="1"/>
  <c r="K80" i="2"/>
  <c r="L80" i="2" s="1"/>
  <c r="K116" i="2"/>
  <c r="K191" i="2"/>
  <c r="K165" i="2"/>
  <c r="L165" i="2" s="1"/>
  <c r="K115" i="2"/>
  <c r="L115" i="2" s="1"/>
  <c r="K90" i="2"/>
  <c r="K158" i="2"/>
  <c r="K85" i="2"/>
  <c r="L85" i="2" s="1"/>
  <c r="K107" i="2"/>
  <c r="L107" i="2" s="1"/>
  <c r="K138" i="2"/>
  <c r="K112" i="2"/>
  <c r="L112" i="2" s="1"/>
  <c r="M112" i="2" s="1"/>
  <c r="K190" i="2"/>
  <c r="L190" i="2" s="1"/>
  <c r="K207" i="2"/>
  <c r="L207" i="2" s="1"/>
  <c r="K127" i="2"/>
  <c r="K140" i="2"/>
  <c r="K162" i="2"/>
  <c r="L162" i="2" s="1"/>
  <c r="K213" i="2"/>
  <c r="L213" i="2" s="1"/>
  <c r="K226" i="2"/>
  <c r="K139" i="2"/>
  <c r="K221" i="2"/>
  <c r="L221" i="2" s="1"/>
  <c r="K135" i="2"/>
  <c r="L135" i="2" s="1"/>
  <c r="K130" i="2"/>
  <c r="K147" i="2"/>
  <c r="L147" i="2" s="1"/>
  <c r="M147" i="2" s="1"/>
  <c r="K166" i="2"/>
  <c r="L166" i="2" s="1"/>
  <c r="K231" i="2"/>
  <c r="L231" i="2" s="1"/>
  <c r="K267" i="2"/>
  <c r="K121" i="2"/>
  <c r="K244" i="2"/>
  <c r="L244" i="2" s="1"/>
  <c r="K204" i="2"/>
  <c r="L204" i="2" s="1"/>
  <c r="K136" i="2"/>
  <c r="K146" i="2"/>
  <c r="K215" i="2"/>
  <c r="L215" i="2" s="1"/>
  <c r="K155" i="2"/>
  <c r="L155" i="2" s="1"/>
  <c r="K211" i="2"/>
  <c r="K169" i="2"/>
  <c r="K188" i="2"/>
  <c r="L188" i="2" s="1"/>
  <c r="K186" i="2"/>
  <c r="L186" i="2" s="1"/>
  <c r="K203" i="2"/>
  <c r="K256" i="2"/>
  <c r="K253" i="2"/>
  <c r="L253" i="2" s="1"/>
  <c r="K153" i="2"/>
  <c r="L153" i="2" s="1"/>
  <c r="K193" i="2"/>
  <c r="K262" i="2"/>
  <c r="K241" i="2"/>
  <c r="K171" i="2"/>
  <c r="L171" i="2" s="1"/>
  <c r="K198" i="2"/>
  <c r="K312" i="2"/>
  <c r="K172" i="2"/>
  <c r="L172" i="2" s="1"/>
  <c r="K179" i="2"/>
  <c r="L179" i="2" s="1"/>
  <c r="K210" i="2"/>
  <c r="K200" i="2"/>
  <c r="L200" i="2" s="1"/>
  <c r="M200" i="2" s="1"/>
  <c r="K316" i="2"/>
  <c r="L316" i="2" s="1"/>
  <c r="K224" i="2"/>
  <c r="L224" i="2" s="1"/>
  <c r="K225" i="2"/>
  <c r="K290" i="2"/>
  <c r="K240" i="2"/>
  <c r="L240" i="2" s="1"/>
  <c r="K250" i="2"/>
  <c r="L250" i="2" s="1"/>
  <c r="K268" i="2"/>
  <c r="K280" i="2"/>
  <c r="K283" i="2"/>
  <c r="L283" i="2" s="1"/>
  <c r="K286" i="2"/>
  <c r="L286" i="2" s="1"/>
  <c r="K299" i="2"/>
  <c r="K292" i="2"/>
  <c r="L292" i="2" s="1"/>
  <c r="M292" i="2" s="1"/>
  <c r="K297" i="2"/>
  <c r="L297" i="2" s="1"/>
  <c r="K296" i="2"/>
  <c r="L296" i="2" s="1"/>
  <c r="K310" i="2"/>
  <c r="K313" i="2"/>
  <c r="K307" i="2"/>
  <c r="L307" i="2" s="1"/>
  <c r="K318" i="2"/>
  <c r="L318" i="2" s="1"/>
  <c r="K317" i="2"/>
  <c r="K325" i="2"/>
  <c r="K327" i="2"/>
  <c r="L327" i="2" s="1"/>
  <c r="K333" i="2"/>
  <c r="L333" i="2" s="1"/>
  <c r="K339" i="2"/>
  <c r="K343" i="2"/>
  <c r="L343" i="2" s="1"/>
  <c r="M343" i="2" s="1"/>
  <c r="K18" i="2"/>
  <c r="L18" i="2" s="1"/>
  <c r="K306" i="2"/>
  <c r="L306" i="2" s="1"/>
  <c r="K374" i="2"/>
  <c r="K320" i="2"/>
  <c r="K415" i="2"/>
  <c r="L415" i="2" s="1"/>
  <c r="K23" i="2"/>
  <c r="L23" i="2" s="1"/>
  <c r="K324" i="2"/>
  <c r="K393" i="2"/>
  <c r="K371" i="2"/>
  <c r="L371" i="2" s="1"/>
  <c r="K69" i="2"/>
  <c r="L69" i="2" s="1"/>
  <c r="K399" i="2"/>
  <c r="K77" i="2"/>
  <c r="L77" i="2" s="1"/>
  <c r="M77" i="2" s="1"/>
  <c r="K35" i="2"/>
  <c r="L35" i="2" s="1"/>
  <c r="K32" i="2"/>
  <c r="L32" i="2" s="1"/>
  <c r="K275" i="2"/>
  <c r="K56" i="2"/>
  <c r="K416" i="2"/>
  <c r="L416" i="2" s="1"/>
  <c r="K254" i="2"/>
  <c r="L254" i="2" s="1"/>
  <c r="K410" i="2"/>
  <c r="K385" i="2"/>
  <c r="K27" i="2"/>
  <c r="L27" i="2" s="1"/>
  <c r="K124" i="2"/>
  <c r="L124" i="2" s="1"/>
  <c r="K87" i="2"/>
  <c r="K387" i="2"/>
  <c r="K289" i="2"/>
  <c r="L289" i="2" s="1"/>
  <c r="K143" i="2"/>
  <c r="L143" i="2" s="1"/>
  <c r="K123" i="2"/>
  <c r="K133" i="2"/>
  <c r="K407" i="2"/>
  <c r="L407" i="2" s="1"/>
  <c r="K79" i="2"/>
  <c r="L79" i="2" s="1"/>
  <c r="K185" i="2"/>
  <c r="K360" i="2"/>
  <c r="K149" i="2"/>
  <c r="L149" i="2" s="1"/>
  <c r="K345" i="2"/>
  <c r="L345" i="2" s="1"/>
  <c r="K214" i="2"/>
  <c r="K238" i="2"/>
  <c r="K72" i="2"/>
  <c r="L72" i="2" s="1"/>
  <c r="K97" i="2"/>
  <c r="L97" i="2" s="1"/>
  <c r="K378" i="2"/>
  <c r="K150" i="2"/>
  <c r="L150" i="2" s="1"/>
  <c r="M150" i="2" s="1"/>
  <c r="K400" i="2"/>
  <c r="L400" i="2" s="1"/>
  <c r="K235" i="2"/>
  <c r="L235" i="2" s="1"/>
  <c r="K258" i="2"/>
  <c r="K208" i="2"/>
  <c r="K151" i="2"/>
  <c r="L151" i="2" s="1"/>
  <c r="K118" i="2"/>
  <c r="L118" i="2" s="1"/>
  <c r="K326" i="2"/>
  <c r="K404" i="2"/>
  <c r="K129" i="2"/>
  <c r="K237" i="2"/>
  <c r="L237" i="2" s="1"/>
  <c r="K111" i="2"/>
  <c r="K340" i="2"/>
  <c r="L340" i="2" s="1"/>
  <c r="M340" i="2" s="1"/>
  <c r="K381" i="2"/>
  <c r="L381" i="2" s="1"/>
  <c r="K351" i="2"/>
  <c r="L351" i="2" s="1"/>
  <c r="K142" i="2"/>
  <c r="K205" i="2"/>
  <c r="K375" i="2"/>
  <c r="L375" i="2" s="1"/>
  <c r="K337" i="2"/>
  <c r="L337" i="2" s="1"/>
  <c r="K196" i="2"/>
  <c r="K148" i="2"/>
  <c r="K232" i="2"/>
  <c r="L232" i="2" s="1"/>
  <c r="K402" i="2"/>
  <c r="L402" i="2" s="1"/>
  <c r="K173" i="2"/>
  <c r="K189" i="2"/>
  <c r="L189" i="2" s="1"/>
  <c r="M189" i="2" s="1"/>
  <c r="K182" i="2"/>
  <c r="L182" i="2" s="1"/>
  <c r="K303" i="2"/>
  <c r="L303" i="2" s="1"/>
  <c r="K405" i="2"/>
  <c r="K217" i="2"/>
  <c r="K395" i="2"/>
  <c r="L395" i="2" s="1"/>
  <c r="K346" i="2"/>
  <c r="L346" i="2" s="1"/>
  <c r="K412" i="2"/>
  <c r="K281" i="2"/>
  <c r="K314" i="2"/>
  <c r="L314" i="2" s="1"/>
  <c r="K234" i="2"/>
  <c r="L234" i="2" s="1"/>
  <c r="K257" i="2"/>
  <c r="K175" i="2"/>
  <c r="L175" i="2" s="1"/>
  <c r="M175" i="2" s="1"/>
  <c r="K388" i="2"/>
  <c r="L388" i="2" s="1"/>
  <c r="K397" i="2"/>
  <c r="L397" i="2" s="1"/>
  <c r="K252" i="2"/>
  <c r="K293" i="2"/>
  <c r="K187" i="2"/>
  <c r="L187" i="2" s="1"/>
  <c r="K370" i="2"/>
  <c r="L370" i="2" s="1"/>
  <c r="K365" i="2"/>
  <c r="K401" i="2"/>
  <c r="K409" i="2"/>
  <c r="L409" i="2" s="1"/>
  <c r="K277" i="2"/>
  <c r="L277" i="2" s="1"/>
  <c r="K338" i="2"/>
  <c r="K233" i="2"/>
  <c r="K386" i="2"/>
  <c r="L386" i="2" s="1"/>
  <c r="K373" i="2"/>
  <c r="L373" i="2" s="1"/>
  <c r="K255" i="2"/>
  <c r="K398" i="2"/>
  <c r="L398" i="2" s="1"/>
  <c r="M398" i="2" s="1"/>
  <c r="K282" i="2"/>
  <c r="L282" i="2" s="1"/>
  <c r="K392" i="2"/>
  <c r="L392" i="2" s="1"/>
  <c r="K403" i="2"/>
  <c r="K396" i="2"/>
  <c r="K229" i="2"/>
  <c r="L229" i="2" s="1"/>
  <c r="K389" i="2"/>
  <c r="L389" i="2" s="1"/>
  <c r="K372" i="2"/>
  <c r="K334" i="2"/>
  <c r="K227" i="2"/>
  <c r="L227" i="2" s="1"/>
  <c r="K353" i="2"/>
  <c r="L353" i="2" s="1"/>
  <c r="K322" i="2"/>
  <c r="K230" i="2"/>
  <c r="L230" i="2" s="1"/>
  <c r="M230" i="2" s="1"/>
  <c r="K413" i="2"/>
  <c r="L413" i="2" s="1"/>
  <c r="K335" i="2"/>
  <c r="L335" i="2" s="1"/>
  <c r="K357" i="2"/>
  <c r="K246" i="2"/>
  <c r="K414" i="2"/>
  <c r="L414" i="2" s="1"/>
  <c r="K269" i="2"/>
  <c r="L269" i="2" s="1"/>
  <c r="K279" i="2"/>
  <c r="K391" i="2"/>
  <c r="K295" i="2"/>
  <c r="L295" i="2" s="1"/>
  <c r="K394" i="2"/>
  <c r="L394" i="2" s="1"/>
  <c r="K362" i="2"/>
  <c r="K361" i="2"/>
  <c r="K294" i="2"/>
  <c r="L294" i="2" s="1"/>
  <c r="K408" i="2"/>
  <c r="L408" i="2" s="1"/>
  <c r="K417" i="2"/>
  <c r="K355" i="2"/>
  <c r="L355" i="2" s="1"/>
  <c r="K411" i="2"/>
  <c r="L411" i="2" s="1"/>
  <c r="K300" i="2"/>
  <c r="L300" i="2" s="1"/>
  <c r="K309" i="2"/>
  <c r="K406" i="2"/>
  <c r="K344" i="2"/>
  <c r="L344" i="2" s="1"/>
  <c r="K331" i="2"/>
  <c r="L331" i="2" s="1"/>
  <c r="K390" i="2"/>
  <c r="K271" i="2"/>
  <c r="K377" i="2"/>
  <c r="L377" i="2" s="1"/>
  <c r="K278" i="2"/>
  <c r="L278" i="2" s="1"/>
  <c r="K298" i="2"/>
  <c r="K330" i="2"/>
  <c r="K323" i="2"/>
  <c r="L323" i="2" s="1"/>
  <c r="K336" i="2"/>
  <c r="L336" i="2" s="1"/>
  <c r="K342" i="2"/>
  <c r="K341" i="2"/>
  <c r="L341" i="2" s="1"/>
  <c r="K347" i="2"/>
  <c r="L347" i="2" s="1"/>
  <c r="K349" i="2"/>
  <c r="L349" i="2" s="1"/>
  <c r="K348" i="2"/>
  <c r="K350" i="2"/>
  <c r="K354" i="2"/>
  <c r="L354" i="2" s="1"/>
  <c r="K352" i="2"/>
  <c r="L352" i="2" s="1"/>
  <c r="K356" i="2"/>
  <c r="K363" i="2"/>
  <c r="K359" i="2"/>
  <c r="L359" i="2" s="1"/>
  <c r="K358" i="2"/>
  <c r="L358" i="2" s="1"/>
  <c r="K368" i="2"/>
  <c r="K364" i="2"/>
  <c r="K366" i="2"/>
  <c r="K367" i="2"/>
  <c r="L367" i="2" s="1"/>
  <c r="K369" i="2"/>
  <c r="K376" i="2"/>
  <c r="L376" i="2" s="1"/>
  <c r="K379" i="2"/>
  <c r="L379" i="2" s="1"/>
  <c r="K380" i="2"/>
  <c r="L380" i="2" s="1"/>
  <c r="K382" i="2"/>
  <c r="K383" i="2"/>
  <c r="K384" i="2"/>
  <c r="L384" i="2" s="1"/>
  <c r="K2" i="2"/>
  <c r="L2" i="2" s="1"/>
  <c r="L3" i="2"/>
  <c r="L4" i="2"/>
  <c r="M4" i="2" s="1"/>
  <c r="L9" i="2"/>
  <c r="M9" i="2" s="1"/>
  <c r="L8" i="2"/>
  <c r="M8" i="2" s="1"/>
  <c r="L14" i="2"/>
  <c r="M14" i="2" s="1"/>
  <c r="L15" i="2"/>
  <c r="M15" i="2" s="1"/>
  <c r="L19" i="2"/>
  <c r="M19" i="2" s="1"/>
  <c r="L25" i="2"/>
  <c r="M25" i="2" s="1"/>
  <c r="L30" i="2"/>
  <c r="M30" i="2" s="1"/>
  <c r="L36" i="2"/>
  <c r="M36" i="2" s="1"/>
  <c r="L29" i="2"/>
  <c r="M29" i="2" s="1"/>
  <c r="L41" i="2"/>
  <c r="M41" i="2" s="1"/>
  <c r="L40" i="2"/>
  <c r="M40" i="2" s="1"/>
  <c r="L55" i="2"/>
  <c r="M55" i="2" s="1"/>
  <c r="L33" i="2"/>
  <c r="M33" i="2" s="1"/>
  <c r="L44" i="2"/>
  <c r="M44" i="2" s="1"/>
  <c r="L31" i="2"/>
  <c r="M31" i="2" s="1"/>
  <c r="L45" i="2"/>
  <c r="M45" i="2" s="1"/>
  <c r="L53" i="2"/>
  <c r="M53" i="2" s="1"/>
  <c r="L65" i="2"/>
  <c r="M65" i="2" s="1"/>
  <c r="L74" i="2"/>
  <c r="M74" i="2" s="1"/>
  <c r="L88" i="2"/>
  <c r="M88" i="2" s="1"/>
  <c r="L63" i="2"/>
  <c r="L73" i="2"/>
  <c r="M73" i="2" s="1"/>
  <c r="L61" i="2"/>
  <c r="M61" i="2" s="1"/>
  <c r="L75" i="2"/>
  <c r="M75" i="2" s="1"/>
  <c r="L86" i="2"/>
  <c r="M86" i="2" s="1"/>
  <c r="L110" i="2"/>
  <c r="M110" i="2" s="1"/>
  <c r="L128" i="2"/>
  <c r="M128" i="2" s="1"/>
  <c r="L114" i="2"/>
  <c r="M114" i="2" s="1"/>
  <c r="L119" i="2"/>
  <c r="M119" i="2" s="1"/>
  <c r="L126" i="2"/>
  <c r="M126" i="2" s="1"/>
  <c r="L163" i="2"/>
  <c r="M163" i="2" s="1"/>
  <c r="L160" i="2"/>
  <c r="M160" i="2" s="1"/>
  <c r="L144" i="2"/>
  <c r="M144" i="2" s="1"/>
  <c r="L154" i="2"/>
  <c r="M154" i="2" s="1"/>
  <c r="L183" i="2"/>
  <c r="M183" i="2" s="1"/>
  <c r="L178" i="2"/>
  <c r="M178" i="2" s="1"/>
  <c r="L167" i="2"/>
  <c r="M167" i="2" s="1"/>
  <c r="L248" i="2"/>
  <c r="M248" i="2" s="1"/>
  <c r="L195" i="2"/>
  <c r="M195" i="2" s="1"/>
  <c r="L197" i="2"/>
  <c r="M197" i="2" s="1"/>
  <c r="L176" i="2"/>
  <c r="M176" i="2" s="1"/>
  <c r="L265" i="2"/>
  <c r="M265" i="2" s="1"/>
  <c r="L228" i="2"/>
  <c r="M228" i="2" s="1"/>
  <c r="L247" i="2"/>
  <c r="M247" i="2" s="1"/>
  <c r="L285" i="2"/>
  <c r="L202" i="2"/>
  <c r="M202" i="2" s="1"/>
  <c r="L212" i="2"/>
  <c r="M212" i="2" s="1"/>
  <c r="L220" i="2"/>
  <c r="M220" i="2" s="1"/>
  <c r="L284" i="2"/>
  <c r="M284" i="2" s="1"/>
  <c r="L218" i="2"/>
  <c r="M218" i="2" s="1"/>
  <c r="L287" i="2"/>
  <c r="M287" i="2" s="1"/>
  <c r="L251" i="2"/>
  <c r="M251" i="2" s="1"/>
  <c r="L245" i="2"/>
  <c r="M245" i="2" s="1"/>
  <c r="L270" i="2"/>
  <c r="M270" i="2" s="1"/>
  <c r="L332" i="2"/>
  <c r="M332" i="2" s="1"/>
  <c r="L264" i="2"/>
  <c r="M264" i="2" s="1"/>
  <c r="L315" i="2"/>
  <c r="M315" i="2" s="1"/>
  <c r="L302" i="2"/>
  <c r="M302" i="2" s="1"/>
  <c r="L305" i="2"/>
  <c r="M305" i="2" s="1"/>
  <c r="L311" i="2"/>
  <c r="M311" i="2" s="1"/>
  <c r="L7" i="2"/>
  <c r="M7" i="2" s="1"/>
  <c r="L24" i="2"/>
  <c r="M24" i="2" s="1"/>
  <c r="L21" i="2"/>
  <c r="M21" i="2" s="1"/>
  <c r="L26" i="2"/>
  <c r="M26" i="2" s="1"/>
  <c r="L64" i="2"/>
  <c r="M64" i="2" s="1"/>
  <c r="L137" i="2"/>
  <c r="M137" i="2" s="1"/>
  <c r="L83" i="2"/>
  <c r="M83" i="2" s="1"/>
  <c r="L106" i="2"/>
  <c r="M106" i="2" s="1"/>
  <c r="L84" i="2"/>
  <c r="M84" i="2" s="1"/>
  <c r="L98" i="2"/>
  <c r="M98" i="2" s="1"/>
  <c r="L96" i="2"/>
  <c r="M96" i="2" s="1"/>
  <c r="L89" i="2"/>
  <c r="M89" i="2" s="1"/>
  <c r="L93" i="2"/>
  <c r="M93" i="2" s="1"/>
  <c r="L105" i="2"/>
  <c r="M105" i="2" s="1"/>
  <c r="L125" i="2"/>
  <c r="M125" i="2" s="1"/>
  <c r="L117" i="2"/>
  <c r="M117" i="2" s="1"/>
  <c r="L116" i="2"/>
  <c r="M116" i="2" s="1"/>
  <c r="L191" i="2"/>
  <c r="M191" i="2" s="1"/>
  <c r="L90" i="2"/>
  <c r="M90" i="2" s="1"/>
  <c r="L158" i="2"/>
  <c r="M158" i="2" s="1"/>
  <c r="L138" i="2"/>
  <c r="M138" i="2" s="1"/>
  <c r="L127" i="2"/>
  <c r="M127" i="2" s="1"/>
  <c r="L140" i="2"/>
  <c r="M140" i="2" s="1"/>
  <c r="L226" i="2"/>
  <c r="M226" i="2" s="1"/>
  <c r="L139" i="2"/>
  <c r="M139" i="2" s="1"/>
  <c r="L130" i="2"/>
  <c r="M130" i="2" s="1"/>
  <c r="L267" i="2"/>
  <c r="M267" i="2" s="1"/>
  <c r="L121" i="2"/>
  <c r="M121" i="2" s="1"/>
  <c r="L136" i="2"/>
  <c r="M136" i="2" s="1"/>
  <c r="L146" i="2"/>
  <c r="M146" i="2" s="1"/>
  <c r="L211" i="2"/>
  <c r="M211" i="2" s="1"/>
  <c r="L169" i="2"/>
  <c r="M169" i="2" s="1"/>
  <c r="L203" i="2"/>
  <c r="M203" i="2" s="1"/>
  <c r="L256" i="2"/>
  <c r="M256" i="2" s="1"/>
  <c r="L193" i="2"/>
  <c r="M193" i="2" s="1"/>
  <c r="L262" i="2"/>
  <c r="M262" i="2" s="1"/>
  <c r="L241" i="2"/>
  <c r="L198" i="2"/>
  <c r="M198" i="2" s="1"/>
  <c r="L312" i="2"/>
  <c r="M312" i="2" s="1"/>
  <c r="L210" i="2"/>
  <c r="M210" i="2" s="1"/>
  <c r="L225" i="2"/>
  <c r="M225" i="2" s="1"/>
  <c r="L290" i="2"/>
  <c r="M290" i="2" s="1"/>
  <c r="L268" i="2"/>
  <c r="M268" i="2" s="1"/>
  <c r="L280" i="2"/>
  <c r="M280" i="2" s="1"/>
  <c r="L299" i="2"/>
  <c r="M299" i="2" s="1"/>
  <c r="L310" i="2"/>
  <c r="M310" i="2" s="1"/>
  <c r="L313" i="2"/>
  <c r="M313" i="2" s="1"/>
  <c r="L317" i="2"/>
  <c r="M317" i="2" s="1"/>
  <c r="L325" i="2"/>
  <c r="M325" i="2" s="1"/>
  <c r="L339" i="2"/>
  <c r="M339" i="2" s="1"/>
  <c r="L374" i="2"/>
  <c r="M374" i="2" s="1"/>
  <c r="L320" i="2"/>
  <c r="M320" i="2" s="1"/>
  <c r="L324" i="2"/>
  <c r="M324" i="2" s="1"/>
  <c r="L393" i="2"/>
  <c r="M393" i="2" s="1"/>
  <c r="L399" i="2"/>
  <c r="M399" i="2" s="1"/>
  <c r="L275" i="2"/>
  <c r="M275" i="2" s="1"/>
  <c r="L56" i="2"/>
  <c r="M56" i="2" s="1"/>
  <c r="L410" i="2"/>
  <c r="M410" i="2" s="1"/>
  <c r="L385" i="2"/>
  <c r="M385" i="2" s="1"/>
  <c r="L87" i="2"/>
  <c r="M87" i="2" s="1"/>
  <c r="L387" i="2"/>
  <c r="M387" i="2" s="1"/>
  <c r="L123" i="2"/>
  <c r="M123" i="2" s="1"/>
  <c r="L133" i="2"/>
  <c r="M133" i="2" s="1"/>
  <c r="L185" i="2"/>
  <c r="M185" i="2" s="1"/>
  <c r="L360" i="2"/>
  <c r="M360" i="2" s="1"/>
  <c r="L214" i="2"/>
  <c r="M214" i="2" s="1"/>
  <c r="L238" i="2"/>
  <c r="M238" i="2" s="1"/>
  <c r="L378" i="2"/>
  <c r="M378" i="2" s="1"/>
  <c r="L258" i="2"/>
  <c r="M258" i="2" s="1"/>
  <c r="L208" i="2"/>
  <c r="M208" i="2" s="1"/>
  <c r="L326" i="2"/>
  <c r="M326" i="2" s="1"/>
  <c r="L404" i="2"/>
  <c r="M404" i="2" s="1"/>
  <c r="L129" i="2"/>
  <c r="L111" i="2"/>
  <c r="M111" i="2" s="1"/>
  <c r="L142" i="2"/>
  <c r="M142" i="2" s="1"/>
  <c r="L205" i="2"/>
  <c r="M205" i="2" s="1"/>
  <c r="L196" i="2"/>
  <c r="M196" i="2" s="1"/>
  <c r="L148" i="2"/>
  <c r="M148" i="2" s="1"/>
  <c r="L173" i="2"/>
  <c r="M173" i="2" s="1"/>
  <c r="L405" i="2"/>
  <c r="M405" i="2" s="1"/>
  <c r="L217" i="2"/>
  <c r="M217" i="2" s="1"/>
  <c r="L412" i="2"/>
  <c r="M412" i="2" s="1"/>
  <c r="L281" i="2"/>
  <c r="M281" i="2" s="1"/>
  <c r="L257" i="2"/>
  <c r="M257" i="2" s="1"/>
  <c r="L252" i="2"/>
  <c r="M252" i="2" s="1"/>
  <c r="L293" i="2"/>
  <c r="M293" i="2" s="1"/>
  <c r="L365" i="2"/>
  <c r="M365" i="2" s="1"/>
  <c r="L401" i="2"/>
  <c r="M401" i="2" s="1"/>
  <c r="L338" i="2"/>
  <c r="M338" i="2" s="1"/>
  <c r="L233" i="2"/>
  <c r="M233" i="2" s="1"/>
  <c r="L255" i="2"/>
  <c r="M255" i="2" s="1"/>
  <c r="L403" i="2"/>
  <c r="M403" i="2" s="1"/>
  <c r="L396" i="2"/>
  <c r="M396" i="2" s="1"/>
  <c r="L372" i="2"/>
  <c r="M372" i="2" s="1"/>
  <c r="L334" i="2"/>
  <c r="M334" i="2" s="1"/>
  <c r="L322" i="2"/>
  <c r="M322" i="2" s="1"/>
  <c r="L357" i="2"/>
  <c r="M357" i="2" s="1"/>
  <c r="L246" i="2"/>
  <c r="M246" i="2" s="1"/>
  <c r="L279" i="2"/>
  <c r="M279" i="2" s="1"/>
  <c r="L391" i="2"/>
  <c r="L362" i="2"/>
  <c r="L361" i="2"/>
  <c r="L417" i="2"/>
  <c r="L309" i="2"/>
  <c r="L406" i="2"/>
  <c r="L390" i="2"/>
  <c r="L271" i="2"/>
  <c r="L298" i="2"/>
  <c r="L330" i="2"/>
  <c r="L342" i="2"/>
  <c r="L348" i="2"/>
  <c r="L350" i="2"/>
  <c r="L356" i="2"/>
  <c r="L363" i="2"/>
  <c r="L368" i="2"/>
  <c r="L364" i="2"/>
  <c r="L366" i="2"/>
  <c r="L369" i="2"/>
  <c r="L382" i="2"/>
  <c r="L383" i="2"/>
  <c r="U64" i="2" a="1"/>
  <c r="U64" i="2" s="1"/>
  <c r="U43" i="2" a="1"/>
  <c r="U43" i="2" s="1"/>
  <c r="U34" i="2"/>
  <c r="U33" i="2"/>
  <c r="U38" i="2" s="1"/>
  <c r="U32" i="2"/>
  <c r="U31" i="2"/>
  <c r="U30" i="2"/>
  <c r="U19" i="2"/>
  <c r="U22" i="2"/>
  <c r="U23" i="2"/>
  <c r="U21" i="2"/>
  <c r="U20" i="2"/>
  <c r="J2" i="2"/>
  <c r="F2" i="2"/>
  <c r="F3" i="2"/>
  <c r="F4" i="2"/>
  <c r="F5" i="2"/>
  <c r="F6" i="2"/>
  <c r="F9" i="2"/>
  <c r="F8" i="2"/>
  <c r="F10" i="2"/>
  <c r="F12" i="2"/>
  <c r="F14" i="2"/>
  <c r="F15" i="2"/>
  <c r="F17" i="2"/>
  <c r="F16" i="2"/>
  <c r="F19" i="2"/>
  <c r="F25" i="2"/>
  <c r="F28" i="2"/>
  <c r="F20" i="2"/>
  <c r="F30" i="2"/>
  <c r="F36" i="2"/>
  <c r="F38" i="2"/>
  <c r="F22" i="2"/>
  <c r="F29" i="2"/>
  <c r="F41" i="2"/>
  <c r="F50" i="2"/>
  <c r="F37" i="2"/>
  <c r="F40" i="2"/>
  <c r="F55" i="2"/>
  <c r="F59" i="2"/>
  <c r="F68" i="2"/>
  <c r="F33" i="2"/>
  <c r="F44" i="2"/>
  <c r="F47" i="2"/>
  <c r="F43" i="2"/>
  <c r="F31" i="2"/>
  <c r="F45" i="2"/>
  <c r="F48" i="2"/>
  <c r="F49" i="2"/>
  <c r="F53" i="2"/>
  <c r="F65" i="2"/>
  <c r="F51" i="2"/>
  <c r="F60" i="2"/>
  <c r="F74" i="2"/>
  <c r="F88" i="2"/>
  <c r="F63" i="2"/>
  <c r="F52" i="2"/>
  <c r="F73" i="2"/>
  <c r="F54" i="2"/>
  <c r="F91" i="2"/>
  <c r="F81" i="2"/>
  <c r="F61" i="2"/>
  <c r="F75" i="2"/>
  <c r="F76" i="2"/>
  <c r="F104" i="2"/>
  <c r="F86" i="2"/>
  <c r="F95" i="2"/>
  <c r="F120" i="2"/>
  <c r="F108" i="2"/>
  <c r="F110" i="2"/>
  <c r="F128" i="2"/>
  <c r="F157" i="2"/>
  <c r="F113" i="2"/>
  <c r="F114" i="2"/>
  <c r="F152" i="2"/>
  <c r="F180" i="2"/>
  <c r="F103" i="2"/>
  <c r="F119" i="2"/>
  <c r="F126" i="2"/>
  <c r="F122" i="2"/>
  <c r="F132" i="2"/>
  <c r="F163" i="2"/>
  <c r="F145" i="2"/>
  <c r="F159" i="2"/>
  <c r="F168" i="2"/>
  <c r="F160" i="2"/>
  <c r="F144" i="2"/>
  <c r="F134" i="2"/>
  <c r="F199" i="2"/>
  <c r="F154" i="2"/>
  <c r="F183" i="2"/>
  <c r="F181" i="2"/>
  <c r="F222" i="2"/>
  <c r="F178" i="2"/>
  <c r="F161" i="2"/>
  <c r="F141" i="2"/>
  <c r="F177" i="2"/>
  <c r="F167" i="2"/>
  <c r="F248" i="2"/>
  <c r="F223" i="2"/>
  <c r="F236" i="2"/>
  <c r="F195" i="2"/>
  <c r="F249" i="2"/>
  <c r="F174" i="2"/>
  <c r="F170" i="2"/>
  <c r="F197" i="2"/>
  <c r="F176" i="2"/>
  <c r="F259" i="2"/>
  <c r="F184" i="2"/>
  <c r="F265" i="2"/>
  <c r="F206" i="2"/>
  <c r="F242" i="2"/>
  <c r="F192" i="2"/>
  <c r="F228" i="2"/>
  <c r="F247" i="2"/>
  <c r="F285" i="2"/>
  <c r="F201" i="2"/>
  <c r="F202" i="2"/>
  <c r="F212" i="2"/>
  <c r="F273" i="2"/>
  <c r="F263" i="2"/>
  <c r="F220" i="2"/>
  <c r="F209" i="2"/>
  <c r="F219" i="2"/>
  <c r="F216" i="2"/>
  <c r="F284" i="2"/>
  <c r="F218" i="2"/>
  <c r="F266" i="2"/>
  <c r="F239" i="2"/>
  <c r="F287" i="2"/>
  <c r="F272" i="2"/>
  <c r="F301" i="2"/>
  <c r="F243" i="2"/>
  <c r="F251" i="2"/>
  <c r="F245" i="2"/>
  <c r="F261" i="2"/>
  <c r="F291" i="2"/>
  <c r="F270" i="2"/>
  <c r="F319" i="2"/>
  <c r="F328" i="2"/>
  <c r="F304" i="2"/>
  <c r="F332" i="2"/>
  <c r="F264" i="2"/>
  <c r="F260" i="2"/>
  <c r="F274" i="2"/>
  <c r="F315" i="2"/>
  <c r="F308" i="2"/>
  <c r="F276" i="2"/>
  <c r="F329" i="2"/>
  <c r="F302" i="2"/>
  <c r="F305" i="2"/>
  <c r="F288" i="2"/>
  <c r="F321" i="2"/>
  <c r="F311" i="2"/>
  <c r="F7" i="2"/>
  <c r="F13" i="2"/>
  <c r="F11" i="2"/>
  <c r="F24" i="2"/>
  <c r="F39" i="2"/>
  <c r="F34" i="2"/>
  <c r="F66" i="2"/>
  <c r="F21" i="2"/>
  <c r="F26" i="2"/>
  <c r="F67" i="2"/>
  <c r="F46" i="2"/>
  <c r="F64" i="2"/>
  <c r="F71" i="2"/>
  <c r="F78" i="2"/>
  <c r="F57" i="2"/>
  <c r="F137" i="2"/>
  <c r="F83" i="2"/>
  <c r="F99" i="2"/>
  <c r="F42" i="2"/>
  <c r="F106" i="2"/>
  <c r="F58" i="2"/>
  <c r="F100" i="2"/>
  <c r="F94" i="2"/>
  <c r="F84" i="2"/>
  <c r="F98" i="2"/>
  <c r="F102" i="2"/>
  <c r="F62" i="2"/>
  <c r="F96" i="2"/>
  <c r="F89" i="2"/>
  <c r="F101" i="2"/>
  <c r="F82" i="2"/>
  <c r="F93" i="2"/>
  <c r="F156" i="2"/>
  <c r="F70" i="2"/>
  <c r="F131" i="2"/>
  <c r="F105" i="2"/>
  <c r="F125" i="2"/>
  <c r="F194" i="2"/>
  <c r="F164" i="2"/>
  <c r="F117" i="2"/>
  <c r="F109" i="2"/>
  <c r="F92" i="2"/>
  <c r="F80" i="2"/>
  <c r="F116" i="2"/>
  <c r="F191" i="2"/>
  <c r="F165" i="2"/>
  <c r="F115" i="2"/>
  <c r="F90" i="2"/>
  <c r="F158" i="2"/>
  <c r="F85" i="2"/>
  <c r="F107" i="2"/>
  <c r="F138" i="2"/>
  <c r="F112" i="2"/>
  <c r="F190" i="2"/>
  <c r="F207" i="2"/>
  <c r="F127" i="2"/>
  <c r="F140" i="2"/>
  <c r="F162" i="2"/>
  <c r="F213" i="2"/>
  <c r="F226" i="2"/>
  <c r="F139" i="2"/>
  <c r="F221" i="2"/>
  <c r="F135" i="2"/>
  <c r="F130" i="2"/>
  <c r="F147" i="2"/>
  <c r="F166" i="2"/>
  <c r="F231" i="2"/>
  <c r="F267" i="2"/>
  <c r="F121" i="2"/>
  <c r="F244" i="2"/>
  <c r="F204" i="2"/>
  <c r="F136" i="2"/>
  <c r="F146" i="2"/>
  <c r="F215" i="2"/>
  <c r="F155" i="2"/>
  <c r="F211" i="2"/>
  <c r="F169" i="2"/>
  <c r="F188" i="2"/>
  <c r="F186" i="2"/>
  <c r="F203" i="2"/>
  <c r="F256" i="2"/>
  <c r="F253" i="2"/>
  <c r="F153" i="2"/>
  <c r="F193" i="2"/>
  <c r="F262" i="2"/>
  <c r="F241" i="2"/>
  <c r="F171" i="2"/>
  <c r="F198" i="2"/>
  <c r="F312" i="2"/>
  <c r="F172" i="2"/>
  <c r="F179" i="2"/>
  <c r="F210" i="2"/>
  <c r="F200" i="2"/>
  <c r="F316" i="2"/>
  <c r="F224" i="2"/>
  <c r="F225" i="2"/>
  <c r="F290" i="2"/>
  <c r="F240" i="2"/>
  <c r="F250" i="2"/>
  <c r="F268" i="2"/>
  <c r="F280" i="2"/>
  <c r="F283" i="2"/>
  <c r="F286" i="2"/>
  <c r="F299" i="2"/>
  <c r="F292" i="2"/>
  <c r="F297" i="2"/>
  <c r="F296" i="2"/>
  <c r="F310" i="2"/>
  <c r="F313" i="2"/>
  <c r="F307" i="2"/>
  <c r="F318" i="2"/>
  <c r="F317" i="2"/>
  <c r="F325" i="2"/>
  <c r="F327" i="2"/>
  <c r="F333" i="2"/>
  <c r="F339" i="2"/>
  <c r="F343" i="2"/>
  <c r="F18" i="2"/>
  <c r="F306" i="2"/>
  <c r="F374" i="2"/>
  <c r="F320" i="2"/>
  <c r="F415" i="2"/>
  <c r="F23" i="2"/>
  <c r="F324" i="2"/>
  <c r="F393" i="2"/>
  <c r="F371" i="2"/>
  <c r="F69" i="2"/>
  <c r="F399" i="2"/>
  <c r="F77" i="2"/>
  <c r="F35" i="2"/>
  <c r="F32" i="2"/>
  <c r="F275" i="2"/>
  <c r="F56" i="2"/>
  <c r="F416" i="2"/>
  <c r="F254" i="2"/>
  <c r="F410" i="2"/>
  <c r="F385" i="2"/>
  <c r="F27" i="2"/>
  <c r="F124" i="2"/>
  <c r="F87" i="2"/>
  <c r="F387" i="2"/>
  <c r="F289" i="2"/>
  <c r="F143" i="2"/>
  <c r="F123" i="2"/>
  <c r="F133" i="2"/>
  <c r="F407" i="2"/>
  <c r="F79" i="2"/>
  <c r="F185" i="2"/>
  <c r="F360" i="2"/>
  <c r="F149" i="2"/>
  <c r="F345" i="2"/>
  <c r="F214" i="2"/>
  <c r="F238" i="2"/>
  <c r="F72" i="2"/>
  <c r="F97" i="2"/>
  <c r="F378" i="2"/>
  <c r="F150" i="2"/>
  <c r="F400" i="2"/>
  <c r="F235" i="2"/>
  <c r="F258" i="2"/>
  <c r="F208" i="2"/>
  <c r="F151" i="2"/>
  <c r="F118" i="2"/>
  <c r="F326" i="2"/>
  <c r="F404" i="2"/>
  <c r="F129" i="2"/>
  <c r="F237" i="2"/>
  <c r="F111" i="2"/>
  <c r="F340" i="2"/>
  <c r="F381" i="2"/>
  <c r="F351" i="2"/>
  <c r="F142" i="2"/>
  <c r="F205" i="2"/>
  <c r="F375" i="2"/>
  <c r="F337" i="2"/>
  <c r="F196" i="2"/>
  <c r="F148" i="2"/>
  <c r="F232" i="2"/>
  <c r="F402" i="2"/>
  <c r="F173" i="2"/>
  <c r="F189" i="2"/>
  <c r="F182" i="2"/>
  <c r="F303" i="2"/>
  <c r="F405" i="2"/>
  <c r="F217" i="2"/>
  <c r="F395" i="2"/>
  <c r="F346" i="2"/>
  <c r="F412" i="2"/>
  <c r="F281" i="2"/>
  <c r="F314" i="2"/>
  <c r="F234" i="2"/>
  <c r="F257" i="2"/>
  <c r="F175" i="2"/>
  <c r="F388" i="2"/>
  <c r="F397" i="2"/>
  <c r="F252" i="2"/>
  <c r="F293" i="2"/>
  <c r="F187" i="2"/>
  <c r="F370" i="2"/>
  <c r="F365" i="2"/>
  <c r="F401" i="2"/>
  <c r="F409" i="2"/>
  <c r="F277" i="2"/>
  <c r="F338" i="2"/>
  <c r="F233" i="2"/>
  <c r="F386" i="2"/>
  <c r="F373" i="2"/>
  <c r="F255" i="2"/>
  <c r="F398" i="2"/>
  <c r="F282" i="2"/>
  <c r="F392" i="2"/>
  <c r="F403" i="2"/>
  <c r="F396" i="2"/>
  <c r="F229" i="2"/>
  <c r="F389" i="2"/>
  <c r="F372" i="2"/>
  <c r="F334" i="2"/>
  <c r="F227" i="2"/>
  <c r="F353" i="2"/>
  <c r="F322" i="2"/>
  <c r="F230" i="2"/>
  <c r="F413" i="2"/>
  <c r="F335" i="2"/>
  <c r="F357" i="2"/>
  <c r="F246" i="2"/>
  <c r="F414" i="2"/>
  <c r="F269" i="2"/>
  <c r="F279" i="2"/>
  <c r="F391" i="2"/>
  <c r="F295" i="2"/>
  <c r="F394" i="2"/>
  <c r="F362" i="2"/>
  <c r="F361" i="2"/>
  <c r="F294" i="2"/>
  <c r="F408" i="2"/>
  <c r="F417" i="2"/>
  <c r="F355" i="2"/>
  <c r="F411" i="2"/>
  <c r="F300" i="2"/>
  <c r="F309" i="2"/>
  <c r="F406" i="2"/>
  <c r="F344" i="2"/>
  <c r="F331" i="2"/>
  <c r="F390" i="2"/>
  <c r="F271" i="2"/>
  <c r="F377" i="2"/>
  <c r="F278" i="2"/>
  <c r="F298" i="2"/>
  <c r="F330" i="2"/>
  <c r="F323" i="2"/>
  <c r="F336" i="2"/>
  <c r="F342" i="2"/>
  <c r="F341" i="2"/>
  <c r="F347" i="2"/>
  <c r="F349" i="2"/>
  <c r="F348" i="2"/>
  <c r="F350" i="2"/>
  <c r="F354" i="2"/>
  <c r="F352" i="2"/>
  <c r="F356" i="2"/>
  <c r="F363" i="2"/>
  <c r="F359" i="2"/>
  <c r="F358" i="2"/>
  <c r="F368" i="2"/>
  <c r="F364" i="2"/>
  <c r="F366" i="2"/>
  <c r="F367" i="2"/>
  <c r="F369" i="2"/>
  <c r="F376" i="2"/>
  <c r="F379" i="2"/>
  <c r="F380" i="2"/>
  <c r="F382" i="2"/>
  <c r="F383" i="2"/>
  <c r="F384" i="2"/>
  <c r="M3" i="2"/>
  <c r="D22" i="25"/>
  <c r="D23" i="25"/>
  <c r="D24" i="25"/>
  <c r="D25" i="25"/>
  <c r="D26" i="25"/>
  <c r="D27" i="25"/>
  <c r="D21" i="25"/>
  <c r="M9" i="15"/>
  <c r="M10" i="15"/>
  <c r="I31" i="15"/>
  <c r="H31" i="15"/>
  <c r="H30" i="15"/>
  <c r="I30" i="15" s="1"/>
  <c r="I29" i="15"/>
  <c r="H29" i="15"/>
  <c r="H28" i="15"/>
  <c r="I28" i="15" s="1"/>
  <c r="I27" i="15"/>
  <c r="H27" i="15"/>
  <c r="H26" i="15"/>
  <c r="I26" i="15" s="1"/>
  <c r="I25" i="15"/>
  <c r="H25" i="15"/>
  <c r="H24" i="15"/>
  <c r="I24" i="15" s="1"/>
  <c r="I23" i="15"/>
  <c r="H23" i="15"/>
  <c r="H22" i="15"/>
  <c r="I22" i="15" s="1"/>
  <c r="I21" i="15"/>
  <c r="H21" i="15"/>
  <c r="H20" i="15"/>
  <c r="I20" i="15" s="1"/>
  <c r="I19" i="15"/>
  <c r="H19" i="15"/>
  <c r="H18" i="15"/>
  <c r="I18" i="15" s="1"/>
  <c r="I17" i="15"/>
  <c r="H17" i="15"/>
  <c r="H16" i="15"/>
  <c r="I16" i="15" s="1"/>
  <c r="I15" i="15"/>
  <c r="H15" i="15"/>
  <c r="H14" i="15"/>
  <c r="I14" i="15" s="1"/>
  <c r="I13" i="15"/>
  <c r="H13" i="15"/>
  <c r="H12" i="15"/>
  <c r="I12" i="15" s="1"/>
  <c r="I11" i="15"/>
  <c r="H11" i="15"/>
  <c r="H10" i="15"/>
  <c r="I10" i="15" s="1"/>
  <c r="I9" i="15"/>
  <c r="H9" i="15"/>
  <c r="H8" i="15"/>
  <c r="I8" i="15" s="1"/>
  <c r="I7" i="15"/>
  <c r="H7" i="15"/>
  <c r="H6" i="15"/>
  <c r="I6" i="15" s="1"/>
  <c r="I5" i="15"/>
  <c r="H5" i="15"/>
  <c r="H4" i="15"/>
  <c r="I4" i="15" s="1"/>
  <c r="I3" i="15"/>
  <c r="H3" i="15"/>
  <c r="J2" i="15"/>
  <c r="J3" i="15" s="1"/>
  <c r="J4" i="15" s="1"/>
  <c r="J5" i="15" s="1"/>
  <c r="J6" i="15" s="1"/>
  <c r="J7" i="15" s="1"/>
  <c r="J8" i="15" s="1"/>
  <c r="J9" i="15" s="1"/>
  <c r="J10" i="15" s="1"/>
  <c r="J11" i="15" s="1"/>
  <c r="J12" i="15" s="1"/>
  <c r="J13" i="15" s="1"/>
  <c r="J14" i="15" s="1"/>
  <c r="J15" i="15" s="1"/>
  <c r="J16" i="15" s="1"/>
  <c r="J17" i="15" s="1"/>
  <c r="J18" i="15" s="1"/>
  <c r="J19" i="15" s="1"/>
  <c r="J20" i="15" s="1"/>
  <c r="J21" i="15" s="1"/>
  <c r="J22" i="15" s="1"/>
  <c r="J23" i="15" s="1"/>
  <c r="J24" i="15" s="1"/>
  <c r="J25" i="15" s="1"/>
  <c r="J26" i="15" s="1"/>
  <c r="J27" i="15" s="1"/>
  <c r="J28" i="15" s="1"/>
  <c r="J29" i="15" s="1"/>
  <c r="J30" i="15" s="1"/>
  <c r="J31" i="15" s="1"/>
  <c r="H2" i="15"/>
  <c r="I2" i="15" s="1"/>
  <c r="M11" i="24"/>
  <c r="M11" i="22"/>
  <c r="M11" i="23"/>
  <c r="M11" i="17"/>
  <c r="M11" i="18"/>
  <c r="M11" i="19"/>
  <c r="B9" i="25"/>
  <c r="M10" i="22"/>
  <c r="M10" i="23"/>
  <c r="M10" i="24"/>
  <c r="M10" i="19"/>
  <c r="M10" i="18"/>
  <c r="M10" i="17"/>
  <c r="I31" i="24"/>
  <c r="H31" i="24"/>
  <c r="H30" i="24"/>
  <c r="I30" i="24" s="1"/>
  <c r="I29" i="24"/>
  <c r="H29" i="24"/>
  <c r="H28" i="24"/>
  <c r="I28" i="24" s="1"/>
  <c r="I27" i="24"/>
  <c r="H27" i="24"/>
  <c r="H26" i="24"/>
  <c r="I26" i="24" s="1"/>
  <c r="I25" i="24"/>
  <c r="H25" i="24"/>
  <c r="H24" i="24"/>
  <c r="I24" i="24" s="1"/>
  <c r="I23" i="24"/>
  <c r="H23" i="24"/>
  <c r="H22" i="24"/>
  <c r="I22" i="24" s="1"/>
  <c r="I21" i="24"/>
  <c r="H21" i="24"/>
  <c r="H20" i="24"/>
  <c r="I20" i="24" s="1"/>
  <c r="I19" i="24"/>
  <c r="H19" i="24"/>
  <c r="H18" i="24"/>
  <c r="I18" i="24" s="1"/>
  <c r="I17" i="24"/>
  <c r="H17" i="24"/>
  <c r="H16" i="24"/>
  <c r="I16" i="24" s="1"/>
  <c r="I15" i="24"/>
  <c r="H15" i="24"/>
  <c r="H14" i="24"/>
  <c r="I14" i="24" s="1"/>
  <c r="I13" i="24"/>
  <c r="H13" i="24"/>
  <c r="H12" i="24"/>
  <c r="I12" i="24" s="1"/>
  <c r="I11" i="24"/>
  <c r="H11" i="24"/>
  <c r="H10" i="24"/>
  <c r="I10" i="24" s="1"/>
  <c r="I9" i="24"/>
  <c r="H9" i="24"/>
  <c r="H8" i="24"/>
  <c r="I8" i="24" s="1"/>
  <c r="I7" i="24"/>
  <c r="H7" i="24"/>
  <c r="H6" i="24"/>
  <c r="I6" i="24" s="1"/>
  <c r="I5" i="24"/>
  <c r="H5" i="24"/>
  <c r="H4" i="24"/>
  <c r="I4" i="24" s="1"/>
  <c r="I3" i="24"/>
  <c r="H3" i="24"/>
  <c r="J2" i="24"/>
  <c r="J3" i="24" s="1"/>
  <c r="J4" i="24" s="1"/>
  <c r="J5" i="24" s="1"/>
  <c r="J6" i="24" s="1"/>
  <c r="J7" i="24" s="1"/>
  <c r="J8" i="24" s="1"/>
  <c r="J9" i="24" s="1"/>
  <c r="J10" i="24" s="1"/>
  <c r="J11" i="24" s="1"/>
  <c r="J12" i="24" s="1"/>
  <c r="J13" i="24" s="1"/>
  <c r="J14" i="24" s="1"/>
  <c r="J15" i="24" s="1"/>
  <c r="J16" i="24" s="1"/>
  <c r="J17" i="24" s="1"/>
  <c r="J18" i="24" s="1"/>
  <c r="J19" i="24" s="1"/>
  <c r="J20" i="24" s="1"/>
  <c r="J21" i="24" s="1"/>
  <c r="J22" i="24" s="1"/>
  <c r="J23" i="24" s="1"/>
  <c r="J24" i="24" s="1"/>
  <c r="J25" i="24" s="1"/>
  <c r="J26" i="24" s="1"/>
  <c r="J27" i="24" s="1"/>
  <c r="J28" i="24" s="1"/>
  <c r="J29" i="24" s="1"/>
  <c r="J30" i="24" s="1"/>
  <c r="J31" i="24" s="1"/>
  <c r="H2" i="24"/>
  <c r="I2" i="24" s="1"/>
  <c r="I31" i="22"/>
  <c r="H31" i="22"/>
  <c r="H30" i="22"/>
  <c r="I30" i="22" s="1"/>
  <c r="H29" i="22"/>
  <c r="I29" i="22" s="1"/>
  <c r="H28" i="22"/>
  <c r="I28" i="22" s="1"/>
  <c r="I27" i="22"/>
  <c r="H27" i="22"/>
  <c r="H26" i="22"/>
  <c r="I26" i="22" s="1"/>
  <c r="H25" i="22"/>
  <c r="I25" i="22" s="1"/>
  <c r="H24" i="22"/>
  <c r="I24" i="22" s="1"/>
  <c r="I23" i="22"/>
  <c r="H23" i="22"/>
  <c r="H22" i="22"/>
  <c r="I22" i="22" s="1"/>
  <c r="H21" i="22"/>
  <c r="I21" i="22" s="1"/>
  <c r="H20" i="22"/>
  <c r="I20" i="22" s="1"/>
  <c r="I19" i="22"/>
  <c r="H19" i="22"/>
  <c r="H18" i="22"/>
  <c r="I18" i="22" s="1"/>
  <c r="H17" i="22"/>
  <c r="I17" i="22" s="1"/>
  <c r="H16" i="22"/>
  <c r="I16" i="22" s="1"/>
  <c r="I15" i="22"/>
  <c r="H15" i="22"/>
  <c r="H14" i="22"/>
  <c r="I14" i="22" s="1"/>
  <c r="H13" i="22"/>
  <c r="I13" i="22" s="1"/>
  <c r="H12" i="22"/>
  <c r="I12" i="22" s="1"/>
  <c r="I11" i="22"/>
  <c r="H11" i="22"/>
  <c r="H10" i="22"/>
  <c r="I10" i="22" s="1"/>
  <c r="H9" i="22"/>
  <c r="I9" i="22" s="1"/>
  <c r="H8" i="22"/>
  <c r="I8" i="22" s="1"/>
  <c r="I7" i="22"/>
  <c r="H7" i="22"/>
  <c r="H6" i="22"/>
  <c r="I6" i="22" s="1"/>
  <c r="H5" i="22"/>
  <c r="I5" i="22" s="1"/>
  <c r="J4" i="22"/>
  <c r="J5" i="22" s="1"/>
  <c r="J6" i="22" s="1"/>
  <c r="J7" i="22" s="1"/>
  <c r="J8" i="22" s="1"/>
  <c r="J9" i="22" s="1"/>
  <c r="J10" i="22" s="1"/>
  <c r="J11" i="22" s="1"/>
  <c r="J12" i="22" s="1"/>
  <c r="J13" i="22" s="1"/>
  <c r="J14" i="22" s="1"/>
  <c r="J15" i="22" s="1"/>
  <c r="J16" i="22" s="1"/>
  <c r="J17" i="22" s="1"/>
  <c r="J18" i="22" s="1"/>
  <c r="J19" i="22" s="1"/>
  <c r="J20" i="22" s="1"/>
  <c r="J21" i="22" s="1"/>
  <c r="J22" i="22" s="1"/>
  <c r="J23" i="22" s="1"/>
  <c r="J24" i="22" s="1"/>
  <c r="J25" i="22" s="1"/>
  <c r="J26" i="22" s="1"/>
  <c r="J27" i="22" s="1"/>
  <c r="J28" i="22" s="1"/>
  <c r="J29" i="22" s="1"/>
  <c r="J30" i="22" s="1"/>
  <c r="J31" i="22" s="1"/>
  <c r="H4" i="22"/>
  <c r="I4" i="22" s="1"/>
  <c r="J3" i="22"/>
  <c r="I3" i="22"/>
  <c r="H3" i="22"/>
  <c r="J2" i="22"/>
  <c r="H2" i="22"/>
  <c r="I2" i="22" s="1"/>
  <c r="I31" i="23"/>
  <c r="H31" i="23"/>
  <c r="H30" i="23"/>
  <c r="I30" i="23" s="1"/>
  <c r="I29" i="23"/>
  <c r="H29" i="23"/>
  <c r="H28" i="23"/>
  <c r="I28" i="23" s="1"/>
  <c r="I27" i="23"/>
  <c r="H27" i="23"/>
  <c r="H26" i="23"/>
  <c r="I26" i="23" s="1"/>
  <c r="I25" i="23"/>
  <c r="H25" i="23"/>
  <c r="H24" i="23"/>
  <c r="I24" i="23" s="1"/>
  <c r="I23" i="23"/>
  <c r="H23" i="23"/>
  <c r="H22" i="23"/>
  <c r="I22" i="23" s="1"/>
  <c r="I21" i="23"/>
  <c r="H21" i="23"/>
  <c r="H20" i="23"/>
  <c r="I20" i="23" s="1"/>
  <c r="I19" i="23"/>
  <c r="H19" i="23"/>
  <c r="H18" i="23"/>
  <c r="I18" i="23" s="1"/>
  <c r="I17" i="23"/>
  <c r="H17" i="23"/>
  <c r="H16" i="23"/>
  <c r="I16" i="23" s="1"/>
  <c r="I15" i="23"/>
  <c r="H15" i="23"/>
  <c r="H14" i="23"/>
  <c r="I14" i="23" s="1"/>
  <c r="I13" i="23"/>
  <c r="H13" i="23"/>
  <c r="H12" i="23"/>
  <c r="I12" i="23" s="1"/>
  <c r="I11" i="23"/>
  <c r="H11" i="23"/>
  <c r="H10" i="23"/>
  <c r="I10" i="23" s="1"/>
  <c r="I9" i="23"/>
  <c r="H9" i="23"/>
  <c r="H8" i="23"/>
  <c r="I8" i="23" s="1"/>
  <c r="I7" i="23"/>
  <c r="H7" i="23"/>
  <c r="H6" i="23"/>
  <c r="I6" i="23" s="1"/>
  <c r="I5" i="23"/>
  <c r="H5" i="23"/>
  <c r="H4" i="23"/>
  <c r="I4" i="23" s="1"/>
  <c r="I3" i="23"/>
  <c r="H3" i="23"/>
  <c r="J2" i="23"/>
  <c r="J3" i="23" s="1"/>
  <c r="J4" i="23" s="1"/>
  <c r="J5" i="23" s="1"/>
  <c r="J6" i="23" s="1"/>
  <c r="J7" i="23" s="1"/>
  <c r="J8" i="23" s="1"/>
  <c r="J9" i="23" s="1"/>
  <c r="J10" i="23" s="1"/>
  <c r="J11" i="23" s="1"/>
  <c r="J12" i="23" s="1"/>
  <c r="J13" i="23" s="1"/>
  <c r="J14" i="23" s="1"/>
  <c r="J15" i="23" s="1"/>
  <c r="J16" i="23" s="1"/>
  <c r="J17" i="23" s="1"/>
  <c r="J18" i="23" s="1"/>
  <c r="J19" i="23" s="1"/>
  <c r="J20" i="23" s="1"/>
  <c r="J21" i="23" s="1"/>
  <c r="J22" i="23" s="1"/>
  <c r="J23" i="23" s="1"/>
  <c r="J24" i="23" s="1"/>
  <c r="J25" i="23" s="1"/>
  <c r="J26" i="23" s="1"/>
  <c r="J27" i="23" s="1"/>
  <c r="J28" i="23" s="1"/>
  <c r="J29" i="23" s="1"/>
  <c r="J30" i="23" s="1"/>
  <c r="J31" i="23" s="1"/>
  <c r="H2" i="23"/>
  <c r="I2" i="23" s="1"/>
  <c r="I31" i="19"/>
  <c r="H31" i="19"/>
  <c r="H30" i="19"/>
  <c r="I30" i="19" s="1"/>
  <c r="I29" i="19"/>
  <c r="H29" i="19"/>
  <c r="H28" i="19"/>
  <c r="I28" i="19" s="1"/>
  <c r="I27" i="19"/>
  <c r="H27" i="19"/>
  <c r="H26" i="19"/>
  <c r="I26" i="19" s="1"/>
  <c r="I25" i="19"/>
  <c r="H25" i="19"/>
  <c r="H24" i="19"/>
  <c r="I24" i="19" s="1"/>
  <c r="I23" i="19"/>
  <c r="H23" i="19"/>
  <c r="H22" i="19"/>
  <c r="I22" i="19" s="1"/>
  <c r="I21" i="19"/>
  <c r="H21" i="19"/>
  <c r="H20" i="19"/>
  <c r="I20" i="19" s="1"/>
  <c r="I19" i="19"/>
  <c r="H19" i="19"/>
  <c r="H18" i="19"/>
  <c r="I18" i="19" s="1"/>
  <c r="I17" i="19"/>
  <c r="H17" i="19"/>
  <c r="H16" i="19"/>
  <c r="I16" i="19" s="1"/>
  <c r="I15" i="19"/>
  <c r="H15" i="19"/>
  <c r="H14" i="19"/>
  <c r="I14" i="19" s="1"/>
  <c r="I13" i="19"/>
  <c r="H13" i="19"/>
  <c r="H12" i="19"/>
  <c r="I12" i="19" s="1"/>
  <c r="H11" i="19"/>
  <c r="I11" i="19" s="1"/>
  <c r="H10" i="19"/>
  <c r="I10" i="19" s="1"/>
  <c r="I9" i="19"/>
  <c r="H9" i="19"/>
  <c r="H8" i="19"/>
  <c r="I8" i="19" s="1"/>
  <c r="H7" i="19"/>
  <c r="I7" i="19" s="1"/>
  <c r="H6" i="19"/>
  <c r="I6" i="19" s="1"/>
  <c r="I5" i="19"/>
  <c r="H5" i="19"/>
  <c r="H4" i="19"/>
  <c r="I4" i="19" s="1"/>
  <c r="H3" i="19"/>
  <c r="I3" i="19" s="1"/>
  <c r="J2" i="19"/>
  <c r="J3" i="19" s="1"/>
  <c r="J4" i="19" s="1"/>
  <c r="J5" i="19" s="1"/>
  <c r="J6" i="19" s="1"/>
  <c r="J7" i="19" s="1"/>
  <c r="J8" i="19" s="1"/>
  <c r="J9" i="19" s="1"/>
  <c r="J10" i="19" s="1"/>
  <c r="J11" i="19" s="1"/>
  <c r="J12" i="19" s="1"/>
  <c r="J13" i="19" s="1"/>
  <c r="J14" i="19" s="1"/>
  <c r="J15" i="19" s="1"/>
  <c r="J16" i="19" s="1"/>
  <c r="J17" i="19" s="1"/>
  <c r="J18" i="19" s="1"/>
  <c r="J19" i="19" s="1"/>
  <c r="J20" i="19" s="1"/>
  <c r="J21" i="19" s="1"/>
  <c r="J22" i="19" s="1"/>
  <c r="J23" i="19" s="1"/>
  <c r="J24" i="19" s="1"/>
  <c r="J25" i="19" s="1"/>
  <c r="J26" i="19" s="1"/>
  <c r="J27" i="19" s="1"/>
  <c r="J28" i="19" s="1"/>
  <c r="J29" i="19" s="1"/>
  <c r="J30" i="19" s="1"/>
  <c r="J31" i="19" s="1"/>
  <c r="H2" i="19"/>
  <c r="I2" i="19" s="1"/>
  <c r="H31" i="17"/>
  <c r="I31" i="17" s="1"/>
  <c r="H30" i="17"/>
  <c r="I30" i="17" s="1"/>
  <c r="I29" i="17"/>
  <c r="H29" i="17"/>
  <c r="H28" i="17"/>
  <c r="I28" i="17" s="1"/>
  <c r="H27" i="17"/>
  <c r="I27" i="17" s="1"/>
  <c r="H26" i="17"/>
  <c r="I26" i="17" s="1"/>
  <c r="I25" i="17"/>
  <c r="H25" i="17"/>
  <c r="H24" i="17"/>
  <c r="I24" i="17" s="1"/>
  <c r="H23" i="17"/>
  <c r="I23" i="17" s="1"/>
  <c r="H22" i="17"/>
  <c r="I22" i="17" s="1"/>
  <c r="I21" i="17"/>
  <c r="H21" i="17"/>
  <c r="H20" i="17"/>
  <c r="I20" i="17" s="1"/>
  <c r="H19" i="17"/>
  <c r="I19" i="17" s="1"/>
  <c r="H18" i="17"/>
  <c r="I18" i="17" s="1"/>
  <c r="I17" i="17"/>
  <c r="H17" i="17"/>
  <c r="H16" i="17"/>
  <c r="I16" i="17" s="1"/>
  <c r="H15" i="17"/>
  <c r="I15" i="17" s="1"/>
  <c r="H14" i="17"/>
  <c r="I14" i="17" s="1"/>
  <c r="I13" i="17"/>
  <c r="H13" i="17"/>
  <c r="H12" i="17"/>
  <c r="I12" i="17" s="1"/>
  <c r="H11" i="17"/>
  <c r="I11" i="17" s="1"/>
  <c r="H10" i="17"/>
  <c r="I10" i="17" s="1"/>
  <c r="I9" i="17"/>
  <c r="H9" i="17"/>
  <c r="H8" i="17"/>
  <c r="I8" i="17" s="1"/>
  <c r="H7" i="17"/>
  <c r="I7" i="17" s="1"/>
  <c r="H6" i="17"/>
  <c r="I6" i="17" s="1"/>
  <c r="I5" i="17"/>
  <c r="H5" i="17"/>
  <c r="H4" i="17"/>
  <c r="I4" i="17" s="1"/>
  <c r="H3" i="17"/>
  <c r="I3" i="17" s="1"/>
  <c r="J2" i="17"/>
  <c r="J3" i="17" s="1"/>
  <c r="J4" i="17" s="1"/>
  <c r="J5" i="17" s="1"/>
  <c r="J6" i="17" s="1"/>
  <c r="J7" i="17" s="1"/>
  <c r="J8" i="17" s="1"/>
  <c r="J9" i="17" s="1"/>
  <c r="J10" i="17" s="1"/>
  <c r="J11" i="17" s="1"/>
  <c r="J12" i="17" s="1"/>
  <c r="J13" i="17" s="1"/>
  <c r="J14" i="17" s="1"/>
  <c r="J15" i="17" s="1"/>
  <c r="J16" i="17" s="1"/>
  <c r="J17" i="17" s="1"/>
  <c r="J18" i="17" s="1"/>
  <c r="J19" i="17" s="1"/>
  <c r="J20" i="17" s="1"/>
  <c r="J21" i="17" s="1"/>
  <c r="J22" i="17" s="1"/>
  <c r="J23" i="17" s="1"/>
  <c r="J24" i="17" s="1"/>
  <c r="J25" i="17" s="1"/>
  <c r="J26" i="17" s="1"/>
  <c r="J27" i="17" s="1"/>
  <c r="J28" i="17" s="1"/>
  <c r="J29" i="17" s="1"/>
  <c r="J30" i="17" s="1"/>
  <c r="J31" i="17" s="1"/>
  <c r="H2" i="17"/>
  <c r="I2" i="17" s="1"/>
  <c r="J4" i="18"/>
  <c r="J5" i="18"/>
  <c r="J6" i="18" s="1"/>
  <c r="J7" i="18" s="1"/>
  <c r="J8" i="18" s="1"/>
  <c r="J9" i="18" s="1"/>
  <c r="J10" i="18" s="1"/>
  <c r="J11" i="18" s="1"/>
  <c r="J12" i="18" s="1"/>
  <c r="J13" i="18" s="1"/>
  <c r="J14" i="18" s="1"/>
  <c r="J15" i="18" s="1"/>
  <c r="J16" i="18" s="1"/>
  <c r="J17" i="18" s="1"/>
  <c r="J18" i="18" s="1"/>
  <c r="J19" i="18" s="1"/>
  <c r="J20" i="18" s="1"/>
  <c r="J21" i="18" s="1"/>
  <c r="J22" i="18" s="1"/>
  <c r="J23" i="18" s="1"/>
  <c r="J24" i="18" s="1"/>
  <c r="J25" i="18" s="1"/>
  <c r="J26" i="18" s="1"/>
  <c r="J27" i="18" s="1"/>
  <c r="J28" i="18" s="1"/>
  <c r="J29" i="18" s="1"/>
  <c r="J30" i="18" s="1"/>
  <c r="J31" i="18" s="1"/>
  <c r="J3" i="18"/>
  <c r="J2" i="18"/>
  <c r="I3" i="18"/>
  <c r="I4" i="18"/>
  <c r="I5" i="18"/>
  <c r="I6" i="18"/>
  <c r="I7" i="18"/>
  <c r="I8" i="18"/>
  <c r="I9" i="18"/>
  <c r="I10" i="18"/>
  <c r="I11" i="18"/>
  <c r="I12" i="18"/>
  <c r="I13" i="18"/>
  <c r="I14" i="18"/>
  <c r="I15" i="18"/>
  <c r="I16" i="18"/>
  <c r="I17" i="18"/>
  <c r="I18" i="18"/>
  <c r="I19" i="18"/>
  <c r="I20" i="18"/>
  <c r="I21" i="18"/>
  <c r="I22" i="18"/>
  <c r="I23" i="18"/>
  <c r="I24" i="18"/>
  <c r="I25" i="18"/>
  <c r="I26" i="18"/>
  <c r="I27" i="18"/>
  <c r="I28" i="18"/>
  <c r="I29" i="18"/>
  <c r="I30" i="18"/>
  <c r="I31" i="18"/>
  <c r="I2" i="18"/>
  <c r="H3" i="18"/>
  <c r="H4" i="18"/>
  <c r="H5" i="18"/>
  <c r="H6" i="18"/>
  <c r="H7" i="18"/>
  <c r="H8" i="18"/>
  <c r="H9" i="18"/>
  <c r="H10" i="18"/>
  <c r="H11" i="18"/>
  <c r="H12" i="18"/>
  <c r="H13" i="18"/>
  <c r="H14" i="18"/>
  <c r="H15" i="18"/>
  <c r="H16" i="18"/>
  <c r="H17" i="18"/>
  <c r="H18" i="18"/>
  <c r="H19" i="18"/>
  <c r="H20" i="18"/>
  <c r="H21" i="18"/>
  <c r="H22" i="18"/>
  <c r="H23" i="18"/>
  <c r="H24" i="18"/>
  <c r="H25" i="18"/>
  <c r="H26" i="18"/>
  <c r="H27" i="18"/>
  <c r="H28" i="18"/>
  <c r="H29" i="18"/>
  <c r="H30" i="18"/>
  <c r="H31" i="18"/>
  <c r="H2" i="18"/>
  <c r="E41" i="2"/>
  <c r="E265" i="2"/>
  <c r="E279" i="2"/>
  <c r="E236" i="2"/>
  <c r="E316" i="2"/>
  <c r="E110" i="2"/>
  <c r="E176" i="2"/>
  <c r="E78" i="2"/>
  <c r="E290" i="2"/>
  <c r="E366" i="2"/>
  <c r="E289" i="2"/>
  <c r="E164" i="2"/>
  <c r="E3" i="2"/>
  <c r="E163" i="2"/>
  <c r="E319" i="2"/>
  <c r="E330" i="2"/>
  <c r="E244" i="2"/>
  <c r="E156" i="2"/>
  <c r="E249" i="2"/>
  <c r="E38" i="2"/>
  <c r="E122" i="2"/>
  <c r="E263" i="2"/>
  <c r="E158" i="2"/>
  <c r="E162" i="2"/>
  <c r="E112" i="2"/>
  <c r="E8" i="2"/>
  <c r="E32" i="2"/>
  <c r="E404" i="2"/>
  <c r="E11" i="2"/>
  <c r="E212" i="2"/>
  <c r="E118" i="2"/>
  <c r="E195" i="2"/>
  <c r="E18" i="2"/>
  <c r="E56" i="2"/>
  <c r="E400" i="2"/>
  <c r="E181" i="2"/>
  <c r="E285" i="2"/>
  <c r="E6" i="2"/>
  <c r="E196" i="2"/>
  <c r="E92" i="2"/>
  <c r="E207" i="2"/>
  <c r="E384" i="2"/>
  <c r="E369" i="2"/>
  <c r="E251" i="2"/>
  <c r="E314" i="2"/>
  <c r="E254" i="2"/>
  <c r="E417" i="2"/>
  <c r="E190" i="2"/>
  <c r="E99" i="2"/>
  <c r="E280" i="2"/>
  <c r="E271" i="2"/>
  <c r="E29" i="2"/>
  <c r="E93" i="2"/>
  <c r="E123" i="2"/>
  <c r="E159" i="2"/>
  <c r="E86" i="2"/>
  <c r="E350" i="2"/>
  <c r="E107" i="2"/>
  <c r="E227" i="2"/>
  <c r="E144" i="2"/>
  <c r="E72" i="2"/>
  <c r="E276" i="2"/>
  <c r="E210" i="2"/>
  <c r="E356" i="2"/>
  <c r="E83" i="2"/>
  <c r="E322" i="2"/>
  <c r="E250" i="2"/>
  <c r="E218" i="2"/>
  <c r="E31" i="2"/>
  <c r="E302" i="2"/>
  <c r="E389" i="2"/>
  <c r="E23" i="2"/>
  <c r="E219" i="2"/>
  <c r="E27" i="2"/>
  <c r="E54" i="2"/>
  <c r="E73" i="2"/>
  <c r="E397" i="2"/>
  <c r="E233" i="2"/>
  <c r="E70" i="2"/>
  <c r="E89" i="2"/>
  <c r="E67" i="2"/>
  <c r="E182" i="2"/>
  <c r="E229" i="2"/>
  <c r="E226" i="2"/>
  <c r="E49" i="2"/>
  <c r="E52" i="2"/>
  <c r="E134" i="2"/>
  <c r="E299" i="2"/>
  <c r="E109" i="2"/>
  <c r="E312" i="2"/>
  <c r="E365" i="2"/>
  <c r="E119" i="2"/>
  <c r="E126" i="2"/>
  <c r="E334" i="2"/>
  <c r="E215" i="2"/>
  <c r="E387" i="2"/>
  <c r="E348" i="2"/>
  <c r="E385" i="2"/>
  <c r="E274" i="2"/>
  <c r="E353" i="2"/>
  <c r="E380" i="2"/>
  <c r="E59" i="2"/>
  <c r="E221" i="2"/>
  <c r="E149" i="2"/>
  <c r="E39" i="2"/>
  <c r="E361" i="2"/>
  <c r="E95" i="2"/>
  <c r="E100" i="2"/>
  <c r="E75" i="2"/>
  <c r="E287" i="2"/>
  <c r="E35" i="2"/>
  <c r="E145" i="2"/>
  <c r="E338" i="2"/>
  <c r="E410" i="2"/>
  <c r="E143" i="2"/>
  <c r="E36" i="2"/>
  <c r="E401" i="2"/>
  <c r="E147" i="2"/>
  <c r="E413" i="2"/>
  <c r="E172" i="2"/>
  <c r="E308" i="2"/>
  <c r="E127" i="2"/>
  <c r="E376" i="2"/>
  <c r="E140" i="2"/>
  <c r="E291" i="2"/>
  <c r="E311" i="2"/>
  <c r="E235" i="2"/>
  <c r="E203" i="2"/>
  <c r="E7" i="2"/>
  <c r="E253" i="2"/>
  <c r="E169" i="2"/>
  <c r="E239" i="2"/>
  <c r="E57" i="2"/>
  <c r="E232" i="2"/>
  <c r="E102" i="2"/>
  <c r="E354" i="2"/>
  <c r="E416" i="2"/>
  <c r="E87" i="2"/>
  <c r="E193" i="2"/>
  <c r="E48" i="2"/>
  <c r="E90" i="2"/>
  <c r="E310" i="2"/>
  <c r="E364" i="2"/>
  <c r="E344" i="2"/>
  <c r="E84" i="2"/>
  <c r="E103" i="2"/>
  <c r="E14" i="2"/>
  <c r="E153" i="2"/>
  <c r="E355" i="2"/>
  <c r="E281" i="2"/>
  <c r="E399" i="2"/>
  <c r="E225" i="2"/>
  <c r="E398" i="2"/>
  <c r="E360" i="2"/>
  <c r="E12" i="2"/>
  <c r="E377" i="2"/>
  <c r="E237" i="2"/>
  <c r="E382" i="2"/>
  <c r="E43" i="2"/>
  <c r="E383" i="2"/>
  <c r="E197" i="2"/>
  <c r="E408" i="2"/>
  <c r="E238" i="2"/>
  <c r="E51" i="2"/>
  <c r="E371" i="2"/>
  <c r="E91" i="2"/>
  <c r="E305" i="2"/>
  <c r="E388" i="2"/>
  <c r="E343" i="2"/>
  <c r="E170" i="2"/>
  <c r="E213" i="2"/>
  <c r="E349" i="2"/>
  <c r="E194" i="2"/>
  <c r="E395" i="2"/>
  <c r="E184" i="2"/>
  <c r="E121" i="2"/>
  <c r="E386" i="2"/>
  <c r="E187" i="2"/>
  <c r="E201" i="2"/>
  <c r="E267" i="2"/>
  <c r="E28" i="2"/>
  <c r="E329" i="2"/>
  <c r="E152" i="2"/>
  <c r="E304" i="2"/>
  <c r="E214" i="2"/>
  <c r="E138" i="2"/>
  <c r="E205" i="2"/>
  <c r="E79" i="2"/>
  <c r="E325" i="2"/>
  <c r="E332" i="2"/>
  <c r="E243" i="2"/>
  <c r="E131" i="2"/>
  <c r="E96" i="2"/>
  <c r="E222" i="2"/>
  <c r="E135" i="2"/>
  <c r="E25" i="2"/>
  <c r="E211" i="2"/>
  <c r="E142" i="2"/>
  <c r="E68" i="2"/>
  <c r="E273" i="2"/>
  <c r="E378" i="2"/>
  <c r="E220" i="2"/>
  <c r="E223" i="2"/>
  <c r="E128" i="2"/>
  <c r="E15" i="2"/>
  <c r="E141" i="2"/>
  <c r="E155" i="2"/>
  <c r="E179" i="2"/>
  <c r="E345" i="2"/>
  <c r="E272" i="2"/>
  <c r="E26" i="2"/>
  <c r="E183" i="2"/>
  <c r="E148" i="2"/>
  <c r="E411" i="2"/>
  <c r="E199" i="2"/>
  <c r="E295" i="2"/>
  <c r="E115" i="2"/>
  <c r="E188" i="2"/>
  <c r="E370" i="2"/>
  <c r="E405" i="2"/>
  <c r="E294" i="2"/>
  <c r="E256" i="2"/>
  <c r="E333" i="2"/>
  <c r="E166" i="2"/>
  <c r="E309" i="2"/>
  <c r="E124" i="2"/>
  <c r="E359" i="2"/>
  <c r="E34" i="2"/>
  <c r="E125" i="2"/>
  <c r="E5" i="2"/>
  <c r="E113" i="2"/>
  <c r="E165" i="2"/>
  <c r="E117" i="2"/>
  <c r="E293" i="2"/>
  <c r="E298" i="2"/>
  <c r="E394" i="2"/>
  <c r="E341" i="2"/>
  <c r="E186" i="2"/>
  <c r="E246" i="2"/>
  <c r="E300" i="2"/>
  <c r="E318" i="2"/>
  <c r="E208" i="2"/>
  <c r="E242" i="2"/>
  <c r="E363" i="2"/>
  <c r="E313" i="2"/>
  <c r="E372" i="2"/>
  <c r="E53" i="2"/>
  <c r="E323" i="2"/>
  <c r="E185" i="2"/>
  <c r="E260" i="2"/>
  <c r="E111" i="2"/>
  <c r="E320" i="2"/>
  <c r="E339" i="2"/>
  <c r="E335" i="2"/>
  <c r="E390" i="2"/>
  <c r="E393" i="2"/>
  <c r="E63" i="2"/>
  <c r="E406" i="2"/>
  <c r="E292" i="2"/>
  <c r="E22" i="2"/>
  <c r="E209" i="2"/>
  <c r="E257" i="2"/>
  <c r="E261" i="2"/>
  <c r="E375" i="2"/>
  <c r="E65" i="2"/>
  <c r="E58" i="2"/>
  <c r="E324" i="2"/>
  <c r="E282" i="2"/>
  <c r="E351" i="2"/>
  <c r="E415" i="2"/>
  <c r="E16" i="2"/>
  <c r="E407" i="2"/>
  <c r="E347" i="2"/>
  <c r="E266" i="2"/>
  <c r="E30" i="2"/>
  <c r="E13" i="2"/>
  <c r="E396" i="2"/>
  <c r="E136" i="2"/>
  <c r="E234" i="2"/>
  <c r="E132" i="2"/>
  <c r="E259" i="2"/>
  <c r="E296" i="2"/>
  <c r="E217" i="2"/>
  <c r="E17" i="2"/>
  <c r="E60" i="2"/>
  <c r="E402" i="2"/>
  <c r="E297" i="2"/>
  <c r="E270" i="2"/>
  <c r="E367" i="2"/>
  <c r="E150" i="2"/>
  <c r="E337" i="2"/>
  <c r="E189" i="2"/>
  <c r="E161" i="2"/>
  <c r="E317" i="2"/>
  <c r="E120" i="2"/>
  <c r="E414" i="2"/>
  <c r="E42" i="2"/>
  <c r="E45" i="2"/>
  <c r="E50" i="2"/>
  <c r="E342" i="2"/>
  <c r="E307" i="2"/>
  <c r="E248" i="2"/>
  <c r="E247" i="2"/>
  <c r="E264" i="2"/>
  <c r="E105" i="2"/>
  <c r="E321" i="2"/>
  <c r="E315" i="2"/>
  <c r="E198" i="2"/>
  <c r="E108" i="2"/>
  <c r="E283" i="2"/>
  <c r="E391" i="2"/>
  <c r="E202" i="2"/>
  <c r="E286" i="2"/>
  <c r="E24" i="2"/>
  <c r="E403" i="2"/>
  <c r="E178" i="2"/>
  <c r="E85" i="2"/>
  <c r="E352" i="2"/>
  <c r="E71" i="2"/>
  <c r="E106" i="2"/>
  <c r="E177" i="2"/>
  <c r="E200" i="2"/>
  <c r="E137" i="2"/>
  <c r="E173" i="2"/>
  <c r="E368" i="2"/>
  <c r="E82" i="2"/>
  <c r="E130" i="2"/>
  <c r="E240" i="2"/>
  <c r="E33" i="2"/>
  <c r="E288" i="2"/>
  <c r="E81" i="2"/>
  <c r="E284" i="2"/>
  <c r="E20" i="2"/>
  <c r="E241" i="2"/>
  <c r="E228" i="2"/>
  <c r="E255" i="2"/>
  <c r="E412" i="2"/>
  <c r="E116" i="2"/>
  <c r="E262" i="2"/>
  <c r="E80" i="2"/>
  <c r="E230" i="2"/>
  <c r="E362" i="2"/>
  <c r="E114" i="2"/>
  <c r="E303" i="2"/>
  <c r="E168" i="2"/>
  <c r="E64" i="2"/>
  <c r="E252" i="2"/>
  <c r="E40" i="2"/>
  <c r="E9" i="2"/>
  <c r="E55" i="2"/>
  <c r="E76" i="2"/>
  <c r="E278" i="2"/>
  <c r="E167" i="2"/>
  <c r="E171" i="2"/>
  <c r="E139" i="2"/>
  <c r="E216" i="2"/>
  <c r="E160" i="2"/>
  <c r="E374" i="2"/>
  <c r="E47" i="2"/>
  <c r="E94" i="2"/>
  <c r="E306" i="2"/>
  <c r="E392" i="2"/>
  <c r="E97" i="2"/>
  <c r="E2" i="2"/>
  <c r="E379" i="2"/>
  <c r="E180" i="2"/>
  <c r="E224" i="2"/>
  <c r="E101" i="2"/>
  <c r="E66" i="2"/>
  <c r="E373" i="2"/>
  <c r="E326" i="2"/>
  <c r="E98" i="2"/>
  <c r="E381" i="2"/>
  <c r="E206" i="2"/>
  <c r="E269" i="2"/>
  <c r="E21" i="2"/>
  <c r="E327" i="2"/>
  <c r="E268" i="2"/>
  <c r="E275" i="2"/>
  <c r="E154" i="2"/>
  <c r="E77" i="2"/>
  <c r="E175" i="2"/>
  <c r="E301" i="2"/>
  <c r="E277" i="2"/>
  <c r="E37" i="2"/>
  <c r="E358" i="2"/>
  <c r="E133" i="2"/>
  <c r="E4" i="2"/>
  <c r="E245" i="2"/>
  <c r="E328" i="2"/>
  <c r="E88" i="2"/>
  <c r="E62" i="2"/>
  <c r="E44" i="2"/>
  <c r="E19" i="2"/>
  <c r="E191" i="2"/>
  <c r="E151" i="2"/>
  <c r="E336" i="2"/>
  <c r="E258" i="2"/>
  <c r="E346" i="2"/>
  <c r="E331" i="2"/>
  <c r="E46" i="2"/>
  <c r="E340" i="2"/>
  <c r="E61" i="2"/>
  <c r="E129" i="2"/>
  <c r="E231" i="2"/>
  <c r="E10" i="2"/>
  <c r="E204" i="2"/>
  <c r="E157" i="2"/>
  <c r="E69" i="2"/>
  <c r="E174" i="2"/>
  <c r="E104" i="2"/>
  <c r="E409" i="2"/>
  <c r="E74" i="2"/>
  <c r="E192" i="2"/>
  <c r="E146" i="2"/>
  <c r="E357" i="2"/>
  <c r="B8" i="25"/>
  <c r="B7" i="25"/>
  <c r="B6" i="25"/>
  <c r="B5" i="25"/>
  <c r="B4" i="25"/>
  <c r="B3" i="25"/>
  <c r="M8" i="15"/>
  <c r="M8" i="17"/>
  <c r="M8" i="18"/>
  <c r="M8" i="19"/>
  <c r="M8" i="23"/>
  <c r="M8" i="22"/>
  <c r="M8" i="24"/>
  <c r="F21" i="24"/>
  <c r="E21" i="24"/>
  <c r="F20" i="24"/>
  <c r="E20" i="24"/>
  <c r="F25" i="24"/>
  <c r="E25" i="24"/>
  <c r="F31" i="24"/>
  <c r="E31" i="24"/>
  <c r="F22" i="24"/>
  <c r="E22" i="24"/>
  <c r="E30" i="24"/>
  <c r="F23" i="24"/>
  <c r="E23" i="24"/>
  <c r="F29" i="24"/>
  <c r="E29" i="24"/>
  <c r="F24" i="24"/>
  <c r="E24" i="24"/>
  <c r="F26" i="24"/>
  <c r="E26" i="24"/>
  <c r="F28" i="24"/>
  <c r="E28" i="24"/>
  <c r="F27" i="24"/>
  <c r="E27" i="24"/>
  <c r="F19" i="24"/>
  <c r="E19" i="24"/>
  <c r="F15" i="24"/>
  <c r="E15" i="24"/>
  <c r="F14" i="24"/>
  <c r="E14" i="24"/>
  <c r="F18" i="24"/>
  <c r="E18" i="24"/>
  <c r="F17" i="24"/>
  <c r="E17" i="24"/>
  <c r="F16" i="24"/>
  <c r="E16" i="24"/>
  <c r="F13" i="24"/>
  <c r="E13" i="24"/>
  <c r="F12" i="24"/>
  <c r="E12" i="24"/>
  <c r="F8" i="24"/>
  <c r="E8" i="24"/>
  <c r="F11" i="24"/>
  <c r="E11" i="24"/>
  <c r="F2" i="24"/>
  <c r="E2" i="24"/>
  <c r="F5" i="24"/>
  <c r="E5" i="24"/>
  <c r="M7" i="24"/>
  <c r="F7" i="24"/>
  <c r="E7" i="24"/>
  <c r="M6" i="24"/>
  <c r="F4" i="24"/>
  <c r="E4" i="24"/>
  <c r="F9" i="24"/>
  <c r="E9" i="24"/>
  <c r="F10" i="24"/>
  <c r="E10" i="24"/>
  <c r="F6" i="24"/>
  <c r="E6" i="24"/>
  <c r="F3" i="24"/>
  <c r="E3" i="24"/>
  <c r="M7" i="23"/>
  <c r="M6" i="23"/>
  <c r="F22" i="23"/>
  <c r="E22" i="23"/>
  <c r="F19" i="23"/>
  <c r="E19" i="23"/>
  <c r="F21" i="23"/>
  <c r="E21" i="23"/>
  <c r="F20" i="23"/>
  <c r="E20" i="23"/>
  <c r="F26" i="23"/>
  <c r="E26" i="23"/>
  <c r="E25" i="23"/>
  <c r="F27" i="23"/>
  <c r="E27" i="23"/>
  <c r="F23" i="23"/>
  <c r="E23" i="23"/>
  <c r="F31" i="23"/>
  <c r="E31" i="23"/>
  <c r="F28" i="23"/>
  <c r="E28" i="23"/>
  <c r="F30" i="23"/>
  <c r="E30" i="23"/>
  <c r="F29" i="23"/>
  <c r="E29" i="23"/>
  <c r="F24" i="23"/>
  <c r="E24" i="23"/>
  <c r="F14" i="23"/>
  <c r="E14" i="23"/>
  <c r="F15" i="23"/>
  <c r="E15" i="23"/>
  <c r="F13" i="23"/>
  <c r="E13" i="23"/>
  <c r="F12" i="23"/>
  <c r="E12" i="23"/>
  <c r="F16" i="23"/>
  <c r="E16" i="23"/>
  <c r="F17" i="23"/>
  <c r="E17" i="23"/>
  <c r="F18" i="23"/>
  <c r="E18" i="23"/>
  <c r="F2" i="23"/>
  <c r="E2" i="23"/>
  <c r="F3" i="23"/>
  <c r="E3" i="23"/>
  <c r="F4" i="23"/>
  <c r="E4" i="23"/>
  <c r="F11" i="23"/>
  <c r="E11" i="23"/>
  <c r="F6" i="23"/>
  <c r="E6" i="23"/>
  <c r="F8" i="23"/>
  <c r="E8" i="23"/>
  <c r="F10" i="23"/>
  <c r="E10" i="23"/>
  <c r="F9" i="23"/>
  <c r="E9" i="23"/>
  <c r="F7" i="23"/>
  <c r="E7" i="23"/>
  <c r="F5" i="23"/>
  <c r="E5" i="23"/>
  <c r="M7" i="22"/>
  <c r="M6" i="22"/>
  <c r="F28" i="22"/>
  <c r="E28" i="22"/>
  <c r="E26" i="22"/>
  <c r="F24" i="22"/>
  <c r="E24" i="22"/>
  <c r="F21" i="22"/>
  <c r="E21" i="22"/>
  <c r="F20" i="22"/>
  <c r="E20" i="22"/>
  <c r="F22" i="22"/>
  <c r="E22" i="22"/>
  <c r="F29" i="22"/>
  <c r="E29" i="22"/>
  <c r="F23" i="22"/>
  <c r="E23" i="22"/>
  <c r="F25" i="22"/>
  <c r="E25" i="22"/>
  <c r="F27" i="22"/>
  <c r="E27" i="22"/>
  <c r="F31" i="22"/>
  <c r="E31" i="22"/>
  <c r="F30" i="22"/>
  <c r="E30" i="22"/>
  <c r="F19" i="22"/>
  <c r="E19" i="22"/>
  <c r="F16" i="22"/>
  <c r="E16" i="22"/>
  <c r="F15" i="22"/>
  <c r="E15" i="22"/>
  <c r="F14" i="22"/>
  <c r="E14" i="22"/>
  <c r="F18" i="22"/>
  <c r="E18" i="22"/>
  <c r="F17" i="22"/>
  <c r="E17" i="22"/>
  <c r="F13" i="22"/>
  <c r="E13" i="22"/>
  <c r="F12" i="22"/>
  <c r="E12" i="22"/>
  <c r="F10" i="22"/>
  <c r="E10" i="22"/>
  <c r="F4" i="22"/>
  <c r="E4" i="22"/>
  <c r="F5" i="22"/>
  <c r="E5" i="22"/>
  <c r="F11" i="22"/>
  <c r="E11" i="22"/>
  <c r="F7" i="22"/>
  <c r="E7" i="22"/>
  <c r="F3" i="22"/>
  <c r="E3" i="22"/>
  <c r="F8" i="22"/>
  <c r="E8" i="22"/>
  <c r="F6" i="22"/>
  <c r="E6" i="22"/>
  <c r="F2" i="22"/>
  <c r="E2" i="22"/>
  <c r="F9" i="22"/>
  <c r="E9" i="22"/>
  <c r="F24" i="19"/>
  <c r="E24" i="19"/>
  <c r="F5" i="19"/>
  <c r="E5" i="19"/>
  <c r="F28" i="19"/>
  <c r="E28" i="19"/>
  <c r="F27" i="19"/>
  <c r="E27" i="19"/>
  <c r="F26" i="19"/>
  <c r="E26" i="19"/>
  <c r="F9" i="19"/>
  <c r="E9" i="19"/>
  <c r="F23" i="19"/>
  <c r="E23" i="19"/>
  <c r="F22" i="19"/>
  <c r="E22" i="19"/>
  <c r="F10" i="19"/>
  <c r="E10" i="19"/>
  <c r="F4" i="19"/>
  <c r="E4" i="19"/>
  <c r="F6" i="19"/>
  <c r="E6" i="19"/>
  <c r="F7" i="19"/>
  <c r="E7" i="19"/>
  <c r="F12" i="19"/>
  <c r="E12" i="19"/>
  <c r="F3" i="19"/>
  <c r="E3" i="19"/>
  <c r="E30" i="19"/>
  <c r="F19" i="19"/>
  <c r="E19" i="19"/>
  <c r="F29" i="19"/>
  <c r="E29" i="19"/>
  <c r="F13" i="19"/>
  <c r="E13" i="19"/>
  <c r="F2" i="19"/>
  <c r="E2" i="19"/>
  <c r="F11" i="19"/>
  <c r="E11" i="19"/>
  <c r="F16" i="19"/>
  <c r="E16" i="19"/>
  <c r="F14" i="19"/>
  <c r="E14" i="19"/>
  <c r="F15" i="19"/>
  <c r="E15" i="19"/>
  <c r="F21" i="19"/>
  <c r="E21" i="19"/>
  <c r="M7" i="19"/>
  <c r="F25" i="19"/>
  <c r="E25" i="19"/>
  <c r="M6" i="19"/>
  <c r="F18" i="19"/>
  <c r="E18" i="19"/>
  <c r="F8" i="19"/>
  <c r="E8" i="19"/>
  <c r="F31" i="19"/>
  <c r="E31" i="19"/>
  <c r="F17" i="19"/>
  <c r="E17" i="19"/>
  <c r="F20" i="19"/>
  <c r="E20" i="19"/>
  <c r="M6" i="15"/>
  <c r="M6" i="17"/>
  <c r="M6" i="18"/>
  <c r="F5" i="18"/>
  <c r="E5" i="18"/>
  <c r="F9" i="18"/>
  <c r="E9" i="18"/>
  <c r="F10" i="18"/>
  <c r="E10" i="18"/>
  <c r="F6" i="18"/>
  <c r="E6" i="18"/>
  <c r="F3" i="18"/>
  <c r="E3" i="18"/>
  <c r="F12" i="18"/>
  <c r="E12" i="18"/>
  <c r="F8" i="18"/>
  <c r="E8" i="18"/>
  <c r="F13" i="18"/>
  <c r="E13" i="18"/>
  <c r="F2" i="18"/>
  <c r="E2" i="18"/>
  <c r="F7" i="18"/>
  <c r="E7" i="18"/>
  <c r="F11" i="18"/>
  <c r="E11" i="18"/>
  <c r="F30" i="18"/>
  <c r="E30" i="18"/>
  <c r="F20" i="18"/>
  <c r="E20" i="18"/>
  <c r="F14" i="18"/>
  <c r="E14" i="18"/>
  <c r="F4" i="18"/>
  <c r="E4" i="18"/>
  <c r="F19" i="18"/>
  <c r="E19" i="18"/>
  <c r="F22" i="18"/>
  <c r="E22" i="18"/>
  <c r="F24" i="18"/>
  <c r="E24" i="18"/>
  <c r="F26" i="18"/>
  <c r="E26" i="18"/>
  <c r="E17" i="18"/>
  <c r="F23" i="18"/>
  <c r="E23" i="18"/>
  <c r="F25" i="18"/>
  <c r="E25" i="18"/>
  <c r="F15" i="18"/>
  <c r="E15" i="18"/>
  <c r="F31" i="18"/>
  <c r="E31" i="18"/>
  <c r="M7" i="18"/>
  <c r="F21" i="18"/>
  <c r="E21" i="18"/>
  <c r="F27" i="18"/>
  <c r="E27" i="18"/>
  <c r="F29" i="18"/>
  <c r="E29" i="18"/>
  <c r="F28" i="18"/>
  <c r="E28" i="18"/>
  <c r="F18" i="18"/>
  <c r="E18" i="18"/>
  <c r="F16" i="18"/>
  <c r="E16" i="18"/>
  <c r="F18" i="17"/>
  <c r="E18" i="17"/>
  <c r="F26" i="17"/>
  <c r="E26" i="17"/>
  <c r="F15" i="17"/>
  <c r="E15" i="17"/>
  <c r="F14" i="17"/>
  <c r="E14" i="17"/>
  <c r="F19" i="17"/>
  <c r="E19" i="17"/>
  <c r="F24" i="17"/>
  <c r="E24" i="17"/>
  <c r="E12" i="17"/>
  <c r="F20" i="17"/>
  <c r="E20" i="17"/>
  <c r="F16" i="17"/>
  <c r="E16" i="17"/>
  <c r="F13" i="17"/>
  <c r="E13" i="17"/>
  <c r="F11" i="17"/>
  <c r="E11" i="17"/>
  <c r="F23" i="17"/>
  <c r="E23" i="17"/>
  <c r="F29" i="17"/>
  <c r="E29" i="17"/>
  <c r="F3" i="17"/>
  <c r="E3" i="17"/>
  <c r="F4" i="17"/>
  <c r="E4" i="17"/>
  <c r="F5" i="17"/>
  <c r="E5" i="17"/>
  <c r="F17" i="17"/>
  <c r="E17" i="17"/>
  <c r="F22" i="17"/>
  <c r="E22" i="17"/>
  <c r="F28" i="17"/>
  <c r="E28" i="17"/>
  <c r="F25" i="17"/>
  <c r="E25" i="17"/>
  <c r="F27" i="17"/>
  <c r="E27" i="17"/>
  <c r="F8" i="17"/>
  <c r="E8" i="17"/>
  <c r="F10" i="17"/>
  <c r="E10" i="17"/>
  <c r="F6" i="17"/>
  <c r="E6" i="17"/>
  <c r="M7" i="17"/>
  <c r="F31" i="17"/>
  <c r="E31" i="17"/>
  <c r="F30" i="17"/>
  <c r="E30" i="17"/>
  <c r="F21" i="17"/>
  <c r="E21" i="17"/>
  <c r="F9" i="17"/>
  <c r="E9" i="17"/>
  <c r="F2" i="17"/>
  <c r="E2" i="17"/>
  <c r="F7" i="17"/>
  <c r="E7" i="17"/>
  <c r="F15" i="15"/>
  <c r="F3" i="15"/>
  <c r="F4" i="15"/>
  <c r="F5" i="15"/>
  <c r="F6" i="15"/>
  <c r="F7" i="15"/>
  <c r="F8" i="15"/>
  <c r="F9" i="15"/>
  <c r="F10" i="15"/>
  <c r="F11" i="15"/>
  <c r="F12" i="15"/>
  <c r="F13" i="15"/>
  <c r="F14" i="15"/>
  <c r="F16" i="15"/>
  <c r="F17" i="15"/>
  <c r="F18" i="15"/>
  <c r="F19" i="15"/>
  <c r="F20" i="15"/>
  <c r="F21" i="15"/>
  <c r="F22" i="15"/>
  <c r="F23" i="15"/>
  <c r="F24" i="15"/>
  <c r="F26" i="15"/>
  <c r="F27" i="15"/>
  <c r="F28" i="15"/>
  <c r="F29" i="15"/>
  <c r="F30" i="15"/>
  <c r="F31" i="15"/>
  <c r="F2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2" i="15"/>
  <c r="M7" i="15"/>
  <c r="U37" i="2" l="1"/>
  <c r="H180" i="2"/>
  <c r="U26" i="2"/>
  <c r="U27" i="2"/>
  <c r="H363" i="2"/>
  <c r="H330" i="2"/>
  <c r="H391" i="2"/>
  <c r="H246" i="2"/>
  <c r="I246" i="2" s="1"/>
  <c r="H364" i="2"/>
  <c r="H376" i="2"/>
  <c r="H271" i="2"/>
  <c r="I271" i="2" s="1"/>
  <c r="H383" i="2"/>
  <c r="I383" i="2" s="1"/>
  <c r="M359" i="2"/>
  <c r="M354" i="2"/>
  <c r="M347" i="2"/>
  <c r="M323" i="2"/>
  <c r="M377" i="2"/>
  <c r="M344" i="2"/>
  <c r="M411" i="2"/>
  <c r="M295" i="2"/>
  <c r="M414" i="2"/>
  <c r="M413" i="2"/>
  <c r="M227" i="2"/>
  <c r="M229" i="2"/>
  <c r="M282" i="2"/>
  <c r="M386" i="2"/>
  <c r="M409" i="2"/>
  <c r="M187" i="2"/>
  <c r="M388" i="2"/>
  <c r="M314" i="2"/>
  <c r="M395" i="2"/>
  <c r="M182" i="2"/>
  <c r="M232" i="2"/>
  <c r="M375" i="2"/>
  <c r="M381" i="2"/>
  <c r="M129" i="2"/>
  <c r="M151" i="2"/>
  <c r="M400" i="2"/>
  <c r="M72" i="2"/>
  <c r="M149" i="2"/>
  <c r="M407" i="2"/>
  <c r="M289" i="2"/>
  <c r="M27" i="2"/>
  <c r="M416" i="2"/>
  <c r="M35" i="2"/>
  <c r="M371" i="2"/>
  <c r="M415" i="2"/>
  <c r="M18" i="2"/>
  <c r="M327" i="2"/>
  <c r="M307" i="2"/>
  <c r="M297" i="2"/>
  <c r="M283" i="2"/>
  <c r="M240" i="2"/>
  <c r="M316" i="2"/>
  <c r="M172" i="2"/>
  <c r="M241" i="2"/>
  <c r="M253" i="2"/>
  <c r="M188" i="2"/>
  <c r="M215" i="2"/>
  <c r="M244" i="2"/>
  <c r="M166" i="2"/>
  <c r="M221" i="2"/>
  <c r="M162" i="2"/>
  <c r="M190" i="2"/>
  <c r="M85" i="2"/>
  <c r="M165" i="2"/>
  <c r="M92" i="2"/>
  <c r="M194" i="2"/>
  <c r="M70" i="2"/>
  <c r="M101" i="2"/>
  <c r="M102" i="2"/>
  <c r="M100" i="2"/>
  <c r="M99" i="2"/>
  <c r="M78" i="2"/>
  <c r="M67" i="2"/>
  <c r="M34" i="2"/>
  <c r="M13" i="2"/>
  <c r="M288" i="2"/>
  <c r="M276" i="2"/>
  <c r="M260" i="2"/>
  <c r="M328" i="2"/>
  <c r="M261" i="2"/>
  <c r="M301" i="2"/>
  <c r="M266" i="2"/>
  <c r="M219" i="2"/>
  <c r="M273" i="2"/>
  <c r="M285" i="2"/>
  <c r="M242" i="2"/>
  <c r="M259" i="2"/>
  <c r="M174" i="2"/>
  <c r="M223" i="2"/>
  <c r="M141" i="2"/>
  <c r="M181" i="2"/>
  <c r="M134" i="2"/>
  <c r="M159" i="2"/>
  <c r="M122" i="2"/>
  <c r="M180" i="2"/>
  <c r="M157" i="2"/>
  <c r="M120" i="2"/>
  <c r="M76" i="2"/>
  <c r="M91" i="2"/>
  <c r="M63" i="2"/>
  <c r="M51" i="2"/>
  <c r="M48" i="2"/>
  <c r="M47" i="2"/>
  <c r="M59" i="2"/>
  <c r="M50" i="2"/>
  <c r="M38" i="2"/>
  <c r="M28" i="2"/>
  <c r="M17" i="2"/>
  <c r="M10" i="2"/>
  <c r="M5" i="2"/>
  <c r="M376" i="2"/>
  <c r="M364" i="2"/>
  <c r="M363" i="2"/>
  <c r="M350" i="2"/>
  <c r="M341" i="2"/>
  <c r="M330" i="2"/>
  <c r="M271" i="2"/>
  <c r="M406" i="2"/>
  <c r="M355" i="2"/>
  <c r="M361" i="2"/>
  <c r="M391" i="2"/>
  <c r="M294" i="2"/>
  <c r="M81" i="2"/>
  <c r="M52" i="2"/>
  <c r="M60" i="2"/>
  <c r="M49" i="2"/>
  <c r="M43" i="2"/>
  <c r="M68" i="2"/>
  <c r="M37" i="2"/>
  <c r="M22" i="2"/>
  <c r="M20" i="2"/>
  <c r="M16" i="2"/>
  <c r="M12" i="2"/>
  <c r="M6" i="2"/>
  <c r="M384" i="2"/>
  <c r="M379" i="2"/>
  <c r="M366" i="2"/>
  <c r="M383" i="2"/>
  <c r="M380" i="2"/>
  <c r="M367" i="2"/>
  <c r="M358" i="2"/>
  <c r="M352" i="2"/>
  <c r="M349" i="2"/>
  <c r="M336" i="2"/>
  <c r="M382" i="2"/>
  <c r="M369" i="2"/>
  <c r="M368" i="2"/>
  <c r="M356" i="2"/>
  <c r="M348" i="2"/>
  <c r="M342" i="2"/>
  <c r="M298" i="2"/>
  <c r="M390" i="2"/>
  <c r="M309" i="2"/>
  <c r="M417" i="2"/>
  <c r="M362" i="2"/>
  <c r="M278" i="2"/>
  <c r="M331" i="2"/>
  <c r="M300" i="2"/>
  <c r="M408" i="2"/>
  <c r="M394" i="2"/>
  <c r="M269" i="2"/>
  <c r="M335" i="2"/>
  <c r="M353" i="2"/>
  <c r="M389" i="2"/>
  <c r="M392" i="2"/>
  <c r="M373" i="2"/>
  <c r="M277" i="2"/>
  <c r="M370" i="2"/>
  <c r="M397" i="2"/>
  <c r="M234" i="2"/>
  <c r="M346" i="2"/>
  <c r="M303" i="2"/>
  <c r="M402" i="2"/>
  <c r="M337" i="2"/>
  <c r="M351" i="2"/>
  <c r="M237" i="2"/>
  <c r="M118" i="2"/>
  <c r="M235" i="2"/>
  <c r="M97" i="2"/>
  <c r="M345" i="2"/>
  <c r="M79" i="2"/>
  <c r="M143" i="2"/>
  <c r="M124" i="2"/>
  <c r="M254" i="2"/>
  <c r="M32" i="2"/>
  <c r="M69" i="2"/>
  <c r="M23" i="2"/>
  <c r="M306" i="2"/>
  <c r="M333" i="2"/>
  <c r="M318" i="2"/>
  <c r="M296" i="2"/>
  <c r="M286" i="2"/>
  <c r="M250" i="2"/>
  <c r="M224" i="2"/>
  <c r="M179" i="2"/>
  <c r="M171" i="2"/>
  <c r="M153" i="2"/>
  <c r="M186" i="2"/>
  <c r="M155" i="2"/>
  <c r="M204" i="2"/>
  <c r="M231" i="2"/>
  <c r="M135" i="2"/>
  <c r="M213" i="2"/>
  <c r="M207" i="2"/>
  <c r="M107" i="2"/>
  <c r="M115" i="2"/>
  <c r="M80" i="2"/>
  <c r="M164" i="2"/>
  <c r="M131" i="2"/>
  <c r="M82" i="2"/>
  <c r="M62" i="2"/>
  <c r="M94" i="2"/>
  <c r="M42" i="2"/>
  <c r="M57" i="2"/>
  <c r="M46" i="2"/>
  <c r="M66" i="2"/>
  <c r="M11" i="2"/>
  <c r="M321" i="2"/>
  <c r="M329" i="2"/>
  <c r="M274" i="2"/>
  <c r="M304" i="2"/>
  <c r="M291" i="2"/>
  <c r="M243" i="2"/>
  <c r="M239" i="2"/>
  <c r="M216" i="2"/>
  <c r="M263" i="2"/>
  <c r="M201" i="2"/>
  <c r="M192" i="2"/>
  <c r="M184" i="2"/>
  <c r="M170" i="2"/>
  <c r="M236" i="2"/>
  <c r="M177" i="2"/>
  <c r="M222" i="2"/>
  <c r="M199" i="2"/>
  <c r="M168" i="2"/>
  <c r="M132" i="2"/>
  <c r="M103" i="2"/>
  <c r="M113" i="2"/>
  <c r="M108" i="2"/>
  <c r="M104" i="2"/>
  <c r="M2" i="2"/>
  <c r="U35" i="2"/>
  <c r="U36" i="2"/>
  <c r="U24" i="2"/>
  <c r="U25" i="2"/>
  <c r="H355" i="2"/>
  <c r="I355" i="2" s="1"/>
  <c r="H396" i="2"/>
  <c r="I396" i="2" s="1"/>
  <c r="Q5" i="2"/>
  <c r="H379" i="2"/>
  <c r="I379" i="2" s="1"/>
  <c r="H359" i="2"/>
  <c r="I359" i="2" s="1"/>
  <c r="H354" i="2"/>
  <c r="I354" i="2" s="1"/>
  <c r="H347" i="2"/>
  <c r="H323" i="2"/>
  <c r="H377" i="2"/>
  <c r="I377" i="2" s="1"/>
  <c r="H344" i="2"/>
  <c r="I344" i="2" s="1"/>
  <c r="H294" i="2"/>
  <c r="H295" i="2"/>
  <c r="I295" i="2" s="1"/>
  <c r="H414" i="2"/>
  <c r="I414" i="2" s="1"/>
  <c r="H413" i="2"/>
  <c r="I413" i="2" s="1"/>
  <c r="H227" i="2"/>
  <c r="I227" i="2" s="1"/>
  <c r="H229" i="2"/>
  <c r="H282" i="2"/>
  <c r="I282" i="2" s="1"/>
  <c r="H386" i="2"/>
  <c r="H409" i="2"/>
  <c r="H314" i="2"/>
  <c r="I314" i="2" s="1"/>
  <c r="H232" i="2"/>
  <c r="I232" i="2" s="1"/>
  <c r="H375" i="2"/>
  <c r="I375" i="2" s="1"/>
  <c r="H381" i="2"/>
  <c r="H129" i="2"/>
  <c r="H400" i="2"/>
  <c r="I400" i="2" s="1"/>
  <c r="H72" i="2"/>
  <c r="I72" i="2" s="1"/>
  <c r="H149" i="2"/>
  <c r="I149" i="2" s="1"/>
  <c r="H289" i="2"/>
  <c r="I289" i="2" s="1"/>
  <c r="H416" i="2"/>
  <c r="I416" i="2" s="1"/>
  <c r="H371" i="2"/>
  <c r="I371" i="2" s="1"/>
  <c r="H18" i="2"/>
  <c r="I18" i="2" s="1"/>
  <c r="H327" i="2"/>
  <c r="I327" i="2" s="1"/>
  <c r="H307" i="2"/>
  <c r="I307" i="2" s="1"/>
  <c r="H297" i="2"/>
  <c r="I297" i="2" s="1"/>
  <c r="H316" i="2"/>
  <c r="I316" i="2" s="1"/>
  <c r="H172" i="2"/>
  <c r="I172" i="2" s="1"/>
  <c r="H253" i="2"/>
  <c r="I253" i="2" s="1"/>
  <c r="H215" i="2"/>
  <c r="I215" i="2" s="1"/>
  <c r="H244" i="2"/>
  <c r="H221" i="2"/>
  <c r="I221" i="2" s="1"/>
  <c r="H162" i="2"/>
  <c r="I162" i="2" s="1"/>
  <c r="H190" i="2"/>
  <c r="I190" i="2" s="1"/>
  <c r="H85" i="2"/>
  <c r="H165" i="2"/>
  <c r="I165" i="2" s="1"/>
  <c r="H92" i="2"/>
  <c r="I92" i="2" s="1"/>
  <c r="H194" i="2"/>
  <c r="I194" i="2" s="1"/>
  <c r="H101" i="2"/>
  <c r="H102" i="2"/>
  <c r="I102" i="2" s="1"/>
  <c r="H100" i="2"/>
  <c r="I100" i="2" s="1"/>
  <c r="H99" i="2"/>
  <c r="I99" i="2" s="1"/>
  <c r="H78" i="2"/>
  <c r="I78" i="2" s="1"/>
  <c r="H67" i="2"/>
  <c r="I67" i="2" s="1"/>
  <c r="H34" i="2"/>
  <c r="I34" i="2" s="1"/>
  <c r="H328" i="2"/>
  <c r="I328" i="2" s="1"/>
  <c r="H261" i="2"/>
  <c r="I261" i="2" s="1"/>
  <c r="H301" i="2"/>
  <c r="I301" i="2" s="1"/>
  <c r="H219" i="2"/>
  <c r="I219" i="2" s="1"/>
  <c r="H273" i="2"/>
  <c r="I273" i="2" s="1"/>
  <c r="H285" i="2"/>
  <c r="I285" i="2" s="1"/>
  <c r="H242" i="2"/>
  <c r="I242" i="2" s="1"/>
  <c r="H259" i="2"/>
  <c r="I259" i="2" s="1"/>
  <c r="H223" i="2"/>
  <c r="I223" i="2" s="1"/>
  <c r="H134" i="2"/>
  <c r="H159" i="2"/>
  <c r="I159" i="2" s="1"/>
  <c r="H122" i="2"/>
  <c r="I122" i="2" s="1"/>
  <c r="H157" i="2"/>
  <c r="I157" i="2" s="1"/>
  <c r="H120" i="2"/>
  <c r="I120" i="2" s="1"/>
  <c r="H76" i="2"/>
  <c r="I76" i="2" s="1"/>
  <c r="H91" i="2"/>
  <c r="I91" i="2" s="1"/>
  <c r="H63" i="2"/>
  <c r="I63" i="2" s="1"/>
  <c r="H51" i="2"/>
  <c r="I51" i="2" s="1"/>
  <c r="H48" i="2"/>
  <c r="I48" i="2" s="1"/>
  <c r="H50" i="2"/>
  <c r="I50" i="2" s="1"/>
  <c r="H38" i="2"/>
  <c r="I38" i="2" s="1"/>
  <c r="H28" i="2"/>
  <c r="I28" i="2" s="1"/>
  <c r="H17" i="2"/>
  <c r="I17" i="2" s="1"/>
  <c r="H350" i="2"/>
  <c r="I350" i="2" s="1"/>
  <c r="H341" i="2"/>
  <c r="I341" i="2" s="1"/>
  <c r="H406" i="2"/>
  <c r="I406" i="2" s="1"/>
  <c r="H361" i="2"/>
  <c r="I361" i="2" s="1"/>
  <c r="H230" i="2"/>
  <c r="I230" i="2" s="1"/>
  <c r="H334" i="2"/>
  <c r="I334" i="2" s="1"/>
  <c r="H398" i="2"/>
  <c r="I398" i="2" s="1"/>
  <c r="H233" i="2"/>
  <c r="I233" i="2" s="1"/>
  <c r="H401" i="2"/>
  <c r="I401" i="2" s="1"/>
  <c r="H411" i="2"/>
  <c r="I411" i="2" s="1"/>
  <c r="H182" i="2"/>
  <c r="I182" i="2" s="1"/>
  <c r="H260" i="2"/>
  <c r="I260" i="2" s="1"/>
  <c r="H141" i="2"/>
  <c r="I141" i="2" s="1"/>
  <c r="H5" i="2"/>
  <c r="I5" i="2" s="1"/>
  <c r="H384" i="2"/>
  <c r="I384" i="2" s="1"/>
  <c r="H366" i="2"/>
  <c r="I366" i="2" s="1"/>
  <c r="H187" i="2"/>
  <c r="I187" i="2" s="1"/>
  <c r="H395" i="2"/>
  <c r="H283" i="2"/>
  <c r="H276" i="2"/>
  <c r="H59" i="2"/>
  <c r="I59" i="2" s="1"/>
  <c r="H151" i="2"/>
  <c r="I151" i="2" s="1"/>
  <c r="H240" i="2"/>
  <c r="I240" i="2" s="1"/>
  <c r="H13" i="2"/>
  <c r="I13" i="2" s="1"/>
  <c r="H407" i="2"/>
  <c r="I407" i="2" s="1"/>
  <c r="H166" i="2"/>
  <c r="I166" i="2" s="1"/>
  <c r="H388" i="2"/>
  <c r="I388" i="2" s="1"/>
  <c r="H181" i="2"/>
  <c r="I181" i="2" s="1"/>
  <c r="H382" i="2"/>
  <c r="I382" i="2" s="1"/>
  <c r="H369" i="2"/>
  <c r="I369" i="2" s="1"/>
  <c r="H368" i="2"/>
  <c r="I368" i="2" s="1"/>
  <c r="H356" i="2"/>
  <c r="I356" i="2" s="1"/>
  <c r="H348" i="2"/>
  <c r="I348" i="2" s="1"/>
  <c r="H342" i="2"/>
  <c r="I342" i="2" s="1"/>
  <c r="H298" i="2"/>
  <c r="I298" i="2" s="1"/>
  <c r="H390" i="2"/>
  <c r="I390" i="2" s="1"/>
  <c r="H309" i="2"/>
  <c r="I309" i="2" s="1"/>
  <c r="H417" i="2"/>
  <c r="I417" i="2" s="1"/>
  <c r="H362" i="2"/>
  <c r="I362" i="2" s="1"/>
  <c r="H279" i="2"/>
  <c r="I279" i="2" s="1"/>
  <c r="H357" i="2"/>
  <c r="I357" i="2" s="1"/>
  <c r="H322" i="2"/>
  <c r="I322" i="2" s="1"/>
  <c r="H372" i="2"/>
  <c r="H403" i="2"/>
  <c r="H255" i="2"/>
  <c r="I255" i="2" s="1"/>
  <c r="H338" i="2"/>
  <c r="I338" i="2" s="1"/>
  <c r="H365" i="2"/>
  <c r="I365" i="2" s="1"/>
  <c r="H27" i="2"/>
  <c r="I27" i="2" s="1"/>
  <c r="H415" i="2"/>
  <c r="I415" i="2" s="1"/>
  <c r="H241" i="2"/>
  <c r="I241" i="2" s="1"/>
  <c r="H188" i="2"/>
  <c r="I188" i="2" s="1"/>
  <c r="H288" i="2"/>
  <c r="I288" i="2" s="1"/>
  <c r="H266" i="2"/>
  <c r="I266" i="2" s="1"/>
  <c r="H174" i="2"/>
  <c r="I174" i="2" s="1"/>
  <c r="H10" i="2"/>
  <c r="Q9" i="2"/>
  <c r="H47" i="2"/>
  <c r="I47" i="2" s="1"/>
  <c r="H35" i="2"/>
  <c r="I35" i="2" s="1"/>
  <c r="H70" i="2"/>
  <c r="H380" i="2"/>
  <c r="I380" i="2" s="1"/>
  <c r="H367" i="2"/>
  <c r="I367" i="2" s="1"/>
  <c r="H358" i="2"/>
  <c r="I358" i="2" s="1"/>
  <c r="H352" i="2"/>
  <c r="I352" i="2" s="1"/>
  <c r="H349" i="2"/>
  <c r="I349" i="2" s="1"/>
  <c r="H336" i="2"/>
  <c r="I336" i="2" s="1"/>
  <c r="H278" i="2"/>
  <c r="I278" i="2" s="1"/>
  <c r="H331" i="2"/>
  <c r="H300" i="2"/>
  <c r="I300" i="2" s="1"/>
  <c r="H408" i="2"/>
  <c r="I408" i="2" s="1"/>
  <c r="H394" i="2"/>
  <c r="I394" i="2" s="1"/>
  <c r="H269" i="2"/>
  <c r="I269" i="2" s="1"/>
  <c r="H335" i="2"/>
  <c r="I335" i="2" s="1"/>
  <c r="H353" i="2"/>
  <c r="I353" i="2" s="1"/>
  <c r="H389" i="2"/>
  <c r="I389" i="2" s="1"/>
  <c r="H392" i="2"/>
  <c r="I392" i="2" s="1"/>
  <c r="H373" i="2"/>
  <c r="I373" i="2" s="1"/>
  <c r="H277" i="2"/>
  <c r="I277" i="2" s="1"/>
  <c r="H370" i="2"/>
  <c r="I370" i="2" s="1"/>
  <c r="H397" i="2"/>
  <c r="I397" i="2" s="1"/>
  <c r="H402" i="2"/>
  <c r="I402" i="2" s="1"/>
  <c r="H351" i="2"/>
  <c r="I351" i="2" s="1"/>
  <c r="H237" i="2"/>
  <c r="I237" i="2" s="1"/>
  <c r="H345" i="2"/>
  <c r="I345" i="2" s="1"/>
  <c r="H124" i="2"/>
  <c r="I124" i="2" s="1"/>
  <c r="H254" i="2"/>
  <c r="I254" i="2" s="1"/>
  <c r="H69" i="2"/>
  <c r="I69" i="2" s="1"/>
  <c r="H306" i="2"/>
  <c r="I306" i="2" s="1"/>
  <c r="H318" i="2"/>
  <c r="I318" i="2" s="1"/>
  <c r="H296" i="2"/>
  <c r="I296" i="2" s="1"/>
  <c r="H286" i="2"/>
  <c r="I286" i="2" s="1"/>
  <c r="H171" i="2"/>
  <c r="I171" i="2" s="1"/>
  <c r="H186" i="2"/>
  <c r="I186" i="2" s="1"/>
  <c r="H231" i="2"/>
  <c r="I231" i="2" s="1"/>
  <c r="H207" i="2"/>
  <c r="I207" i="2" s="1"/>
  <c r="H107" i="2"/>
  <c r="I107" i="2" s="1"/>
  <c r="H115" i="2"/>
  <c r="I115" i="2" s="1"/>
  <c r="H82" i="2"/>
  <c r="I82" i="2" s="1"/>
  <c r="H42" i="2"/>
  <c r="I42" i="2" s="1"/>
  <c r="H57" i="2"/>
  <c r="I57" i="2" s="1"/>
  <c r="H46" i="2"/>
  <c r="I46" i="2" s="1"/>
  <c r="H66" i="2"/>
  <c r="I66" i="2" s="1"/>
  <c r="H11" i="2"/>
  <c r="I11" i="2" s="1"/>
  <c r="H321" i="2"/>
  <c r="I321" i="2" s="1"/>
  <c r="H329" i="2"/>
  <c r="I329" i="2" s="1"/>
  <c r="H291" i="2"/>
  <c r="I291" i="2" s="1"/>
  <c r="H263" i="2"/>
  <c r="I263" i="2" s="1"/>
  <c r="H192" i="2"/>
  <c r="I192" i="2" s="1"/>
  <c r="H170" i="2"/>
  <c r="I170" i="2" s="1"/>
  <c r="H177" i="2"/>
  <c r="I177" i="2" s="1"/>
  <c r="H222" i="2"/>
  <c r="I222" i="2" s="1"/>
  <c r="H168" i="2"/>
  <c r="I168" i="2" s="1"/>
  <c r="H103" i="2"/>
  <c r="I103" i="2" s="1"/>
  <c r="H108" i="2"/>
  <c r="I108" i="2" s="1"/>
  <c r="H52" i="2"/>
  <c r="I52" i="2" s="1"/>
  <c r="H60" i="2"/>
  <c r="I60" i="2" s="1"/>
  <c r="H49" i="2"/>
  <c r="I49" i="2" s="1"/>
  <c r="H37" i="2"/>
  <c r="I37" i="2" s="1"/>
  <c r="H20" i="2"/>
  <c r="I20" i="2" s="1"/>
  <c r="H6" i="2"/>
  <c r="I6" i="2" s="1"/>
  <c r="Q14" i="2"/>
  <c r="R19" i="2" s="1"/>
  <c r="H346" i="2"/>
  <c r="I346" i="2" s="1"/>
  <c r="H118" i="2"/>
  <c r="H235" i="2"/>
  <c r="I235" i="2" s="1"/>
  <c r="H143" i="2"/>
  <c r="I143" i="2" s="1"/>
  <c r="H224" i="2"/>
  <c r="I224" i="2" s="1"/>
  <c r="H204" i="2"/>
  <c r="I204" i="2" s="1"/>
  <c r="H135" i="2"/>
  <c r="I135" i="2" s="1"/>
  <c r="H164" i="2"/>
  <c r="I164" i="2" s="1"/>
  <c r="H94" i="2"/>
  <c r="I94" i="2" s="1"/>
  <c r="H304" i="2"/>
  <c r="I304" i="2" s="1"/>
  <c r="H243" i="2"/>
  <c r="I243" i="2" s="1"/>
  <c r="H216" i="2"/>
  <c r="I216" i="2" s="1"/>
  <c r="H201" i="2"/>
  <c r="I201" i="2" s="1"/>
  <c r="H184" i="2"/>
  <c r="I184" i="2" s="1"/>
  <c r="H199" i="2"/>
  <c r="I199" i="2" s="1"/>
  <c r="H132" i="2"/>
  <c r="I132" i="2" s="1"/>
  <c r="H104" i="2"/>
  <c r="I104" i="2" s="1"/>
  <c r="H81" i="2"/>
  <c r="I81" i="2" s="1"/>
  <c r="H43" i="2"/>
  <c r="I43" i="2" s="1"/>
  <c r="H68" i="2"/>
  <c r="I68" i="2" s="1"/>
  <c r="H22" i="2"/>
  <c r="I22" i="2" s="1"/>
  <c r="H16" i="2"/>
  <c r="I16" i="2" s="1"/>
  <c r="H12" i="2"/>
  <c r="I12" i="2" s="1"/>
  <c r="H2" i="2"/>
  <c r="I2" i="2" s="1"/>
  <c r="H234" i="2"/>
  <c r="I234" i="2" s="1"/>
  <c r="H303" i="2"/>
  <c r="I303" i="2" s="1"/>
  <c r="H337" i="2"/>
  <c r="I337" i="2" s="1"/>
  <c r="H97" i="2"/>
  <c r="I97" i="2" s="1"/>
  <c r="H79" i="2"/>
  <c r="I79" i="2" s="1"/>
  <c r="H32" i="2"/>
  <c r="I32" i="2" s="1"/>
  <c r="H23" i="2"/>
  <c r="I23" i="2" s="1"/>
  <c r="H333" i="2"/>
  <c r="I333" i="2" s="1"/>
  <c r="H250" i="2"/>
  <c r="I250" i="2" s="1"/>
  <c r="H179" i="2"/>
  <c r="H153" i="2"/>
  <c r="I153" i="2" s="1"/>
  <c r="H155" i="2"/>
  <c r="I155" i="2" s="1"/>
  <c r="H213" i="2"/>
  <c r="I213" i="2" s="1"/>
  <c r="H80" i="2"/>
  <c r="I80" i="2" s="1"/>
  <c r="H131" i="2"/>
  <c r="I131" i="2" s="1"/>
  <c r="H62" i="2"/>
  <c r="I62" i="2" s="1"/>
  <c r="H274" i="2"/>
  <c r="I274" i="2" s="1"/>
  <c r="H239" i="2"/>
  <c r="I239" i="2" s="1"/>
  <c r="H236" i="2"/>
  <c r="I236" i="2" s="1"/>
  <c r="H113" i="2"/>
  <c r="I113" i="2" s="1"/>
  <c r="H293" i="2"/>
  <c r="I293" i="2" s="1"/>
  <c r="H175" i="2"/>
  <c r="I175" i="2" s="1"/>
  <c r="H281" i="2"/>
  <c r="I281" i="2" s="1"/>
  <c r="H217" i="2"/>
  <c r="I217" i="2" s="1"/>
  <c r="H189" i="2"/>
  <c r="I189" i="2" s="1"/>
  <c r="H148" i="2"/>
  <c r="I148" i="2" s="1"/>
  <c r="H205" i="2"/>
  <c r="I205" i="2" s="1"/>
  <c r="H340" i="2"/>
  <c r="I340" i="2" s="1"/>
  <c r="H404" i="2"/>
  <c r="I404" i="2" s="1"/>
  <c r="H208" i="2"/>
  <c r="I208" i="2" s="1"/>
  <c r="H150" i="2"/>
  <c r="I150" i="2" s="1"/>
  <c r="H238" i="2"/>
  <c r="I238" i="2" s="1"/>
  <c r="H360" i="2"/>
  <c r="I360" i="2" s="1"/>
  <c r="H133" i="2"/>
  <c r="I133" i="2" s="1"/>
  <c r="H387" i="2"/>
  <c r="I387" i="2" s="1"/>
  <c r="H385" i="2"/>
  <c r="I385" i="2" s="1"/>
  <c r="H56" i="2"/>
  <c r="I56" i="2" s="1"/>
  <c r="H77" i="2"/>
  <c r="I77" i="2" s="1"/>
  <c r="H393" i="2"/>
  <c r="I393" i="2" s="1"/>
  <c r="H320" i="2"/>
  <c r="I320" i="2" s="1"/>
  <c r="H343" i="2"/>
  <c r="I343" i="2" s="1"/>
  <c r="H325" i="2"/>
  <c r="I325" i="2" s="1"/>
  <c r="H313" i="2"/>
  <c r="I313" i="2" s="1"/>
  <c r="H292" i="2"/>
  <c r="I292" i="2" s="1"/>
  <c r="H280" i="2"/>
  <c r="I280" i="2" s="1"/>
  <c r="H290" i="2"/>
  <c r="I290" i="2" s="1"/>
  <c r="H200" i="2"/>
  <c r="I200" i="2" s="1"/>
  <c r="H312" i="2"/>
  <c r="I312" i="2" s="1"/>
  <c r="H262" i="2"/>
  <c r="I262" i="2" s="1"/>
  <c r="H256" i="2"/>
  <c r="I256" i="2" s="1"/>
  <c r="H169" i="2"/>
  <c r="I169" i="2" s="1"/>
  <c r="H146" i="2"/>
  <c r="I146" i="2" s="1"/>
  <c r="H121" i="2"/>
  <c r="I121" i="2" s="1"/>
  <c r="H147" i="2"/>
  <c r="I147" i="2" s="1"/>
  <c r="H139" i="2"/>
  <c r="I139" i="2" s="1"/>
  <c r="H140" i="2"/>
  <c r="I140" i="2" s="1"/>
  <c r="H112" i="2"/>
  <c r="I112" i="2" s="1"/>
  <c r="H158" i="2"/>
  <c r="I158" i="2" s="1"/>
  <c r="H191" i="2"/>
  <c r="I191" i="2" s="1"/>
  <c r="H109" i="2"/>
  <c r="I109" i="2" s="1"/>
  <c r="H125" i="2"/>
  <c r="I125" i="2" s="1"/>
  <c r="H156" i="2"/>
  <c r="I156" i="2" s="1"/>
  <c r="H89" i="2"/>
  <c r="I89" i="2" s="1"/>
  <c r="H98" i="2"/>
  <c r="I98" i="2" s="1"/>
  <c r="H58" i="2"/>
  <c r="I58" i="2" s="1"/>
  <c r="H83" i="2"/>
  <c r="I83" i="2" s="1"/>
  <c r="H71" i="2"/>
  <c r="I71" i="2" s="1"/>
  <c r="H26" i="2"/>
  <c r="I26" i="2" s="1"/>
  <c r="H39" i="2"/>
  <c r="I39" i="2" s="1"/>
  <c r="H7" i="2"/>
  <c r="H305" i="2"/>
  <c r="I305" i="2" s="1"/>
  <c r="H308" i="2"/>
  <c r="I308" i="2" s="1"/>
  <c r="H264" i="2"/>
  <c r="I264" i="2" s="1"/>
  <c r="H319" i="2"/>
  <c r="I319" i="2" s="1"/>
  <c r="H245" i="2"/>
  <c r="I245" i="2" s="1"/>
  <c r="H272" i="2"/>
  <c r="I272" i="2" s="1"/>
  <c r="H218" i="2"/>
  <c r="I218" i="2" s="1"/>
  <c r="H209" i="2"/>
  <c r="I209" i="2" s="1"/>
  <c r="H212" i="2"/>
  <c r="I212" i="2" s="1"/>
  <c r="H247" i="2"/>
  <c r="I247" i="2" s="1"/>
  <c r="H206" i="2"/>
  <c r="I206" i="2" s="1"/>
  <c r="H176" i="2"/>
  <c r="I176" i="2" s="1"/>
  <c r="H249" i="2"/>
  <c r="I249" i="2" s="1"/>
  <c r="H248" i="2"/>
  <c r="I248" i="2" s="1"/>
  <c r="H161" i="2"/>
  <c r="I161" i="2" s="1"/>
  <c r="H183" i="2"/>
  <c r="I183" i="2" s="1"/>
  <c r="H144" i="2"/>
  <c r="I144" i="2" s="1"/>
  <c r="H145" i="2"/>
  <c r="I145" i="2" s="1"/>
  <c r="H126" i="2"/>
  <c r="I126" i="2" s="1"/>
  <c r="H152" i="2"/>
  <c r="I152" i="2" s="1"/>
  <c r="H128" i="2"/>
  <c r="I128" i="2" s="1"/>
  <c r="H95" i="2"/>
  <c r="I95" i="2" s="1"/>
  <c r="H75" i="2"/>
  <c r="I75" i="2" s="1"/>
  <c r="H54" i="2"/>
  <c r="I54" i="2" s="1"/>
  <c r="H88" i="2"/>
  <c r="I88" i="2" s="1"/>
  <c r="H65" i="2"/>
  <c r="I65" i="2" s="1"/>
  <c r="H45" i="2"/>
  <c r="I45" i="2" s="1"/>
  <c r="H44" i="2"/>
  <c r="I44" i="2" s="1"/>
  <c r="H55" i="2"/>
  <c r="I55" i="2" s="1"/>
  <c r="H41" i="2"/>
  <c r="I41" i="2" s="1"/>
  <c r="H36" i="2"/>
  <c r="I36" i="2" s="1"/>
  <c r="H25" i="2"/>
  <c r="I25" i="2" s="1"/>
  <c r="H15" i="2"/>
  <c r="I15" i="2" s="1"/>
  <c r="H8" i="2"/>
  <c r="I8" i="2" s="1"/>
  <c r="H4" i="2"/>
  <c r="I4" i="2" s="1"/>
  <c r="H252" i="2"/>
  <c r="I252" i="2" s="1"/>
  <c r="H257" i="2"/>
  <c r="I257" i="2" s="1"/>
  <c r="H412" i="2"/>
  <c r="I412" i="2" s="1"/>
  <c r="H405" i="2"/>
  <c r="I405" i="2" s="1"/>
  <c r="H173" i="2"/>
  <c r="I173" i="2" s="1"/>
  <c r="H196" i="2"/>
  <c r="I196" i="2" s="1"/>
  <c r="H142" i="2"/>
  <c r="I142" i="2" s="1"/>
  <c r="H111" i="2"/>
  <c r="I111" i="2" s="1"/>
  <c r="H326" i="2"/>
  <c r="I326" i="2" s="1"/>
  <c r="H258" i="2"/>
  <c r="I258" i="2" s="1"/>
  <c r="H378" i="2"/>
  <c r="I378" i="2" s="1"/>
  <c r="H214" i="2"/>
  <c r="I214" i="2" s="1"/>
  <c r="H185" i="2"/>
  <c r="I185" i="2" s="1"/>
  <c r="H123" i="2"/>
  <c r="I123" i="2" s="1"/>
  <c r="H87" i="2"/>
  <c r="I87" i="2" s="1"/>
  <c r="H410" i="2"/>
  <c r="I410" i="2" s="1"/>
  <c r="H275" i="2"/>
  <c r="I275" i="2" s="1"/>
  <c r="H399" i="2"/>
  <c r="I399" i="2" s="1"/>
  <c r="H324" i="2"/>
  <c r="I324" i="2" s="1"/>
  <c r="H374" i="2"/>
  <c r="I374" i="2" s="1"/>
  <c r="H339" i="2"/>
  <c r="I339" i="2" s="1"/>
  <c r="H317" i="2"/>
  <c r="I317" i="2" s="1"/>
  <c r="H310" i="2"/>
  <c r="I310" i="2" s="1"/>
  <c r="H299" i="2"/>
  <c r="I299" i="2" s="1"/>
  <c r="H268" i="2"/>
  <c r="I268" i="2" s="1"/>
  <c r="H225" i="2"/>
  <c r="I225" i="2" s="1"/>
  <c r="H210" i="2"/>
  <c r="I210" i="2" s="1"/>
  <c r="H198" i="2"/>
  <c r="I198" i="2" s="1"/>
  <c r="H193" i="2"/>
  <c r="I193" i="2" s="1"/>
  <c r="H203" i="2"/>
  <c r="I203" i="2" s="1"/>
  <c r="H211" i="2"/>
  <c r="I211" i="2" s="1"/>
  <c r="H136" i="2"/>
  <c r="I136" i="2" s="1"/>
  <c r="H267" i="2"/>
  <c r="I267" i="2" s="1"/>
  <c r="H130" i="2"/>
  <c r="I130" i="2" s="1"/>
  <c r="H226" i="2"/>
  <c r="I226" i="2" s="1"/>
  <c r="H127" i="2"/>
  <c r="I127" i="2" s="1"/>
  <c r="H138" i="2"/>
  <c r="I138" i="2" s="1"/>
  <c r="H90" i="2"/>
  <c r="I90" i="2" s="1"/>
  <c r="H116" i="2"/>
  <c r="I116" i="2" s="1"/>
  <c r="H117" i="2"/>
  <c r="I117" i="2" s="1"/>
  <c r="H105" i="2"/>
  <c r="I105" i="2" s="1"/>
  <c r="H93" i="2"/>
  <c r="I93" i="2" s="1"/>
  <c r="H96" i="2"/>
  <c r="I96" i="2" s="1"/>
  <c r="H84" i="2"/>
  <c r="I84" i="2" s="1"/>
  <c r="H106" i="2"/>
  <c r="I106" i="2" s="1"/>
  <c r="H137" i="2"/>
  <c r="I137" i="2" s="1"/>
  <c r="H64" i="2"/>
  <c r="I64" i="2" s="1"/>
  <c r="H21" i="2"/>
  <c r="I21" i="2" s="1"/>
  <c r="H24" i="2"/>
  <c r="I24" i="2" s="1"/>
  <c r="H311" i="2"/>
  <c r="I311" i="2" s="1"/>
  <c r="H302" i="2"/>
  <c r="I302" i="2" s="1"/>
  <c r="H315" i="2"/>
  <c r="I315" i="2" s="1"/>
  <c r="H332" i="2"/>
  <c r="H270" i="2"/>
  <c r="I270" i="2" s="1"/>
  <c r="H251" i="2"/>
  <c r="I251" i="2" s="1"/>
  <c r="H287" i="2"/>
  <c r="I287" i="2" s="1"/>
  <c r="H284" i="2"/>
  <c r="I284" i="2" s="1"/>
  <c r="H220" i="2"/>
  <c r="I220" i="2" s="1"/>
  <c r="H202" i="2"/>
  <c r="I202" i="2" s="1"/>
  <c r="H228" i="2"/>
  <c r="I228" i="2" s="1"/>
  <c r="H265" i="2"/>
  <c r="I265" i="2" s="1"/>
  <c r="H197" i="2"/>
  <c r="I197" i="2" s="1"/>
  <c r="H195" i="2"/>
  <c r="I195" i="2" s="1"/>
  <c r="H167" i="2"/>
  <c r="I167" i="2" s="1"/>
  <c r="H178" i="2"/>
  <c r="I178" i="2" s="1"/>
  <c r="H154" i="2"/>
  <c r="I154" i="2" s="1"/>
  <c r="H160" i="2"/>
  <c r="I160" i="2" s="1"/>
  <c r="H163" i="2"/>
  <c r="I163" i="2" s="1"/>
  <c r="H119" i="2"/>
  <c r="I119" i="2" s="1"/>
  <c r="H114" i="2"/>
  <c r="I114" i="2" s="1"/>
  <c r="H110" i="2"/>
  <c r="I110" i="2" s="1"/>
  <c r="H86" i="2"/>
  <c r="I86" i="2" s="1"/>
  <c r="H61" i="2"/>
  <c r="I61" i="2" s="1"/>
  <c r="H73" i="2"/>
  <c r="I73" i="2" s="1"/>
  <c r="H74" i="2"/>
  <c r="I74" i="2" s="1"/>
  <c r="H53" i="2"/>
  <c r="I53" i="2" s="1"/>
  <c r="H31" i="2"/>
  <c r="I31" i="2" s="1"/>
  <c r="H33" i="2"/>
  <c r="I33" i="2" s="1"/>
  <c r="H40" i="2"/>
  <c r="I40" i="2" s="1"/>
  <c r="H29" i="2"/>
  <c r="I29" i="2" s="1"/>
  <c r="H30" i="2"/>
  <c r="I30" i="2" s="1"/>
  <c r="H19" i="2"/>
  <c r="I19" i="2" s="1"/>
  <c r="H14" i="2"/>
  <c r="I14" i="2" s="1"/>
  <c r="H9" i="2"/>
  <c r="I9" i="2" s="1"/>
  <c r="H3" i="2"/>
  <c r="I3" i="2" s="1"/>
  <c r="I70" i="2"/>
  <c r="I386" i="2"/>
  <c r="I376" i="2"/>
  <c r="I180" i="2"/>
  <c r="I332" i="2"/>
  <c r="I363" i="2"/>
  <c r="I372" i="2"/>
  <c r="I403" i="2"/>
  <c r="I331" i="2"/>
  <c r="I323" i="2"/>
  <c r="I294" i="2"/>
  <c r="I229" i="2"/>
  <c r="I409" i="2"/>
  <c r="I395" i="2"/>
  <c r="I381" i="2"/>
  <c r="I129" i="2"/>
  <c r="I330" i="2"/>
  <c r="I179" i="2"/>
  <c r="I283" i="2"/>
  <c r="I85" i="2"/>
  <c r="I101" i="2"/>
  <c r="I276" i="2"/>
  <c r="I134" i="2"/>
  <c r="I10" i="2"/>
  <c r="I7" i="2"/>
  <c r="I347" i="2"/>
  <c r="I364" i="2"/>
  <c r="I391" i="2"/>
  <c r="I118" i="2"/>
  <c r="I244" i="2"/>
  <c r="M3" i="24"/>
  <c r="M4" i="22"/>
  <c r="M3" i="22"/>
  <c r="M4" i="23"/>
  <c r="M3" i="23"/>
  <c r="M3" i="19"/>
  <c r="M4" i="19"/>
  <c r="M4" i="18"/>
  <c r="M3" i="17"/>
  <c r="M4" i="17"/>
  <c r="M4" i="24"/>
  <c r="M3" i="18"/>
  <c r="M5" i="18" s="1"/>
  <c r="M9" i="18" s="1"/>
  <c r="M3" i="15"/>
  <c r="M5" i="15" s="1"/>
  <c r="M4" i="15"/>
  <c r="Q12" i="2" l="1"/>
  <c r="Q10" i="2"/>
  <c r="M5" i="24"/>
  <c r="M9" i="24" s="1"/>
  <c r="M5" i="22"/>
  <c r="M9" i="22" s="1"/>
  <c r="M5" i="23"/>
  <c r="M9" i="23" s="1"/>
  <c r="M5" i="19"/>
  <c r="M9" i="19" s="1"/>
  <c r="M5" i="17"/>
  <c r="M9" i="17" s="1"/>
  <c r="J3" i="2" l="1"/>
  <c r="J4" i="2" s="1"/>
  <c r="J5" i="2" s="1"/>
  <c r="J6" i="2" s="1"/>
  <c r="Q4" i="2" l="1"/>
  <c r="Q13" i="2" s="1"/>
  <c r="Q19" i="2" s="1"/>
  <c r="Q8" i="2"/>
  <c r="Q7" i="2"/>
  <c r="Q6" i="2" l="1"/>
  <c r="J7" i="2" l="1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<sst xmlns="http://schemas.openxmlformats.org/spreadsheetml/2006/main" count="218" uniqueCount="63">
  <si>
    <t>Part num</t>
  </si>
  <si>
    <t>Part Size (Ft^3)</t>
  </si>
  <si>
    <t>Part cost</t>
  </si>
  <si>
    <t>Annual Use</t>
  </si>
  <si>
    <t>Avg Annual Use</t>
  </si>
  <si>
    <t>Revisit Cost</t>
  </si>
  <si>
    <t>Total Cost</t>
  </si>
  <si>
    <t>Stocked?</t>
  </si>
  <si>
    <t>Total Holding Cost</t>
  </si>
  <si>
    <t>Total Revist Cost</t>
  </si>
  <si>
    <t>Total Space Occupied</t>
  </si>
  <si>
    <t>Holding Costs</t>
  </si>
  <si>
    <t>Number of parts</t>
  </si>
  <si>
    <t>Case 2: Test Optimization</t>
  </si>
  <si>
    <t>Number of parts stocked</t>
  </si>
  <si>
    <t>Total Space occupied</t>
  </si>
  <si>
    <t>Fixed Part Percentage</t>
  </si>
  <si>
    <t>Percentage difference of total cost from optimum cost</t>
  </si>
  <si>
    <t>Heuristic 1</t>
  </si>
  <si>
    <t>Heuristic 2</t>
  </si>
  <si>
    <t>Heuristic 3</t>
  </si>
  <si>
    <t>Total Costs</t>
  </si>
  <si>
    <t>Rules Applied</t>
  </si>
  <si>
    <t>Optimum Solution</t>
  </si>
  <si>
    <t>Case 3, Heuristic 1: Stocking the smallest parts</t>
  </si>
  <si>
    <t>Case 3, Heuristic 2: Stocking the lowest cost parts</t>
  </si>
  <si>
    <t>Case 3, Heuristic 3: Stocking the most demanded parts</t>
  </si>
  <si>
    <t>Case 3, Own Heuristic 1: Stocking the highest revisit cost, lowest holding costs, lowest part size parts</t>
  </si>
  <si>
    <t>Case 3, Own Heuristic 2: Stocking the highest revisit cost, and lowest part size parts</t>
  </si>
  <si>
    <t>Case 3, Own Heuristic 3: Stocking the highest revisit cost, highest annual use and lowest part size parts</t>
  </si>
  <si>
    <t>Developed Heuristic 1</t>
  </si>
  <si>
    <t>Developed Heuristic 2</t>
  </si>
  <si>
    <t>Developed Heuristic 3</t>
  </si>
  <si>
    <t>Net Benefit</t>
  </si>
  <si>
    <t>Net Benefit per cubic foot</t>
  </si>
  <si>
    <t>Remaining Space</t>
  </si>
  <si>
    <t>Total Net Benefit per cubic foot</t>
  </si>
  <si>
    <t>Total Net Benefit per Cubic foot</t>
  </si>
  <si>
    <t>Fix-it first Percentage</t>
  </si>
  <si>
    <t>Fix-it First Percentage</t>
  </si>
  <si>
    <t>Total Net Benefit per Cubic foot %</t>
  </si>
  <si>
    <t>Costs %</t>
  </si>
  <si>
    <t>Applying Developed Heuristic 2: Stocking the highest revisit cost, lowest part size parts, to the whole dataset</t>
  </si>
  <si>
    <t>Replenishment</t>
  </si>
  <si>
    <t>Randomized Revisit Times</t>
  </si>
  <si>
    <t>Revisit Costs (Randomized)</t>
  </si>
  <si>
    <t>Total Randomized Revist Cost</t>
  </si>
  <si>
    <t>Fix-it first percentage</t>
  </si>
  <si>
    <t>Data Table</t>
  </si>
  <si>
    <t>Fix-it first %</t>
  </si>
  <si>
    <t>Minimum Value</t>
  </si>
  <si>
    <t>Maximum Value</t>
  </si>
  <si>
    <t>Standard Deviation</t>
  </si>
  <si>
    <t>Average Costs</t>
  </si>
  <si>
    <t>Count</t>
  </si>
  <si>
    <t>95% Confidence Interval</t>
  </si>
  <si>
    <t>Fix-it First %</t>
  </si>
  <si>
    <t>Bin</t>
  </si>
  <si>
    <t>Frequency</t>
  </si>
  <si>
    <t>Fix-it First % Distribution</t>
  </si>
  <si>
    <t>Total Costs Distribution</t>
  </si>
  <si>
    <t>Average %</t>
  </si>
  <si>
    <t>95% Tolerance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</si>
</sst>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%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1">
    <xf numFmtId="0" fontId="0" fillId="0" borderId="0" xfId="0"/>
    <xf numFmtId="43" fontId="0" fillId="0" borderId="0" xfId="1" applyFont="1"/>
    <xf numFmtId="44" fontId="0" fillId="0" borderId="0" xfId="0" applyNumberFormat="1"/>
    <xf numFmtId="43" fontId="0" fillId="0" borderId="0" xfId="0" applyNumberFormat="1"/>
    <xf numFmtId="0" fontId="0" fillId="2" borderId="0" xfId="0" applyFill="1"/>
    <xf numFmtId="43" fontId="0" fillId="2" borderId="0" xfId="1" applyFont="1" applyFill="1"/>
    <xf numFmtId="44" fontId="0" fillId="2" borderId="0" xfId="2" applyFont="1" applyFill="1"/>
    <xf numFmtId="44" fontId="0" fillId="0" borderId="0" xfId="2" applyFont="1" applyFill="1"/>
    <xf numFmtId="43" fontId="0" fillId="0" borderId="0" xfId="1" applyFont="1" applyFill="1"/>
    <xf numFmtId="44" fontId="0" fillId="0" borderId="0" xfId="2" applyFont="1"/>
    <xf numFmtId="0" fontId="0" fillId="0" borderId="1" xfId="0" applyBorder="1"/>
    <xf numFmtId="44" fontId="0" fillId="0" borderId="1" xfId="2" applyFont="1" applyBorder="1"/>
    <xf numFmtId="0" fontId="0" fillId="3" borderId="0" xfId="0" applyFill="1"/>
    <xf numFmtId="0" fontId="2" fillId="0" borderId="0" xfId="0" applyFont="1"/>
    <xf numFmtId="44" fontId="0" fillId="0" borderId="1" xfId="0" applyNumberFormat="1" applyBorder="1"/>
    <xf numFmtId="0" fontId="2" fillId="2" borderId="0" xfId="0" applyFont="1" applyFill="1"/>
    <xf numFmtId="44" fontId="2" fillId="4" borderId="1" xfId="0" applyNumberFormat="1" applyFont="1" applyFill="1" applyBorder="1"/>
    <xf numFmtId="2" fontId="2" fillId="2" borderId="1" xfId="0" applyNumberFormat="1" applyFont="1" applyFill="1" applyBorder="1"/>
    <xf numFmtId="2" fontId="2" fillId="2" borderId="0" xfId="0" applyNumberFormat="1" applyFont="1" applyFill="1"/>
    <xf numFmtId="44" fontId="2" fillId="4" borderId="1" xfId="2" applyFont="1" applyFill="1" applyBorder="1"/>
    <xf numFmtId="44" fontId="2" fillId="0" borderId="0" xfId="0" applyNumberFormat="1" applyFont="1"/>
    <xf numFmtId="2" fontId="2" fillId="0" borderId="0" xfId="0" applyNumberFormat="1" applyFont="1"/>
    <xf numFmtId="9" fontId="0" fillId="0" borderId="1" xfId="3" applyFont="1" applyBorder="1"/>
    <xf numFmtId="10" fontId="0" fillId="0" borderId="1" xfId="3" applyNumberFormat="1" applyFont="1" applyBorder="1"/>
    <xf numFmtId="164" fontId="0" fillId="0" borderId="1" xfId="3" applyNumberFormat="1" applyFont="1" applyBorder="1"/>
    <xf numFmtId="9" fontId="0" fillId="0" borderId="0" xfId="0" applyNumberFormat="1"/>
    <xf numFmtId="9" fontId="0" fillId="0" borderId="0" xfId="3" applyFont="1"/>
    <xf numFmtId="2" fontId="0" fillId="0" borderId="0" xfId="0" applyNumberFormat="1"/>
    <xf numFmtId="0" fontId="0" fillId="2" borderId="0" xfId="0" applyFill="1" applyAlignment="1">
      <alignment horizontal="center"/>
    </xf>
    <xf numFmtId="43" fontId="0" fillId="2" borderId="0" xfId="1" applyFont="1" applyFill="1" applyAlignment="1">
      <alignment horizontal="center"/>
    </xf>
    <xf numFmtId="4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3" fontId="0" fillId="0" borderId="0" xfId="1" applyFont="1" applyAlignment="1">
      <alignment horizontal="center"/>
    </xf>
    <xf numFmtId="0" fontId="0" fillId="0" borderId="0" xfId="0" applyAlignment="1">
      <alignment horizontal="center"/>
    </xf>
    <xf numFmtId="43" fontId="3" fillId="0" borderId="0" xfId="1" applyFont="1" applyAlignment="1">
      <alignment horizontal="center"/>
    </xf>
    <xf numFmtId="43" fontId="4" fillId="0" borderId="0" xfId="1" applyFont="1" applyAlignment="1">
      <alignment horizontal="center"/>
    </xf>
    <xf numFmtId="2" fontId="0" fillId="0" borderId="1" xfId="3" applyNumberFormat="1" applyFont="1" applyBorder="1"/>
    <xf numFmtId="2" fontId="0" fillId="0" borderId="1" xfId="0" applyNumberFormat="1" applyBorder="1"/>
    <xf numFmtId="165" fontId="0" fillId="0" borderId="1" xfId="3" applyNumberFormat="1" applyFont="1" applyBorder="1"/>
    <xf numFmtId="0" fontId="2" fillId="2" borderId="0" xfId="0" applyFont="1" applyFill="1" applyAlignment="1">
      <alignment horizontal="center" vertical="center"/>
    </xf>
    <xf numFmtId="43" fontId="2" fillId="2" borderId="0" xfId="0" applyNumberFormat="1" applyFont="1" applyFill="1" applyAlignment="1">
      <alignment horizontal="center" vertical="center"/>
    </xf>
    <xf numFmtId="44" fontId="2" fillId="2" borderId="0" xfId="0" applyNumberFormat="1" applyFont="1" applyFill="1" applyAlignment="1">
      <alignment horizontal="center" vertical="center"/>
    </xf>
    <xf numFmtId="44" fontId="2" fillId="2" borderId="0" xfId="2" applyFont="1" applyFill="1" applyAlignment="1">
      <alignment horizontal="center" vertical="center"/>
    </xf>
    <xf numFmtId="43" fontId="2" fillId="2" borderId="0" xfId="1" applyFont="1" applyFill="1" applyAlignment="1">
      <alignment horizontal="center" vertical="center"/>
    </xf>
    <xf numFmtId="44" fontId="2" fillId="2" borderId="0" xfId="2" applyFont="1" applyFill="1" applyAlignment="1">
      <alignment horizontal="center" vertical="center" wrapText="1"/>
    </xf>
    <xf numFmtId="44" fontId="0" fillId="0" borderId="0" xfId="2" applyFont="1" applyAlignment="1">
      <alignment horizontal="center"/>
    </xf>
    <xf numFmtId="0" fontId="0" fillId="0" borderId="0" xfId="0" applyAlignment="1">
      <alignment horizontal="center" vertical="center" wrapText="1"/>
    </xf>
    <xf numFmtId="43" fontId="2" fillId="2" borderId="0" xfId="1" applyFont="1" applyFill="1" applyAlignment="1">
      <alignment horizontal="center" vertical="center" wrapText="1"/>
    </xf>
    <xf numFmtId="0" fontId="5" fillId="0" borderId="0" xfId="0" applyFont="1"/>
    <xf numFmtId="44" fontId="2" fillId="0" borderId="0" xfId="2" applyFont="1"/>
    <xf numFmtId="9" fontId="2" fillId="0" borderId="0" xfId="3" applyFont="1"/>
    <xf numFmtId="44" fontId="0" fillId="0" borderId="3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44" fontId="0" fillId="0" borderId="10" xfId="2" applyFont="1" applyBorder="1"/>
    <xf numFmtId="0" fontId="0" fillId="0" borderId="12" xfId="0" applyBorder="1"/>
    <xf numFmtId="0" fontId="0" fillId="0" borderId="13" xfId="0" applyBorder="1"/>
    <xf numFmtId="9" fontId="0" fillId="0" borderId="10" xfId="0" applyNumberFormat="1" applyBorder="1"/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4" xfId="3" applyFont="1" applyBorder="1"/>
    <xf numFmtId="44" fontId="0" fillId="0" borderId="6" xfId="0" applyNumberFormat="1" applyBorder="1"/>
    <xf numFmtId="0" fontId="0" fillId="0" borderId="17" xfId="0" applyBorder="1"/>
    <xf numFmtId="44" fontId="0" fillId="0" borderId="16" xfId="0" applyNumberFormat="1" applyBorder="1" applyAlignment="1">
      <alignment horizontal="center"/>
    </xf>
    <xf numFmtId="44" fontId="0" fillId="0" borderId="19" xfId="0" applyNumberFormat="1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9" fontId="0" fillId="0" borderId="16" xfId="0" applyNumberFormat="1" applyBorder="1" applyAlignment="1">
      <alignment horizontal="center"/>
    </xf>
    <xf numFmtId="165" fontId="0" fillId="0" borderId="16" xfId="3" applyNumberFormat="1" applyFont="1" applyBorder="1" applyAlignment="1">
      <alignment horizontal="center"/>
    </xf>
    <xf numFmtId="44" fontId="2" fillId="4" borderId="16" xfId="0" applyNumberFormat="1" applyFont="1" applyFill="1" applyBorder="1" applyAlignment="1">
      <alignment horizontal="center"/>
    </xf>
    <xf numFmtId="44" fontId="2" fillId="5" borderId="16" xfId="2" applyFont="1" applyFill="1" applyBorder="1" applyAlignment="1">
      <alignment horizontal="center"/>
    </xf>
    <xf numFmtId="9" fontId="2" fillId="4" borderId="16" xfId="0" applyNumberFormat="1" applyFont="1" applyFill="1" applyBorder="1" applyAlignment="1">
      <alignment horizontal="center"/>
    </xf>
    <xf numFmtId="9" fontId="2" fillId="5" borderId="16" xfId="3" applyFont="1" applyFill="1" applyBorder="1" applyAlignment="1">
      <alignment horizontal="center"/>
    </xf>
    <xf numFmtId="0" fontId="0" fillId="0" borderId="22" xfId="0" applyBorder="1"/>
    <xf numFmtId="0" fontId="0" fillId="0" borderId="23" xfId="0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44" fontId="0" fillId="0" borderId="23" xfId="0" applyNumberFormat="1" applyBorder="1" applyAlignment="1">
      <alignment horizontal="center"/>
    </xf>
    <xf numFmtId="0" fontId="0" fillId="0" borderId="24" xfId="0" applyBorder="1"/>
    <xf numFmtId="9" fontId="0" fillId="0" borderId="23" xfId="3" applyFont="1" applyBorder="1" applyAlignment="1">
      <alignment horizontal="center"/>
    </xf>
    <xf numFmtId="9" fontId="0" fillId="0" borderId="19" xfId="3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'Raw Data'!$U$42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'Raw Data'!$T$43:$T$59</c:f>
              <c:numCache>
                <c:formatCode>_("$"* #,##0.00_);_("$"* \(#,##0.00\);_("$"* "-"??_);_(@_)</c:formatCode>
                <c:ptCount val="17"/>
                <c:pt idx="0">
                  <c:v>0</c:v>
                </c:pt>
                <c:pt idx="1">
                  <c:v>19000</c:v>
                </c:pt>
                <c:pt idx="2">
                  <c:v>19500</c:v>
                </c:pt>
                <c:pt idx="3">
                  <c:v>20000</c:v>
                </c:pt>
                <c:pt idx="4">
                  <c:v>20500</c:v>
                </c:pt>
                <c:pt idx="5">
                  <c:v>21000</c:v>
                </c:pt>
                <c:pt idx="6">
                  <c:v>21500</c:v>
                </c:pt>
                <c:pt idx="7">
                  <c:v>22000</c:v>
                </c:pt>
                <c:pt idx="8">
                  <c:v>22500</c:v>
                </c:pt>
                <c:pt idx="9">
                  <c:v>23000</c:v>
                </c:pt>
                <c:pt idx="10">
                  <c:v>23500</c:v>
                </c:pt>
                <c:pt idx="11">
                  <c:v>24000</c:v>
                </c:pt>
                <c:pt idx="12">
                  <c:v>24500</c:v>
                </c:pt>
                <c:pt idx="13">
                  <c:v>25000</c:v>
                </c:pt>
                <c:pt idx="14">
                  <c:v>25500</c:v>
                </c:pt>
                <c:pt idx="15">
                  <c:v>26000</c:v>
                </c:pt>
                <c:pt idx="16">
                  <c:v>26500</c:v>
                </c:pt>
              </c:numCache>
            </c:numRef>
          </c:cat>
          <c:val>
            <c:numRef>
              <c:f>'Raw Data'!$U$43:$U$59</c:f>
              <c:numCache>
                <c:formatCode>General</c:formatCode>
                <c:ptCount val="17"/>
                <c:pt idx="0">
                  <c:v>0</c:v>
                </c:pt>
                <c:pt idx="1">
                  <c:v>200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E6-42E9-9B6C-3E4B43E28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91102032"/>
        <c:axId val="3609840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'Raw Data'!$T$42</c15:sqref>
                        </c15:formulaRef>
                      </c:ext>
                    </c:extLst>
                    <c:strCache>
                      <c:ptCount val="1"/>
                      <c:pt idx="0">
                        <c:v>Bin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'Raw Data'!$T$43:$T$59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7"/>
                      <c:pt idx="0">
                        <c:v>0</c:v>
                      </c:pt>
                      <c:pt idx="1">
                        <c:v>19000</c:v>
                      </c:pt>
                      <c:pt idx="2">
                        <c:v>19500</c:v>
                      </c:pt>
                      <c:pt idx="3">
                        <c:v>20000</c:v>
                      </c:pt>
                      <c:pt idx="4">
                        <c:v>20500</c:v>
                      </c:pt>
                      <c:pt idx="5">
                        <c:v>21000</c:v>
                      </c:pt>
                      <c:pt idx="6">
                        <c:v>21500</c:v>
                      </c:pt>
                      <c:pt idx="7">
                        <c:v>22000</c:v>
                      </c:pt>
                      <c:pt idx="8">
                        <c:v>22500</c:v>
                      </c:pt>
                      <c:pt idx="9">
                        <c:v>23000</c:v>
                      </c:pt>
                      <c:pt idx="10">
                        <c:v>23500</c:v>
                      </c:pt>
                      <c:pt idx="11">
                        <c:v>24000</c:v>
                      </c:pt>
                      <c:pt idx="12">
                        <c:v>24500</c:v>
                      </c:pt>
                      <c:pt idx="13">
                        <c:v>25000</c:v>
                      </c:pt>
                      <c:pt idx="14">
                        <c:v>25500</c:v>
                      </c:pt>
                      <c:pt idx="15">
                        <c:v>26000</c:v>
                      </c:pt>
                      <c:pt idx="16">
                        <c:v>26500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'Raw Data'!$T$43:$T$59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7"/>
                      <c:pt idx="0">
                        <c:v>0</c:v>
                      </c:pt>
                      <c:pt idx="1">
                        <c:v>19000</c:v>
                      </c:pt>
                      <c:pt idx="2">
                        <c:v>19500</c:v>
                      </c:pt>
                      <c:pt idx="3">
                        <c:v>20000</c:v>
                      </c:pt>
                      <c:pt idx="4">
                        <c:v>20500</c:v>
                      </c:pt>
                      <c:pt idx="5">
                        <c:v>21000</c:v>
                      </c:pt>
                      <c:pt idx="6">
                        <c:v>21500</c:v>
                      </c:pt>
                      <c:pt idx="7">
                        <c:v>22000</c:v>
                      </c:pt>
                      <c:pt idx="8">
                        <c:v>22500</c:v>
                      </c:pt>
                      <c:pt idx="9">
                        <c:v>23000</c:v>
                      </c:pt>
                      <c:pt idx="10">
                        <c:v>23500</c:v>
                      </c:pt>
                      <c:pt idx="11">
                        <c:v>24000</c:v>
                      </c:pt>
                      <c:pt idx="12">
                        <c:v>24500</c:v>
                      </c:pt>
                      <c:pt idx="13">
                        <c:v>25000</c:v>
                      </c:pt>
                      <c:pt idx="14">
                        <c:v>25500</c:v>
                      </c:pt>
                      <c:pt idx="15">
                        <c:v>26000</c:v>
                      </c:pt>
                      <c:pt idx="16">
                        <c:v>26500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D3E6-42E9-9B6C-3E4B43E283DD}"/>
                  </c:ext>
                </c:extLst>
              </c15:ser>
            </c15:filteredBarSeries>
          </c:ext>
        </c:extLst>
      </c:barChart>
      <c:catAx>
        <c:axId val="15911020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Cost</a:t>
                </a:r>
                <a:r>
                  <a:rPr lang="en-US" baseline="0"/>
                  <a:t>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984048"/>
        <c:crosses val="autoZero"/>
        <c:auto val="1"/>
        <c:lblAlgn val="ctr"/>
        <c:lblOffset val="100"/>
        <c:noMultiLvlLbl val="0"/>
      </c:catAx>
      <c:valAx>
        <c:axId val="36098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1102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Fix-it First Percentages</a:t>
            </a:r>
            <a:r>
              <a:rPr lang="en-US" baseline="0"/>
              <a:t>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'Raw Data'!$U$63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'Raw Data'!$T$64:$T$78</c:f>
              <c:numCache>
                <c:formatCode>0%</c:formatCode>
                <c:ptCount val="15"/>
                <c:pt idx="0">
                  <c:v>0</c:v>
                </c:pt>
                <c:pt idx="1">
                  <c:v>7.0000000000000007E-2</c:v>
                </c:pt>
                <c:pt idx="2">
                  <c:v>0.08</c:v>
                </c:pt>
                <c:pt idx="3">
                  <c:v>0.09</c:v>
                </c:pt>
                <c:pt idx="4">
                  <c:v>0.1</c:v>
                </c:pt>
                <c:pt idx="5">
                  <c:v>0.11</c:v>
                </c:pt>
                <c:pt idx="6">
                  <c:v>0.12</c:v>
                </c:pt>
                <c:pt idx="7">
                  <c:v>0.13</c:v>
                </c:pt>
                <c:pt idx="8">
                  <c:v>0.14000000000000001</c:v>
                </c:pt>
                <c:pt idx="9">
                  <c:v>0.15</c:v>
                </c:pt>
                <c:pt idx="10">
                  <c:v>0.16</c:v>
                </c:pt>
                <c:pt idx="11">
                  <c:v>0.17</c:v>
                </c:pt>
                <c:pt idx="12">
                  <c:v>0.18</c:v>
                </c:pt>
                <c:pt idx="13">
                  <c:v>0.19</c:v>
                </c:pt>
                <c:pt idx="14">
                  <c:v>0.2</c:v>
                </c:pt>
              </c:numCache>
            </c:numRef>
          </c:cat>
          <c:val>
            <c:numRef>
              <c:f>'Raw Data'!$U$64:$U$78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41</c:v>
                </c:pt>
                <c:pt idx="5">
                  <c:v>60</c:v>
                </c:pt>
                <c:pt idx="6">
                  <c:v>59</c:v>
                </c:pt>
                <c:pt idx="7">
                  <c:v>25</c:v>
                </c:pt>
                <c:pt idx="8">
                  <c:v>8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FA-43E7-9F66-EE08B139FD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4372368"/>
        <c:axId val="73437284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'Raw Data'!$T$63</c15:sqref>
                        </c15:formulaRef>
                      </c:ext>
                    </c:extLst>
                    <c:strCache>
                      <c:ptCount val="1"/>
                      <c:pt idx="0">
                        <c:v>Bin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'Raw Data'!$T$64:$T$78</c15:sqref>
                        </c15:formulaRef>
                      </c:ext>
                    </c:extLst>
                    <c:numCache>
                      <c:formatCode>0%</c:formatCode>
                      <c:ptCount val="15"/>
                      <c:pt idx="0">
                        <c:v>0</c:v>
                      </c:pt>
                      <c:pt idx="1">
                        <c:v>7.0000000000000007E-2</c:v>
                      </c:pt>
                      <c:pt idx="2">
                        <c:v>0.08</c:v>
                      </c:pt>
                      <c:pt idx="3">
                        <c:v>0.09</c:v>
                      </c:pt>
                      <c:pt idx="4">
                        <c:v>0.1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0.13</c:v>
                      </c:pt>
                      <c:pt idx="8">
                        <c:v>0.14000000000000001</c:v>
                      </c:pt>
                      <c:pt idx="9">
                        <c:v>0.15</c:v>
                      </c:pt>
                      <c:pt idx="10">
                        <c:v>0.16</c:v>
                      </c:pt>
                      <c:pt idx="11">
                        <c:v>0.17</c:v>
                      </c:pt>
                      <c:pt idx="12">
                        <c:v>0.18</c:v>
                      </c:pt>
                      <c:pt idx="13">
                        <c:v>0.19</c:v>
                      </c:pt>
                      <c:pt idx="14">
                        <c:v>0.2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'Raw Data'!$T$64:$T$78</c15:sqref>
                        </c15:formulaRef>
                      </c:ext>
                    </c:extLst>
                    <c:numCache>
                      <c:formatCode>0%</c:formatCode>
                      <c:ptCount val="15"/>
                      <c:pt idx="0">
                        <c:v>0</c:v>
                      </c:pt>
                      <c:pt idx="1">
                        <c:v>7.0000000000000007E-2</c:v>
                      </c:pt>
                      <c:pt idx="2">
                        <c:v>0.08</c:v>
                      </c:pt>
                      <c:pt idx="3">
                        <c:v>0.09</c:v>
                      </c:pt>
                      <c:pt idx="4">
                        <c:v>0.1</c:v>
                      </c:pt>
                      <c:pt idx="5">
                        <c:v>0.11</c:v>
                      </c:pt>
                      <c:pt idx="6">
                        <c:v>0.12</c:v>
                      </c:pt>
                      <c:pt idx="7">
                        <c:v>0.13</c:v>
                      </c:pt>
                      <c:pt idx="8">
                        <c:v>0.14000000000000001</c:v>
                      </c:pt>
                      <c:pt idx="9">
                        <c:v>0.15</c:v>
                      </c:pt>
                      <c:pt idx="10">
                        <c:v>0.16</c:v>
                      </c:pt>
                      <c:pt idx="11">
                        <c:v>0.17</c:v>
                      </c:pt>
                      <c:pt idx="12">
                        <c:v>0.18</c:v>
                      </c:pt>
                      <c:pt idx="13">
                        <c:v>0.19</c:v>
                      </c:pt>
                      <c:pt idx="14">
                        <c:v>0.2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5FA-43E7-9F66-EE08B139FD12}"/>
                  </c:ext>
                </c:extLst>
              </c15:ser>
            </c15:filteredBarSeries>
          </c:ext>
        </c:extLst>
      </c:barChart>
      <c:catAx>
        <c:axId val="734372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Fix-it</a:t>
                </a:r>
                <a:r>
                  <a:rPr lang="en-US" baseline="0"/>
                  <a:t> First Percentages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372848"/>
        <c:crosses val="autoZero"/>
        <c:auto val="1"/>
        <c:lblAlgn val="ctr"/>
        <c:lblOffset val="100"/>
        <c:noMultiLvlLbl val="0"/>
      </c:catAx>
      <c:valAx>
        <c:axId val="734372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4372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Space Occupied</a:t>
            </a:r>
            <a:r>
              <a:rPr lang="en-US" baseline="0"/>
              <a:t> vs Fix-it First Percentage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Graphs!$B$2</c:f>
              <c:strCache>
                <c:ptCount val="1"/>
                <c:pt idx="0">
                  <c:v>Total Space Occupied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Graphs!$A$3:$A$9</c:f>
              <c:strCache>
                <c:ptCount val="7"/>
                <c:pt idx="0">
                  <c:v>Optimum Solution</c:v>
                </c:pt>
                <c:pt idx="1">
                  <c:v>Heuristic 1</c:v>
                </c:pt>
                <c:pt idx="2">
                  <c:v>Heuristic 2</c:v>
                </c:pt>
                <c:pt idx="3">
                  <c:v>Heuristic 3</c:v>
                </c:pt>
                <c:pt idx="4">
                  <c:v>Developed Heuristic 1</c:v>
                </c:pt>
                <c:pt idx="5">
                  <c:v>Developed Heuristic 2</c:v>
                </c:pt>
                <c:pt idx="6">
                  <c:v>Developed Heuristic 3</c:v>
                </c:pt>
              </c:strCache>
            </c:strRef>
          </c:cat>
          <c:val>
            <c:numRef>
              <c:f>Graphs!$B$3:$B$9</c:f>
              <c:numCache>
                <c:formatCode>0%</c:formatCode>
                <c:ptCount val="7"/>
                <c:pt idx="0">
                  <c:v>0.99919999999999998</c:v>
                </c:pt>
                <c:pt idx="1">
                  <c:v>0.93940000000000001</c:v>
                </c:pt>
                <c:pt idx="2">
                  <c:v>0.97360000000000002</c:v>
                </c:pt>
                <c:pt idx="3">
                  <c:v>0.87819999999999998</c:v>
                </c:pt>
                <c:pt idx="4">
                  <c:v>0.8952</c:v>
                </c:pt>
                <c:pt idx="5">
                  <c:v>1.0154000000000001</c:v>
                </c:pt>
                <c:pt idx="6">
                  <c:v>0.87819999999999998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605-4348-9DCD-F86BB819F075}"/>
            </c:ext>
          </c:extLst>
        </c:ser>
        <c:ser>
          <c:idx val="1"/>
          <c:order val="1"/>
          <c:tx>
            <c:strRef>
              <c:f>Graphs!$C$2</c:f>
              <c:strCache>
                <c:ptCount val="1"/>
                <c:pt idx="0">
                  <c:v>Fix-it first Percentage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Graphs!$A$3:$A$9</c:f>
              <c:strCache>
                <c:ptCount val="7"/>
                <c:pt idx="0">
                  <c:v>Optimum Solution</c:v>
                </c:pt>
                <c:pt idx="1">
                  <c:v>Heuristic 1</c:v>
                </c:pt>
                <c:pt idx="2">
                  <c:v>Heuristic 2</c:v>
                </c:pt>
                <c:pt idx="3">
                  <c:v>Heuristic 3</c:v>
                </c:pt>
                <c:pt idx="4">
                  <c:v>Developed Heuristic 1</c:v>
                </c:pt>
                <c:pt idx="5">
                  <c:v>Developed Heuristic 2</c:v>
                </c:pt>
                <c:pt idx="6">
                  <c:v>Developed Heuristic 3</c:v>
                </c:pt>
              </c:strCache>
            </c:strRef>
          </c:cat>
          <c:val>
            <c:numRef>
              <c:f>Graphs!$C$3:$C$9</c:f>
              <c:numCache>
                <c:formatCode>0%</c:formatCode>
                <c:ptCount val="7"/>
                <c:pt idx="0">
                  <c:v>0.7</c:v>
                </c:pt>
                <c:pt idx="1">
                  <c:v>0.67</c:v>
                </c:pt>
                <c:pt idx="2">
                  <c:v>0.19</c:v>
                </c:pt>
                <c:pt idx="3">
                  <c:v>0.6</c:v>
                </c:pt>
                <c:pt idx="4">
                  <c:v>0.55000000000000004</c:v>
                </c:pt>
                <c:pt idx="5">
                  <c:v>0.7</c:v>
                </c:pt>
                <c:pt idx="6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605-4348-9DCD-F86BB819F0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27284863"/>
        <c:axId val="127276703"/>
      </c:lineChart>
      <c:catAx>
        <c:axId val="1272848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Rules Applied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76703"/>
        <c:crosses val="autoZero"/>
        <c:auto val="1"/>
        <c:lblAlgn val="ctr"/>
        <c:lblOffset val="100"/>
        <c:noMultiLvlLbl val="0"/>
      </c:catAx>
      <c:valAx>
        <c:axId val="12727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284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 Benefit, Fix-it First and</a:t>
            </a:r>
            <a:r>
              <a:rPr lang="en-US" baseline="0"/>
              <a:t> Costs % Comparison</a:t>
            </a:r>
            <a:endParaRPr lang="en-US"/>
          </a:p>
        </c:rich>
      </c:tx>
      <c:layout>
        <c:manualLayout>
          <c:xMode val="edge"/>
          <c:yMode val="edge"/>
          <c:x val="0.28753831014739079"/>
          <c:y val="2.94426870277143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Graphs!$B$20</c:f>
              <c:strCache>
                <c:ptCount val="1"/>
                <c:pt idx="0">
                  <c:v>Total Net Benefit per Cubic foot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Graphs!$A$21:$A$27</c:f>
              <c:strCache>
                <c:ptCount val="7"/>
                <c:pt idx="0">
                  <c:v>Optimum Solution</c:v>
                </c:pt>
                <c:pt idx="1">
                  <c:v>Heuristic 1</c:v>
                </c:pt>
                <c:pt idx="2">
                  <c:v>Heuristic 2</c:v>
                </c:pt>
                <c:pt idx="3">
                  <c:v>Heuristic 3</c:v>
                </c:pt>
                <c:pt idx="4">
                  <c:v>Developed Heuristic 1</c:v>
                </c:pt>
                <c:pt idx="5">
                  <c:v>Developed Heuristic 2</c:v>
                </c:pt>
                <c:pt idx="6">
                  <c:v>Developed Heuristic 3</c:v>
                </c:pt>
              </c:strCache>
            </c:strRef>
          </c:cat>
          <c:val>
            <c:numRef>
              <c:f>Graphs!$B$21:$B$27</c:f>
              <c:numCache>
                <c:formatCode>0%</c:formatCode>
                <c:ptCount val="7"/>
                <c:pt idx="0">
                  <c:v>0.34</c:v>
                </c:pt>
                <c:pt idx="1">
                  <c:v>0.92</c:v>
                </c:pt>
                <c:pt idx="2">
                  <c:v>0.05</c:v>
                </c:pt>
                <c:pt idx="3">
                  <c:v>0.77</c:v>
                </c:pt>
                <c:pt idx="4">
                  <c:v>0.75</c:v>
                </c:pt>
                <c:pt idx="5">
                  <c:v>0.79</c:v>
                </c:pt>
                <c:pt idx="6">
                  <c:v>0.77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6B-4181-A7FF-EEED07C7583D}"/>
            </c:ext>
          </c:extLst>
        </c:ser>
        <c:ser>
          <c:idx val="1"/>
          <c:order val="1"/>
          <c:tx>
            <c:strRef>
              <c:f>Graphs!$C$20</c:f>
              <c:strCache>
                <c:ptCount val="1"/>
                <c:pt idx="0">
                  <c:v>Fix-it First Percentage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Graphs!$A$21:$A$27</c:f>
              <c:strCache>
                <c:ptCount val="7"/>
                <c:pt idx="0">
                  <c:v>Optimum Solution</c:v>
                </c:pt>
                <c:pt idx="1">
                  <c:v>Heuristic 1</c:v>
                </c:pt>
                <c:pt idx="2">
                  <c:v>Heuristic 2</c:v>
                </c:pt>
                <c:pt idx="3">
                  <c:v>Heuristic 3</c:v>
                </c:pt>
                <c:pt idx="4">
                  <c:v>Developed Heuristic 1</c:v>
                </c:pt>
                <c:pt idx="5">
                  <c:v>Developed Heuristic 2</c:v>
                </c:pt>
                <c:pt idx="6">
                  <c:v>Developed Heuristic 3</c:v>
                </c:pt>
              </c:strCache>
            </c:strRef>
          </c:cat>
          <c:val>
            <c:numRef>
              <c:f>Graphs!$C$21:$C$27</c:f>
              <c:numCache>
                <c:formatCode>0%</c:formatCode>
                <c:ptCount val="7"/>
                <c:pt idx="0">
                  <c:v>0.69599999999999995</c:v>
                </c:pt>
                <c:pt idx="1">
                  <c:v>0.67</c:v>
                </c:pt>
                <c:pt idx="2">
                  <c:v>0.19</c:v>
                </c:pt>
                <c:pt idx="3">
                  <c:v>0.6</c:v>
                </c:pt>
                <c:pt idx="4">
                  <c:v>0.55000000000000004</c:v>
                </c:pt>
                <c:pt idx="5">
                  <c:v>0.69799999999999995</c:v>
                </c:pt>
                <c:pt idx="6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6B-4181-A7FF-EEED07C7583D}"/>
            </c:ext>
          </c:extLst>
        </c:ser>
        <c:ser>
          <c:idx val="2"/>
          <c:order val="2"/>
          <c:tx>
            <c:strRef>
              <c:f>Graphs!$D$20</c:f>
              <c:strCache>
                <c:ptCount val="1"/>
                <c:pt idx="0">
                  <c:v>Costs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Graphs!$A$21:$A$27</c:f>
              <c:strCache>
                <c:ptCount val="7"/>
                <c:pt idx="0">
                  <c:v>Optimum Solution</c:v>
                </c:pt>
                <c:pt idx="1">
                  <c:v>Heuristic 1</c:v>
                </c:pt>
                <c:pt idx="2">
                  <c:v>Heuristic 2</c:v>
                </c:pt>
                <c:pt idx="3">
                  <c:v>Heuristic 3</c:v>
                </c:pt>
                <c:pt idx="4">
                  <c:v>Developed Heuristic 1</c:v>
                </c:pt>
                <c:pt idx="5">
                  <c:v>Developed Heuristic 2</c:v>
                </c:pt>
                <c:pt idx="6">
                  <c:v>Developed Heuristic 3</c:v>
                </c:pt>
              </c:strCache>
            </c:strRef>
          </c:cat>
          <c:val>
            <c:numRef>
              <c:f>Graphs!$D$21:$D$27</c:f>
              <c:numCache>
                <c:formatCode>0%</c:formatCode>
                <c:ptCount val="7"/>
                <c:pt idx="0">
                  <c:v>0.119853647116046</c:v>
                </c:pt>
                <c:pt idx="1">
                  <c:v>0.14265050444920752</c:v>
                </c:pt>
                <c:pt idx="2">
                  <c:v>0.20876520198839557</c:v>
                </c:pt>
                <c:pt idx="3">
                  <c:v>0.13470490764922494</c:v>
                </c:pt>
                <c:pt idx="4">
                  <c:v>0.13946355424802676</c:v>
                </c:pt>
                <c:pt idx="5">
                  <c:v>0.11985727689987422</c:v>
                </c:pt>
                <c:pt idx="6">
                  <c:v>0.13470490764922494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6B-4181-A7FF-EEED07C758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4203839"/>
        <c:axId val="904206239"/>
      </c:barChart>
      <c:catAx>
        <c:axId val="9042038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Rules Applied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206239"/>
        <c:crosses val="autoZero"/>
        <c:auto val="1"/>
        <c:lblAlgn val="ctr"/>
        <c:lblOffset val="100"/>
        <c:noMultiLvlLbl val="0"/>
      </c:catAx>
      <c:valAx>
        <c:axId val="90420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420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337930</xdr:colOff>
      <xdr:row>37</xdr:row>
      <xdr:rowOff>9941</xdr:rowOff>
    </xdr:from>
    <xdr:to>
      <xdr:col>29</xdr:col>
      <xdr:colOff>33130</xdr:colOff>
      <xdr:row>51</xdr:row>
      <xdr:rowOff>155715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A0D6C6-D4C0-5D91-980E-7591FE8D7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245166</xdr:colOff>
      <xdr:row>57</xdr:row>
      <xdr:rowOff>135835</xdr:rowOff>
    </xdr:from>
    <xdr:to>
      <xdr:col>28</xdr:col>
      <xdr:colOff>549966</xdr:colOff>
      <xdr:row>72</xdr:row>
      <xdr:rowOff>96079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6650AB-64F6-309D-57E1-764337EC66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-1</xdr:colOff>
      <xdr:row>2</xdr:row>
      <xdr:rowOff>0</xdr:rowOff>
    </xdr:from>
    <xdr:to>
      <xdr:col>18</xdr:col>
      <xdr:colOff>10884</xdr:colOff>
      <xdr:row>15</xdr:row>
      <xdr:rowOff>21772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FE4AB1-5111-45B7-83AA-7714734063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587829</xdr:colOff>
      <xdr:row>16</xdr:row>
      <xdr:rowOff>43543</xdr:rowOff>
    </xdr:from>
    <xdr:to>
      <xdr:col>18</xdr:col>
      <xdr:colOff>217715</xdr:colOff>
      <xdr:row>34</xdr:row>
      <xdr:rowOff>163286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DEF426-FE29-95D3-A016-D28ED378D9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514"/>
  <sheetViews>
    <sheetView tabSelected="1" zoomScale="110" zoomScaleNormal="110" workbookViewId="0">
      <pane ySplit="1" topLeftCell="A2" activePane="bottomLeft" state="frozen"/>
      <selection pane="bottomLeft" activeCell="L6" sqref="L6"/>
    </sheetView>
  </sheetViews>
  <sheetFormatPr defaultRowHeight="14.4" x14ac:dyDescent="0.3"/>
  <cols>
    <col min="1" max="1" width="8.6640625"/>
    <col min="2" max="2" width="14.5546875" style="8" customWidth="1"/>
    <col min="3" max="3" width="12" style="7" customWidth="1"/>
    <col min="4" max="4" width="16" customWidth="1"/>
    <col min="5" max="5" width="13.44140625" style="9" customWidth="1"/>
    <col min="6" max="6" width="11.88671875" style="9" customWidth="1"/>
    <col min="7" max="7" width="8.33203125" customWidth="1"/>
    <col min="8" max="8" width="10.6640625" style="33" customWidth="1"/>
    <col min="9" max="9" width="13" style="45" customWidth="1"/>
    <col min="10" max="10" width="14.77734375" style="32" customWidth="1"/>
    <col min="11" max="11" width="8.88671875" customWidth="1"/>
    <col min="12" max="12" width="11.44140625" customWidth="1"/>
    <col min="13" max="13" width="13" style="9" customWidth="1"/>
    <col min="14" max="14" width="2.77734375" customWidth="1"/>
    <col min="15" max="15" width="2.88671875" customWidth="1"/>
    <col min="16" max="16" width="27.33203125" customWidth="1"/>
    <col min="17" max="17" width="13" customWidth="1"/>
    <col min="18" max="18" width="12.109375" customWidth="1"/>
    <col min="20" max="20" width="16.77734375" bestFit="1" customWidth="1"/>
    <col min="21" max="21" width="14" customWidth="1"/>
    <col min="23" max="24" width="11.21875" bestFit="1" customWidth="1"/>
  </cols>
  <sheetData>
    <row r="1" spans="1:18" ht="57.6" customHeight="1" x14ac:dyDescent="0.3">
      <c r="A1" s="39" t="s">
        <v>0</v>
      </c>
      <c r="B1" s="40" t="s">
        <v>1</v>
      </c>
      <c r="C1" s="41" t="s">
        <v>2</v>
      </c>
      <c r="D1" s="39" t="s">
        <v>4</v>
      </c>
      <c r="E1" s="42" t="s">
        <v>11</v>
      </c>
      <c r="F1" s="42" t="s">
        <v>5</v>
      </c>
      <c r="G1" s="42" t="s">
        <v>7</v>
      </c>
      <c r="H1" s="39" t="s">
        <v>33</v>
      </c>
      <c r="I1" s="44" t="s">
        <v>34</v>
      </c>
      <c r="J1" s="43" t="s">
        <v>35</v>
      </c>
      <c r="K1" s="47" t="s">
        <v>43</v>
      </c>
      <c r="L1" s="47" t="s">
        <v>44</v>
      </c>
      <c r="M1" s="47" t="s">
        <v>45</v>
      </c>
      <c r="N1" s="46"/>
      <c r="O1" s="46"/>
      <c r="P1" s="79" t="s">
        <v>42</v>
      </c>
      <c r="Q1" s="79"/>
      <c r="R1" s="79"/>
    </row>
    <row r="2" spans="1:18" x14ac:dyDescent="0.3">
      <c r="A2">
        <v>982</v>
      </c>
      <c r="B2" s="3">
        <v>0.33735976863779937</v>
      </c>
      <c r="C2" s="2">
        <v>57.704951339070263</v>
      </c>
      <c r="D2" s="1">
        <v>2.9035709185058072</v>
      </c>
      <c r="E2" s="9">
        <f>0.25*C2</f>
        <v>14.426237834767566</v>
      </c>
      <c r="F2" s="9">
        <f>IF(25*ROUND(D2,0) = 0, 25, 25*ROUND(D2,0))</f>
        <v>75</v>
      </c>
      <c r="G2" s="12">
        <v>1</v>
      </c>
      <c r="H2" s="30">
        <f>F2-E2</f>
        <v>60.573762165232438</v>
      </c>
      <c r="I2" s="45">
        <f>H2/B2</f>
        <v>179.55241791224501</v>
      </c>
      <c r="J2" s="35">
        <f>500-B2</f>
        <v>499.66264023136222</v>
      </c>
      <c r="K2" s="3">
        <f>(1/50)*D2</f>
        <v>5.8071418370116146E-2</v>
      </c>
      <c r="L2">
        <f ca="1">_xlfn.BINOM.INV(50,K2,RAND())</f>
        <v>1</v>
      </c>
      <c r="M2" s="9">
        <f ca="1">L2*25</f>
        <v>25</v>
      </c>
    </row>
    <row r="3" spans="1:18" x14ac:dyDescent="0.3">
      <c r="A3">
        <v>35</v>
      </c>
      <c r="B3" s="3">
        <v>0.43645018317542084</v>
      </c>
      <c r="C3" s="2">
        <v>78.177645639745492</v>
      </c>
      <c r="D3" s="1">
        <v>2.746872613905055</v>
      </c>
      <c r="E3" s="9">
        <f>0.25*C3</f>
        <v>19.544411409936373</v>
      </c>
      <c r="F3" s="9">
        <f>IF(25*ROUND(D3,0) = 0, 25, 25*ROUND(D3,0))</f>
        <v>75</v>
      </c>
      <c r="G3" s="12">
        <v>1</v>
      </c>
      <c r="H3" s="30">
        <f>F3-E3</f>
        <v>55.455588590063627</v>
      </c>
      <c r="I3" s="45">
        <f>H3/B3</f>
        <v>127.06052311994233</v>
      </c>
      <c r="J3" s="35">
        <f>J2-B3</f>
        <v>499.22619004818682</v>
      </c>
      <c r="K3" s="3">
        <f>(1/50)*D3</f>
        <v>5.4937452278101102E-2</v>
      </c>
      <c r="L3">
        <f ca="1">_xlfn.BINOM.INV(50,K3,RAND())</f>
        <v>3</v>
      </c>
      <c r="M3" s="9">
        <f ca="1">L3*25</f>
        <v>75</v>
      </c>
    </row>
    <row r="4" spans="1:18" x14ac:dyDescent="0.3">
      <c r="A4">
        <v>1044</v>
      </c>
      <c r="B4" s="3">
        <v>0.5610562758446358</v>
      </c>
      <c r="C4" s="2">
        <v>84.301423961499964</v>
      </c>
      <c r="D4" s="1">
        <v>2.6492622052295749</v>
      </c>
      <c r="E4" s="9">
        <f>0.25*C4</f>
        <v>21.075355990374991</v>
      </c>
      <c r="F4" s="9">
        <f>IF(25*ROUND(D4,0) = 0, 25, 25*ROUND(D4,0))</f>
        <v>75</v>
      </c>
      <c r="G4" s="12">
        <v>1</v>
      </c>
      <c r="H4" s="30">
        <f>F4-E4</f>
        <v>53.924644009625013</v>
      </c>
      <c r="I4" s="45">
        <f>H4/B4</f>
        <v>96.112718690196928</v>
      </c>
      <c r="J4" s="35">
        <f>J3-B4</f>
        <v>498.66513377234219</v>
      </c>
      <c r="K4" s="3">
        <f>(1/50)*D4</f>
        <v>5.2985244104591496E-2</v>
      </c>
      <c r="L4">
        <f ca="1">_xlfn.BINOM.INV(50,K4,RAND())</f>
        <v>3</v>
      </c>
      <c r="M4" s="9">
        <f ca="1">L4*25</f>
        <v>75</v>
      </c>
      <c r="P4" s="10" t="s">
        <v>8</v>
      </c>
      <c r="Q4" s="14">
        <f>SUMPRODUCT(G2:G417,E2:E417)</f>
        <v>2043.4686379409432</v>
      </c>
    </row>
    <row r="5" spans="1:18" x14ac:dyDescent="0.3">
      <c r="A5">
        <v>649</v>
      </c>
      <c r="B5" s="3">
        <v>0.68871750558282541</v>
      </c>
      <c r="C5" s="2">
        <v>45.488672607625766</v>
      </c>
      <c r="D5" s="1">
        <v>2.5061875354610734</v>
      </c>
      <c r="E5" s="9">
        <f>0.25*C5</f>
        <v>11.372168151906441</v>
      </c>
      <c r="F5" s="9">
        <f>IF(25*ROUND(D5,0) = 0, 25, 25*ROUND(D5,0))</f>
        <v>75</v>
      </c>
      <c r="G5" s="12">
        <v>1</v>
      </c>
      <c r="H5" s="30">
        <f>F5-E5</f>
        <v>63.627831848093557</v>
      </c>
      <c r="I5" s="45">
        <f>H5/B5</f>
        <v>92.385965700477826</v>
      </c>
      <c r="J5" s="35">
        <f>J4-B5</f>
        <v>497.97641626675937</v>
      </c>
      <c r="K5" s="3">
        <f>(1/50)*D5</f>
        <v>5.0123750709221468E-2</v>
      </c>
      <c r="L5">
        <f ca="1">_xlfn.BINOM.INV(50,K5,RAND())</f>
        <v>2</v>
      </c>
      <c r="M5" s="9">
        <f ca="1">L5*25</f>
        <v>50</v>
      </c>
      <c r="P5" s="10" t="s">
        <v>9</v>
      </c>
      <c r="Q5" s="14">
        <f>SUM(F2:F417)-SUMPRODUCT(F2:F417,G2:G417)</f>
        <v>9900</v>
      </c>
    </row>
    <row r="6" spans="1:18" x14ac:dyDescent="0.3">
      <c r="A6">
        <v>101</v>
      </c>
      <c r="B6" s="3">
        <v>0.80745494115184835</v>
      </c>
      <c r="C6" s="2">
        <v>44.206565132471155</v>
      </c>
      <c r="D6" s="1">
        <v>2.7161877353743753</v>
      </c>
      <c r="E6" s="9">
        <f>0.25*C6</f>
        <v>11.051641283117789</v>
      </c>
      <c r="F6" s="9">
        <f>IF(25*ROUND(D6,0) = 0, 25, 25*ROUND(D6,0))</f>
        <v>75</v>
      </c>
      <c r="G6" s="12">
        <v>1</v>
      </c>
      <c r="H6" s="30">
        <f>F6-E6</f>
        <v>63.948358716882211</v>
      </c>
      <c r="I6" s="45">
        <f>H6/B6</f>
        <v>79.197433141790896</v>
      </c>
      <c r="J6" s="35">
        <f>J5-B6</f>
        <v>497.16896132560754</v>
      </c>
      <c r="K6" s="3">
        <f>(1/50)*D6</f>
        <v>5.4323754707487508E-2</v>
      </c>
      <c r="L6">
        <f ca="1">_xlfn.BINOM.INV(50,K6,RAND())</f>
        <v>3</v>
      </c>
      <c r="M6" s="9">
        <f ca="1">L6*25</f>
        <v>75</v>
      </c>
      <c r="P6" s="10" t="s">
        <v>6</v>
      </c>
      <c r="Q6" s="16">
        <f>SUM(Q4:Q5)</f>
        <v>11943.468637940943</v>
      </c>
    </row>
    <row r="7" spans="1:18" x14ac:dyDescent="0.3">
      <c r="A7">
        <v>350</v>
      </c>
      <c r="B7" s="3">
        <v>0.56416783163394379</v>
      </c>
      <c r="C7" s="2">
        <v>64.573079635478294</v>
      </c>
      <c r="D7" s="1">
        <v>2.3929696504186952</v>
      </c>
      <c r="E7" s="9">
        <f>0.25*C7</f>
        <v>16.143269908869573</v>
      </c>
      <c r="F7" s="9">
        <f>IF(25*ROUND(D7,0) = 0, 25, 25*ROUND(D7,0))</f>
        <v>50</v>
      </c>
      <c r="G7" s="12">
        <v>1</v>
      </c>
      <c r="H7" s="30">
        <f>F7-E7</f>
        <v>33.85673009113043</v>
      </c>
      <c r="I7" s="45">
        <f>H7/B7</f>
        <v>60.011805340043075</v>
      </c>
      <c r="J7" s="35">
        <f>J6-B7</f>
        <v>496.6047934939736</v>
      </c>
      <c r="K7" s="3">
        <f>(1/50)*D7</f>
        <v>4.7859393008373906E-2</v>
      </c>
      <c r="L7">
        <f ca="1">_xlfn.BINOM.INV(50,K7,RAND())</f>
        <v>4</v>
      </c>
      <c r="M7" s="9">
        <f ca="1">L7*25</f>
        <v>100</v>
      </c>
      <c r="P7" s="10" t="s">
        <v>12</v>
      </c>
      <c r="Q7" s="10">
        <f>COUNTIF(G2:G417,"&gt;0")</f>
        <v>181</v>
      </c>
    </row>
    <row r="8" spans="1:18" x14ac:dyDescent="0.3">
      <c r="A8">
        <v>81</v>
      </c>
      <c r="B8" s="3">
        <v>0.88385762405837398</v>
      </c>
      <c r="C8" s="2">
        <v>88.763941650609382</v>
      </c>
      <c r="D8" s="1">
        <v>2.50822000609997</v>
      </c>
      <c r="E8" s="9">
        <f>0.25*C8</f>
        <v>22.190985412652346</v>
      </c>
      <c r="F8" s="9">
        <f>IF(25*ROUND(D8,0) = 0, 25, 25*ROUND(D8,0))</f>
        <v>75</v>
      </c>
      <c r="G8" s="12">
        <v>1</v>
      </c>
      <c r="H8" s="30">
        <f>F8-E8</f>
        <v>52.809014587347654</v>
      </c>
      <c r="I8" s="45">
        <f>H8/B8</f>
        <v>59.74832727568338</v>
      </c>
      <c r="J8" s="35">
        <f>J7-B8</f>
        <v>495.72093586991525</v>
      </c>
      <c r="K8" s="3">
        <f>(1/50)*D8</f>
        <v>5.0164400121999402E-2</v>
      </c>
      <c r="L8">
        <f ca="1">_xlfn.BINOM.INV(50,K8,RAND())</f>
        <v>2</v>
      </c>
      <c r="M8" s="9">
        <f ca="1">L8*25</f>
        <v>50</v>
      </c>
      <c r="P8" s="10" t="s">
        <v>10</v>
      </c>
      <c r="Q8" s="17">
        <f>SUMPRODUCT(G2:G417,B2:B417)</f>
        <v>497.13362700792862</v>
      </c>
    </row>
    <row r="9" spans="1:18" x14ac:dyDescent="0.3">
      <c r="A9">
        <v>949</v>
      </c>
      <c r="B9" s="3">
        <v>0.86523383294739187</v>
      </c>
      <c r="C9" s="2">
        <v>98.249782774153502</v>
      </c>
      <c r="D9" s="1">
        <v>3.2019058741676325</v>
      </c>
      <c r="E9" s="9">
        <f>0.25*C9</f>
        <v>24.562445693538375</v>
      </c>
      <c r="F9" s="9">
        <f>IF(25*ROUND(D9,0) = 0, 25, 25*ROUND(D9,0))</f>
        <v>75</v>
      </c>
      <c r="G9" s="12">
        <v>1</v>
      </c>
      <c r="H9" s="30">
        <f>F9-E9</f>
        <v>50.437554306461621</v>
      </c>
      <c r="I9" s="45">
        <f>H9/B9</f>
        <v>58.293553009419057</v>
      </c>
      <c r="J9" s="35">
        <f>J8-B9</f>
        <v>494.85570203696784</v>
      </c>
      <c r="K9" s="3">
        <f>(1/50)*D9</f>
        <v>6.4038117483352655E-2</v>
      </c>
      <c r="L9">
        <f ca="1">_xlfn.BINOM.INV(50,K9,RAND())</f>
        <v>4</v>
      </c>
      <c r="M9" s="9">
        <f ca="1">L9*25</f>
        <v>100</v>
      </c>
      <c r="P9" s="10" t="s">
        <v>16</v>
      </c>
      <c r="Q9" s="22">
        <f>(SUMPRODUCT(G2:G417,E2:E417)/SUM(E2:E417))</f>
        <v>0.42996166797818336</v>
      </c>
    </row>
    <row r="10" spans="1:18" x14ac:dyDescent="0.3">
      <c r="A10">
        <v>1091</v>
      </c>
      <c r="B10" s="3">
        <v>0.92553085588797601</v>
      </c>
      <c r="C10" s="2">
        <v>88.661022343278077</v>
      </c>
      <c r="D10" s="1">
        <v>2.66143771994926</v>
      </c>
      <c r="E10" s="9">
        <f>0.25*C10</f>
        <v>22.165255585819519</v>
      </c>
      <c r="F10" s="9">
        <f>IF(25*ROUND(D10,0) = 0, 25, 25*ROUND(D10,0))</f>
        <v>75</v>
      </c>
      <c r="G10" s="12">
        <v>1</v>
      </c>
      <c r="H10" s="30">
        <f>F10-E10</f>
        <v>52.834744414180477</v>
      </c>
      <c r="I10" s="45">
        <f>H10/B10</f>
        <v>57.085881122233992</v>
      </c>
      <c r="J10" s="35">
        <f>J9-B10</f>
        <v>493.93017118107986</v>
      </c>
      <c r="K10" s="3">
        <f>(1/50)*D10</f>
        <v>5.3228754398985202E-2</v>
      </c>
      <c r="L10">
        <f ca="1">_xlfn.BINOM.INV(50,K10,RAND())</f>
        <v>1</v>
      </c>
      <c r="M10" s="9">
        <f ca="1">L10*25</f>
        <v>25</v>
      </c>
      <c r="P10" s="10" t="s">
        <v>36</v>
      </c>
      <c r="Q10" s="11">
        <f>SUM(I2:I81)</f>
        <v>2632.424856233753</v>
      </c>
    </row>
    <row r="11" spans="1:18" ht="15" thickBot="1" x14ac:dyDescent="0.35">
      <c r="A11">
        <v>86</v>
      </c>
      <c r="B11" s="3">
        <v>0.91356623421294469</v>
      </c>
      <c r="C11" s="2">
        <v>1.6885604048754499</v>
      </c>
      <c r="D11" s="1">
        <v>1.7464155704895665</v>
      </c>
      <c r="E11" s="9">
        <f>0.25*C11</f>
        <v>0.42214010121886247</v>
      </c>
      <c r="F11" s="9">
        <f>IF(25*ROUND(D11,0) = 0, 25, 25*ROUND(D11,0))</f>
        <v>50</v>
      </c>
      <c r="G11" s="12">
        <v>1</v>
      </c>
      <c r="H11" s="30">
        <f>F11-E11</f>
        <v>49.577859898781135</v>
      </c>
      <c r="I11" s="45">
        <f>H11/B11</f>
        <v>54.268489839155926</v>
      </c>
      <c r="J11" s="35">
        <f>J10-B11</f>
        <v>493.01660494686689</v>
      </c>
      <c r="K11" s="3">
        <f>(1/50)*D11</f>
        <v>3.4928311409791329E-2</v>
      </c>
      <c r="L11">
        <f ca="1">_xlfn.BINOM.INV(50,K11,RAND())</f>
        <v>2</v>
      </c>
      <c r="M11" s="9">
        <f ca="1">L11*25</f>
        <v>50</v>
      </c>
    </row>
    <row r="12" spans="1:18" x14ac:dyDescent="0.3">
      <c r="A12">
        <v>423</v>
      </c>
      <c r="B12" s="3">
        <v>1.393934377638294</v>
      </c>
      <c r="C12" s="2">
        <v>1.2335276551146634</v>
      </c>
      <c r="D12" s="1">
        <v>3.2110051583354786</v>
      </c>
      <c r="E12" s="9">
        <f>0.25*C12</f>
        <v>0.30838191377866586</v>
      </c>
      <c r="F12" s="9">
        <f>IF(25*ROUND(D12,0) = 0, 25, 25*ROUND(D12,0))</f>
        <v>75</v>
      </c>
      <c r="G12" s="12">
        <v>1</v>
      </c>
      <c r="H12" s="30">
        <f>F12-E12</f>
        <v>74.691618086221339</v>
      </c>
      <c r="I12" s="45">
        <f>H12/B12</f>
        <v>53.583310150345362</v>
      </c>
      <c r="J12" s="35">
        <f>J11-B12</f>
        <v>491.6226705692286</v>
      </c>
      <c r="K12" s="3">
        <f>(1/50)*D12</f>
        <v>6.4220103166709577E-2</v>
      </c>
      <c r="L12">
        <f ca="1">_xlfn.BINOM.INV(50,K12,RAND())</f>
        <v>2</v>
      </c>
      <c r="M12" s="9">
        <f ca="1">L12*25</f>
        <v>50</v>
      </c>
      <c r="P12" s="52" t="s">
        <v>46</v>
      </c>
      <c r="Q12" s="51">
        <f ca="1">SUM(M2:M417) - SUMPRODUCT(G2:G417,M2:M417)</f>
        <v>9850</v>
      </c>
    </row>
    <row r="13" spans="1:18" x14ac:dyDescent="0.3">
      <c r="A13">
        <v>774</v>
      </c>
      <c r="B13" s="3">
        <v>0.80469247439743818</v>
      </c>
      <c r="C13" s="2">
        <v>30.107002860584998</v>
      </c>
      <c r="D13" s="1">
        <v>2.4069120957504273</v>
      </c>
      <c r="E13" s="9">
        <f>0.25*C13</f>
        <v>7.5267507151462496</v>
      </c>
      <c r="F13" s="9">
        <f>IF(25*ROUND(D13,0) = 0, 25, 25*ROUND(D13,0))</f>
        <v>50</v>
      </c>
      <c r="G13" s="12">
        <v>1</v>
      </c>
      <c r="H13" s="30">
        <f>F13-E13</f>
        <v>42.47324928485375</v>
      </c>
      <c r="I13" s="45">
        <f>H13/B13</f>
        <v>52.781964087160311</v>
      </c>
      <c r="J13" s="35">
        <f>J12-B13</f>
        <v>490.81797809483118</v>
      </c>
      <c r="K13" s="3">
        <f>(1/50)*D13</f>
        <v>4.8138241915008546E-2</v>
      </c>
      <c r="L13">
        <f ca="1">_xlfn.BINOM.INV(50,K13,RAND())</f>
        <v>4</v>
      </c>
      <c r="M13" s="9">
        <f ca="1">L13*25</f>
        <v>100</v>
      </c>
      <c r="P13" s="53" t="s">
        <v>6</v>
      </c>
      <c r="Q13" s="63">
        <f ca="1">Q12+Q4</f>
        <v>11893.468637940943</v>
      </c>
      <c r="R13" s="25"/>
    </row>
    <row r="14" spans="1:18" ht="15" thickBot="1" x14ac:dyDescent="0.35">
      <c r="A14">
        <v>401</v>
      </c>
      <c r="B14" s="3">
        <v>1.393934377638294</v>
      </c>
      <c r="C14" s="2">
        <v>14.510763792571202</v>
      </c>
      <c r="D14" s="1">
        <v>2.8000267832792849</v>
      </c>
      <c r="E14" s="9">
        <f>0.25*C14</f>
        <v>3.6276909481428006</v>
      </c>
      <c r="F14" s="9">
        <f>IF(25*ROUND(D14,0) = 0, 25, 25*ROUND(D14,0))</f>
        <v>75</v>
      </c>
      <c r="G14" s="12">
        <v>1</v>
      </c>
      <c r="H14" s="30">
        <f>F14-E14</f>
        <v>71.372309051857201</v>
      </c>
      <c r="I14" s="45">
        <f>H14/B14</f>
        <v>51.202058143354932</v>
      </c>
      <c r="J14" s="35">
        <f>J13-B14</f>
        <v>489.42404371719289</v>
      </c>
      <c r="K14" s="3">
        <f>(1/50)*D14</f>
        <v>5.6000535665585702E-2</v>
      </c>
      <c r="L14">
        <f ca="1">_xlfn.BINOM.INV(50,K14,RAND())</f>
        <v>3</v>
      </c>
      <c r="M14" s="9">
        <f ca="1">L14*25</f>
        <v>75</v>
      </c>
      <c r="P14" s="54" t="s">
        <v>47</v>
      </c>
      <c r="Q14" s="62">
        <f ca="1">COUNTIF(L2:L417,"&lt;1")/SUM(L2:L417)</f>
        <v>0.10920245398773006</v>
      </c>
      <c r="R14" s="26"/>
    </row>
    <row r="15" spans="1:18" x14ac:dyDescent="0.3">
      <c r="A15">
        <v>561</v>
      </c>
      <c r="B15" s="3">
        <v>1.4930828690322018</v>
      </c>
      <c r="C15" s="2">
        <v>15.717982192987733</v>
      </c>
      <c r="D15" s="1">
        <v>2.6576969020460908</v>
      </c>
      <c r="E15" s="9">
        <f>0.25*C15</f>
        <v>3.9294955482469334</v>
      </c>
      <c r="F15" s="9">
        <f>IF(25*ROUND(D15,0) = 0, 25, 25*ROUND(D15,0))</f>
        <v>75</v>
      </c>
      <c r="G15" s="12">
        <v>1</v>
      </c>
      <c r="H15" s="30">
        <f>F15-E15</f>
        <v>71.070504451753067</v>
      </c>
      <c r="I15" s="45">
        <f>H15/B15</f>
        <v>47.599839182282032</v>
      </c>
      <c r="J15" s="35">
        <f>J14-B15</f>
        <v>487.93096084816068</v>
      </c>
      <c r="K15" s="3">
        <f>(1/50)*D15</f>
        <v>5.3153938040921819E-2</v>
      </c>
      <c r="L15">
        <f ca="1">_xlfn.BINOM.INV(50,K15,RAND())</f>
        <v>5</v>
      </c>
      <c r="M15" s="9">
        <f ca="1">L15*25</f>
        <v>125</v>
      </c>
      <c r="P15" s="26"/>
    </row>
    <row r="16" spans="1:18" x14ac:dyDescent="0.3">
      <c r="A16">
        <v>764</v>
      </c>
      <c r="B16" s="3">
        <v>1.5783199717317542</v>
      </c>
      <c r="C16" s="2">
        <v>17.506582498632739</v>
      </c>
      <c r="D16" s="1">
        <v>2.5632411608715255</v>
      </c>
      <c r="E16" s="9">
        <f>0.25*C16</f>
        <v>4.3766456246581846</v>
      </c>
      <c r="F16" s="9">
        <f>IF(25*ROUND(D16,0) = 0, 25, 25*ROUND(D16,0))</f>
        <v>75</v>
      </c>
      <c r="G16" s="12">
        <v>1</v>
      </c>
      <c r="H16" s="30">
        <f>F16-E16</f>
        <v>70.623354375341819</v>
      </c>
      <c r="I16" s="45">
        <f>H16/B16</f>
        <v>44.745904278112192</v>
      </c>
      <c r="J16" s="35">
        <f>J15-B16</f>
        <v>486.35264087642895</v>
      </c>
      <c r="K16" s="3">
        <f>(1/50)*D16</f>
        <v>5.1264823217430512E-2</v>
      </c>
      <c r="L16">
        <f ca="1">_xlfn.BINOM.INV(50,K16,RAND())</f>
        <v>1</v>
      </c>
      <c r="M16" s="9">
        <f ca="1">L16*25</f>
        <v>25</v>
      </c>
      <c r="Q16" s="9"/>
      <c r="R16" s="26"/>
    </row>
    <row r="17" spans="1:24" ht="15" thickBot="1" x14ac:dyDescent="0.35">
      <c r="A17">
        <v>793</v>
      </c>
      <c r="B17" s="3">
        <v>1.5306598931066917</v>
      </c>
      <c r="C17" s="2">
        <v>36.458708658394613</v>
      </c>
      <c r="D17" s="1">
        <v>2.971260981672204</v>
      </c>
      <c r="E17" s="9">
        <f>0.25*C17</f>
        <v>9.1146771645986533</v>
      </c>
      <c r="F17" s="9">
        <f>IF(25*ROUND(D17,0) = 0, 25, 25*ROUND(D17,0))</f>
        <v>75</v>
      </c>
      <c r="G17" s="12">
        <v>1</v>
      </c>
      <c r="H17" s="30">
        <f>F17-E17</f>
        <v>65.885322835401354</v>
      </c>
      <c r="I17" s="45">
        <f>H17/B17</f>
        <v>43.043737627225426</v>
      </c>
      <c r="J17" s="35">
        <f>J16-B17</f>
        <v>484.82198098332225</v>
      </c>
      <c r="K17" s="3">
        <f>(1/50)*D17</f>
        <v>5.9425219633444083E-2</v>
      </c>
      <c r="L17">
        <f ca="1">_xlfn.BINOM.INV(50,K17,RAND())</f>
        <v>5</v>
      </c>
      <c r="M17" s="9">
        <f ca="1">L17*25</f>
        <v>125</v>
      </c>
      <c r="P17" s="48" t="s">
        <v>48</v>
      </c>
      <c r="Q17" s="9"/>
      <c r="R17" s="26"/>
    </row>
    <row r="18" spans="1:24" ht="15" thickBot="1" x14ac:dyDescent="0.35">
      <c r="A18">
        <v>91</v>
      </c>
      <c r="B18" s="3">
        <v>0.33735976863779937</v>
      </c>
      <c r="C18" s="2">
        <v>47.435302492539634</v>
      </c>
      <c r="D18" s="1">
        <v>1.403178780418642</v>
      </c>
      <c r="E18" s="9">
        <f>0.25*C18</f>
        <v>11.858825623134909</v>
      </c>
      <c r="F18" s="9">
        <f>IF(25*ROUND(D18,0) = 0, 25, 25*ROUND(D18,0))</f>
        <v>25</v>
      </c>
      <c r="G18" s="12">
        <v>1</v>
      </c>
      <c r="H18" s="30">
        <f>F18-E18</f>
        <v>13.141174376865091</v>
      </c>
      <c r="I18" s="45">
        <f>H18/B18</f>
        <v>38.952997952088033</v>
      </c>
      <c r="J18" s="35">
        <f>J17-B18</f>
        <v>484.48462121468447</v>
      </c>
      <c r="K18" s="3">
        <f>(1/50)*D18</f>
        <v>2.8063575608372839E-2</v>
      </c>
      <c r="L18">
        <f ca="1">_xlfn.BINOM.INV(50,K18,RAND())</f>
        <v>1</v>
      </c>
      <c r="M18" s="9">
        <f ca="1">L18*25</f>
        <v>25</v>
      </c>
      <c r="Q18" s="49" t="s">
        <v>6</v>
      </c>
      <c r="R18" s="50" t="s">
        <v>49</v>
      </c>
      <c r="T18" s="82" t="s">
        <v>21</v>
      </c>
      <c r="U18" s="83"/>
    </row>
    <row r="19" spans="1:24" x14ac:dyDescent="0.3">
      <c r="A19">
        <v>1056</v>
      </c>
      <c r="B19" s="3">
        <v>1.7749600690362932</v>
      </c>
      <c r="C19" s="2">
        <v>45.96262805801441</v>
      </c>
      <c r="D19" s="1">
        <v>2.8894063146829323</v>
      </c>
      <c r="E19" s="9">
        <f>0.25*C19</f>
        <v>11.490657014503602</v>
      </c>
      <c r="F19" s="9">
        <f>IF(25*ROUND(D19,0) = 0, 25, 25*ROUND(D19,0))</f>
        <v>75</v>
      </c>
      <c r="G19" s="12">
        <v>1</v>
      </c>
      <c r="H19" s="30">
        <f>F19-E19</f>
        <v>63.509342985496396</v>
      </c>
      <c r="I19" s="45">
        <f>H19/B19</f>
        <v>35.780716475485846</v>
      </c>
      <c r="J19" s="35">
        <f>J18-B19</f>
        <v>482.70966114564817</v>
      </c>
      <c r="K19" s="3">
        <f>(1/50)*D19</f>
        <v>5.7788126293658648E-2</v>
      </c>
      <c r="L19">
        <f ca="1">_xlfn.BINOM.INV(50,K19,RAND())</f>
        <v>6</v>
      </c>
      <c r="M19" s="9">
        <f ca="1">L19*25</f>
        <v>150</v>
      </c>
      <c r="Q19" s="9">
        <f ca="1">Q13</f>
        <v>11893.468637940943</v>
      </c>
      <c r="R19" s="26">
        <f ca="1">Q14</f>
        <v>0.10920245398773006</v>
      </c>
      <c r="T19" s="75" t="s">
        <v>54</v>
      </c>
      <c r="U19" s="76">
        <f>COUNT(Q20:Q219)</f>
        <v>200</v>
      </c>
    </row>
    <row r="20" spans="1:24" x14ac:dyDescent="0.3">
      <c r="A20">
        <v>911</v>
      </c>
      <c r="B20" s="3">
        <v>1.9335633747787351</v>
      </c>
      <c r="C20" s="2">
        <v>43.205483236656448</v>
      </c>
      <c r="D20" s="1">
        <v>2.5054151186286813</v>
      </c>
      <c r="E20" s="9">
        <f>0.25*C20</f>
        <v>10.801370809164112</v>
      </c>
      <c r="F20" s="9">
        <f>IF(25*ROUND(D20,0) = 0, 25, 25*ROUND(D20,0))</f>
        <v>75</v>
      </c>
      <c r="G20" s="12">
        <v>1</v>
      </c>
      <c r="H20" s="30">
        <f>F20-E20</f>
        <v>64.198629190835888</v>
      </c>
      <c r="I20" s="45">
        <f>H20/B20</f>
        <v>33.202236879451846</v>
      </c>
      <c r="J20" s="35">
        <f>J19-B20</f>
        <v>480.77609777086946</v>
      </c>
      <c r="K20" s="3">
        <f>(1/50)*D20</f>
        <v>5.0108302372573625E-2</v>
      </c>
      <c r="L20">
        <f ca="1">_xlfn.BINOM.INV(50,K20,RAND())</f>
        <v>3</v>
      </c>
      <c r="M20" s="9">
        <f ca="1">L20*25</f>
        <v>75</v>
      </c>
      <c r="P20">
        <v>1</v>
      </c>
      <c r="Q20" s="9">
        <f t="dataTable" ref="Q20:R219" dt2D="0" dtr="0" r1="O204" ca="1"/>
        <v>11868.468637940943</v>
      </c>
      <c r="R20" s="26">
        <v>0.11842105263157894</v>
      </c>
      <c r="T20" s="64" t="s">
        <v>50</v>
      </c>
      <c r="U20" s="65">
        <f>MIN(Q20:Q219)</f>
        <v>10593.468637940943</v>
      </c>
    </row>
    <row r="21" spans="1:24" x14ac:dyDescent="0.3">
      <c r="A21">
        <v>1012</v>
      </c>
      <c r="B21" s="3">
        <v>1.4930828690322018</v>
      </c>
      <c r="C21" s="2">
        <v>5.7791552874007284</v>
      </c>
      <c r="D21" s="1">
        <v>2.2217941189331287</v>
      </c>
      <c r="E21" s="9">
        <f>0.25*C21</f>
        <v>1.4447888218501821</v>
      </c>
      <c r="F21" s="9">
        <f>IF(25*ROUND(D21,0) = 0, 25, 25*ROUND(D21,0))</f>
        <v>50</v>
      </c>
      <c r="G21" s="12">
        <v>1</v>
      </c>
      <c r="H21" s="30">
        <f>F21-E21</f>
        <v>48.555211178149818</v>
      </c>
      <c r="I21" s="45">
        <f>H21/B21</f>
        <v>32.520104667480858</v>
      </c>
      <c r="J21" s="35">
        <f>J20-B21</f>
        <v>479.28301490183725</v>
      </c>
      <c r="K21" s="3">
        <f>(1/50)*D21</f>
        <v>4.4435882378662576E-2</v>
      </c>
      <c r="L21">
        <f ca="1">_xlfn.BINOM.INV(50,K21,RAND())</f>
        <v>2</v>
      </c>
      <c r="M21" s="9">
        <f ca="1">L21*25</f>
        <v>50</v>
      </c>
      <c r="P21">
        <v>2</v>
      </c>
      <c r="Q21" s="9">
        <v>11968.468637940943</v>
      </c>
      <c r="R21" s="26">
        <v>9.3413173652694609E-2</v>
      </c>
      <c r="T21" s="64" t="s">
        <v>51</v>
      </c>
      <c r="U21" s="65">
        <f>MAX(Q20:Q219)</f>
        <v>13393.468637940943</v>
      </c>
    </row>
    <row r="22" spans="1:24" x14ac:dyDescent="0.3">
      <c r="A22">
        <v>728</v>
      </c>
      <c r="B22" s="3">
        <v>2.307131021340326</v>
      </c>
      <c r="C22" s="2">
        <v>18.141896910723109</v>
      </c>
      <c r="D22" s="1">
        <v>2.7165007260328471</v>
      </c>
      <c r="E22" s="9">
        <f>0.25*C22</f>
        <v>4.5354742276807771</v>
      </c>
      <c r="F22" s="9">
        <f>IF(25*ROUND(D22,0) = 0, 25, 25*ROUND(D22,0))</f>
        <v>75</v>
      </c>
      <c r="G22" s="12">
        <v>1</v>
      </c>
      <c r="H22" s="30">
        <f>F22-E22</f>
        <v>70.46452577231922</v>
      </c>
      <c r="I22" s="45">
        <f>H22/B22</f>
        <v>30.542056398419415</v>
      </c>
      <c r="J22" s="35">
        <f>J21-B22</f>
        <v>476.97588388049689</v>
      </c>
      <c r="K22" s="3">
        <f>(1/50)*D22</f>
        <v>5.4330014520656944E-2</v>
      </c>
      <c r="L22">
        <f ca="1">_xlfn.BINOM.INV(50,K22,RAND())</f>
        <v>0</v>
      </c>
      <c r="M22" s="9">
        <f ca="1">L22*25</f>
        <v>0</v>
      </c>
      <c r="P22">
        <v>3</v>
      </c>
      <c r="Q22" s="9">
        <v>11893.468637940943</v>
      </c>
      <c r="R22" s="26">
        <v>0.11097256857855362</v>
      </c>
      <c r="T22" s="64" t="s">
        <v>53</v>
      </c>
      <c r="U22" s="71">
        <f>AVERAGE(Q20:Q219)</f>
        <v>11918.968637940941</v>
      </c>
    </row>
    <row r="23" spans="1:24" x14ac:dyDescent="0.3">
      <c r="A23">
        <v>207</v>
      </c>
      <c r="B23" s="3">
        <v>0.53226354816753751</v>
      </c>
      <c r="C23" s="2">
        <v>36.389595342580009</v>
      </c>
      <c r="D23" s="1">
        <v>0.55340951299649488</v>
      </c>
      <c r="E23" s="9">
        <f>0.25*C23</f>
        <v>9.0973988356450022</v>
      </c>
      <c r="F23" s="9">
        <f>IF(25*ROUND(D23,0) = 0, 25, 25*ROUND(D23,0))</f>
        <v>25</v>
      </c>
      <c r="G23" s="12">
        <v>1</v>
      </c>
      <c r="H23" s="30">
        <f>F23-E23</f>
        <v>15.902601164354998</v>
      </c>
      <c r="I23" s="45">
        <f>H23/B23</f>
        <v>29.877306494318539</v>
      </c>
      <c r="J23" s="35">
        <f>J22-B23</f>
        <v>476.44362033232937</v>
      </c>
      <c r="K23" s="3">
        <f>(1/50)*D23</f>
        <v>1.1068190259929897E-2</v>
      </c>
      <c r="L23">
        <f ca="1">_xlfn.BINOM.INV(50,K23,RAND())</f>
        <v>0</v>
      </c>
      <c r="M23" s="9">
        <f ca="1">L23*25</f>
        <v>0</v>
      </c>
      <c r="P23">
        <v>4</v>
      </c>
      <c r="Q23" s="9">
        <v>12118.468637940943</v>
      </c>
      <c r="R23" s="26">
        <v>0.1090458488228005</v>
      </c>
      <c r="T23" s="64" t="s">
        <v>52</v>
      </c>
      <c r="U23" s="72">
        <f>_xlfn.STDEV.S(Q20:Q219)</f>
        <v>479.4453453689793</v>
      </c>
    </row>
    <row r="24" spans="1:24" x14ac:dyDescent="0.3">
      <c r="A24">
        <v>865</v>
      </c>
      <c r="B24" s="3">
        <v>1.1825119775638515</v>
      </c>
      <c r="C24" s="2">
        <v>61.001663362472414</v>
      </c>
      <c r="D24" s="1">
        <v>2.4604800800746749</v>
      </c>
      <c r="E24" s="9">
        <f>0.25*C24</f>
        <v>15.250415840618103</v>
      </c>
      <c r="F24" s="9">
        <f>IF(25*ROUND(D24,0) = 0, 25, 25*ROUND(D24,0))</f>
        <v>50</v>
      </c>
      <c r="G24" s="12">
        <v>1</v>
      </c>
      <c r="H24" s="30">
        <f>F24-E24</f>
        <v>34.749584159381897</v>
      </c>
      <c r="I24" s="45">
        <f>H24/B24</f>
        <v>29.386242861548979</v>
      </c>
      <c r="J24" s="35">
        <f>J23-B24</f>
        <v>475.2611083547655</v>
      </c>
      <c r="K24" s="3">
        <f>(1/50)*D24</f>
        <v>4.9209601601493499E-2</v>
      </c>
      <c r="L24">
        <f ca="1">_xlfn.BINOM.INV(50,K24,RAND())</f>
        <v>1</v>
      </c>
      <c r="M24" s="9">
        <f ca="1">L24*25</f>
        <v>25</v>
      </c>
      <c r="P24">
        <v>5</v>
      </c>
      <c r="Q24" s="9">
        <v>11218.468637940943</v>
      </c>
      <c r="R24" s="26">
        <v>0.10678391959798995</v>
      </c>
      <c r="T24" s="80" t="s">
        <v>55</v>
      </c>
      <c r="U24" s="65">
        <f>U22-_xlfn.CONFIDENCE.T(0.05,U23,U19)</f>
        <v>11852.115553543637</v>
      </c>
      <c r="X24" s="2"/>
    </row>
    <row r="25" spans="1:24" x14ac:dyDescent="0.3">
      <c r="A25">
        <v>537</v>
      </c>
      <c r="B25" s="3">
        <v>1.7950126880606188</v>
      </c>
      <c r="C25" s="2">
        <v>90.925769445749779</v>
      </c>
      <c r="D25" s="1">
        <v>2.6579714270564554</v>
      </c>
      <c r="E25" s="9">
        <f>0.25*C25</f>
        <v>22.731442361437445</v>
      </c>
      <c r="F25" s="9">
        <f>IF(25*ROUND(D25,0) = 0, 25, 25*ROUND(D25,0))</f>
        <v>75</v>
      </c>
      <c r="G25" s="12">
        <v>1</v>
      </c>
      <c r="H25" s="30">
        <f>F25-E25</f>
        <v>52.268557638562555</v>
      </c>
      <c r="I25" s="45">
        <f>H25/B25</f>
        <v>29.118767787115168</v>
      </c>
      <c r="J25" s="35">
        <f>J24-B25</f>
        <v>473.46609566670486</v>
      </c>
      <c r="K25" s="3">
        <f>(1/50)*D25</f>
        <v>5.3159428541129108E-2</v>
      </c>
      <c r="L25">
        <f ca="1">_xlfn.BINOM.INV(50,K25,RAND())</f>
        <v>6</v>
      </c>
      <c r="M25" s="9">
        <f ca="1">L25*25</f>
        <v>150</v>
      </c>
      <c r="P25">
        <v>6</v>
      </c>
      <c r="Q25" s="9">
        <v>11818.468637940943</v>
      </c>
      <c r="R25" s="26">
        <v>0.1245186136071887</v>
      </c>
      <c r="T25" s="80"/>
      <c r="U25" s="65">
        <f>U22+_xlfn.CONFIDENCE.T(0.05,U23,U19)</f>
        <v>11985.821722338245</v>
      </c>
      <c r="X25" s="2"/>
    </row>
    <row r="26" spans="1:24" ht="14.4" customHeight="1" x14ac:dyDescent="0.3">
      <c r="A26">
        <v>581</v>
      </c>
      <c r="B26" s="3">
        <v>1.4930828690322018</v>
      </c>
      <c r="C26" s="2">
        <v>26.990231455715875</v>
      </c>
      <c r="D26" s="1">
        <v>1.8120691029191798</v>
      </c>
      <c r="E26" s="9">
        <f>0.25*C26</f>
        <v>6.7475578639289688</v>
      </c>
      <c r="F26" s="9">
        <f>IF(25*ROUND(D26,0) = 0, 25, 25*ROUND(D26,0))</f>
        <v>50</v>
      </c>
      <c r="G26" s="12">
        <v>1</v>
      </c>
      <c r="H26" s="30">
        <f>F26-E26</f>
        <v>43.252442136071032</v>
      </c>
      <c r="I26" s="45">
        <f>H26/B26</f>
        <v>28.9685475824304</v>
      </c>
      <c r="J26" s="35">
        <f>J25-B26</f>
        <v>471.97301279767265</v>
      </c>
      <c r="K26" s="3">
        <f>(1/50)*D26</f>
        <v>3.6241382058383599E-2</v>
      </c>
      <c r="L26">
        <f ca="1">_xlfn.BINOM.INV(50,K26,RAND())</f>
        <v>2</v>
      </c>
      <c r="M26" s="9">
        <f ca="1">L26*25</f>
        <v>50</v>
      </c>
      <c r="P26">
        <v>7</v>
      </c>
      <c r="Q26" s="9">
        <v>11693.468637940943</v>
      </c>
      <c r="R26" s="26">
        <v>0.10259579728059333</v>
      </c>
      <c r="T26" s="86" t="s">
        <v>62</v>
      </c>
      <c r="U26" s="87">
        <f>U22-(U23*2)</f>
        <v>10960.077947202983</v>
      </c>
    </row>
    <row r="27" spans="1:24" ht="15" thickBot="1" x14ac:dyDescent="0.35">
      <c r="A27">
        <v>211</v>
      </c>
      <c r="B27" s="3">
        <v>0.81867101102743978</v>
      </c>
      <c r="C27" s="2">
        <v>5.887416434062831</v>
      </c>
      <c r="D27" s="1">
        <v>0.46608038839524435</v>
      </c>
      <c r="E27" s="9">
        <f>0.25*C27</f>
        <v>1.4718541085157077</v>
      </c>
      <c r="F27" s="9">
        <f>IF(25*ROUND(D27,0) = 0, 25, 25*ROUND(D27,0))</f>
        <v>25</v>
      </c>
      <c r="G27" s="12">
        <v>1</v>
      </c>
      <c r="H27" s="30">
        <f>F27-E27</f>
        <v>23.528145891484293</v>
      </c>
      <c r="I27" s="45">
        <f>H27/B27</f>
        <v>28.739439377432273</v>
      </c>
      <c r="J27" s="35">
        <f>J26-B27</f>
        <v>471.1543417866452</v>
      </c>
      <c r="K27" s="3">
        <f>(1/50)*D27</f>
        <v>9.3216077679048864E-3</v>
      </c>
      <c r="L27">
        <f ca="1">_xlfn.BINOM.INV(50,K27,RAND())</f>
        <v>0</v>
      </c>
      <c r="M27" s="9">
        <f ca="1">L27*25</f>
        <v>0</v>
      </c>
      <c r="P27">
        <v>8</v>
      </c>
      <c r="Q27" s="9">
        <v>12293.468637940943</v>
      </c>
      <c r="R27" s="26">
        <v>0.10572139303482588</v>
      </c>
      <c r="T27" s="81"/>
      <c r="U27" s="66">
        <f>U22+(U23*2)</f>
        <v>12877.8593286789</v>
      </c>
    </row>
    <row r="28" spans="1:24" ht="15" thickBot="1" x14ac:dyDescent="0.35">
      <c r="A28">
        <v>498</v>
      </c>
      <c r="B28" s="3">
        <v>1.9104088844112177</v>
      </c>
      <c r="C28" s="2">
        <v>82.940284101775546</v>
      </c>
      <c r="D28" s="1">
        <v>2.8432320106605471</v>
      </c>
      <c r="E28" s="9">
        <f>0.25*C28</f>
        <v>20.735071025443887</v>
      </c>
      <c r="F28" s="9">
        <f>IF(25*ROUND(D28,0) = 0, 25, 25*ROUND(D28,0))</f>
        <v>75</v>
      </c>
      <c r="G28" s="12">
        <v>1</v>
      </c>
      <c r="H28" s="30">
        <f>F28-E28</f>
        <v>54.264928974556113</v>
      </c>
      <c r="I28" s="45">
        <f>H28/B28</f>
        <v>28.404876787034208</v>
      </c>
      <c r="J28" s="35">
        <f>J27-B28</f>
        <v>469.24393290223401</v>
      </c>
      <c r="K28" s="3">
        <f>(1/50)*D28</f>
        <v>5.6864640213210943E-2</v>
      </c>
      <c r="L28">
        <f ca="1">_xlfn.BINOM.INV(50,K28,RAND())</f>
        <v>3</v>
      </c>
      <c r="M28" s="9">
        <f ca="1">L28*25</f>
        <v>75</v>
      </c>
      <c r="P28">
        <v>9</v>
      </c>
      <c r="Q28" s="9">
        <v>12518.468637940943</v>
      </c>
      <c r="R28" s="26">
        <v>0.10740740740740741</v>
      </c>
      <c r="U28" s="33"/>
    </row>
    <row r="29" spans="1:24" ht="15" thickBot="1" x14ac:dyDescent="0.35">
      <c r="A29">
        <v>137</v>
      </c>
      <c r="B29" s="3">
        <v>2.491868862856804</v>
      </c>
      <c r="C29" s="2">
        <v>25.62194565020318</v>
      </c>
      <c r="D29" s="1">
        <v>2.8262214267651853</v>
      </c>
      <c r="E29" s="9">
        <f>0.25*C29</f>
        <v>6.4054864125507951</v>
      </c>
      <c r="F29" s="9">
        <f>IF(25*ROUND(D29,0) = 0, 25, 25*ROUND(D29,0))</f>
        <v>75</v>
      </c>
      <c r="G29" s="12">
        <v>1</v>
      </c>
      <c r="H29" s="30">
        <f>F29-E29</f>
        <v>68.5945135874492</v>
      </c>
      <c r="I29" s="45">
        <f>H29/B29</f>
        <v>27.527336855443103</v>
      </c>
      <c r="J29" s="35">
        <f>J28-B29</f>
        <v>466.75206403937722</v>
      </c>
      <c r="K29" s="3">
        <f>(1/50)*D29</f>
        <v>5.6524428535303706E-2</v>
      </c>
      <c r="L29">
        <f ca="1">_xlfn.BINOM.INV(50,K29,RAND())</f>
        <v>3</v>
      </c>
      <c r="M29" s="9">
        <f ca="1">L29*25</f>
        <v>75</v>
      </c>
      <c r="P29">
        <v>10</v>
      </c>
      <c r="Q29" s="9">
        <v>11818.468637940943</v>
      </c>
      <c r="R29" s="26">
        <v>0.11618798955613577</v>
      </c>
      <c r="T29" s="84" t="s">
        <v>56</v>
      </c>
      <c r="U29" s="85"/>
    </row>
    <row r="30" spans="1:24" x14ac:dyDescent="0.3">
      <c r="A30">
        <v>773</v>
      </c>
      <c r="B30" s="3">
        <v>1.9363917638227557</v>
      </c>
      <c r="C30" s="2">
        <v>90.929689743552643</v>
      </c>
      <c r="D30" s="1">
        <v>3.0687322626052684</v>
      </c>
      <c r="E30" s="9">
        <f>0.25*C30</f>
        <v>22.732422435888161</v>
      </c>
      <c r="F30" s="9">
        <f>IF(25*ROUND(D30,0) = 0, 25, 25*ROUND(D30,0))</f>
        <v>75</v>
      </c>
      <c r="G30" s="12">
        <v>1</v>
      </c>
      <c r="H30" s="30">
        <f>F30-E30</f>
        <v>52.267577564111839</v>
      </c>
      <c r="I30" s="45">
        <f>H30/B30</f>
        <v>26.992253603127836</v>
      </c>
      <c r="J30" s="35">
        <f>J29-B30</f>
        <v>464.81567227555445</v>
      </c>
      <c r="K30" s="3">
        <f>(1/50)*D30</f>
        <v>6.137464525210537E-2</v>
      </c>
      <c r="L30">
        <f ca="1">_xlfn.BINOM.INV(50,K30,RAND())</f>
        <v>5</v>
      </c>
      <c r="M30" s="9">
        <f ca="1">L30*25</f>
        <v>125</v>
      </c>
      <c r="P30">
        <v>11</v>
      </c>
      <c r="Q30" s="9">
        <v>11093.468637940943</v>
      </c>
      <c r="R30" s="26">
        <v>0.10682110682110682</v>
      </c>
      <c r="T30" s="67" t="s">
        <v>54</v>
      </c>
      <c r="U30" s="68">
        <f>COUNT(R20:R219)</f>
        <v>200</v>
      </c>
    </row>
    <row r="31" spans="1:24" x14ac:dyDescent="0.3">
      <c r="A31">
        <v>189</v>
      </c>
      <c r="B31" s="3">
        <v>2.7549304722085735</v>
      </c>
      <c r="C31" s="2">
        <v>3.3564263002695105</v>
      </c>
      <c r="D31" s="1">
        <v>2.5770529539922049</v>
      </c>
      <c r="E31" s="9">
        <f>0.25*C31</f>
        <v>0.83910657506737762</v>
      </c>
      <c r="F31" s="9">
        <f>IF(25*ROUND(D31,0) = 0, 25, 25*ROUND(D31,0))</f>
        <v>75</v>
      </c>
      <c r="G31" s="12">
        <v>1</v>
      </c>
      <c r="H31" s="30">
        <f>F31-E31</f>
        <v>74.160893424932624</v>
      </c>
      <c r="I31" s="45">
        <f>H31/B31</f>
        <v>26.919333962529841</v>
      </c>
      <c r="J31" s="35">
        <f>J30-B31</f>
        <v>462.06074180334588</v>
      </c>
      <c r="K31" s="3">
        <f>(1/50)*D31</f>
        <v>5.1541059079844097E-2</v>
      </c>
      <c r="L31">
        <f ca="1">_xlfn.BINOM.INV(50,K31,RAND())</f>
        <v>5</v>
      </c>
      <c r="M31" s="9">
        <f ca="1">L31*25</f>
        <v>125</v>
      </c>
      <c r="P31">
        <v>12</v>
      </c>
      <c r="Q31" s="9">
        <v>11793.468637940943</v>
      </c>
      <c r="R31" s="26">
        <v>0.11504424778761062</v>
      </c>
      <c r="T31" s="64" t="s">
        <v>50</v>
      </c>
      <c r="U31" s="69">
        <f>MIN(R20:R219)</f>
        <v>8.2825822168087704E-2</v>
      </c>
    </row>
    <row r="32" spans="1:24" x14ac:dyDescent="0.3">
      <c r="A32">
        <v>82</v>
      </c>
      <c r="B32" s="3">
        <v>0.73039598797183691</v>
      </c>
      <c r="C32" s="2">
        <v>21.885409442092516</v>
      </c>
      <c r="D32" s="1">
        <v>0.64616091802461817</v>
      </c>
      <c r="E32" s="9">
        <f>0.25*C32</f>
        <v>5.4713523605231291</v>
      </c>
      <c r="F32" s="9">
        <f>IF(25*ROUND(D32,0) = 0, 25, 25*ROUND(D32,0))</f>
        <v>25</v>
      </c>
      <c r="G32" s="12">
        <v>1</v>
      </c>
      <c r="H32" s="30">
        <f>F32-E32</f>
        <v>19.528647639476873</v>
      </c>
      <c r="I32" s="45">
        <f>H32/B32</f>
        <v>26.737068605352022</v>
      </c>
      <c r="J32" s="35">
        <f>J31-B32</f>
        <v>461.33034581537402</v>
      </c>
      <c r="K32" s="3">
        <f>(1/50)*D32</f>
        <v>1.2923218360492364E-2</v>
      </c>
      <c r="L32">
        <f ca="1">_xlfn.BINOM.INV(50,K32,RAND())</f>
        <v>0</v>
      </c>
      <c r="M32" s="9">
        <f ca="1">L32*25</f>
        <v>0</v>
      </c>
      <c r="P32">
        <v>13</v>
      </c>
      <c r="Q32" s="9">
        <v>12143.468637940943</v>
      </c>
      <c r="R32" s="26">
        <v>0.10877626699629171</v>
      </c>
      <c r="T32" s="64" t="s">
        <v>51</v>
      </c>
      <c r="U32" s="69">
        <f>MAX(R20:R219)</f>
        <v>0.14116094986807387</v>
      </c>
    </row>
    <row r="33" spans="1:21" x14ac:dyDescent="0.3">
      <c r="A33">
        <v>907</v>
      </c>
      <c r="B33" s="3">
        <v>2.703574087155304</v>
      </c>
      <c r="C33" s="2">
        <v>11.069155848639911</v>
      </c>
      <c r="D33" s="1">
        <v>3.1155854490368755</v>
      </c>
      <c r="E33" s="9">
        <f>0.25*C33</f>
        <v>2.7672889621599777</v>
      </c>
      <c r="F33" s="9">
        <f>IF(25*ROUND(D33,0) = 0, 25, 25*ROUND(D33,0))</f>
        <v>75</v>
      </c>
      <c r="G33" s="12">
        <v>1</v>
      </c>
      <c r="H33" s="30">
        <f>F33-E33</f>
        <v>72.232711037840019</v>
      </c>
      <c r="I33" s="45">
        <f>H33/B33</f>
        <v>26.71748903831341</v>
      </c>
      <c r="J33" s="35">
        <f>J32-B33</f>
        <v>458.62677172821873</v>
      </c>
      <c r="K33" s="3">
        <f>(1/50)*D33</f>
        <v>6.2311708980737512E-2</v>
      </c>
      <c r="L33">
        <f ca="1">_xlfn.BINOM.INV(50,K33,RAND())</f>
        <v>0</v>
      </c>
      <c r="M33" s="9">
        <f ca="1">L33*25</f>
        <v>0</v>
      </c>
      <c r="P33">
        <v>14</v>
      </c>
      <c r="Q33" s="9">
        <v>12168.468637940943</v>
      </c>
      <c r="R33" s="26">
        <v>9.9386503067484658E-2</v>
      </c>
      <c r="T33" s="64" t="s">
        <v>61</v>
      </c>
      <c r="U33" s="73">
        <f>AVERAGE(R20:R219)</f>
        <v>0.10892235172168918</v>
      </c>
    </row>
    <row r="34" spans="1:21" x14ac:dyDescent="0.3">
      <c r="A34">
        <v>645</v>
      </c>
      <c r="B34" s="3">
        <v>1.2972400220780678</v>
      </c>
      <c r="C34" s="2">
        <v>63.737304345284294</v>
      </c>
      <c r="D34" s="1">
        <v>1.6241973059225863</v>
      </c>
      <c r="E34" s="9">
        <f>0.25*C34</f>
        <v>15.934326086321073</v>
      </c>
      <c r="F34" s="9">
        <f>IF(25*ROUND(D34,0) = 0, 25, 25*ROUND(D34,0))</f>
        <v>50</v>
      </c>
      <c r="G34" s="12">
        <v>1</v>
      </c>
      <c r="H34" s="30">
        <f>F34-E34</f>
        <v>34.065673913678928</v>
      </c>
      <c r="I34" s="45">
        <f>H34/B34</f>
        <v>26.260116350024898</v>
      </c>
      <c r="J34" s="35">
        <f>J33-B34</f>
        <v>457.32953170614064</v>
      </c>
      <c r="K34" s="3">
        <f>(1/50)*D34</f>
        <v>3.2483946118451727E-2</v>
      </c>
      <c r="L34">
        <f ca="1">_xlfn.BINOM.INV(50,K34,RAND())</f>
        <v>2</v>
      </c>
      <c r="M34" s="9">
        <f ca="1">L34*25</f>
        <v>50</v>
      </c>
      <c r="P34">
        <v>15</v>
      </c>
      <c r="Q34" s="9">
        <v>11693.468637940943</v>
      </c>
      <c r="R34" s="26">
        <v>0.13116883116883116</v>
      </c>
      <c r="T34" s="64" t="s">
        <v>52</v>
      </c>
      <c r="U34" s="74">
        <f>_xlfn.STDEV.S(R20:R219)</f>
        <v>1.1294161306239038E-2</v>
      </c>
    </row>
    <row r="35" spans="1:21" x14ac:dyDescent="0.3">
      <c r="A35">
        <v>294</v>
      </c>
      <c r="B35" s="3">
        <v>0.73039598797183691</v>
      </c>
      <c r="C35" s="2">
        <v>24.155105485004302</v>
      </c>
      <c r="D35" s="1">
        <v>0.83657005750647651</v>
      </c>
      <c r="E35" s="9">
        <f>0.25*C35</f>
        <v>6.0387763712510756</v>
      </c>
      <c r="F35" s="9">
        <f>IF(25*ROUND(D35,0) = 0, 25, 25*ROUND(D35,0))</f>
        <v>25</v>
      </c>
      <c r="G35" s="12">
        <v>1</v>
      </c>
      <c r="H35" s="30">
        <f>F35-E35</f>
        <v>18.961223628748925</v>
      </c>
      <c r="I35" s="45">
        <f>H35/B35</f>
        <v>25.960196853490991</v>
      </c>
      <c r="J35" s="35">
        <f>J34-B35</f>
        <v>456.59913571816878</v>
      </c>
      <c r="K35" s="3">
        <f>(1/50)*D35</f>
        <v>1.673140115012953E-2</v>
      </c>
      <c r="L35">
        <f ca="1">_xlfn.BINOM.INV(50,K35,RAND())</f>
        <v>1</v>
      </c>
      <c r="M35" s="9">
        <f ca="1">L35*25</f>
        <v>25</v>
      </c>
      <c r="P35">
        <v>16</v>
      </c>
      <c r="Q35" s="9">
        <v>12118.468637940943</v>
      </c>
      <c r="R35" s="26">
        <v>0.11194029850746269</v>
      </c>
      <c r="T35" s="80" t="s">
        <v>55</v>
      </c>
      <c r="U35" s="70">
        <f>U33-_xlfn.CONFIDENCE.T(0.05,U34,U30)</f>
        <v>0.10734751211526505</v>
      </c>
    </row>
    <row r="36" spans="1:21" x14ac:dyDescent="0.3">
      <c r="A36">
        <v>316</v>
      </c>
      <c r="B36" s="3">
        <v>2.011601739968516</v>
      </c>
      <c r="C36" s="2">
        <v>93.756399584674966</v>
      </c>
      <c r="D36" s="1">
        <v>2.7048470919491958</v>
      </c>
      <c r="E36" s="9">
        <f>0.25*C36</f>
        <v>23.439099896168742</v>
      </c>
      <c r="F36" s="9">
        <f>IF(25*ROUND(D36,0) = 0, 25, 25*ROUND(D36,0))</f>
        <v>75</v>
      </c>
      <c r="G36" s="12">
        <v>1</v>
      </c>
      <c r="H36" s="30">
        <f>F36-E36</f>
        <v>51.560900103831258</v>
      </c>
      <c r="I36" s="45">
        <f>H36/B36</f>
        <v>25.631763524244242</v>
      </c>
      <c r="J36" s="35">
        <f>J35-B36</f>
        <v>454.58753397820027</v>
      </c>
      <c r="K36" s="3">
        <f>(1/50)*D36</f>
        <v>5.409694183898392E-2</v>
      </c>
      <c r="L36">
        <f ca="1">_xlfn.BINOM.INV(50,K36,RAND())</f>
        <v>3</v>
      </c>
      <c r="M36" s="9">
        <f ca="1">L36*25</f>
        <v>75</v>
      </c>
      <c r="P36">
        <v>17</v>
      </c>
      <c r="Q36" s="9">
        <v>12618.468637940943</v>
      </c>
      <c r="R36" s="26">
        <v>8.9498806682577564E-2</v>
      </c>
      <c r="T36" s="80"/>
      <c r="U36" s="70">
        <f>U33+_xlfn.CONFIDENCE.T(0.05,U34,U30)</f>
        <v>0.11049719132811331</v>
      </c>
    </row>
    <row r="37" spans="1:21" x14ac:dyDescent="0.3">
      <c r="A37">
        <v>1032</v>
      </c>
      <c r="B37" s="3">
        <v>2.5798664992256324</v>
      </c>
      <c r="C37" s="2">
        <v>40.041023926166311</v>
      </c>
      <c r="D37" s="1">
        <v>2.6549798139529712</v>
      </c>
      <c r="E37" s="9">
        <f>0.25*C37</f>
        <v>10.010255981541578</v>
      </c>
      <c r="F37" s="9">
        <f>IF(25*ROUND(D37,0) = 0, 25, 25*ROUND(D37,0))</f>
        <v>75</v>
      </c>
      <c r="G37" s="12">
        <v>1</v>
      </c>
      <c r="H37" s="30">
        <f>F37-E37</f>
        <v>64.989744018458424</v>
      </c>
      <c r="I37" s="45">
        <f>H37/B37</f>
        <v>25.191126764879353</v>
      </c>
      <c r="J37" s="35">
        <f>J36-B37</f>
        <v>452.00766747897461</v>
      </c>
      <c r="K37" s="3">
        <f>(1/50)*D37</f>
        <v>5.3099596279059427E-2</v>
      </c>
      <c r="L37">
        <f ca="1">_xlfn.BINOM.INV(50,K37,RAND())</f>
        <v>0</v>
      </c>
      <c r="M37" s="9">
        <f ca="1">L37*25</f>
        <v>0</v>
      </c>
      <c r="P37">
        <v>18</v>
      </c>
      <c r="Q37" s="9">
        <v>12218.468637940943</v>
      </c>
      <c r="R37" s="26">
        <v>0.10493827160493827</v>
      </c>
      <c r="T37" s="86" t="s">
        <v>62</v>
      </c>
      <c r="U37" s="89">
        <f>U33-(U34*2)</f>
        <v>8.6334029109211105E-2</v>
      </c>
    </row>
    <row r="38" spans="1:21" ht="15" thickBot="1" x14ac:dyDescent="0.35">
      <c r="A38">
        <v>55</v>
      </c>
      <c r="B38" s="3">
        <v>2.0467901820589676</v>
      </c>
      <c r="C38" s="2">
        <v>94.353427088022542</v>
      </c>
      <c r="D38" s="1">
        <v>3.2203596435638047</v>
      </c>
      <c r="E38" s="9">
        <f>0.25*C38</f>
        <v>23.588356772005636</v>
      </c>
      <c r="F38" s="9">
        <f>IF(25*ROUND(D38,0) = 0, 25, 25*ROUND(D38,0))</f>
        <v>75</v>
      </c>
      <c r="G38" s="12">
        <v>1</v>
      </c>
      <c r="H38" s="30">
        <f>F38-E38</f>
        <v>51.411643227994361</v>
      </c>
      <c r="I38" s="45">
        <f>H38/B38</f>
        <v>25.118179517686002</v>
      </c>
      <c r="J38" s="35">
        <f>J37-B38</f>
        <v>449.96087729691567</v>
      </c>
      <c r="K38" s="3">
        <f>(1/50)*D38</f>
        <v>6.4407192871276095E-2</v>
      </c>
      <c r="L38">
        <f ca="1">_xlfn.BINOM.INV(50,K38,RAND())</f>
        <v>5</v>
      </c>
      <c r="M38" s="9">
        <f ca="1">L38*25</f>
        <v>125</v>
      </c>
      <c r="P38">
        <v>19</v>
      </c>
      <c r="Q38" s="9">
        <v>12268.468637940943</v>
      </c>
      <c r="R38" s="26">
        <v>9.4430992736077482E-2</v>
      </c>
      <c r="T38" s="81"/>
      <c r="U38" s="90">
        <f>U33+(U34*2)</f>
        <v>0.13151067433416724</v>
      </c>
    </row>
    <row r="39" spans="1:21" x14ac:dyDescent="0.3">
      <c r="A39">
        <v>276</v>
      </c>
      <c r="B39" s="3">
        <v>1.2193151269162017</v>
      </c>
      <c r="C39" s="2">
        <v>83.575479608765036</v>
      </c>
      <c r="D39" s="1">
        <v>1.9661647388510972</v>
      </c>
      <c r="E39" s="9">
        <f>0.25*C39</f>
        <v>20.893869902191259</v>
      </c>
      <c r="F39" s="9">
        <f>IF(25*ROUND(D39,0) = 0, 25, 25*ROUND(D39,0))</f>
        <v>50</v>
      </c>
      <c r="G39" s="12">
        <v>1</v>
      </c>
      <c r="H39" s="30">
        <f>F39-E39</f>
        <v>29.106130097808741</v>
      </c>
      <c r="I39" s="45">
        <f>H39/B39</f>
        <v>23.870884117891435</v>
      </c>
      <c r="J39" s="35">
        <f>J38-B39</f>
        <v>448.74156216999944</v>
      </c>
      <c r="K39" s="3">
        <f>(1/50)*D39</f>
        <v>3.9323294777021948E-2</v>
      </c>
      <c r="L39">
        <f ca="1">_xlfn.BINOM.INV(50,K39,RAND())</f>
        <v>1</v>
      </c>
      <c r="M39" s="9">
        <f ca="1">L39*25</f>
        <v>25</v>
      </c>
      <c r="P39">
        <v>20</v>
      </c>
      <c r="Q39" s="9">
        <v>11768.468637940943</v>
      </c>
      <c r="R39" s="26">
        <v>0.11772315653298836</v>
      </c>
      <c r="U39" s="88"/>
    </row>
    <row r="40" spans="1:21" x14ac:dyDescent="0.3">
      <c r="A40">
        <v>948</v>
      </c>
      <c r="B40" s="3">
        <v>2.5989597031659271</v>
      </c>
      <c r="C40" s="2">
        <v>52.648277343692165</v>
      </c>
      <c r="D40" s="1">
        <v>2.6020930635261972</v>
      </c>
      <c r="E40" s="9">
        <f>0.25*C40</f>
        <v>13.162069335923041</v>
      </c>
      <c r="F40" s="9">
        <f>IF(25*ROUND(D40,0) = 0, 25, 25*ROUND(D40,0))</f>
        <v>75</v>
      </c>
      <c r="G40" s="12">
        <v>1</v>
      </c>
      <c r="H40" s="30">
        <f>F40-E40</f>
        <v>61.837930664076957</v>
      </c>
      <c r="I40" s="45">
        <f>H40/B40</f>
        <v>23.793339538411843</v>
      </c>
      <c r="J40" s="35">
        <f>J39-B40</f>
        <v>446.14260246683352</v>
      </c>
      <c r="K40" s="3">
        <f>(1/50)*D40</f>
        <v>5.2041861270523945E-2</v>
      </c>
      <c r="L40">
        <f ca="1">_xlfn.BINOM.INV(50,K40,RAND())</f>
        <v>2</v>
      </c>
      <c r="M40" s="9">
        <f ca="1">L40*25</f>
        <v>50</v>
      </c>
      <c r="P40">
        <v>21</v>
      </c>
      <c r="Q40" s="9">
        <v>11693.468637940943</v>
      </c>
      <c r="R40" s="26">
        <v>0.10323383084577115</v>
      </c>
      <c r="U40" s="88"/>
    </row>
    <row r="41" spans="1:21" x14ac:dyDescent="0.3">
      <c r="A41">
        <v>4</v>
      </c>
      <c r="B41" s="3">
        <v>2.5037188976248204</v>
      </c>
      <c r="C41" s="2">
        <v>63.711481025370567</v>
      </c>
      <c r="D41" s="1">
        <v>2.8641274571122279</v>
      </c>
      <c r="E41" s="9">
        <f>0.25*C41</f>
        <v>15.927870256342642</v>
      </c>
      <c r="F41" s="9">
        <f>IF(25*ROUND(D41,0) = 0, 25, 25*ROUND(D41,0))</f>
        <v>75</v>
      </c>
      <c r="G41" s="12">
        <v>1</v>
      </c>
      <c r="H41" s="30">
        <f>F41-E41</f>
        <v>59.072129743657356</v>
      </c>
      <c r="I41" s="45">
        <f>H41/B41</f>
        <v>23.593754793997345</v>
      </c>
      <c r="J41" s="35">
        <f>J40-B41</f>
        <v>443.6388835692087</v>
      </c>
      <c r="K41" s="3">
        <f>(1/50)*D41</f>
        <v>5.7282549142244558E-2</v>
      </c>
      <c r="L41">
        <f ca="1">_xlfn.BINOM.INV(50,K41,RAND())</f>
        <v>1</v>
      </c>
      <c r="M41" s="9">
        <f ca="1">L41*25</f>
        <v>25</v>
      </c>
      <c r="P41">
        <v>22</v>
      </c>
      <c r="Q41" s="9">
        <v>11918.468637940943</v>
      </c>
      <c r="R41" s="26">
        <v>0.11450381679389313</v>
      </c>
      <c r="T41" s="77" t="s">
        <v>60</v>
      </c>
      <c r="U41" s="78"/>
    </row>
    <row r="42" spans="1:21" x14ac:dyDescent="0.3">
      <c r="A42">
        <v>821</v>
      </c>
      <c r="B42" s="3">
        <v>2.0467901820589676</v>
      </c>
      <c r="C42" s="2">
        <v>6.9242576765975787</v>
      </c>
      <c r="D42" s="1">
        <v>2.2294676822866899</v>
      </c>
      <c r="E42" s="9">
        <f>0.25*C42</f>
        <v>1.7310644191493947</v>
      </c>
      <c r="F42" s="9">
        <f>IF(25*ROUND(D42,0) = 0, 25, 25*ROUND(D42,0))</f>
        <v>50</v>
      </c>
      <c r="G42" s="12">
        <v>1</v>
      </c>
      <c r="H42" s="30">
        <f>F42-E42</f>
        <v>48.268935580850602</v>
      </c>
      <c r="I42" s="45">
        <f>H42/B42</f>
        <v>23.582747271288202</v>
      </c>
      <c r="J42" s="35">
        <f>J41-B42</f>
        <v>441.59209338714976</v>
      </c>
      <c r="K42" s="3">
        <f>(1/50)*D42</f>
        <v>4.4589353645733798E-2</v>
      </c>
      <c r="L42">
        <f ca="1">_xlfn.BINOM.INV(50,K42,RAND())</f>
        <v>1</v>
      </c>
      <c r="M42" s="9">
        <f ca="1">L42*25</f>
        <v>25</v>
      </c>
      <c r="P42">
        <v>23</v>
      </c>
      <c r="Q42" s="9">
        <v>12018.468637940943</v>
      </c>
      <c r="R42" s="26">
        <v>0.12307692307692308</v>
      </c>
      <c r="T42" s="61" t="s">
        <v>57</v>
      </c>
      <c r="U42" s="60" t="s">
        <v>58</v>
      </c>
    </row>
    <row r="43" spans="1:21" x14ac:dyDescent="0.3">
      <c r="A43">
        <v>437</v>
      </c>
      <c r="B43" s="3">
        <v>2.7344924567040052</v>
      </c>
      <c r="C43" s="2">
        <v>51.064056911758861</v>
      </c>
      <c r="D43" s="1">
        <v>2.9999414682567993</v>
      </c>
      <c r="E43" s="9">
        <f>0.25*C43</f>
        <v>12.766014227939715</v>
      </c>
      <c r="F43" s="9">
        <f>IF(25*ROUND(D43,0) = 0, 25, 25*ROUND(D43,0))</f>
        <v>75</v>
      </c>
      <c r="G43" s="12">
        <v>1</v>
      </c>
      <c r="H43" s="30">
        <f>F43-E43</f>
        <v>62.233985772060286</v>
      </c>
      <c r="I43" s="45">
        <f>H43/B43</f>
        <v>22.758880032557645</v>
      </c>
      <c r="J43" s="35">
        <f>J42-B43</f>
        <v>438.85760093044576</v>
      </c>
      <c r="K43" s="3">
        <f>(1/50)*D43</f>
        <v>5.9998829365135987E-2</v>
      </c>
      <c r="L43">
        <f ca="1">_xlfn.BINOM.INV(50,K43,RAND())</f>
        <v>2</v>
      </c>
      <c r="M43" s="9">
        <f ca="1">L43*25</f>
        <v>50</v>
      </c>
      <c r="P43">
        <v>24</v>
      </c>
      <c r="Q43" s="9">
        <v>11643.468637940943</v>
      </c>
      <c r="R43" s="26">
        <v>9.4478527607361959E-2</v>
      </c>
      <c r="T43" s="56">
        <v>0</v>
      </c>
      <c r="U43" s="55" cm="1">
        <f t="array" ref="U43:U60">FREQUENCY(Q20:Q219,T43:T59)</f>
        <v>0</v>
      </c>
    </row>
    <row r="44" spans="1:21" x14ac:dyDescent="0.3">
      <c r="A44">
        <v>1054</v>
      </c>
      <c r="B44" s="3">
        <v>2.7129259438412436</v>
      </c>
      <c r="C44" s="2">
        <v>56.509569875175025</v>
      </c>
      <c r="D44" s="1">
        <v>3.2262867429078299</v>
      </c>
      <c r="E44" s="9">
        <f>0.25*C44</f>
        <v>14.127392468793756</v>
      </c>
      <c r="F44" s="9">
        <f>IF(25*ROUND(D44,0) = 0, 25, 25*ROUND(D44,0))</f>
        <v>75</v>
      </c>
      <c r="G44" s="12">
        <v>1</v>
      </c>
      <c r="H44" s="30">
        <f>F44-E44</f>
        <v>60.872607531206242</v>
      </c>
      <c r="I44" s="45">
        <f>H44/B44</f>
        <v>22.437990859793413</v>
      </c>
      <c r="J44" s="35">
        <f>J43-B44</f>
        <v>436.14467498660451</v>
      </c>
      <c r="K44" s="3">
        <f>(1/50)*D44</f>
        <v>6.4525734858156603E-2</v>
      </c>
      <c r="L44">
        <f ca="1">_xlfn.BINOM.INV(50,K44,RAND())</f>
        <v>2</v>
      </c>
      <c r="M44" s="9">
        <f ca="1">L44*25</f>
        <v>50</v>
      </c>
      <c r="P44">
        <v>25</v>
      </c>
      <c r="Q44" s="9">
        <v>13393.468637940943</v>
      </c>
      <c r="R44" s="26">
        <v>9.3380614657210398E-2</v>
      </c>
      <c r="T44" s="56">
        <v>19000</v>
      </c>
      <c r="U44" s="55">
        <v>200</v>
      </c>
    </row>
    <row r="45" spans="1:21" x14ac:dyDescent="0.3">
      <c r="A45">
        <v>822</v>
      </c>
      <c r="B45" s="3">
        <v>2.8091609471460375</v>
      </c>
      <c r="C45" s="2">
        <v>48.035789616350257</v>
      </c>
      <c r="D45" s="1">
        <v>2.6768555448029465</v>
      </c>
      <c r="E45" s="9">
        <f>0.25*C45</f>
        <v>12.008947404087564</v>
      </c>
      <c r="F45" s="9">
        <f>IF(25*ROUND(D45,0) = 0, 25, 25*ROUND(D45,0))</f>
        <v>75</v>
      </c>
      <c r="G45" s="12">
        <v>1</v>
      </c>
      <c r="H45" s="30">
        <f>F45-E45</f>
        <v>62.991052595912436</v>
      </c>
      <c r="I45" s="45">
        <f>H45/B45</f>
        <v>22.423440230403351</v>
      </c>
      <c r="J45" s="35">
        <f>J44-B45</f>
        <v>433.33551403945847</v>
      </c>
      <c r="K45" s="3">
        <f>(1/50)*D45</f>
        <v>5.3537110896058934E-2</v>
      </c>
      <c r="L45">
        <f ca="1">_xlfn.BINOM.INV(50,K45,RAND())</f>
        <v>5</v>
      </c>
      <c r="M45" s="9">
        <f ca="1">L45*25</f>
        <v>125</v>
      </c>
      <c r="P45">
        <v>26</v>
      </c>
      <c r="Q45" s="9">
        <v>11068.468637940943</v>
      </c>
      <c r="R45" s="26">
        <v>0.13570487483530963</v>
      </c>
      <c r="T45" s="56">
        <v>19500</v>
      </c>
      <c r="U45" s="55">
        <v>0</v>
      </c>
    </row>
    <row r="46" spans="1:21" x14ac:dyDescent="0.3">
      <c r="A46">
        <v>1082</v>
      </c>
      <c r="B46" s="3">
        <v>1.729068767856885</v>
      </c>
      <c r="C46" s="2">
        <v>45.420018851408585</v>
      </c>
      <c r="D46" s="1">
        <v>1.809564467471497</v>
      </c>
      <c r="E46" s="9">
        <f>0.25*C46</f>
        <v>11.355004712852146</v>
      </c>
      <c r="F46" s="9">
        <f>IF(25*ROUND(D46,0) = 0, 25, 25*ROUND(D46,0))</f>
        <v>50</v>
      </c>
      <c r="G46" s="12">
        <v>1</v>
      </c>
      <c r="H46" s="30">
        <f>F46-E46</f>
        <v>38.64499528714785</v>
      </c>
      <c r="I46" s="45">
        <f>H46/B46</f>
        <v>22.350178318845497</v>
      </c>
      <c r="J46" s="35">
        <f>J45-B46</f>
        <v>431.60644527160161</v>
      </c>
      <c r="K46" s="3">
        <f>(1/50)*D46</f>
        <v>3.6191289349429938E-2</v>
      </c>
      <c r="L46">
        <f ca="1">_xlfn.BINOM.INV(50,K46,RAND())</f>
        <v>0</v>
      </c>
      <c r="M46" s="9">
        <f ca="1">L46*25</f>
        <v>0</v>
      </c>
      <c r="P46">
        <v>27</v>
      </c>
      <c r="Q46" s="9">
        <v>12493.468637940943</v>
      </c>
      <c r="R46" s="26">
        <v>9.3137254901960786E-2</v>
      </c>
      <c r="T46" s="56">
        <v>20000</v>
      </c>
      <c r="U46" s="55">
        <v>0</v>
      </c>
    </row>
    <row r="47" spans="1:21" x14ac:dyDescent="0.3">
      <c r="A47">
        <v>966</v>
      </c>
      <c r="B47" s="3">
        <v>2.7321710400883825</v>
      </c>
      <c r="C47" s="2">
        <v>58.655679851668175</v>
      </c>
      <c r="D47" s="1">
        <v>3.0262736228703639</v>
      </c>
      <c r="E47" s="9">
        <f>0.25*C47</f>
        <v>14.663919962917044</v>
      </c>
      <c r="F47" s="9">
        <f>IF(25*ROUND(D47,0) = 0, 25, 25*ROUND(D47,0))</f>
        <v>75</v>
      </c>
      <c r="G47" s="12">
        <v>1</v>
      </c>
      <c r="H47" s="30">
        <f>F47-E47</f>
        <v>60.336080037082958</v>
      </c>
      <c r="I47" s="45">
        <f>H47/B47</f>
        <v>22.083566201306034</v>
      </c>
      <c r="J47" s="35">
        <f>J46-B47</f>
        <v>428.87427423151325</v>
      </c>
      <c r="K47" s="3">
        <f>(1/50)*D47</f>
        <v>6.0525472457407282E-2</v>
      </c>
      <c r="L47">
        <f ca="1">_xlfn.BINOM.INV(50,K47,RAND())</f>
        <v>3</v>
      </c>
      <c r="M47" s="9">
        <f ca="1">L47*25</f>
        <v>75</v>
      </c>
      <c r="P47">
        <v>28</v>
      </c>
      <c r="Q47" s="9">
        <v>12118.468637940943</v>
      </c>
      <c r="R47" s="26">
        <v>0.10024154589371981</v>
      </c>
      <c r="T47" s="56">
        <v>20500</v>
      </c>
      <c r="U47" s="55">
        <v>0</v>
      </c>
    </row>
    <row r="48" spans="1:21" x14ac:dyDescent="0.3">
      <c r="A48">
        <v>377</v>
      </c>
      <c r="B48" s="3">
        <v>2.8519157528359718</v>
      </c>
      <c r="C48" s="2">
        <v>48.290938191724244</v>
      </c>
      <c r="D48" s="1">
        <v>3.2365742267164799</v>
      </c>
      <c r="E48" s="9">
        <f>0.25*C48</f>
        <v>12.072734547931061</v>
      </c>
      <c r="F48" s="9">
        <f>IF(25*ROUND(D48,0) = 0, 25, 25*ROUND(D48,0))</f>
        <v>75</v>
      </c>
      <c r="G48" s="12">
        <v>1</v>
      </c>
      <c r="H48" s="30">
        <f>F48-E48</f>
        <v>62.927265452068937</v>
      </c>
      <c r="I48" s="45">
        <f>H48/B48</f>
        <v>22.064910364022314</v>
      </c>
      <c r="J48" s="35">
        <f>J47-B48</f>
        <v>426.02235847867729</v>
      </c>
      <c r="K48" s="3">
        <f>(1/50)*D48</f>
        <v>6.47314845343296E-2</v>
      </c>
      <c r="L48">
        <f ca="1">_xlfn.BINOM.INV(50,K48,RAND())</f>
        <v>5</v>
      </c>
      <c r="M48" s="9">
        <f ca="1">L48*25</f>
        <v>125</v>
      </c>
      <c r="P48">
        <v>29</v>
      </c>
      <c r="Q48" s="9">
        <v>12493.468637940943</v>
      </c>
      <c r="R48" s="26">
        <v>0.10687022900763359</v>
      </c>
      <c r="T48" s="56">
        <v>21000</v>
      </c>
      <c r="U48" s="55">
        <v>0</v>
      </c>
    </row>
    <row r="49" spans="1:21" x14ac:dyDescent="0.3">
      <c r="A49">
        <v>238</v>
      </c>
      <c r="B49" s="3">
        <v>2.8667342608148338</v>
      </c>
      <c r="C49" s="2">
        <v>48.28985237351192</v>
      </c>
      <c r="D49" s="1">
        <v>2.8999449069990835</v>
      </c>
      <c r="E49" s="9">
        <f>0.25*C49</f>
        <v>12.07246309337798</v>
      </c>
      <c r="F49" s="9">
        <f>IF(25*ROUND(D49,0) = 0, 25, 25*ROUND(D49,0))</f>
        <v>75</v>
      </c>
      <c r="G49" s="12">
        <v>1</v>
      </c>
      <c r="H49" s="30">
        <f>F49-E49</f>
        <v>62.927536906622024</v>
      </c>
      <c r="I49" s="45">
        <f>H49/B49</f>
        <v>21.950948773583097</v>
      </c>
      <c r="J49" s="35">
        <f>J48-B49</f>
        <v>423.15562421786245</v>
      </c>
      <c r="K49" s="3">
        <f>(1/50)*D49</f>
        <v>5.7998898139981672E-2</v>
      </c>
      <c r="L49">
        <f ca="1">_xlfn.BINOM.INV(50,K49,RAND())</f>
        <v>2</v>
      </c>
      <c r="M49" s="9">
        <f ca="1">L49*25</f>
        <v>50</v>
      </c>
      <c r="P49">
        <v>30</v>
      </c>
      <c r="Q49" s="9">
        <v>11693.468637940943</v>
      </c>
      <c r="R49" s="26">
        <v>0.11125158027812895</v>
      </c>
      <c r="T49" s="56">
        <v>21500</v>
      </c>
      <c r="U49" s="55">
        <v>0</v>
      </c>
    </row>
    <row r="50" spans="1:21" x14ac:dyDescent="0.3">
      <c r="A50">
        <v>832</v>
      </c>
      <c r="B50" s="3">
        <v>2.5123292766081216</v>
      </c>
      <c r="C50" s="2">
        <v>79.466066822644891</v>
      </c>
      <c r="D50" s="1">
        <v>2.5387498378529934</v>
      </c>
      <c r="E50" s="9">
        <f>0.25*C50</f>
        <v>19.866516705661223</v>
      </c>
      <c r="F50" s="9">
        <f>IF(25*ROUND(D50,0) = 0, 25, 25*ROUND(D50,0))</f>
        <v>75</v>
      </c>
      <c r="G50" s="12">
        <v>1</v>
      </c>
      <c r="H50" s="30">
        <f>F50-E50</f>
        <v>55.133483294338774</v>
      </c>
      <c r="I50" s="45">
        <f>H50/B50</f>
        <v>21.945166108470506</v>
      </c>
      <c r="J50" s="35">
        <f>J49-B50</f>
        <v>420.64329494125434</v>
      </c>
      <c r="K50" s="3">
        <f>(1/50)*D50</f>
        <v>5.0774996757059869E-2</v>
      </c>
      <c r="L50">
        <f ca="1">_xlfn.BINOM.INV(50,K50,RAND())</f>
        <v>1</v>
      </c>
      <c r="M50" s="9">
        <f ca="1">L50*25</f>
        <v>25</v>
      </c>
      <c r="P50">
        <v>31</v>
      </c>
      <c r="Q50" s="9">
        <v>11293.468637940943</v>
      </c>
      <c r="R50" s="26">
        <v>0.11054637865311309</v>
      </c>
      <c r="T50" s="56">
        <v>22000</v>
      </c>
      <c r="U50" s="55">
        <v>0</v>
      </c>
    </row>
    <row r="51" spans="1:21" x14ac:dyDescent="0.3">
      <c r="A51">
        <v>452</v>
      </c>
      <c r="B51" s="3">
        <v>2.9664193506709768</v>
      </c>
      <c r="C51" s="2">
        <v>45.146999143990016</v>
      </c>
      <c r="D51" s="1">
        <v>2.7475387723030509</v>
      </c>
      <c r="E51" s="9">
        <f>0.25*C51</f>
        <v>11.286749785997504</v>
      </c>
      <c r="F51" s="9">
        <f>IF(25*ROUND(D51,0) = 0, 25, 25*ROUND(D51,0))</f>
        <v>75</v>
      </c>
      <c r="G51" s="12">
        <v>1</v>
      </c>
      <c r="H51" s="30">
        <f>F51-E51</f>
        <v>63.7132502140025</v>
      </c>
      <c r="I51" s="45">
        <f>H51/B51</f>
        <v>21.478167002784399</v>
      </c>
      <c r="J51" s="35">
        <f>J50-B51</f>
        <v>417.67687559058334</v>
      </c>
      <c r="K51" s="3">
        <f>(1/50)*D51</f>
        <v>5.4950775446061022E-2</v>
      </c>
      <c r="L51">
        <f ca="1">_xlfn.BINOM.INV(50,K51,RAND())</f>
        <v>2</v>
      </c>
      <c r="M51" s="9">
        <f ca="1">L51*25</f>
        <v>50</v>
      </c>
      <c r="P51">
        <v>32</v>
      </c>
      <c r="Q51" s="9">
        <v>12243.468637940943</v>
      </c>
      <c r="R51" s="26">
        <v>8.4054388133498151E-2</v>
      </c>
      <c r="T51" s="56">
        <v>22500</v>
      </c>
      <c r="U51" s="55">
        <v>0</v>
      </c>
    </row>
    <row r="52" spans="1:21" x14ac:dyDescent="0.3">
      <c r="A52">
        <v>241</v>
      </c>
      <c r="B52" s="3">
        <v>3.1448978560422081</v>
      </c>
      <c r="C52" s="2">
        <v>31.506527351296821</v>
      </c>
      <c r="D52" s="1">
        <v>3.2495302594645055</v>
      </c>
      <c r="E52" s="9">
        <f>0.25*C52</f>
        <v>7.8766318378242053</v>
      </c>
      <c r="F52" s="9">
        <f>IF(25*ROUND(D52,0) = 0, 25, 25*ROUND(D52,0))</f>
        <v>75</v>
      </c>
      <c r="G52" s="12">
        <v>1</v>
      </c>
      <c r="H52" s="30">
        <f>F52-E52</f>
        <v>67.123368162175794</v>
      </c>
      <c r="I52" s="45">
        <f>H52/B52</f>
        <v>21.343576559478223</v>
      </c>
      <c r="J52" s="35">
        <f>J51-B52</f>
        <v>414.5319777345411</v>
      </c>
      <c r="K52" s="3">
        <f>(1/50)*D52</f>
        <v>6.4990605189290104E-2</v>
      </c>
      <c r="L52">
        <f ca="1">_xlfn.BINOM.INV(50,K52,RAND())</f>
        <v>1</v>
      </c>
      <c r="M52" s="9">
        <f ca="1">L52*25</f>
        <v>25</v>
      </c>
      <c r="P52">
        <v>33</v>
      </c>
      <c r="Q52" s="9">
        <v>12568.468637940943</v>
      </c>
      <c r="R52" s="26">
        <v>8.8372093023255813E-2</v>
      </c>
      <c r="T52" s="56">
        <v>23000</v>
      </c>
      <c r="U52" s="55">
        <v>0</v>
      </c>
    </row>
    <row r="53" spans="1:21" x14ac:dyDescent="0.3">
      <c r="A53">
        <v>693</v>
      </c>
      <c r="B53" s="3">
        <v>2.9255186929531085</v>
      </c>
      <c r="C53" s="2">
        <v>53.087297456661162</v>
      </c>
      <c r="D53" s="1">
        <v>2.5814909006531979</v>
      </c>
      <c r="E53" s="9">
        <f>0.25*C53</f>
        <v>13.27182436416529</v>
      </c>
      <c r="F53" s="9">
        <f>IF(25*ROUND(D53,0) = 0, 25, 25*ROUND(D53,0))</f>
        <v>75</v>
      </c>
      <c r="G53" s="12">
        <v>1</v>
      </c>
      <c r="H53" s="30">
        <f>F53-E53</f>
        <v>61.72817563583471</v>
      </c>
      <c r="I53" s="45">
        <f>H53/B53</f>
        <v>21.0999081238221</v>
      </c>
      <c r="J53" s="35">
        <f>J52-B53</f>
        <v>411.60645904158798</v>
      </c>
      <c r="K53" s="3">
        <f>(1/50)*D53</f>
        <v>5.1629818013063961E-2</v>
      </c>
      <c r="L53">
        <f ca="1">_xlfn.BINOM.INV(50,K53,RAND())</f>
        <v>6</v>
      </c>
      <c r="M53" s="9">
        <f ca="1">L53*25</f>
        <v>150</v>
      </c>
      <c r="P53">
        <v>34</v>
      </c>
      <c r="Q53" s="9">
        <v>11393.468637940943</v>
      </c>
      <c r="R53" s="26">
        <v>0.116751269035533</v>
      </c>
      <c r="T53" s="56">
        <v>23500</v>
      </c>
      <c r="U53" s="55">
        <v>0</v>
      </c>
    </row>
    <row r="54" spans="1:21" x14ac:dyDescent="0.3">
      <c r="A54">
        <v>217</v>
      </c>
      <c r="B54" s="3">
        <v>3.4400274060550249</v>
      </c>
      <c r="C54" s="2">
        <v>13.071885606202628</v>
      </c>
      <c r="D54" s="1">
        <v>2.6731938158554676</v>
      </c>
      <c r="E54" s="9">
        <f>0.25*C54</f>
        <v>3.2679714015506569</v>
      </c>
      <c r="F54" s="9">
        <f>IF(25*ROUND(D54,0) = 0, 25, 25*ROUND(D54,0))</f>
        <v>75</v>
      </c>
      <c r="G54" s="12">
        <v>1</v>
      </c>
      <c r="H54" s="30">
        <f>F54-E54</f>
        <v>71.732028598449347</v>
      </c>
      <c r="I54" s="45">
        <f>H54/B54</f>
        <v>20.852167768253519</v>
      </c>
      <c r="J54" s="35">
        <f>J53-B54</f>
        <v>408.16643163553294</v>
      </c>
      <c r="K54" s="3">
        <f>(1/50)*D54</f>
        <v>5.3463876317109353E-2</v>
      </c>
      <c r="L54">
        <f ca="1">_xlfn.BINOM.INV(50,K54,RAND())</f>
        <v>1</v>
      </c>
      <c r="M54" s="9">
        <f ca="1">L54*25</f>
        <v>25</v>
      </c>
      <c r="P54">
        <v>35</v>
      </c>
      <c r="Q54" s="9">
        <v>12543.468637940943</v>
      </c>
      <c r="R54" s="26">
        <v>9.5857988165680474E-2</v>
      </c>
      <c r="T54" s="56">
        <v>24000</v>
      </c>
      <c r="U54" s="55">
        <v>0</v>
      </c>
    </row>
    <row r="55" spans="1:21" x14ac:dyDescent="0.3">
      <c r="A55">
        <v>951</v>
      </c>
      <c r="B55" s="3">
        <v>2.621341523654638</v>
      </c>
      <c r="C55" s="2">
        <v>86.065097671960714</v>
      </c>
      <c r="D55" s="1">
        <v>2.6247247209377544</v>
      </c>
      <c r="E55" s="9">
        <f>0.25*C55</f>
        <v>21.516274417990179</v>
      </c>
      <c r="F55" s="9">
        <f>IF(25*ROUND(D55,0) = 0, 25, 25*ROUND(D55,0))</f>
        <v>75</v>
      </c>
      <c r="G55" s="12">
        <v>1</v>
      </c>
      <c r="H55" s="30">
        <f>F55-E55</f>
        <v>53.483725582009825</v>
      </c>
      <c r="I55" s="45">
        <f>H55/B55</f>
        <v>20.403188634285073</v>
      </c>
      <c r="J55" s="35">
        <f>J54-B55</f>
        <v>405.54509011187832</v>
      </c>
      <c r="K55" s="3">
        <f>(1/50)*D55</f>
        <v>5.2494494418755089E-2</v>
      </c>
      <c r="L55">
        <f ca="1">_xlfn.BINOM.INV(50,K55,RAND())</f>
        <v>3</v>
      </c>
      <c r="M55" s="9">
        <f ca="1">L55*25</f>
        <v>75</v>
      </c>
      <c r="P55">
        <v>36</v>
      </c>
      <c r="Q55" s="9">
        <v>11393.468637940943</v>
      </c>
      <c r="R55" s="26">
        <v>0.11083123425692695</v>
      </c>
      <c r="T55" s="56">
        <v>24500</v>
      </c>
      <c r="U55" s="55">
        <v>0</v>
      </c>
    </row>
    <row r="56" spans="1:21" x14ac:dyDescent="0.3">
      <c r="A56">
        <v>92</v>
      </c>
      <c r="B56" s="3">
        <v>0.75595603376617082</v>
      </c>
      <c r="C56" s="2">
        <v>38.336260342986961</v>
      </c>
      <c r="D56" s="1">
        <v>0.52640525996837217</v>
      </c>
      <c r="E56" s="9">
        <f>0.25*C56</f>
        <v>9.5840650857467402</v>
      </c>
      <c r="F56" s="9">
        <f>IF(25*ROUND(D56,0) = 0, 25, 25*ROUND(D56,0))</f>
        <v>25</v>
      </c>
      <c r="G56" s="12">
        <v>1</v>
      </c>
      <c r="H56" s="30">
        <f>F56-E56</f>
        <v>15.41593491425326</v>
      </c>
      <c r="I56" s="45">
        <f>H56/B56</f>
        <v>20.392634261348661</v>
      </c>
      <c r="J56" s="35">
        <f>J55-B56</f>
        <v>404.78913407811217</v>
      </c>
      <c r="K56" s="3">
        <f>(1/50)*D56</f>
        <v>1.0528105199367444E-2</v>
      </c>
      <c r="L56">
        <f ca="1">_xlfn.BINOM.INV(50,K56,RAND())</f>
        <v>0</v>
      </c>
      <c r="M56" s="9">
        <f ca="1">L56*25</f>
        <v>0</v>
      </c>
      <c r="P56">
        <v>37</v>
      </c>
      <c r="Q56" s="9">
        <v>12668.468637940943</v>
      </c>
      <c r="R56" s="26">
        <v>9.5180722891566261E-2</v>
      </c>
      <c r="T56" s="56">
        <v>25000</v>
      </c>
      <c r="U56" s="55">
        <v>0</v>
      </c>
    </row>
    <row r="57" spans="1:21" x14ac:dyDescent="0.3">
      <c r="A57">
        <v>357</v>
      </c>
      <c r="B57" s="3">
        <v>1.9687143421605768</v>
      </c>
      <c r="C57" s="2">
        <v>40.659911436870388</v>
      </c>
      <c r="D57" s="1">
        <v>1.5635688230731506</v>
      </c>
      <c r="E57" s="9">
        <f>0.25*C57</f>
        <v>10.164977859217597</v>
      </c>
      <c r="F57" s="9">
        <f>IF(25*ROUND(D57,0) = 0, 25, 25*ROUND(D57,0))</f>
        <v>50</v>
      </c>
      <c r="G57" s="12">
        <v>1</v>
      </c>
      <c r="H57" s="30">
        <f>F57-E57</f>
        <v>39.835022140782399</v>
      </c>
      <c r="I57" s="45">
        <f>H57/B57</f>
        <v>20.234028516836641</v>
      </c>
      <c r="J57" s="35">
        <f>J56-B57</f>
        <v>402.82041973595159</v>
      </c>
      <c r="K57" s="3">
        <f>(1/50)*D57</f>
        <v>3.127137646146301E-2</v>
      </c>
      <c r="L57">
        <f ca="1">_xlfn.BINOM.INV(50,K57,RAND())</f>
        <v>0</v>
      </c>
      <c r="M57" s="9">
        <f ca="1">L57*25</f>
        <v>0</v>
      </c>
      <c r="P57">
        <v>38</v>
      </c>
      <c r="Q57" s="9">
        <v>12243.468637940943</v>
      </c>
      <c r="R57" s="26">
        <v>9.7290640394088676E-2</v>
      </c>
      <c r="T57" s="56">
        <v>25500</v>
      </c>
      <c r="U57" s="55">
        <v>0</v>
      </c>
    </row>
    <row r="58" spans="1:21" x14ac:dyDescent="0.3">
      <c r="A58">
        <v>753</v>
      </c>
      <c r="B58" s="3">
        <v>2.1333462381685466</v>
      </c>
      <c r="C58" s="2">
        <v>27.910409772967682</v>
      </c>
      <c r="D58" s="1">
        <v>1.707829097730285</v>
      </c>
      <c r="E58" s="9">
        <f>0.25*C58</f>
        <v>6.9776024432419206</v>
      </c>
      <c r="F58" s="9">
        <f>IF(25*ROUND(D58,0) = 0, 25, 25*ROUND(D58,0))</f>
        <v>50</v>
      </c>
      <c r="G58" s="12">
        <v>1</v>
      </c>
      <c r="H58" s="30">
        <f>F58-E58</f>
        <v>43.022397556758079</v>
      </c>
      <c r="I58" s="45">
        <f>H58/B58</f>
        <v>20.166626863950746</v>
      </c>
      <c r="J58" s="35">
        <f>J57-B58</f>
        <v>400.68707349778305</v>
      </c>
      <c r="K58" s="3">
        <f>(1/50)*D58</f>
        <v>3.4156581954605698E-2</v>
      </c>
      <c r="L58">
        <f ca="1">_xlfn.BINOM.INV(50,K58,RAND())</f>
        <v>3</v>
      </c>
      <c r="M58" s="9">
        <f ca="1">L58*25</f>
        <v>75</v>
      </c>
      <c r="P58">
        <v>39</v>
      </c>
      <c r="Q58" s="9">
        <v>11268.468637940943</v>
      </c>
      <c r="R58" s="26">
        <v>0.12179487179487179</v>
      </c>
      <c r="T58" s="56">
        <v>26000</v>
      </c>
      <c r="U58" s="55">
        <v>0</v>
      </c>
    </row>
    <row r="59" spans="1:21" x14ac:dyDescent="0.3">
      <c r="A59">
        <v>270</v>
      </c>
      <c r="B59" s="3">
        <v>2.6440297825127281</v>
      </c>
      <c r="C59" s="2">
        <v>89.003019126070697</v>
      </c>
      <c r="D59" s="1">
        <v>2.5154628142861974</v>
      </c>
      <c r="E59" s="9">
        <f>0.25*C59</f>
        <v>22.250754781517674</v>
      </c>
      <c r="F59" s="9">
        <f>IF(25*ROUND(D59,0) = 0, 25, 25*ROUND(D59,0))</f>
        <v>75</v>
      </c>
      <c r="G59" s="12">
        <v>1</v>
      </c>
      <c r="H59" s="30">
        <f>F59-E59</f>
        <v>52.749245218482329</v>
      </c>
      <c r="I59" s="45">
        <f>H59/B59</f>
        <v>19.950321878883148</v>
      </c>
      <c r="J59" s="35">
        <f>J58-B59</f>
        <v>398.0430437152703</v>
      </c>
      <c r="K59" s="3">
        <f>(1/50)*D59</f>
        <v>5.0309256285723948E-2</v>
      </c>
      <c r="L59">
        <f ca="1">_xlfn.BINOM.INV(50,K59,RAND())</f>
        <v>3</v>
      </c>
      <c r="M59" s="9">
        <f ca="1">L59*25</f>
        <v>75</v>
      </c>
      <c r="P59">
        <v>40</v>
      </c>
      <c r="Q59" s="9">
        <v>12668.468637940943</v>
      </c>
      <c r="R59" s="26">
        <v>0.11378002528445007</v>
      </c>
      <c r="T59" s="56">
        <v>26500</v>
      </c>
      <c r="U59" s="55">
        <v>0</v>
      </c>
    </row>
    <row r="60" spans="1:21" x14ac:dyDescent="0.3">
      <c r="A60">
        <v>794</v>
      </c>
      <c r="B60" s="3">
        <v>2.9754537887153854</v>
      </c>
      <c r="C60" s="2">
        <v>65.072464336999531</v>
      </c>
      <c r="D60" s="1">
        <v>2.6135312750305504</v>
      </c>
      <c r="E60" s="9">
        <f>0.25*C60</f>
        <v>16.268116084249883</v>
      </c>
      <c r="F60" s="9">
        <f>IF(25*ROUND(D60,0) = 0, 25, 25*ROUND(D60,0))</f>
        <v>75</v>
      </c>
      <c r="G60" s="12">
        <v>1</v>
      </c>
      <c r="H60" s="30">
        <f>F60-E60</f>
        <v>58.731883915750117</v>
      </c>
      <c r="I60" s="45">
        <f>H60/B60</f>
        <v>19.738798881197503</v>
      </c>
      <c r="J60" s="35">
        <f>J59-B60</f>
        <v>395.06758992655489</v>
      </c>
      <c r="K60" s="3">
        <f>(1/50)*D60</f>
        <v>5.2270625500611012E-2</v>
      </c>
      <c r="L60">
        <f ca="1">_xlfn.BINOM.INV(50,K60,RAND())</f>
        <v>0</v>
      </c>
      <c r="M60" s="9">
        <f ca="1">L60*25</f>
        <v>0</v>
      </c>
      <c r="P60">
        <v>41</v>
      </c>
      <c r="Q60" s="9">
        <v>11443.468637940943</v>
      </c>
      <c r="R60" s="26">
        <v>0.11068702290076336</v>
      </c>
      <c r="T60" s="57"/>
      <c r="U60" s="58">
        <v>0</v>
      </c>
    </row>
    <row r="61" spans="1:21" x14ac:dyDescent="0.3">
      <c r="A61">
        <v>1086</v>
      </c>
      <c r="B61" s="3">
        <v>3.6511156005401268</v>
      </c>
      <c r="C61" s="2">
        <v>14.824034646941387</v>
      </c>
      <c r="D61" s="1">
        <v>2.6724609240228827</v>
      </c>
      <c r="E61" s="9">
        <f>0.25*C61</f>
        <v>3.7060086617353467</v>
      </c>
      <c r="F61" s="9">
        <f>IF(25*ROUND(D61,0) = 0, 25, 25*ROUND(D61,0))</f>
        <v>75</v>
      </c>
      <c r="G61" s="12">
        <v>1</v>
      </c>
      <c r="H61" s="30">
        <f>F61-E61</f>
        <v>71.293991338264647</v>
      </c>
      <c r="I61" s="45">
        <f>H61/B61</f>
        <v>19.526632169005492</v>
      </c>
      <c r="J61" s="35">
        <f>J60-B61</f>
        <v>391.41647432601474</v>
      </c>
      <c r="K61" s="3">
        <f>(1/50)*D61</f>
        <v>5.3449218480457653E-2</v>
      </c>
      <c r="L61">
        <f ca="1">_xlfn.BINOM.INV(50,K61,RAND())</f>
        <v>2</v>
      </c>
      <c r="M61" s="9">
        <f ca="1">L61*25</f>
        <v>50</v>
      </c>
      <c r="P61">
        <v>42</v>
      </c>
      <c r="Q61" s="9">
        <v>11493.468637940943</v>
      </c>
      <c r="R61" s="26">
        <v>9.6491228070175433E-2</v>
      </c>
    </row>
    <row r="62" spans="1:21" x14ac:dyDescent="0.3">
      <c r="A62">
        <v>1052</v>
      </c>
      <c r="B62" s="3">
        <v>2.307131021340326</v>
      </c>
      <c r="C62" s="2">
        <v>20.272411159752799</v>
      </c>
      <c r="D62" s="1">
        <v>1.5018708748733998</v>
      </c>
      <c r="E62" s="9">
        <f>0.25*C62</f>
        <v>5.0681027899381998</v>
      </c>
      <c r="F62" s="9">
        <f>IF(25*ROUND(D62,0) = 0, 25, 25*ROUND(D62,0))</f>
        <v>50</v>
      </c>
      <c r="G62" s="12">
        <v>1</v>
      </c>
      <c r="H62" s="30">
        <f>F62-E62</f>
        <v>44.931897210061798</v>
      </c>
      <c r="I62" s="45">
        <f>H62/B62</f>
        <v>19.475225634978738</v>
      </c>
      <c r="J62" s="35">
        <f>J61-B62</f>
        <v>389.10934330467438</v>
      </c>
      <c r="K62" s="3">
        <f>(1/50)*D62</f>
        <v>3.0037417497467994E-2</v>
      </c>
      <c r="L62">
        <f ca="1">_xlfn.BINOM.INV(50,K62,RAND())</f>
        <v>4</v>
      </c>
      <c r="M62" s="9">
        <f ca="1">L62*25</f>
        <v>100</v>
      </c>
      <c r="P62">
        <v>43</v>
      </c>
      <c r="Q62" s="9">
        <v>11518.468637940943</v>
      </c>
      <c r="R62" s="26">
        <v>0.12546583850931678</v>
      </c>
      <c r="T62" s="77" t="s">
        <v>59</v>
      </c>
      <c r="U62" s="78"/>
    </row>
    <row r="63" spans="1:21" x14ac:dyDescent="0.3">
      <c r="A63">
        <v>719</v>
      </c>
      <c r="B63" s="3">
        <v>3.127348736843365</v>
      </c>
      <c r="C63" s="2">
        <v>56.383015412837544</v>
      </c>
      <c r="D63" s="1">
        <v>2.5667504424405436</v>
      </c>
      <c r="E63" s="9">
        <f>0.25*C63</f>
        <v>14.095753853209386</v>
      </c>
      <c r="F63" s="9">
        <f>IF(25*ROUND(D63,0) = 0, 25, 25*ROUND(D63,0))</f>
        <v>75</v>
      </c>
      <c r="G63" s="12">
        <v>1</v>
      </c>
      <c r="H63" s="30">
        <f>F63-E63</f>
        <v>60.904246146790612</v>
      </c>
      <c r="I63" s="45">
        <f>H63/B63</f>
        <v>19.474721648173205</v>
      </c>
      <c r="J63" s="35">
        <f>J62-B63</f>
        <v>385.98199456783101</v>
      </c>
      <c r="K63" s="3">
        <f>(1/50)*D63</f>
        <v>5.133500884881087E-2</v>
      </c>
      <c r="L63">
        <f ca="1">_xlfn.BINOM.INV(50,K63,RAND())</f>
        <v>3</v>
      </c>
      <c r="M63" s="9">
        <f ca="1">L63*25</f>
        <v>75</v>
      </c>
      <c r="P63">
        <v>44</v>
      </c>
      <c r="Q63" s="9">
        <v>11568.468637940943</v>
      </c>
      <c r="R63" s="26">
        <v>0.11547911547911548</v>
      </c>
      <c r="T63" s="61" t="s">
        <v>57</v>
      </c>
      <c r="U63" s="60" t="s">
        <v>58</v>
      </c>
    </row>
    <row r="64" spans="1:21" x14ac:dyDescent="0.3">
      <c r="A64">
        <v>945</v>
      </c>
      <c r="B64" s="3">
        <v>1.8525448468969952</v>
      </c>
      <c r="C64" s="2">
        <v>57.428761391341823</v>
      </c>
      <c r="D64" s="1">
        <v>1.9315248026607479</v>
      </c>
      <c r="E64" s="9">
        <f>0.25*C64</f>
        <v>14.357190347835456</v>
      </c>
      <c r="F64" s="9">
        <f>IF(25*ROUND(D64,0) = 0, 25, 25*ROUND(D64,0))</f>
        <v>50</v>
      </c>
      <c r="G64" s="12">
        <v>1</v>
      </c>
      <c r="H64" s="30">
        <f>F64-E64</f>
        <v>35.642809652164544</v>
      </c>
      <c r="I64" s="45">
        <f>H64/B64</f>
        <v>19.239917301794932</v>
      </c>
      <c r="J64" s="35">
        <f>J63-B64</f>
        <v>384.12944972093402</v>
      </c>
      <c r="K64" s="3">
        <f>(1/50)*D64</f>
        <v>3.863049605321496E-2</v>
      </c>
      <c r="L64">
        <f ca="1">_xlfn.BINOM.INV(50,K64,RAND())</f>
        <v>3</v>
      </c>
      <c r="M64" s="9">
        <f ca="1">L64*25</f>
        <v>75</v>
      </c>
      <c r="P64">
        <v>45</v>
      </c>
      <c r="Q64" s="9">
        <v>11593.468637940943</v>
      </c>
      <c r="R64" s="26">
        <v>0.12437810945273632</v>
      </c>
      <c r="T64" s="59">
        <v>0</v>
      </c>
      <c r="U64" s="55" cm="1">
        <f t="array" ref="U64:U79">FREQUENCY(R20:R219,T64:T78)</f>
        <v>0</v>
      </c>
    </row>
    <row r="65" spans="1:21" x14ac:dyDescent="0.3">
      <c r="A65">
        <v>751</v>
      </c>
      <c r="B65" s="3">
        <v>2.9625074568140408</v>
      </c>
      <c r="C65" s="2">
        <v>73.380798690737606</v>
      </c>
      <c r="D65" s="1">
        <v>2.6874392284978219</v>
      </c>
      <c r="E65" s="9">
        <f>0.25*C65</f>
        <v>18.345199672684402</v>
      </c>
      <c r="F65" s="9">
        <f>IF(25*ROUND(D65,0) = 0, 25, 25*ROUND(D65,0))</f>
        <v>75</v>
      </c>
      <c r="G65" s="12">
        <v>1</v>
      </c>
      <c r="H65" s="30">
        <f>F65-E65</f>
        <v>56.654800327315598</v>
      </c>
      <c r="I65" s="45">
        <f>H65/B65</f>
        <v>19.123935096603496</v>
      </c>
      <c r="J65" s="35">
        <f>J64-B65</f>
        <v>381.16694226412</v>
      </c>
      <c r="K65" s="3">
        <f>(1/50)*D65</f>
        <v>5.3748784569956437E-2</v>
      </c>
      <c r="L65">
        <f ca="1">_xlfn.BINOM.INV(50,K65,RAND())</f>
        <v>4</v>
      </c>
      <c r="M65" s="9">
        <f ca="1">L65*25</f>
        <v>100</v>
      </c>
      <c r="P65">
        <v>46</v>
      </c>
      <c r="Q65" s="9">
        <v>12718.468637940943</v>
      </c>
      <c r="R65" s="26">
        <v>0.10776942355889724</v>
      </c>
      <c r="T65" s="59">
        <v>7.0000000000000007E-2</v>
      </c>
      <c r="U65" s="55">
        <v>0</v>
      </c>
    </row>
    <row r="66" spans="1:21" x14ac:dyDescent="0.3">
      <c r="A66">
        <v>987</v>
      </c>
      <c r="B66" s="3">
        <v>1.3756345586301699</v>
      </c>
      <c r="C66" s="2">
        <v>95.373356431579467</v>
      </c>
      <c r="D66" s="1">
        <v>1.9373146167541455</v>
      </c>
      <c r="E66" s="9">
        <f>0.25*C66</f>
        <v>23.843339107894867</v>
      </c>
      <c r="F66" s="9">
        <f>IF(25*ROUND(D66,0) = 0, 25, 25*ROUND(D66,0))</f>
        <v>50</v>
      </c>
      <c r="G66" s="12">
        <v>1</v>
      </c>
      <c r="H66" s="30">
        <f>F66-E66</f>
        <v>26.156660892105133</v>
      </c>
      <c r="I66" s="45">
        <f>H66/B66</f>
        <v>19.014251079989897</v>
      </c>
      <c r="J66" s="35">
        <f>J65-B66</f>
        <v>379.79130770548983</v>
      </c>
      <c r="K66" s="3">
        <f>(1/50)*D66</f>
        <v>3.8746292335082914E-2</v>
      </c>
      <c r="L66">
        <f ca="1">_xlfn.BINOM.INV(50,K66,RAND())</f>
        <v>2</v>
      </c>
      <c r="M66" s="9">
        <f ca="1">L66*25</f>
        <v>50</v>
      </c>
      <c r="P66">
        <v>47</v>
      </c>
      <c r="Q66" s="9">
        <v>11593.468637940943</v>
      </c>
      <c r="R66" s="26">
        <v>0.10913705583756345</v>
      </c>
      <c r="T66" s="59">
        <v>0.08</v>
      </c>
      <c r="U66" s="55">
        <v>0</v>
      </c>
    </row>
    <row r="67" spans="1:21" x14ac:dyDescent="0.3">
      <c r="A67">
        <v>228</v>
      </c>
      <c r="B67" s="3">
        <v>1.6179579069834471</v>
      </c>
      <c r="C67" s="2">
        <v>77.846081258095083</v>
      </c>
      <c r="D67" s="1">
        <v>1.5757920840740667</v>
      </c>
      <c r="E67" s="9">
        <f>0.25*C67</f>
        <v>19.461520314523771</v>
      </c>
      <c r="F67" s="9">
        <f>IF(25*ROUND(D67,0) = 0, 25, 25*ROUND(D67,0))</f>
        <v>50</v>
      </c>
      <c r="G67" s="12">
        <v>1</v>
      </c>
      <c r="H67" s="30">
        <f>F67-E67</f>
        <v>30.538479685476229</v>
      </c>
      <c r="I67" s="45">
        <f>H67/B67</f>
        <v>18.874705920139032</v>
      </c>
      <c r="J67" s="35">
        <f>J66-B67</f>
        <v>378.17334979850637</v>
      </c>
      <c r="K67" s="3">
        <f>(1/50)*D67</f>
        <v>3.1515841681481332E-2</v>
      </c>
      <c r="L67">
        <f ca="1">_xlfn.BINOM.INV(50,K67,RAND())</f>
        <v>3</v>
      </c>
      <c r="M67" s="9">
        <f ca="1">L67*25</f>
        <v>75</v>
      </c>
      <c r="P67">
        <v>48</v>
      </c>
      <c r="Q67" s="9">
        <v>11018.468637940943</v>
      </c>
      <c r="R67" s="26">
        <v>0.12384716732542819</v>
      </c>
      <c r="T67" s="59">
        <v>0.09</v>
      </c>
      <c r="U67" s="55">
        <v>6</v>
      </c>
    </row>
    <row r="68" spans="1:21" x14ac:dyDescent="0.3">
      <c r="A68">
        <v>543</v>
      </c>
      <c r="B68" s="3">
        <v>2.6990095804642378</v>
      </c>
      <c r="C68" s="2">
        <v>96.478619023202157</v>
      </c>
      <c r="D68" s="1">
        <v>2.7633519420603814</v>
      </c>
      <c r="E68" s="9">
        <f>0.25*C68</f>
        <v>24.119654755800539</v>
      </c>
      <c r="F68" s="9">
        <f>IF(25*ROUND(D68,0) = 0, 25, 25*ROUND(D68,0))</f>
        <v>75</v>
      </c>
      <c r="G68" s="12">
        <v>1</v>
      </c>
      <c r="H68" s="30">
        <f>F68-E68</f>
        <v>50.880345244199461</v>
      </c>
      <c r="I68" s="45">
        <f>H68/B68</f>
        <v>18.851487453945193</v>
      </c>
      <c r="J68" s="35">
        <f>J67-B68</f>
        <v>375.47434021804213</v>
      </c>
      <c r="K68" s="3">
        <f>(1/50)*D68</f>
        <v>5.5267038841207629E-2</v>
      </c>
      <c r="L68">
        <f ca="1">_xlfn.BINOM.INV(50,K68,RAND())</f>
        <v>1</v>
      </c>
      <c r="M68" s="9">
        <f ca="1">L68*25</f>
        <v>25</v>
      </c>
      <c r="P68">
        <v>49</v>
      </c>
      <c r="Q68" s="9">
        <v>11793.468637940943</v>
      </c>
      <c r="R68" s="26">
        <v>0.10301507537688442</v>
      </c>
      <c r="T68" s="59">
        <v>0.1</v>
      </c>
      <c r="U68" s="55">
        <v>41</v>
      </c>
    </row>
    <row r="69" spans="1:21" x14ac:dyDescent="0.3">
      <c r="A69">
        <v>1098</v>
      </c>
      <c r="B69" s="3">
        <v>0.69534260741033416</v>
      </c>
      <c r="C69" s="2">
        <v>48.204808004424237</v>
      </c>
      <c r="D69" s="1">
        <v>0.31486619023461765</v>
      </c>
      <c r="E69" s="9">
        <f>0.25*C69</f>
        <v>12.051202001106059</v>
      </c>
      <c r="F69" s="9">
        <f>IF(25*ROUND(D69,0) = 0, 25, 25*ROUND(D69,0))</f>
        <v>25</v>
      </c>
      <c r="G69" s="12">
        <v>1</v>
      </c>
      <c r="H69" s="30">
        <f>F69-E69</f>
        <v>12.948797998893941</v>
      </c>
      <c r="I69" s="45">
        <f>H69/B69</f>
        <v>18.622184029710439</v>
      </c>
      <c r="J69" s="35">
        <f>J68-B69</f>
        <v>374.77899761063179</v>
      </c>
      <c r="K69" s="3">
        <f>(1/50)*D69</f>
        <v>6.2973238046923532E-3</v>
      </c>
      <c r="L69">
        <f ca="1">_xlfn.BINOM.INV(50,K69,RAND())</f>
        <v>0</v>
      </c>
      <c r="M69" s="9">
        <f ca="1">L69*25</f>
        <v>0</v>
      </c>
      <c r="P69">
        <v>50</v>
      </c>
      <c r="Q69" s="9">
        <v>12443.468637940943</v>
      </c>
      <c r="R69" s="26">
        <v>0.11386138613861387</v>
      </c>
      <c r="T69" s="59">
        <v>0.11</v>
      </c>
      <c r="U69" s="55">
        <v>60</v>
      </c>
    </row>
    <row r="70" spans="1:21" x14ac:dyDescent="0.3">
      <c r="A70">
        <v>225</v>
      </c>
      <c r="B70" s="3">
        <v>2.5037188976248204</v>
      </c>
      <c r="C70" s="2">
        <v>14.121779923858002</v>
      </c>
      <c r="D70" s="1">
        <v>2.0271704318826287</v>
      </c>
      <c r="E70" s="9">
        <f>0.25*C70</f>
        <v>3.5304449809645004</v>
      </c>
      <c r="F70" s="9">
        <f>IF(25*ROUND(D70,0) = 0, 25, 25*ROUND(D70,0))</f>
        <v>50</v>
      </c>
      <c r="G70" s="12">
        <v>1</v>
      </c>
      <c r="H70" s="30">
        <f>F70-E70</f>
        <v>46.469555019035496</v>
      </c>
      <c r="I70" s="45">
        <f>H70/B70</f>
        <v>18.560212595399321</v>
      </c>
      <c r="J70" s="35">
        <f>J69-B70</f>
        <v>372.27527871300697</v>
      </c>
      <c r="K70" s="3">
        <f>(1/50)*D70</f>
        <v>4.0543408637652573E-2</v>
      </c>
      <c r="L70">
        <f ca="1">_xlfn.BINOM.INV(50,K70,RAND())</f>
        <v>3</v>
      </c>
      <c r="M70" s="9">
        <f ca="1">L70*25</f>
        <v>75</v>
      </c>
      <c r="P70">
        <v>51</v>
      </c>
      <c r="Q70" s="9">
        <v>11993.468637940943</v>
      </c>
      <c r="R70" s="26">
        <v>0.10167464114832536</v>
      </c>
      <c r="T70" s="59">
        <v>0.12</v>
      </c>
      <c r="U70" s="55">
        <v>59</v>
      </c>
    </row>
    <row r="71" spans="1:21" x14ac:dyDescent="0.3">
      <c r="A71">
        <v>877</v>
      </c>
      <c r="B71" s="3">
        <v>1.9237352009658093</v>
      </c>
      <c r="C71" s="2">
        <v>58.167592001499656</v>
      </c>
      <c r="D71" s="1">
        <v>2.4807927777424479</v>
      </c>
      <c r="E71" s="9">
        <f>0.25*C71</f>
        <v>14.541898000374914</v>
      </c>
      <c r="F71" s="9">
        <f>IF(25*ROUND(D71,0) = 0, 25, 25*ROUND(D71,0))</f>
        <v>50</v>
      </c>
      <c r="G71" s="12">
        <v>1</v>
      </c>
      <c r="H71" s="30">
        <f>F71-E71</f>
        <v>35.458101999625086</v>
      </c>
      <c r="I71" s="45">
        <f>H71/B71</f>
        <v>18.431903716178496</v>
      </c>
      <c r="J71" s="35">
        <f>J70-B71</f>
        <v>370.35154351204113</v>
      </c>
      <c r="K71" s="3">
        <f>(1/50)*D71</f>
        <v>4.9615855554848959E-2</v>
      </c>
      <c r="L71">
        <f ca="1">_xlfn.BINOM.INV(50,K71,RAND())</f>
        <v>1</v>
      </c>
      <c r="M71" s="9">
        <f ca="1">L71*25</f>
        <v>25</v>
      </c>
      <c r="P71">
        <v>52</v>
      </c>
      <c r="Q71" s="9">
        <v>10593.468637940943</v>
      </c>
      <c r="R71" s="26">
        <v>0.13223140495867769</v>
      </c>
      <c r="T71" s="59">
        <v>0.13</v>
      </c>
      <c r="U71" s="55">
        <v>25</v>
      </c>
    </row>
    <row r="72" spans="1:21" x14ac:dyDescent="0.3">
      <c r="A72">
        <v>170</v>
      </c>
      <c r="B72" s="3">
        <v>1.3460155598940049</v>
      </c>
      <c r="C72" s="2">
        <v>1.3651895512938883</v>
      </c>
      <c r="D72" s="1">
        <v>1.2833586602896205</v>
      </c>
      <c r="E72" s="9">
        <f>0.25*C72</f>
        <v>0.34129738782347208</v>
      </c>
      <c r="F72" s="9">
        <f>IF(25*ROUND(D72,0) = 0, 25, 25*ROUND(D72,0))</f>
        <v>25</v>
      </c>
      <c r="G72" s="12">
        <v>1</v>
      </c>
      <c r="H72" s="30">
        <f>F72-E72</f>
        <v>24.658702612176526</v>
      </c>
      <c r="I72" s="45">
        <f>H72/B72</f>
        <v>18.31977530342839</v>
      </c>
      <c r="J72" s="35">
        <f>J71-B72</f>
        <v>369.00552795214713</v>
      </c>
      <c r="K72" s="3">
        <f>(1/50)*D72</f>
        <v>2.5667173205792412E-2</v>
      </c>
      <c r="L72">
        <f ca="1">_xlfn.BINOM.INV(50,K72,RAND())</f>
        <v>0</v>
      </c>
      <c r="M72" s="9">
        <f ca="1">L72*25</f>
        <v>0</v>
      </c>
      <c r="P72">
        <v>53</v>
      </c>
      <c r="Q72" s="9">
        <v>12068.468637940943</v>
      </c>
      <c r="R72" s="26">
        <v>0.115995115995116</v>
      </c>
      <c r="T72" s="59">
        <v>0.14000000000000001</v>
      </c>
      <c r="U72" s="55">
        <v>8</v>
      </c>
    </row>
    <row r="73" spans="1:21" x14ac:dyDescent="0.3">
      <c r="A73">
        <v>219</v>
      </c>
      <c r="B73" s="3">
        <v>3.2301307779373345</v>
      </c>
      <c r="C73" s="2">
        <v>64.124598766676854</v>
      </c>
      <c r="D73" s="1">
        <v>2.9072393647281762</v>
      </c>
      <c r="E73" s="9">
        <f>0.25*C73</f>
        <v>16.031149691669214</v>
      </c>
      <c r="F73" s="9">
        <f>IF(25*ROUND(D73,0) = 0, 25, 25*ROUND(D73,0))</f>
        <v>75</v>
      </c>
      <c r="G73" s="12">
        <v>1</v>
      </c>
      <c r="H73" s="30">
        <f>F73-E73</f>
        <v>58.968850308330786</v>
      </c>
      <c r="I73" s="45">
        <f>H73/B73</f>
        <v>18.255870849286957</v>
      </c>
      <c r="J73" s="35">
        <f>J72-B73</f>
        <v>365.77539717420979</v>
      </c>
      <c r="K73" s="3">
        <f>(1/50)*D73</f>
        <v>5.8144787294563523E-2</v>
      </c>
      <c r="L73">
        <f ca="1">_xlfn.BINOM.INV(50,K73,RAND())</f>
        <v>3</v>
      </c>
      <c r="M73" s="9">
        <f ca="1">L73*25</f>
        <v>75</v>
      </c>
      <c r="P73">
        <v>54</v>
      </c>
      <c r="Q73" s="9">
        <v>11993.468637940943</v>
      </c>
      <c r="R73" s="26">
        <v>9.5297029702970298E-2</v>
      </c>
      <c r="T73" s="59">
        <v>0.15</v>
      </c>
      <c r="U73" s="55">
        <v>1</v>
      </c>
    </row>
    <row r="74" spans="1:21" x14ac:dyDescent="0.3">
      <c r="A74">
        <v>1106</v>
      </c>
      <c r="B74" s="3">
        <v>2.9859893627222291</v>
      </c>
      <c r="C74" s="2">
        <v>82.198983453072742</v>
      </c>
      <c r="D74" s="1">
        <v>2.8706130768340863</v>
      </c>
      <c r="E74" s="9">
        <f>0.25*C74</f>
        <v>20.549745863268186</v>
      </c>
      <c r="F74" s="9">
        <f>IF(25*ROUND(D74,0) = 0, 25, 25*ROUND(D74,0))</f>
        <v>75</v>
      </c>
      <c r="G74" s="12">
        <v>1</v>
      </c>
      <c r="H74" s="30">
        <f>F74-E74</f>
        <v>54.450254136731814</v>
      </c>
      <c r="I74" s="45">
        <f>H74/B74</f>
        <v>18.235247190261688</v>
      </c>
      <c r="J74" s="35">
        <f>J73-B74</f>
        <v>362.78940781148754</v>
      </c>
      <c r="K74" s="3">
        <f>(1/50)*D74</f>
        <v>5.7412261536681726E-2</v>
      </c>
      <c r="L74">
        <f ca="1">_xlfn.BINOM.INV(50,K74,RAND())</f>
        <v>2</v>
      </c>
      <c r="M74" s="9">
        <f ca="1">L74*25</f>
        <v>50</v>
      </c>
      <c r="P74">
        <v>55</v>
      </c>
      <c r="Q74" s="9">
        <v>11593.468637940943</v>
      </c>
      <c r="R74" s="26">
        <v>0.13623978201634879</v>
      </c>
      <c r="T74" s="59">
        <v>0.16</v>
      </c>
      <c r="U74" s="55">
        <v>0</v>
      </c>
    </row>
    <row r="75" spans="1:21" x14ac:dyDescent="0.3">
      <c r="A75">
        <v>287</v>
      </c>
      <c r="B75" s="3">
        <v>3.6535349616576598</v>
      </c>
      <c r="C75" s="2">
        <v>34.621778427304996</v>
      </c>
      <c r="D75" s="1">
        <v>2.5292631646589934</v>
      </c>
      <c r="E75" s="9">
        <f>0.25*C75</f>
        <v>8.6554446068262489</v>
      </c>
      <c r="F75" s="9">
        <f>IF(25*ROUND(D75,0) = 0, 25, 25*ROUND(D75,0))</f>
        <v>75</v>
      </c>
      <c r="G75" s="12">
        <v>1</v>
      </c>
      <c r="H75" s="30">
        <f>F75-E75</f>
        <v>66.344555393173749</v>
      </c>
      <c r="I75" s="45">
        <f>H75/B75</f>
        <v>18.159003838592611</v>
      </c>
      <c r="J75" s="35">
        <f>J74-B75</f>
        <v>359.13587284982987</v>
      </c>
      <c r="K75" s="3">
        <f>(1/50)*D75</f>
        <v>5.0585263293179868E-2</v>
      </c>
      <c r="L75">
        <f ca="1">_xlfn.BINOM.INV(50,K75,RAND())</f>
        <v>0</v>
      </c>
      <c r="M75" s="9">
        <f ca="1">L75*25</f>
        <v>0</v>
      </c>
      <c r="P75">
        <v>56</v>
      </c>
      <c r="Q75" s="9">
        <v>12168.468637940943</v>
      </c>
      <c r="R75" s="26">
        <v>9.7651421508034617E-2</v>
      </c>
      <c r="T75" s="59">
        <v>0.17</v>
      </c>
      <c r="U75" s="55">
        <v>0</v>
      </c>
    </row>
    <row r="76" spans="1:21" x14ac:dyDescent="0.3">
      <c r="A76">
        <v>952</v>
      </c>
      <c r="B76" s="3">
        <v>3.7788579468200965</v>
      </c>
      <c r="C76" s="2">
        <v>26.46333335858516</v>
      </c>
      <c r="D76" s="1">
        <v>2.8951123276092172</v>
      </c>
      <c r="E76" s="9">
        <f>0.25*C76</f>
        <v>6.6158333396462901</v>
      </c>
      <c r="F76" s="9">
        <f>IF(25*ROUND(D76,0) = 0, 25, 25*ROUND(D76,0))</f>
        <v>75</v>
      </c>
      <c r="G76" s="12">
        <v>1</v>
      </c>
      <c r="H76" s="30">
        <f>F76-E76</f>
        <v>68.384166660353713</v>
      </c>
      <c r="I76" s="45">
        <f>H76/B76</f>
        <v>18.096516890215174</v>
      </c>
      <c r="J76" s="35">
        <f>J75-B76</f>
        <v>355.35701490300977</v>
      </c>
      <c r="K76" s="3">
        <f>(1/50)*D76</f>
        <v>5.7902246552184344E-2</v>
      </c>
      <c r="L76">
        <f ca="1">_xlfn.BINOM.INV(50,K76,RAND())</f>
        <v>4</v>
      </c>
      <c r="M76" s="9">
        <f ca="1">L76*25</f>
        <v>100</v>
      </c>
      <c r="P76">
        <v>57</v>
      </c>
      <c r="Q76" s="9">
        <v>12568.468637940943</v>
      </c>
      <c r="R76" s="26">
        <v>9.3107617896009673E-2</v>
      </c>
      <c r="T76" s="59">
        <v>0.18</v>
      </c>
      <c r="U76" s="55">
        <v>0</v>
      </c>
    </row>
    <row r="77" spans="1:21" x14ac:dyDescent="0.3">
      <c r="A77">
        <v>1022</v>
      </c>
      <c r="B77" s="3">
        <v>0.72125501653300006</v>
      </c>
      <c r="C77" s="2">
        <v>48.109380688112488</v>
      </c>
      <c r="D77" s="1">
        <v>0.39693354871659109</v>
      </c>
      <c r="E77" s="9">
        <f>0.25*C77</f>
        <v>12.027345172028122</v>
      </c>
      <c r="F77" s="9">
        <f>IF(25*ROUND(D77,0) = 0, 25, 25*ROUND(D77,0))</f>
        <v>25</v>
      </c>
      <c r="G77" s="12">
        <v>1</v>
      </c>
      <c r="H77" s="30">
        <f>F77-E77</f>
        <v>12.972654827971878</v>
      </c>
      <c r="I77" s="45">
        <f>H77/B77</f>
        <v>17.986224747981815</v>
      </c>
      <c r="J77" s="35">
        <f>J76-B77</f>
        <v>354.63575988647676</v>
      </c>
      <c r="K77" s="3">
        <f>(1/50)*D77</f>
        <v>7.9386709743318219E-3</v>
      </c>
      <c r="L77">
        <f ca="1">_xlfn.BINOM.INV(50,K77,RAND())</f>
        <v>0</v>
      </c>
      <c r="M77" s="9">
        <f ca="1">L77*25</f>
        <v>0</v>
      </c>
      <c r="P77">
        <v>58</v>
      </c>
      <c r="Q77" s="9">
        <v>11443.468637940943</v>
      </c>
      <c r="R77" s="26">
        <v>0.13020833333333334</v>
      </c>
      <c r="T77" s="59">
        <v>0.19</v>
      </c>
      <c r="U77" s="55">
        <v>0</v>
      </c>
    </row>
    <row r="78" spans="1:21" x14ac:dyDescent="0.3">
      <c r="A78">
        <v>23</v>
      </c>
      <c r="B78" s="3">
        <v>1.9335633747787351</v>
      </c>
      <c r="C78" s="2">
        <v>62.52287629273178</v>
      </c>
      <c r="D78" s="1">
        <v>1.5706768229459045</v>
      </c>
      <c r="E78" s="9">
        <f>0.25*C78</f>
        <v>15.630719073182945</v>
      </c>
      <c r="F78" s="9">
        <f>IF(25*ROUND(D78,0) = 0, 25, 25*ROUND(D78,0))</f>
        <v>50</v>
      </c>
      <c r="G78" s="12">
        <v>1</v>
      </c>
      <c r="H78" s="30">
        <f>F78-E78</f>
        <v>34.369280926817055</v>
      </c>
      <c r="I78" s="45">
        <f>H78/B78</f>
        <v>17.775099267563476</v>
      </c>
      <c r="J78" s="35">
        <f>J77-B78</f>
        <v>352.70219651169805</v>
      </c>
      <c r="K78" s="3">
        <f>(1/50)*D78</f>
        <v>3.141353645891809E-2</v>
      </c>
      <c r="L78">
        <f ca="1">_xlfn.BINOM.INV(50,K78,RAND())</f>
        <v>1</v>
      </c>
      <c r="M78" s="9">
        <f ca="1">L78*25</f>
        <v>25</v>
      </c>
      <c r="P78">
        <v>59</v>
      </c>
      <c r="Q78" s="9">
        <v>11368.468637940943</v>
      </c>
      <c r="R78" s="26">
        <v>0.12086513994910941</v>
      </c>
      <c r="T78" s="59">
        <v>0.2</v>
      </c>
      <c r="U78" s="55">
        <v>0</v>
      </c>
    </row>
    <row r="79" spans="1:21" x14ac:dyDescent="0.3">
      <c r="A79">
        <v>523</v>
      </c>
      <c r="B79" s="3">
        <v>1.1308325558149801</v>
      </c>
      <c r="C79" s="2">
        <v>19.756648686936952</v>
      </c>
      <c r="D79" s="1">
        <v>0.45532453933257716</v>
      </c>
      <c r="E79" s="9">
        <f>0.25*C79</f>
        <v>4.939162171734238</v>
      </c>
      <c r="F79" s="9">
        <f>IF(25*ROUND(D79,0) = 0, 25, 25*ROUND(D79,0))</f>
        <v>25</v>
      </c>
      <c r="G79" s="12">
        <v>1</v>
      </c>
      <c r="H79" s="30">
        <f>F79-E79</f>
        <v>20.060837828265761</v>
      </c>
      <c r="I79" s="45">
        <f>H79/B79</f>
        <v>17.739883526618236</v>
      </c>
      <c r="J79" s="35">
        <f>J78-B79</f>
        <v>351.57136395588304</v>
      </c>
      <c r="K79" s="3">
        <f>(1/50)*D79</f>
        <v>9.1064907866515426E-3</v>
      </c>
      <c r="L79">
        <f ca="1">_xlfn.BINOM.INV(50,K79,RAND())</f>
        <v>0</v>
      </c>
      <c r="M79" s="9">
        <f ca="1">L79*25</f>
        <v>0</v>
      </c>
      <c r="P79">
        <v>60</v>
      </c>
      <c r="Q79" s="9">
        <v>12068.468637940943</v>
      </c>
      <c r="R79" s="26">
        <v>9.356014580801944E-2</v>
      </c>
      <c r="T79" s="57"/>
      <c r="U79" s="58">
        <v>0</v>
      </c>
    </row>
    <row r="80" spans="1:21" x14ac:dyDescent="0.3">
      <c r="A80">
        <v>930</v>
      </c>
      <c r="B80" s="3">
        <v>2.7549304722085735</v>
      </c>
      <c r="C80" s="2">
        <v>7.4158770781698085</v>
      </c>
      <c r="D80" s="1">
        <v>2.1105652586560986</v>
      </c>
      <c r="E80" s="9">
        <f>0.25*C80</f>
        <v>1.8539692695424521</v>
      </c>
      <c r="F80" s="9">
        <f>IF(25*ROUND(D80,0) = 0, 25, 25*ROUND(D80,0))</f>
        <v>50</v>
      </c>
      <c r="G80" s="12">
        <v>1</v>
      </c>
      <c r="H80" s="30">
        <f>F80-E80</f>
        <v>48.146030730457547</v>
      </c>
      <c r="I80" s="45">
        <f>H80/B80</f>
        <v>17.4763142722291</v>
      </c>
      <c r="J80" s="35">
        <f>J79-B80</f>
        <v>348.81643348367447</v>
      </c>
      <c r="K80" s="3">
        <f>(1/50)*D80</f>
        <v>4.2211305173121973E-2</v>
      </c>
      <c r="L80">
        <f ca="1">_xlfn.BINOM.INV(50,K80,RAND())</f>
        <v>2</v>
      </c>
      <c r="M80" s="9">
        <f ca="1">L80*25</f>
        <v>50</v>
      </c>
      <c r="P80">
        <v>61</v>
      </c>
      <c r="Q80" s="9">
        <v>11718.468637940943</v>
      </c>
      <c r="R80" s="26">
        <v>0.12325285895806862</v>
      </c>
    </row>
    <row r="81" spans="1:18" x14ac:dyDescent="0.3">
      <c r="A81">
        <v>909</v>
      </c>
      <c r="B81" s="3">
        <v>3.5885136494259342</v>
      </c>
      <c r="C81" s="2">
        <v>49.544259556649862</v>
      </c>
      <c r="D81" s="1">
        <v>3.0070392667554442</v>
      </c>
      <c r="E81" s="9">
        <f>0.25*C81</f>
        <v>12.386064889162466</v>
      </c>
      <c r="F81" s="9">
        <f>IF(25*ROUND(D81,0) = 0, 25, 25*ROUND(D81,0))</f>
        <v>75</v>
      </c>
      <c r="G81" s="12">
        <v>1</v>
      </c>
      <c r="H81" s="30">
        <f>F81-E81</f>
        <v>62.613935110837531</v>
      </c>
      <c r="I81" s="45">
        <f>H81/B81</f>
        <v>17.448431642681388</v>
      </c>
      <c r="J81" s="35">
        <f>J80-B81</f>
        <v>345.22791983424855</v>
      </c>
      <c r="K81" s="3">
        <f>(1/50)*D81</f>
        <v>6.0140785335108887E-2</v>
      </c>
      <c r="L81">
        <f ca="1">_xlfn.BINOM.INV(50,K81,RAND())</f>
        <v>3</v>
      </c>
      <c r="M81" s="9">
        <f ca="1">L81*25</f>
        <v>75</v>
      </c>
      <c r="P81">
        <v>62</v>
      </c>
      <c r="Q81" s="9">
        <v>12593.468637940943</v>
      </c>
      <c r="R81" s="26">
        <v>0.10235294117647059</v>
      </c>
    </row>
    <row r="82" spans="1:18" x14ac:dyDescent="0.3">
      <c r="A82">
        <v>898</v>
      </c>
      <c r="B82" s="3">
        <v>2.442217949644212</v>
      </c>
      <c r="C82" s="2">
        <v>29.731882313102865</v>
      </c>
      <c r="D82" s="1">
        <v>1.8582243358425123</v>
      </c>
      <c r="E82" s="9">
        <f>0.25*C82</f>
        <v>7.4329705782757163</v>
      </c>
      <c r="F82" s="9">
        <f>IF(25*ROUND(D82,0) = 0, 25, 25*ROUND(D82,0))</f>
        <v>50</v>
      </c>
      <c r="G82" s="12">
        <v>1</v>
      </c>
      <c r="H82" s="30">
        <f>F82-E82</f>
        <v>42.567029421724285</v>
      </c>
      <c r="I82" s="45">
        <f>H82/B82</f>
        <v>17.42966037405693</v>
      </c>
      <c r="J82" s="35">
        <f>J81-B82</f>
        <v>342.78570188460435</v>
      </c>
      <c r="K82" s="3">
        <f>(1/50)*D82</f>
        <v>3.7164486716850249E-2</v>
      </c>
      <c r="L82">
        <f ca="1">_xlfn.BINOM.INV(50,K82,RAND())</f>
        <v>2</v>
      </c>
      <c r="M82" s="9">
        <f ca="1">L82*25</f>
        <v>50</v>
      </c>
      <c r="P82">
        <v>63</v>
      </c>
      <c r="Q82" s="9">
        <v>12743.468637940943</v>
      </c>
      <c r="R82" s="26">
        <v>9.4339622641509441E-2</v>
      </c>
    </row>
    <row r="83" spans="1:18" x14ac:dyDescent="0.3">
      <c r="A83">
        <v>176</v>
      </c>
      <c r="B83" s="3">
        <v>1.9957645744781394</v>
      </c>
      <c r="C83" s="2">
        <v>61.731184328294916</v>
      </c>
      <c r="D83" s="1">
        <v>2.1708540098049571</v>
      </c>
      <c r="E83" s="9">
        <f>0.25*C83</f>
        <v>15.432796082073729</v>
      </c>
      <c r="F83" s="9">
        <f>IF(25*ROUND(D83,0) = 0, 25, 25*ROUND(D83,0))</f>
        <v>50</v>
      </c>
      <c r="G83" s="12">
        <v>1</v>
      </c>
      <c r="H83" s="30">
        <f>F83-E83</f>
        <v>34.567203917926271</v>
      </c>
      <c r="I83" s="45">
        <f>H83/B83</f>
        <v>17.320281339779289</v>
      </c>
      <c r="J83" s="35">
        <f>J82-B83</f>
        <v>340.78993731012622</v>
      </c>
      <c r="K83" s="3">
        <f>(1/50)*D83</f>
        <v>4.3417080196099141E-2</v>
      </c>
      <c r="L83">
        <f ca="1">_xlfn.BINOM.INV(50,K83,RAND())</f>
        <v>3</v>
      </c>
      <c r="M83" s="9">
        <f ca="1">L83*25</f>
        <v>75</v>
      </c>
      <c r="P83">
        <v>64</v>
      </c>
      <c r="Q83" s="9">
        <v>12168.468637940943</v>
      </c>
      <c r="R83" s="26">
        <v>0.12105263157894737</v>
      </c>
    </row>
    <row r="84" spans="1:18" x14ac:dyDescent="0.3">
      <c r="A84">
        <v>388</v>
      </c>
      <c r="B84" s="3">
        <v>2.2519792294119734</v>
      </c>
      <c r="C84" s="2">
        <v>45.332883004994272</v>
      </c>
      <c r="D84" s="1">
        <v>2.4021873487472218</v>
      </c>
      <c r="E84" s="9">
        <f>0.25*C84</f>
        <v>11.333220751248568</v>
      </c>
      <c r="F84" s="9">
        <f>IF(25*ROUND(D84,0) = 0, 25, 25*ROUND(D84,0))</f>
        <v>50</v>
      </c>
      <c r="G84" s="12">
        <v>1</v>
      </c>
      <c r="H84" s="30">
        <f>F84-E84</f>
        <v>38.666779248751432</v>
      </c>
      <c r="I84" s="45">
        <f>H84/B84</f>
        <v>17.170131386535001</v>
      </c>
      <c r="J84" s="35">
        <f>J83-B84</f>
        <v>338.53795808071425</v>
      </c>
      <c r="K84" s="3">
        <f>(1/50)*D84</f>
        <v>4.8043746974944436E-2</v>
      </c>
      <c r="L84">
        <f ca="1">_xlfn.BINOM.INV(50,K84,RAND())</f>
        <v>1</v>
      </c>
      <c r="M84" s="9">
        <f ca="1">L84*25</f>
        <v>25</v>
      </c>
      <c r="P84">
        <v>65</v>
      </c>
      <c r="Q84" s="9">
        <v>11643.468637940943</v>
      </c>
      <c r="R84" s="26">
        <v>9.8643649815043158E-2</v>
      </c>
    </row>
    <row r="85" spans="1:18" x14ac:dyDescent="0.3">
      <c r="A85">
        <v>870</v>
      </c>
      <c r="B85" s="3">
        <v>2.8777593324401196</v>
      </c>
      <c r="C85" s="2">
        <v>4.1728791551684186</v>
      </c>
      <c r="D85" s="1">
        <v>1.9891607634022033</v>
      </c>
      <c r="E85" s="9">
        <f>0.25*C85</f>
        <v>1.0432197887921046</v>
      </c>
      <c r="F85" s="9">
        <f>IF(25*ROUND(D85,0) = 0, 25, 25*ROUND(D85,0))</f>
        <v>50</v>
      </c>
      <c r="G85" s="12">
        <v>1</v>
      </c>
      <c r="H85" s="30">
        <f>F85-E85</f>
        <v>48.956780211207892</v>
      </c>
      <c r="I85" s="45">
        <f>H85/B85</f>
        <v>17.012117608075407</v>
      </c>
      <c r="J85" s="35">
        <f>J84-B85</f>
        <v>335.66019874827413</v>
      </c>
      <c r="K85" s="3">
        <f>(1/50)*D85</f>
        <v>3.9783215268044063E-2</v>
      </c>
      <c r="L85">
        <f ca="1">_xlfn.BINOM.INV(50,K85,RAND())</f>
        <v>3</v>
      </c>
      <c r="M85" s="9">
        <f ca="1">L85*25</f>
        <v>75</v>
      </c>
      <c r="P85">
        <v>66</v>
      </c>
      <c r="Q85" s="9">
        <v>11593.468637940943</v>
      </c>
      <c r="R85" s="26">
        <v>0.10290556900726393</v>
      </c>
    </row>
    <row r="86" spans="1:18" x14ac:dyDescent="0.3">
      <c r="A86">
        <v>148</v>
      </c>
      <c r="B86" s="3">
        <v>3.8395221550412728</v>
      </c>
      <c r="C86" s="2">
        <v>40.518740678181651</v>
      </c>
      <c r="D86" s="1">
        <v>3.0738627037790183</v>
      </c>
      <c r="E86" s="9">
        <f>0.25*C86</f>
        <v>10.129685169545413</v>
      </c>
      <c r="F86" s="9">
        <f>IF(25*ROUND(D86,0) = 0, 25, 25*ROUND(D86,0))</f>
        <v>75</v>
      </c>
      <c r="G86" s="12">
        <v>1</v>
      </c>
      <c r="H86" s="30">
        <f>F86-E86</f>
        <v>64.870314830454589</v>
      </c>
      <c r="I86" s="45">
        <f>H86/B86</f>
        <v>16.895413598611537</v>
      </c>
      <c r="J86" s="35">
        <f>J85-B86</f>
        <v>331.82067659323286</v>
      </c>
      <c r="K86" s="3">
        <f>(1/50)*D86</f>
        <v>6.1477254075580363E-2</v>
      </c>
      <c r="L86">
        <f ca="1">_xlfn.BINOM.INV(50,K86,RAND())</f>
        <v>7</v>
      </c>
      <c r="M86" s="9">
        <f ca="1">L86*25</f>
        <v>175</v>
      </c>
      <c r="P86">
        <v>67</v>
      </c>
      <c r="Q86" s="9">
        <v>11418.468637940943</v>
      </c>
      <c r="R86" s="26">
        <v>0.12105263157894737</v>
      </c>
    </row>
    <row r="87" spans="1:18" x14ac:dyDescent="0.3">
      <c r="A87">
        <v>375</v>
      </c>
      <c r="B87" s="3">
        <v>0.89918657385703482</v>
      </c>
      <c r="C87" s="2">
        <v>39.624427424614318</v>
      </c>
      <c r="D87" s="1">
        <v>0.40697478420635397</v>
      </c>
      <c r="E87" s="9">
        <f>0.25*C87</f>
        <v>9.9061068561535794</v>
      </c>
      <c r="F87" s="9">
        <f>IF(25*ROUND(D87,0) = 0, 25, 25*ROUND(D87,0))</f>
        <v>25</v>
      </c>
      <c r="G87" s="12">
        <v>1</v>
      </c>
      <c r="H87" s="30">
        <f>F87-E87</f>
        <v>15.093893143846421</v>
      </c>
      <c r="I87" s="45">
        <f>H87/B87</f>
        <v>16.786163831496729</v>
      </c>
      <c r="J87" s="35">
        <f>J86-B87</f>
        <v>330.92149001937582</v>
      </c>
      <c r="K87" s="3">
        <f>(1/50)*D87</f>
        <v>8.1394956841270797E-3</v>
      </c>
      <c r="L87">
        <f ca="1">_xlfn.BINOM.INV(50,K87,RAND())</f>
        <v>0</v>
      </c>
      <c r="M87" s="9">
        <f ca="1">L87*25</f>
        <v>0</v>
      </c>
      <c r="P87">
        <v>68</v>
      </c>
      <c r="Q87" s="9">
        <v>12518.468637940943</v>
      </c>
      <c r="R87" s="26">
        <v>9.004739336492891E-2</v>
      </c>
    </row>
    <row r="88" spans="1:18" x14ac:dyDescent="0.3">
      <c r="A88">
        <v>1049</v>
      </c>
      <c r="B88" s="3">
        <v>2.9952230291617266</v>
      </c>
      <c r="C88" s="2">
        <v>99.086174017006172</v>
      </c>
      <c r="D88" s="1">
        <v>2.7454812486031814</v>
      </c>
      <c r="E88" s="9">
        <f>0.25*C88</f>
        <v>24.771543504251543</v>
      </c>
      <c r="F88" s="9">
        <f>IF(25*ROUND(D88,0) = 0, 25, 25*ROUND(D88,0))</f>
        <v>75</v>
      </c>
      <c r="G88" s="12">
        <v>1</v>
      </c>
      <c r="H88" s="30">
        <f>F88-E88</f>
        <v>50.22845649574846</v>
      </c>
      <c r="I88" s="45">
        <f>H88/B88</f>
        <v>16.76952133671525</v>
      </c>
      <c r="J88" s="35">
        <f>J87-B88</f>
        <v>327.92626699021412</v>
      </c>
      <c r="K88" s="3">
        <f>(1/50)*D88</f>
        <v>5.4909624972063628E-2</v>
      </c>
      <c r="L88">
        <f ca="1">_xlfn.BINOM.INV(50,K88,RAND())</f>
        <v>3</v>
      </c>
      <c r="M88" s="9">
        <f ca="1">L88*25</f>
        <v>75</v>
      </c>
      <c r="P88">
        <v>69</v>
      </c>
      <c r="Q88" s="9">
        <v>12343.468637940943</v>
      </c>
      <c r="R88" s="26">
        <v>0.10744810744810745</v>
      </c>
    </row>
    <row r="89" spans="1:18" x14ac:dyDescent="0.3">
      <c r="A89">
        <v>227</v>
      </c>
      <c r="B89" s="3">
        <v>2.3515062762857806</v>
      </c>
      <c r="C89" s="2">
        <v>44.381497892951174</v>
      </c>
      <c r="D89" s="1">
        <v>2.2611487206866423</v>
      </c>
      <c r="E89" s="9">
        <f>0.25*C89</f>
        <v>11.095374473237793</v>
      </c>
      <c r="F89" s="9">
        <f>IF(25*ROUND(D89,0) = 0, 25, 25*ROUND(D89,0))</f>
        <v>50</v>
      </c>
      <c r="G89" s="12">
        <v>1</v>
      </c>
      <c r="H89" s="30">
        <f>F89-E89</f>
        <v>38.904625526762203</v>
      </c>
      <c r="I89" s="45">
        <f>H89/B89</f>
        <v>16.544555257667572</v>
      </c>
      <c r="J89" s="35">
        <f>J88-B89</f>
        <v>325.57476071392836</v>
      </c>
      <c r="K89" s="3">
        <f>(1/50)*D89</f>
        <v>4.5222974413732846E-2</v>
      </c>
      <c r="L89">
        <f ca="1">_xlfn.BINOM.INV(50,K89,RAND())</f>
        <v>3</v>
      </c>
      <c r="M89" s="9">
        <f ca="1">L89*25</f>
        <v>75</v>
      </c>
      <c r="P89">
        <v>70</v>
      </c>
      <c r="Q89" s="9">
        <v>12193.468637940943</v>
      </c>
      <c r="R89" s="26">
        <v>0.11028500619578686</v>
      </c>
    </row>
    <row r="90" spans="1:18" x14ac:dyDescent="0.3">
      <c r="A90">
        <v>383</v>
      </c>
      <c r="B90" s="3">
        <v>2.8777593324401196</v>
      </c>
      <c r="C90" s="2">
        <v>10.359098298260417</v>
      </c>
      <c r="D90" s="1">
        <v>2.406073449038022</v>
      </c>
      <c r="E90" s="9">
        <f>0.25*C90</f>
        <v>2.5897745745651042</v>
      </c>
      <c r="F90" s="9">
        <f>IF(25*ROUND(D90,0) = 0, 25, 25*ROUND(D90,0))</f>
        <v>50</v>
      </c>
      <c r="G90" s="12">
        <v>1</v>
      </c>
      <c r="H90" s="30">
        <f>F90-E90</f>
        <v>47.410225425434895</v>
      </c>
      <c r="I90" s="45">
        <f>H90/B90</f>
        <v>16.474701303543217</v>
      </c>
      <c r="J90" s="35">
        <f>J89-B90</f>
        <v>322.69700138148823</v>
      </c>
      <c r="K90" s="3">
        <f>(1/50)*D90</f>
        <v>4.8121468980760439E-2</v>
      </c>
      <c r="L90">
        <f ca="1">_xlfn.BINOM.INV(50,K90,RAND())</f>
        <v>0</v>
      </c>
      <c r="M90" s="9">
        <f ca="1">L90*25</f>
        <v>0</v>
      </c>
      <c r="P90">
        <v>71</v>
      </c>
      <c r="Q90" s="9">
        <v>11943.468637940943</v>
      </c>
      <c r="R90" s="26">
        <v>9.7205346294046174E-2</v>
      </c>
    </row>
    <row r="91" spans="1:18" x14ac:dyDescent="0.3">
      <c r="A91">
        <v>456</v>
      </c>
      <c r="B91" s="3">
        <v>3.5090733514186034</v>
      </c>
      <c r="C91" s="2">
        <v>72.841066068298133</v>
      </c>
      <c r="D91" s="1">
        <v>2.6869532336308892</v>
      </c>
      <c r="E91" s="9">
        <f>0.25*C91</f>
        <v>18.210266517074533</v>
      </c>
      <c r="F91" s="9">
        <f>IF(25*ROUND(D91,0) = 0, 25, 25*ROUND(D91,0))</f>
        <v>75</v>
      </c>
      <c r="G91" s="12">
        <v>1</v>
      </c>
      <c r="H91" s="30">
        <f>F91-E91</f>
        <v>56.78973348292547</v>
      </c>
      <c r="I91" s="45">
        <f>H91/B91</f>
        <v>16.183683780781397</v>
      </c>
      <c r="J91" s="35">
        <f>J90-B91</f>
        <v>319.18792803006966</v>
      </c>
      <c r="K91" s="3">
        <f>(1/50)*D91</f>
        <v>5.3739064672617784E-2</v>
      </c>
      <c r="L91">
        <f ca="1">_xlfn.BINOM.INV(50,K91,RAND())</f>
        <v>3</v>
      </c>
      <c r="M91" s="9">
        <f ca="1">L91*25</f>
        <v>75</v>
      </c>
      <c r="P91">
        <v>72</v>
      </c>
      <c r="Q91" s="9">
        <v>12093.468637940943</v>
      </c>
      <c r="R91" s="26">
        <v>0.10256410256410256</v>
      </c>
    </row>
    <row r="92" spans="1:18" x14ac:dyDescent="0.3">
      <c r="A92">
        <v>109</v>
      </c>
      <c r="B92" s="3">
        <v>2.7549304722085735</v>
      </c>
      <c r="C92" s="2">
        <v>22.014575282015713</v>
      </c>
      <c r="D92" s="1">
        <v>2.1939577068244605</v>
      </c>
      <c r="E92" s="9">
        <f>0.25*C92</f>
        <v>5.5036438205039282</v>
      </c>
      <c r="F92" s="9">
        <f>IF(25*ROUND(D92,0) = 0, 25, 25*ROUND(D92,0))</f>
        <v>50</v>
      </c>
      <c r="G92" s="12">
        <v>1</v>
      </c>
      <c r="H92" s="30">
        <f>F92-E92</f>
        <v>44.496356179496075</v>
      </c>
      <c r="I92" s="45">
        <f>H92/B92</f>
        <v>16.151535085320763</v>
      </c>
      <c r="J92" s="35">
        <f>J91-B92</f>
        <v>316.43299755786109</v>
      </c>
      <c r="K92" s="3">
        <f>(1/50)*D92</f>
        <v>4.3879154136489212E-2</v>
      </c>
      <c r="L92">
        <f ca="1">_xlfn.BINOM.INV(50,K92,RAND())</f>
        <v>4</v>
      </c>
      <c r="M92" s="9">
        <f ca="1">L92*25</f>
        <v>100</v>
      </c>
      <c r="P92">
        <v>73</v>
      </c>
      <c r="Q92" s="9">
        <v>11393.468637940943</v>
      </c>
      <c r="R92" s="26">
        <v>0.10135970333745364</v>
      </c>
    </row>
    <row r="93" spans="1:18" x14ac:dyDescent="0.3">
      <c r="A93">
        <v>142</v>
      </c>
      <c r="B93" s="3">
        <v>2.4528443145587877</v>
      </c>
      <c r="C93" s="2">
        <v>42.912030107568569</v>
      </c>
      <c r="D93" s="1">
        <v>2.3444717612414445</v>
      </c>
      <c r="E93" s="9">
        <f>0.25*C93</f>
        <v>10.728007526892142</v>
      </c>
      <c r="F93" s="9">
        <f>IF(25*ROUND(D93,0) = 0, 25, 25*ROUND(D93,0))</f>
        <v>50</v>
      </c>
      <c r="G93" s="12">
        <v>1</v>
      </c>
      <c r="H93" s="30">
        <f>F93-E93</f>
        <v>39.271992473107858</v>
      </c>
      <c r="I93" s="45">
        <f>H93/B93</f>
        <v>16.010797032657173</v>
      </c>
      <c r="J93" s="35">
        <f>J92-B93</f>
        <v>313.98015324330231</v>
      </c>
      <c r="K93" s="3">
        <f>(1/50)*D93</f>
        <v>4.6889435224828892E-2</v>
      </c>
      <c r="L93">
        <f ca="1">_xlfn.BINOM.INV(50,K93,RAND())</f>
        <v>0</v>
      </c>
      <c r="M93" s="9">
        <f ca="1">L93*25</f>
        <v>0</v>
      </c>
      <c r="P93">
        <v>74</v>
      </c>
      <c r="Q93" s="9">
        <v>12118.468637940943</v>
      </c>
      <c r="R93" s="26">
        <v>0.10692588092345079</v>
      </c>
    </row>
    <row r="94" spans="1:18" x14ac:dyDescent="0.3">
      <c r="A94">
        <v>970</v>
      </c>
      <c r="B94" s="3">
        <v>2.1551925975341222</v>
      </c>
      <c r="C94" s="2">
        <v>62.251675513847303</v>
      </c>
      <c r="D94" s="1">
        <v>2.4230372330894476</v>
      </c>
      <c r="E94" s="9">
        <f>0.25*C94</f>
        <v>15.562918878461826</v>
      </c>
      <c r="F94" s="9">
        <f>IF(25*ROUND(D94,0) = 0, 25, 25*ROUND(D94,0))</f>
        <v>50</v>
      </c>
      <c r="G94" s="12">
        <v>1</v>
      </c>
      <c r="H94" s="30">
        <f>F94-E94</f>
        <v>34.437081121538171</v>
      </c>
      <c r="I94" s="45">
        <f>H94/B94</f>
        <v>15.978655996192444</v>
      </c>
      <c r="J94" s="35">
        <f>J93-B94</f>
        <v>311.82496064576821</v>
      </c>
      <c r="K94" s="3">
        <f>(1/50)*D94</f>
        <v>4.8460744661788957E-2</v>
      </c>
      <c r="L94">
        <f ca="1">_xlfn.BINOM.INV(50,K94,RAND())</f>
        <v>4</v>
      </c>
      <c r="M94" s="9">
        <f ca="1">L94*25</f>
        <v>100</v>
      </c>
      <c r="P94">
        <v>75</v>
      </c>
      <c r="Q94" s="9">
        <v>11568.468637940943</v>
      </c>
      <c r="R94" s="26">
        <v>0.11913814955640051</v>
      </c>
    </row>
    <row r="95" spans="1:18" x14ac:dyDescent="0.3">
      <c r="A95">
        <v>283</v>
      </c>
      <c r="B95" s="3">
        <v>3.8448475510169153</v>
      </c>
      <c r="C95" s="2">
        <v>54.919506925554998</v>
      </c>
      <c r="D95" s="1">
        <v>2.9561943070105556</v>
      </c>
      <c r="E95" s="9">
        <f>0.25*C95</f>
        <v>13.72987673138875</v>
      </c>
      <c r="F95" s="9">
        <f>IF(25*ROUND(D95,0) = 0, 25, 25*ROUND(D95,0))</f>
        <v>75</v>
      </c>
      <c r="G95" s="12">
        <v>1</v>
      </c>
      <c r="H95" s="30">
        <f>F95-E95</f>
        <v>61.27012326861125</v>
      </c>
      <c r="I95" s="45">
        <f>H95/B95</f>
        <v>15.935644380075889</v>
      </c>
      <c r="J95" s="35">
        <f>J94-B95</f>
        <v>307.98011309475129</v>
      </c>
      <c r="K95" s="3">
        <f>(1/50)*D95</f>
        <v>5.9123886140211114E-2</v>
      </c>
      <c r="L95">
        <f ca="1">_xlfn.BINOM.INV(50,K95,RAND())</f>
        <v>4</v>
      </c>
      <c r="M95" s="9">
        <f ca="1">L95*25</f>
        <v>100</v>
      </c>
      <c r="P95">
        <v>76</v>
      </c>
      <c r="Q95" s="9">
        <v>11018.468637940943</v>
      </c>
      <c r="R95" s="26">
        <v>0.10964332892998679</v>
      </c>
    </row>
    <row r="96" spans="1:18" x14ac:dyDescent="0.3">
      <c r="A96">
        <v>531</v>
      </c>
      <c r="B96" s="3">
        <v>2.3230111253359453</v>
      </c>
      <c r="C96" s="2">
        <v>52.211004781502709</v>
      </c>
      <c r="D96" s="1">
        <v>1.5462919626361256</v>
      </c>
      <c r="E96" s="9">
        <f>0.25*C96</f>
        <v>13.052751195375677</v>
      </c>
      <c r="F96" s="9">
        <f>IF(25*ROUND(D96,0) = 0, 25, 25*ROUND(D96,0))</f>
        <v>50</v>
      </c>
      <c r="G96" s="12">
        <v>1</v>
      </c>
      <c r="H96" s="30">
        <f>F96-E96</f>
        <v>36.947248804624323</v>
      </c>
      <c r="I96" s="45">
        <f>H96/B96</f>
        <v>15.904895332466886</v>
      </c>
      <c r="J96" s="35">
        <f>J95-B96</f>
        <v>305.65710196941535</v>
      </c>
      <c r="K96" s="3">
        <f>(1/50)*D96</f>
        <v>3.0925839252722513E-2</v>
      </c>
      <c r="L96">
        <f ca="1">_xlfn.BINOM.INV(50,K96,RAND())</f>
        <v>1</v>
      </c>
      <c r="M96" s="9">
        <f ca="1">L96*25</f>
        <v>25</v>
      </c>
      <c r="P96">
        <v>77</v>
      </c>
      <c r="Q96" s="9">
        <v>11143.468637940943</v>
      </c>
      <c r="R96" s="26">
        <v>0.11325611325611326</v>
      </c>
    </row>
    <row r="97" spans="1:18" x14ac:dyDescent="0.3">
      <c r="A97">
        <v>977</v>
      </c>
      <c r="B97" s="3">
        <v>1.3460155598940049</v>
      </c>
      <c r="C97" s="2">
        <v>14.426959271837092</v>
      </c>
      <c r="D97" s="1">
        <v>1.2479184762209665</v>
      </c>
      <c r="E97" s="9">
        <f>0.25*C97</f>
        <v>3.6067398179592729</v>
      </c>
      <c r="F97" s="9">
        <f>IF(25*ROUND(D97,0) = 0, 25, 25*ROUND(D97,0))</f>
        <v>25</v>
      </c>
      <c r="G97" s="12">
        <v>1</v>
      </c>
      <c r="H97" s="30">
        <f>F97-E97</f>
        <v>21.393260182040727</v>
      </c>
      <c r="I97" s="45">
        <f>H97/B97</f>
        <v>15.893768853404183</v>
      </c>
      <c r="J97" s="35">
        <f>J96-B97</f>
        <v>304.31108640952135</v>
      </c>
      <c r="K97" s="3">
        <f>(1/50)*D97</f>
        <v>2.4958369524419332E-2</v>
      </c>
      <c r="L97">
        <f ca="1">_xlfn.BINOM.INV(50,K97,RAND())</f>
        <v>1</v>
      </c>
      <c r="M97" s="9">
        <f ca="1">L97*25</f>
        <v>25</v>
      </c>
      <c r="P97">
        <v>78</v>
      </c>
      <c r="Q97" s="9">
        <v>12218.468637940943</v>
      </c>
      <c r="R97" s="26">
        <v>0.11384217335058215</v>
      </c>
    </row>
    <row r="98" spans="1:18" x14ac:dyDescent="0.3">
      <c r="A98">
        <v>998</v>
      </c>
      <c r="B98" s="3">
        <v>2.2911272481943898</v>
      </c>
      <c r="C98" s="2">
        <v>57.059042490342385</v>
      </c>
      <c r="D98" s="1">
        <v>1.5838474953129333</v>
      </c>
      <c r="E98" s="9">
        <f>0.25*C98</f>
        <v>14.264760622585596</v>
      </c>
      <c r="F98" s="9">
        <f>IF(25*ROUND(D98,0) = 0, 25, 25*ROUND(D98,0))</f>
        <v>50</v>
      </c>
      <c r="G98" s="12">
        <v>1</v>
      </c>
      <c r="H98" s="30">
        <f>F98-E98</f>
        <v>35.735239377414402</v>
      </c>
      <c r="I98" s="45">
        <f>H98/B98</f>
        <v>15.597230317773453</v>
      </c>
      <c r="J98" s="35">
        <f>J97-B98</f>
        <v>302.01995916132694</v>
      </c>
      <c r="K98" s="3">
        <f>(1/50)*D98</f>
        <v>3.1676949906258668E-2</v>
      </c>
      <c r="L98">
        <f ca="1">_xlfn.BINOM.INV(50,K98,RAND())</f>
        <v>1</v>
      </c>
      <c r="M98" s="9">
        <f ca="1">L98*25</f>
        <v>25</v>
      </c>
      <c r="P98">
        <v>79</v>
      </c>
      <c r="Q98" s="9">
        <v>12568.468637940943</v>
      </c>
      <c r="R98" s="26">
        <v>0.10438908659549229</v>
      </c>
    </row>
    <row r="99" spans="1:18" x14ac:dyDescent="0.3">
      <c r="A99">
        <v>131</v>
      </c>
      <c r="B99" s="3">
        <v>2.0023713218743779</v>
      </c>
      <c r="C99" s="2">
        <v>75.08130176375748</v>
      </c>
      <c r="D99" s="1">
        <v>2.198647144770252</v>
      </c>
      <c r="E99" s="9">
        <f>0.25*C99</f>
        <v>18.77032544093937</v>
      </c>
      <c r="F99" s="9">
        <f>IF(25*ROUND(D99,0) = 0, 25, 25*ROUND(D99,0))</f>
        <v>50</v>
      </c>
      <c r="G99" s="12">
        <v>1</v>
      </c>
      <c r="H99" s="30">
        <f>F99-E99</f>
        <v>31.22967455906063</v>
      </c>
      <c r="I99" s="45">
        <f>H99/B99</f>
        <v>15.596345302142653</v>
      </c>
      <c r="J99" s="35">
        <f>J98-B99</f>
        <v>300.01758783945257</v>
      </c>
      <c r="K99" s="3">
        <f>(1/50)*D99</f>
        <v>4.3972942895405043E-2</v>
      </c>
      <c r="L99">
        <f ca="1">_xlfn.BINOM.INV(50,K99,RAND())</f>
        <v>4</v>
      </c>
      <c r="M99" s="9">
        <f ca="1">L99*25</f>
        <v>100</v>
      </c>
      <c r="P99">
        <v>80</v>
      </c>
      <c r="Q99" s="9">
        <v>13268.468637940943</v>
      </c>
      <c r="R99" s="26">
        <v>0.10138248847926268</v>
      </c>
    </row>
    <row r="100" spans="1:18" x14ac:dyDescent="0.3">
      <c r="A100">
        <v>284</v>
      </c>
      <c r="B100" s="3">
        <v>2.1396947851162542</v>
      </c>
      <c r="C100" s="2">
        <v>67.170079721408385</v>
      </c>
      <c r="D100" s="1">
        <v>2.2969611523572326</v>
      </c>
      <c r="E100" s="9">
        <f>0.25*C100</f>
        <v>16.792519930352096</v>
      </c>
      <c r="F100" s="9">
        <f>IF(25*ROUND(D100,0) = 0, 25, 25*ROUND(D100,0))</f>
        <v>50</v>
      </c>
      <c r="G100" s="12">
        <v>1</v>
      </c>
      <c r="H100" s="30">
        <f>F100-E100</f>
        <v>33.2074800696479</v>
      </c>
      <c r="I100" s="45">
        <f>H100/B100</f>
        <v>15.519727533403165</v>
      </c>
      <c r="J100" s="35">
        <f>J99-B100</f>
        <v>297.87789305433631</v>
      </c>
      <c r="K100" s="3">
        <f>(1/50)*D100</f>
        <v>4.5939223047144651E-2</v>
      </c>
      <c r="L100">
        <f ca="1">_xlfn.BINOM.INV(50,K100,RAND())</f>
        <v>3</v>
      </c>
      <c r="M100" s="9">
        <f ca="1">L100*25</f>
        <v>75</v>
      </c>
      <c r="P100">
        <v>81</v>
      </c>
      <c r="Q100" s="9">
        <v>12793.468637940943</v>
      </c>
      <c r="R100" s="26">
        <v>9.7076023391812871E-2</v>
      </c>
    </row>
    <row r="101" spans="1:18" x14ac:dyDescent="0.3">
      <c r="A101">
        <v>986</v>
      </c>
      <c r="B101" s="3">
        <v>2.4115912824182164</v>
      </c>
      <c r="C101" s="2">
        <v>50.393289252039395</v>
      </c>
      <c r="D101" s="1">
        <v>1.7902181220919644</v>
      </c>
      <c r="E101" s="9">
        <f>0.25*C101</f>
        <v>12.598322313009849</v>
      </c>
      <c r="F101" s="9">
        <f>IF(25*ROUND(D101,0) = 0, 25, 25*ROUND(D101,0))</f>
        <v>50</v>
      </c>
      <c r="G101" s="12">
        <v>1</v>
      </c>
      <c r="H101" s="30">
        <f>F101-E101</f>
        <v>37.401677686990155</v>
      </c>
      <c r="I101" s="45">
        <f>H101/B101</f>
        <v>15.509127918842751</v>
      </c>
      <c r="J101" s="35">
        <f>J100-B101</f>
        <v>295.4663017719181</v>
      </c>
      <c r="K101" s="3">
        <f>(1/50)*D101</f>
        <v>3.5804362441839287E-2</v>
      </c>
      <c r="L101">
        <f ca="1">_xlfn.BINOM.INV(50,K101,RAND())</f>
        <v>6</v>
      </c>
      <c r="M101" s="9">
        <f ca="1">L101*25</f>
        <v>150</v>
      </c>
      <c r="P101">
        <v>82</v>
      </c>
      <c r="Q101" s="9">
        <v>11893.468637940943</v>
      </c>
      <c r="R101" s="26">
        <v>0.10424242424242425</v>
      </c>
    </row>
    <row r="102" spans="1:18" x14ac:dyDescent="0.3">
      <c r="A102">
        <v>361</v>
      </c>
      <c r="B102" s="3">
        <v>2.2948480039529837</v>
      </c>
      <c r="C102" s="2">
        <v>59.614503273278544</v>
      </c>
      <c r="D102" s="1">
        <v>1.7420864405664629</v>
      </c>
      <c r="E102" s="9">
        <f>0.25*C102</f>
        <v>14.903625818319636</v>
      </c>
      <c r="F102" s="9">
        <f>IF(25*ROUND(D102,0) = 0, 25, 25*ROUND(D102,0))</f>
        <v>50</v>
      </c>
      <c r="G102" s="12">
        <v>1</v>
      </c>
      <c r="H102" s="30">
        <f>F102-E102</f>
        <v>35.09637418168036</v>
      </c>
      <c r="I102" s="45">
        <f>H102/B102</f>
        <v>15.293550649640064</v>
      </c>
      <c r="J102" s="35">
        <f>J101-B102</f>
        <v>293.17145376796509</v>
      </c>
      <c r="K102" s="3">
        <f>(1/50)*D102</f>
        <v>3.4841728811329256E-2</v>
      </c>
      <c r="L102">
        <f ca="1">_xlfn.BINOM.INV(50,K102,RAND())</f>
        <v>4</v>
      </c>
      <c r="M102" s="9">
        <f ca="1">L102*25</f>
        <v>100</v>
      </c>
      <c r="P102">
        <v>83</v>
      </c>
      <c r="Q102" s="9">
        <v>11843.468637940943</v>
      </c>
      <c r="R102" s="26">
        <v>9.9393939393939396E-2</v>
      </c>
    </row>
    <row r="103" spans="1:18" x14ac:dyDescent="0.3">
      <c r="A103">
        <v>390</v>
      </c>
      <c r="B103" s="3">
        <v>4.7303052822952889</v>
      </c>
      <c r="C103" s="2">
        <v>14.425084627125706</v>
      </c>
      <c r="D103" s="1">
        <v>2.5764676632300247</v>
      </c>
      <c r="E103" s="9">
        <f>0.25*C103</f>
        <v>3.6062711567814265</v>
      </c>
      <c r="F103" s="9">
        <f>IF(25*ROUND(D103,0) = 0, 25, 25*ROUND(D103,0))</f>
        <v>75</v>
      </c>
      <c r="G103" s="12">
        <v>1</v>
      </c>
      <c r="H103" s="30">
        <f>F103-E103</f>
        <v>71.393728843218568</v>
      </c>
      <c r="I103" s="45">
        <f>H103/B103</f>
        <v>15.092837477198966</v>
      </c>
      <c r="J103" s="35">
        <f>J102-B103</f>
        <v>288.44114848566983</v>
      </c>
      <c r="K103" s="3">
        <f>(1/50)*D103</f>
        <v>5.1529353264600494E-2</v>
      </c>
      <c r="L103">
        <f ca="1">_xlfn.BINOM.INV(50,K103,RAND())</f>
        <v>2</v>
      </c>
      <c r="M103" s="9">
        <f ca="1">L103*25</f>
        <v>50</v>
      </c>
      <c r="P103">
        <v>84</v>
      </c>
      <c r="Q103" s="9">
        <v>11568.468637940943</v>
      </c>
      <c r="R103" s="26">
        <v>0.11125485122897801</v>
      </c>
    </row>
    <row r="104" spans="1:18" x14ac:dyDescent="0.3">
      <c r="A104">
        <v>1101</v>
      </c>
      <c r="B104" s="3">
        <v>3.7797107747075431</v>
      </c>
      <c r="C104" s="2">
        <v>72.776842359512912</v>
      </c>
      <c r="D104" s="1">
        <v>2.7091732189573881</v>
      </c>
      <c r="E104" s="9">
        <f>0.25*C104</f>
        <v>18.194210589878228</v>
      </c>
      <c r="F104" s="9">
        <f>IF(25*ROUND(D104,0) = 0, 25, 25*ROUND(D104,0))</f>
        <v>75</v>
      </c>
      <c r="G104" s="12">
        <v>1</v>
      </c>
      <c r="H104" s="30">
        <f>F104-E104</f>
        <v>56.805789410121776</v>
      </c>
      <c r="I104" s="45">
        <f>H104/B104</f>
        <v>15.029136565222283</v>
      </c>
      <c r="J104" s="35">
        <f>J103-B104</f>
        <v>284.66143771096228</v>
      </c>
      <c r="K104" s="3">
        <f>(1/50)*D104</f>
        <v>5.4183464379147762E-2</v>
      </c>
      <c r="L104">
        <f ca="1">_xlfn.BINOM.INV(50,K104,RAND())</f>
        <v>2</v>
      </c>
      <c r="M104" s="9">
        <f ca="1">L104*25</f>
        <v>50</v>
      </c>
      <c r="P104">
        <v>85</v>
      </c>
      <c r="Q104" s="9">
        <v>11018.468637940943</v>
      </c>
      <c r="R104" s="26">
        <v>0.1196236559139785</v>
      </c>
    </row>
    <row r="105" spans="1:18" x14ac:dyDescent="0.3">
      <c r="A105">
        <v>842</v>
      </c>
      <c r="B105" s="3">
        <v>2.538891127769892</v>
      </c>
      <c r="C105" s="2">
        <v>48.645523075824016</v>
      </c>
      <c r="D105" s="1">
        <v>2.0429833194461549</v>
      </c>
      <c r="E105" s="9">
        <f>0.25*C105</f>
        <v>12.161380768956004</v>
      </c>
      <c r="F105" s="9">
        <f>IF(25*ROUND(D105,0) = 0, 25, 25*ROUND(D105,0))</f>
        <v>50</v>
      </c>
      <c r="G105" s="12">
        <v>1</v>
      </c>
      <c r="H105" s="30">
        <f>F105-E105</f>
        <v>37.838619231043992</v>
      </c>
      <c r="I105" s="45">
        <f>H105/B105</f>
        <v>14.903600558989165</v>
      </c>
      <c r="J105" s="35">
        <f>J104-B105</f>
        <v>282.12254658319239</v>
      </c>
      <c r="K105" s="3">
        <f>(1/50)*D105</f>
        <v>4.0859666388923098E-2</v>
      </c>
      <c r="L105">
        <f ca="1">_xlfn.BINOM.INV(50,K105,RAND())</f>
        <v>2</v>
      </c>
      <c r="M105" s="9">
        <f ca="1">L105*25</f>
        <v>50</v>
      </c>
      <c r="P105">
        <v>86</v>
      </c>
      <c r="Q105" s="9">
        <v>11543.468637940943</v>
      </c>
      <c r="R105" s="26">
        <v>0.11917098445595854</v>
      </c>
    </row>
    <row r="106" spans="1:18" x14ac:dyDescent="0.3">
      <c r="A106">
        <v>881</v>
      </c>
      <c r="B106" s="3">
        <v>2.0578832456965057</v>
      </c>
      <c r="C106" s="2">
        <v>77.377469664625195</v>
      </c>
      <c r="D106" s="1">
        <v>2.4512612306009425</v>
      </c>
      <c r="E106" s="9">
        <f>0.25*C106</f>
        <v>19.344367416156299</v>
      </c>
      <c r="F106" s="9">
        <f>IF(25*ROUND(D106,0) = 0, 25, 25*ROUND(D106,0))</f>
        <v>50</v>
      </c>
      <c r="G106" s="12">
        <v>1</v>
      </c>
      <c r="H106" s="30">
        <f>F106-E106</f>
        <v>30.655632583843701</v>
      </c>
      <c r="I106" s="45">
        <f>H106/B106</f>
        <v>14.896682135855611</v>
      </c>
      <c r="J106" s="35">
        <f>J105-B106</f>
        <v>280.06466333749586</v>
      </c>
      <c r="K106" s="3">
        <f>(1/50)*D106</f>
        <v>4.9025224612018851E-2</v>
      </c>
      <c r="L106">
        <f ca="1">_xlfn.BINOM.INV(50,K106,RAND())</f>
        <v>2</v>
      </c>
      <c r="M106" s="9">
        <f ca="1">L106*25</f>
        <v>50</v>
      </c>
      <c r="P106">
        <v>87</v>
      </c>
      <c r="Q106" s="9">
        <v>11568.468637940943</v>
      </c>
      <c r="R106" s="26">
        <v>0.11243386243386243</v>
      </c>
    </row>
    <row r="107" spans="1:18" x14ac:dyDescent="0.3">
      <c r="A107">
        <v>160</v>
      </c>
      <c r="B107" s="3">
        <v>2.8988993905741078</v>
      </c>
      <c r="C107" s="2">
        <v>28.178925172206469</v>
      </c>
      <c r="D107" s="1">
        <v>2.3472454222929566</v>
      </c>
      <c r="E107" s="9">
        <f>0.25*C107</f>
        <v>7.0447312930516173</v>
      </c>
      <c r="F107" s="9">
        <f>IF(25*ROUND(D107,0) = 0, 25, 25*ROUND(D107,0))</f>
        <v>50</v>
      </c>
      <c r="G107" s="12">
        <v>1</v>
      </c>
      <c r="H107" s="30">
        <f>F107-E107</f>
        <v>42.955268706948381</v>
      </c>
      <c r="I107" s="45">
        <f>H107/B107</f>
        <v>14.817785276239398</v>
      </c>
      <c r="J107" s="35">
        <f>J106-B107</f>
        <v>277.16576394692174</v>
      </c>
      <c r="K107" s="3">
        <f>(1/50)*D107</f>
        <v>4.6944908445859135E-2</v>
      </c>
      <c r="L107">
        <f ca="1">_xlfn.BINOM.INV(50,K107,RAND())</f>
        <v>6</v>
      </c>
      <c r="M107" s="9">
        <f ca="1">L107*25</f>
        <v>150</v>
      </c>
      <c r="P107">
        <v>88</v>
      </c>
      <c r="Q107" s="9">
        <v>11693.468637940943</v>
      </c>
      <c r="R107" s="26">
        <v>0.10837438423645321</v>
      </c>
    </row>
    <row r="108" spans="1:18" x14ac:dyDescent="0.3">
      <c r="A108">
        <v>850</v>
      </c>
      <c r="B108" s="3">
        <v>4.0757995580193445</v>
      </c>
      <c r="C108" s="2">
        <v>59.347643989919504</v>
      </c>
      <c r="D108" s="1">
        <v>2.9846122570688705</v>
      </c>
      <c r="E108" s="9">
        <f>0.25*C108</f>
        <v>14.836910997479876</v>
      </c>
      <c r="F108" s="9">
        <f>IF(25*ROUND(D108,0) = 0, 25, 25*ROUND(D108,0))</f>
        <v>75</v>
      </c>
      <c r="G108" s="12">
        <v>1</v>
      </c>
      <c r="H108" s="30">
        <f>F108-E108</f>
        <v>60.163089002520124</v>
      </c>
      <c r="I108" s="45">
        <f>H108/B108</f>
        <v>14.761051947254414</v>
      </c>
      <c r="J108" s="35">
        <f>J107-B108</f>
        <v>273.08996438890239</v>
      </c>
      <c r="K108" s="3">
        <f>(1/50)*D108</f>
        <v>5.9692245141377408E-2</v>
      </c>
      <c r="L108">
        <f ca="1">_xlfn.BINOM.INV(50,K108,RAND())</f>
        <v>1</v>
      </c>
      <c r="M108" s="9">
        <f ca="1">L108*25</f>
        <v>25</v>
      </c>
      <c r="P108">
        <v>89</v>
      </c>
      <c r="Q108" s="9">
        <v>11493.468637940943</v>
      </c>
      <c r="R108" s="26">
        <v>0.11772315653298836</v>
      </c>
    </row>
    <row r="109" spans="1:18" x14ac:dyDescent="0.3">
      <c r="A109">
        <v>245</v>
      </c>
      <c r="B109" s="3">
        <v>2.7442337372913581</v>
      </c>
      <c r="C109" s="2">
        <v>38.775855511551626</v>
      </c>
      <c r="D109" s="1">
        <v>1.7461423990574174</v>
      </c>
      <c r="E109" s="9">
        <f>0.25*C109</f>
        <v>9.6939638778879065</v>
      </c>
      <c r="F109" s="9">
        <f>IF(25*ROUND(D109,0) = 0, 25, 25*ROUND(D109,0))</f>
        <v>50</v>
      </c>
      <c r="G109" s="12">
        <v>1</v>
      </c>
      <c r="H109" s="30">
        <f>F109-E109</f>
        <v>40.30603612211209</v>
      </c>
      <c r="I109" s="45">
        <f>H109/B109</f>
        <v>14.687537571743203</v>
      </c>
      <c r="J109" s="35">
        <f>J108-B109</f>
        <v>270.34573065161101</v>
      </c>
      <c r="K109" s="3">
        <f>(1/50)*D109</f>
        <v>3.492284798114835E-2</v>
      </c>
      <c r="L109">
        <f ca="1">_xlfn.BINOM.INV(50,K109,RAND())</f>
        <v>0</v>
      </c>
      <c r="M109" s="9">
        <f ca="1">L109*25</f>
        <v>0</v>
      </c>
      <c r="P109">
        <v>90</v>
      </c>
      <c r="Q109" s="9">
        <v>11018.468637940943</v>
      </c>
      <c r="R109" s="26">
        <v>0.1194225721784777</v>
      </c>
    </row>
    <row r="110" spans="1:18" x14ac:dyDescent="0.3">
      <c r="A110">
        <v>18</v>
      </c>
      <c r="B110" s="3">
        <v>4.0791284832946362</v>
      </c>
      <c r="C110" s="2">
        <v>62.080306641899455</v>
      </c>
      <c r="D110" s="1">
        <v>2.6252338807744091</v>
      </c>
      <c r="E110" s="9">
        <f>0.25*C110</f>
        <v>15.520076660474864</v>
      </c>
      <c r="F110" s="9">
        <f>IF(25*ROUND(D110,0) = 0, 25, 25*ROUND(D110,0))</f>
        <v>75</v>
      </c>
      <c r="G110" s="12">
        <v>1</v>
      </c>
      <c r="H110" s="30">
        <f>F110-E110</f>
        <v>59.479923339525136</v>
      </c>
      <c r="I110" s="45">
        <f>H110/B110</f>
        <v>14.581527300038442</v>
      </c>
      <c r="J110" s="35">
        <f>J109-B110</f>
        <v>266.26660216831635</v>
      </c>
      <c r="K110" s="3">
        <f>(1/50)*D110</f>
        <v>5.2504677615488181E-2</v>
      </c>
      <c r="L110">
        <f ca="1">_xlfn.BINOM.INV(50,K110,RAND())</f>
        <v>2</v>
      </c>
      <c r="M110" s="9">
        <f ca="1">L110*25</f>
        <v>50</v>
      </c>
      <c r="P110">
        <v>91</v>
      </c>
      <c r="Q110" s="9">
        <v>12243.468637940943</v>
      </c>
      <c r="R110" s="26">
        <v>0.10872313527180784</v>
      </c>
    </row>
    <row r="111" spans="1:18" x14ac:dyDescent="0.3">
      <c r="A111">
        <v>699</v>
      </c>
      <c r="B111" s="3">
        <v>1.6246667550754856</v>
      </c>
      <c r="C111" s="2">
        <v>5.280976264994508</v>
      </c>
      <c r="D111" s="1">
        <v>1.1087132762950658</v>
      </c>
      <c r="E111" s="9">
        <f>0.25*C111</f>
        <v>1.320244066248627</v>
      </c>
      <c r="F111" s="9">
        <f>IF(25*ROUND(D111,0) = 0, 25, 25*ROUND(D111,0))</f>
        <v>25</v>
      </c>
      <c r="G111" s="12">
        <v>1</v>
      </c>
      <c r="H111" s="30">
        <f>F111-E111</f>
        <v>23.679755933751373</v>
      </c>
      <c r="I111" s="45">
        <f>H111/B111</f>
        <v>14.575146478362671</v>
      </c>
      <c r="J111" s="35">
        <f>J110-B111</f>
        <v>264.64193541324084</v>
      </c>
      <c r="K111" s="3">
        <f>(1/50)*D111</f>
        <v>2.2174265525901318E-2</v>
      </c>
      <c r="L111">
        <f ca="1">_xlfn.BINOM.INV(50,K111,RAND())</f>
        <v>2</v>
      </c>
      <c r="M111" s="9">
        <f ca="1">L111*25</f>
        <v>50</v>
      </c>
      <c r="P111">
        <v>92</v>
      </c>
      <c r="Q111" s="9">
        <v>12243.468637940943</v>
      </c>
      <c r="R111" s="26">
        <v>9.6658711217183765E-2</v>
      </c>
    </row>
    <row r="112" spans="1:18" x14ac:dyDescent="0.3">
      <c r="A112">
        <v>75</v>
      </c>
      <c r="B112" s="3">
        <v>2.9621946476247829</v>
      </c>
      <c r="C112" s="2">
        <v>27.869016038483817</v>
      </c>
      <c r="D112" s="1">
        <v>2.0328118140297322</v>
      </c>
      <c r="E112" s="9">
        <f>0.25*C112</f>
        <v>6.9672540096209543</v>
      </c>
      <c r="F112" s="9">
        <f>IF(25*ROUND(D112,0) = 0, 25, 25*ROUND(D112,0))</f>
        <v>50</v>
      </c>
      <c r="G112" s="12">
        <v>1</v>
      </c>
      <c r="H112" s="30">
        <f>F112-E112</f>
        <v>43.032745990379048</v>
      </c>
      <c r="I112" s="45">
        <f>H112/B112</f>
        <v>14.527318798879264</v>
      </c>
      <c r="J112" s="35">
        <f>J111-B112</f>
        <v>261.67974076561609</v>
      </c>
      <c r="K112" s="3">
        <f>(1/50)*D112</f>
        <v>4.0656236280594643E-2</v>
      </c>
      <c r="L112">
        <f ca="1">_xlfn.BINOM.INV(50,K112,RAND())</f>
        <v>2</v>
      </c>
      <c r="M112" s="9">
        <f ca="1">L112*25</f>
        <v>50</v>
      </c>
      <c r="P112">
        <v>93</v>
      </c>
      <c r="Q112" s="9">
        <v>11943.468637940943</v>
      </c>
      <c r="R112" s="26">
        <v>0.10086100861008609</v>
      </c>
    </row>
    <row r="113" spans="1:18" x14ac:dyDescent="0.3">
      <c r="A113">
        <v>651</v>
      </c>
      <c r="B113" s="3">
        <v>4.4233048154916244</v>
      </c>
      <c r="C113" s="2">
        <v>45.662641339681144</v>
      </c>
      <c r="D113" s="1">
        <v>2.5845324024900549</v>
      </c>
      <c r="E113" s="9">
        <f>0.25*C113</f>
        <v>11.415660334920286</v>
      </c>
      <c r="F113" s="9">
        <f>IF(25*ROUND(D113,0) = 0, 25, 25*ROUND(D113,0))</f>
        <v>75</v>
      </c>
      <c r="G113" s="12">
        <v>1</v>
      </c>
      <c r="H113" s="30">
        <f>F113-E113</f>
        <v>63.58433966507971</v>
      </c>
      <c r="I113" s="45">
        <f>H113/B113</f>
        <v>14.374849194744606</v>
      </c>
      <c r="J113" s="35">
        <f>J112-B113</f>
        <v>257.25643595012446</v>
      </c>
      <c r="K113" s="3">
        <f>(1/50)*D113</f>
        <v>5.16906480498011E-2</v>
      </c>
      <c r="L113">
        <f ca="1">_xlfn.BINOM.INV(50,K113,RAND())</f>
        <v>2</v>
      </c>
      <c r="M113" s="9">
        <f ca="1">L113*25</f>
        <v>50</v>
      </c>
      <c r="P113">
        <v>94</v>
      </c>
      <c r="Q113" s="9">
        <v>11693.468637940943</v>
      </c>
      <c r="R113" s="26">
        <v>0.10727496917385944</v>
      </c>
    </row>
    <row r="114" spans="1:18" x14ac:dyDescent="0.3">
      <c r="A114">
        <v>940</v>
      </c>
      <c r="B114" s="3">
        <v>4.4904599143116606</v>
      </c>
      <c r="C114" s="2">
        <v>42.203770021775512</v>
      </c>
      <c r="D114" s="1">
        <v>2.7399006674772557</v>
      </c>
      <c r="E114" s="9">
        <f>0.25*C114</f>
        <v>10.550942505443878</v>
      </c>
      <c r="F114" s="9">
        <f>IF(25*ROUND(D114,0) = 0, 25, 25*ROUND(D114,0))</f>
        <v>75</v>
      </c>
      <c r="G114" s="12">
        <v>1</v>
      </c>
      <c r="H114" s="30">
        <f>F114-E114</f>
        <v>64.449057494556115</v>
      </c>
      <c r="I114" s="45">
        <f>H114/B114</f>
        <v>14.352440223138139</v>
      </c>
      <c r="J114" s="35">
        <f>J113-B114</f>
        <v>252.7659760358128</v>
      </c>
      <c r="K114" s="3">
        <f>(1/50)*D114</f>
        <v>5.4798013349545115E-2</v>
      </c>
      <c r="L114">
        <f ca="1">_xlfn.BINOM.INV(50,K114,RAND())</f>
        <v>4</v>
      </c>
      <c r="M114" s="9">
        <f ca="1">L114*25</f>
        <v>100</v>
      </c>
      <c r="P114">
        <v>95</v>
      </c>
      <c r="Q114" s="9">
        <v>11418.468637940943</v>
      </c>
      <c r="R114" s="26">
        <v>0.10838709677419354</v>
      </c>
    </row>
    <row r="115" spans="1:18" x14ac:dyDescent="0.3">
      <c r="A115">
        <v>615</v>
      </c>
      <c r="B115" s="3">
        <v>2.874076141842826</v>
      </c>
      <c r="C115" s="2">
        <v>36.801063606443776</v>
      </c>
      <c r="D115" s="1">
        <v>1.7435294005756401</v>
      </c>
      <c r="E115" s="9">
        <f>0.25*C115</f>
        <v>9.200265901610944</v>
      </c>
      <c r="F115" s="9">
        <f>IF(25*ROUND(D115,0) = 0, 25, 25*ROUND(D115,0))</f>
        <v>50</v>
      </c>
      <c r="G115" s="12">
        <v>1</v>
      </c>
      <c r="H115" s="30">
        <f>F115-E115</f>
        <v>40.799734098389052</v>
      </c>
      <c r="I115" s="45">
        <f>H115/B115</f>
        <v>14.195773558117605</v>
      </c>
      <c r="J115" s="35">
        <f>J114-B115</f>
        <v>249.89189989396996</v>
      </c>
      <c r="K115" s="3">
        <f>(1/50)*D115</f>
        <v>3.4870588011512806E-2</v>
      </c>
      <c r="L115">
        <f ca="1">_xlfn.BINOM.INV(50,K115,RAND())</f>
        <v>3</v>
      </c>
      <c r="M115" s="9">
        <f ca="1">L115*25</f>
        <v>75</v>
      </c>
      <c r="P115">
        <v>96</v>
      </c>
      <c r="Q115" s="9">
        <v>11293.468637940943</v>
      </c>
      <c r="R115" s="26">
        <v>9.2639593908629442E-2</v>
      </c>
    </row>
    <row r="116" spans="1:18" x14ac:dyDescent="0.3">
      <c r="A116">
        <v>926</v>
      </c>
      <c r="B116" s="3">
        <v>2.7713869129557747</v>
      </c>
      <c r="C116" s="2">
        <v>43.966042252461236</v>
      </c>
      <c r="D116" s="1">
        <v>2.0049965407962822</v>
      </c>
      <c r="E116" s="9">
        <f>0.25*C116</f>
        <v>10.991510563115309</v>
      </c>
      <c r="F116" s="9">
        <f>IF(25*ROUND(D116,0) = 0, 25, 25*ROUND(D116,0))</f>
        <v>50</v>
      </c>
      <c r="G116" s="12">
        <v>1</v>
      </c>
      <c r="H116" s="30">
        <f>F116-E116</f>
        <v>39.008489436884688</v>
      </c>
      <c r="I116" s="45">
        <f>H116/B116</f>
        <v>14.075439721002672</v>
      </c>
      <c r="J116" s="35">
        <f>J115-B116</f>
        <v>247.1205129810142</v>
      </c>
      <c r="K116" s="3">
        <f>(1/50)*D116</f>
        <v>4.0099930815925645E-2</v>
      </c>
      <c r="L116">
        <f ca="1">_xlfn.BINOM.INV(50,K116,RAND())</f>
        <v>2</v>
      </c>
      <c r="M116" s="9">
        <f ca="1">L116*25</f>
        <v>50</v>
      </c>
      <c r="P116">
        <v>97</v>
      </c>
      <c r="Q116" s="9">
        <v>12168.468637940943</v>
      </c>
      <c r="R116" s="26">
        <v>0.10945273631840796</v>
      </c>
    </row>
    <row r="117" spans="1:18" x14ac:dyDescent="0.3">
      <c r="A117">
        <v>656</v>
      </c>
      <c r="B117" s="3">
        <v>2.7117146779412584</v>
      </c>
      <c r="C117" s="2">
        <v>49.90426920645212</v>
      </c>
      <c r="D117" s="1">
        <v>2.3179198680168245</v>
      </c>
      <c r="E117" s="9">
        <f>0.25*C117</f>
        <v>12.47606730161303</v>
      </c>
      <c r="F117" s="9">
        <f>IF(25*ROUND(D117,0) = 0, 25, 25*ROUND(D117,0))</f>
        <v>50</v>
      </c>
      <c r="G117" s="12">
        <v>1</v>
      </c>
      <c r="H117" s="30">
        <f>F117-E117</f>
        <v>37.523932698386972</v>
      </c>
      <c r="I117" s="45">
        <f>H117/B117</f>
        <v>13.837714197452089</v>
      </c>
      <c r="J117" s="35">
        <f>J116-B117</f>
        <v>244.40879830307296</v>
      </c>
      <c r="K117" s="3">
        <f>(1/50)*D117</f>
        <v>4.6358397360336492E-2</v>
      </c>
      <c r="L117">
        <f ca="1">_xlfn.BINOM.INV(50,K117,RAND())</f>
        <v>1</v>
      </c>
      <c r="M117" s="9">
        <f ca="1">L117*25</f>
        <v>25</v>
      </c>
      <c r="P117">
        <v>98</v>
      </c>
      <c r="Q117" s="9">
        <v>11993.468637940943</v>
      </c>
      <c r="R117" s="26">
        <v>9.6774193548387094E-2</v>
      </c>
    </row>
    <row r="118" spans="1:18" x14ac:dyDescent="0.3">
      <c r="A118">
        <v>88</v>
      </c>
      <c r="B118" s="3">
        <v>1.4930828690322018</v>
      </c>
      <c r="C118" s="2">
        <v>17.674599995288499</v>
      </c>
      <c r="D118" s="1">
        <v>1.1766178104424458</v>
      </c>
      <c r="E118" s="9">
        <f>0.25*C118</f>
        <v>4.4186499988221248</v>
      </c>
      <c r="F118" s="9">
        <f>IF(25*ROUND(D118,0) = 0, 25, 25*ROUND(D118,0))</f>
        <v>25</v>
      </c>
      <c r="G118" s="12">
        <v>1</v>
      </c>
      <c r="H118" s="30">
        <f>F118-E118</f>
        <v>20.581350001177874</v>
      </c>
      <c r="I118" s="45">
        <f>H118/B118</f>
        <v>13.78446597175042</v>
      </c>
      <c r="J118" s="35">
        <f>J117-B118</f>
        <v>242.91571543404075</v>
      </c>
      <c r="K118" s="3">
        <f>(1/50)*D118</f>
        <v>2.3532356208848918E-2</v>
      </c>
      <c r="L118">
        <f ca="1">_xlfn.BINOM.INV(50,K118,RAND())</f>
        <v>1</v>
      </c>
      <c r="M118" s="9">
        <f ca="1">L118*25</f>
        <v>25</v>
      </c>
      <c r="P118">
        <v>99</v>
      </c>
      <c r="Q118" s="9">
        <v>11843.468637940943</v>
      </c>
      <c r="R118" s="26">
        <v>0.11233211233211234</v>
      </c>
    </row>
    <row r="119" spans="1:18" x14ac:dyDescent="0.3">
      <c r="A119">
        <v>253</v>
      </c>
      <c r="B119" s="3">
        <v>4.7482068305568248</v>
      </c>
      <c r="C119" s="2">
        <v>38.27867830252584</v>
      </c>
      <c r="D119" s="1">
        <v>3.1426435446117109</v>
      </c>
      <c r="E119" s="9">
        <f>0.25*C119</f>
        <v>9.56966957563146</v>
      </c>
      <c r="F119" s="9">
        <f>IF(25*ROUND(D119,0) = 0, 25, 25*ROUND(D119,0))</f>
        <v>75</v>
      </c>
      <c r="G119" s="12">
        <v>1</v>
      </c>
      <c r="H119" s="30">
        <f>F119-E119</f>
        <v>65.430330424368535</v>
      </c>
      <c r="I119" s="45">
        <f>H119/B119</f>
        <v>13.780008487266231</v>
      </c>
      <c r="J119" s="35">
        <f>J118-B119</f>
        <v>238.16750860348392</v>
      </c>
      <c r="K119" s="3">
        <f>(1/50)*D119</f>
        <v>6.2852870892234222E-2</v>
      </c>
      <c r="L119">
        <f ca="1">_xlfn.BINOM.INV(50,K119,RAND())</f>
        <v>1</v>
      </c>
      <c r="M119" s="9">
        <f ca="1">L119*25</f>
        <v>25</v>
      </c>
      <c r="P119">
        <v>100</v>
      </c>
      <c r="Q119" s="9">
        <v>12518.468637940943</v>
      </c>
      <c r="R119" s="26">
        <v>0.11286407766990292</v>
      </c>
    </row>
    <row r="120" spans="1:18" x14ac:dyDescent="0.3">
      <c r="A120">
        <v>814</v>
      </c>
      <c r="B120" s="3">
        <v>3.9148214703914741</v>
      </c>
      <c r="C120" s="2">
        <v>84.90455163960047</v>
      </c>
      <c r="D120" s="1">
        <v>2.5235076043894962</v>
      </c>
      <c r="E120" s="9">
        <f>0.25*C120</f>
        <v>21.226137909900118</v>
      </c>
      <c r="F120" s="9">
        <f>IF(25*ROUND(D120,0) = 0, 25, 25*ROUND(D120,0))</f>
        <v>75</v>
      </c>
      <c r="G120" s="12">
        <v>1</v>
      </c>
      <c r="H120" s="30">
        <f>F120-E120</f>
        <v>53.773862090099882</v>
      </c>
      <c r="I120" s="45">
        <f>H120/B120</f>
        <v>13.735967909852759</v>
      </c>
      <c r="J120" s="35">
        <f>J119-B120</f>
        <v>234.25268713309245</v>
      </c>
      <c r="K120" s="3">
        <f>(1/50)*D120</f>
        <v>5.0470152087789925E-2</v>
      </c>
      <c r="L120">
        <f ca="1">_xlfn.BINOM.INV(50,K120,RAND())</f>
        <v>2</v>
      </c>
      <c r="M120" s="9">
        <f ca="1">L120*25</f>
        <v>50</v>
      </c>
      <c r="P120">
        <v>101</v>
      </c>
      <c r="Q120" s="9">
        <v>12218.468637940943</v>
      </c>
      <c r="R120" s="26">
        <v>0.11318407960199005</v>
      </c>
    </row>
    <row r="121" spans="1:18" x14ac:dyDescent="0.3">
      <c r="A121">
        <v>476</v>
      </c>
      <c r="B121" s="3">
        <v>3.4385573789594392</v>
      </c>
      <c r="C121" s="2">
        <v>11.72597529678735</v>
      </c>
      <c r="D121" s="1">
        <v>2.1631363747642265</v>
      </c>
      <c r="E121" s="9">
        <f>0.25*C121</f>
        <v>2.9314938241968376</v>
      </c>
      <c r="F121" s="9">
        <f>IF(25*ROUND(D121,0) = 0, 25, 25*ROUND(D121,0))</f>
        <v>50</v>
      </c>
      <c r="G121" s="12">
        <v>1</v>
      </c>
      <c r="H121" s="30">
        <f>F121-E121</f>
        <v>47.068506175803165</v>
      </c>
      <c r="I121" s="45">
        <f>H121/B121</f>
        <v>13.688445760369083</v>
      </c>
      <c r="J121" s="35">
        <f>J120-B121</f>
        <v>230.81412975413301</v>
      </c>
      <c r="K121" s="3">
        <f>(1/50)*D121</f>
        <v>4.3262727495284529E-2</v>
      </c>
      <c r="L121">
        <f ca="1">_xlfn.BINOM.INV(50,K121,RAND())</f>
        <v>1</v>
      </c>
      <c r="M121" s="9">
        <f ca="1">L121*25</f>
        <v>25</v>
      </c>
      <c r="P121">
        <v>102</v>
      </c>
      <c r="Q121" s="9">
        <v>11818.468637940943</v>
      </c>
      <c r="R121" s="26">
        <v>0.11523687580025609</v>
      </c>
    </row>
    <row r="122" spans="1:18" x14ac:dyDescent="0.3">
      <c r="A122">
        <v>58</v>
      </c>
      <c r="B122" s="3">
        <v>4.8808439805120312</v>
      </c>
      <c r="C122" s="2">
        <v>33.17980835960617</v>
      </c>
      <c r="D122" s="1">
        <v>2.6441564439720251</v>
      </c>
      <c r="E122" s="9">
        <f>0.25*C122</f>
        <v>8.2949520899015425</v>
      </c>
      <c r="F122" s="9">
        <f>IF(25*ROUND(D122,0) = 0, 25, 25*ROUND(D122,0))</f>
        <v>75</v>
      </c>
      <c r="G122" s="12">
        <v>1</v>
      </c>
      <c r="H122" s="30">
        <f>F122-E122</f>
        <v>66.705047910098457</v>
      </c>
      <c r="I122" s="45">
        <f>H122/B122</f>
        <v>13.666703581682748</v>
      </c>
      <c r="J122" s="35">
        <f>J121-B122</f>
        <v>225.93328577362098</v>
      </c>
      <c r="K122" s="3">
        <f>(1/50)*D122</f>
        <v>5.2883128879440501E-2</v>
      </c>
      <c r="L122">
        <f ca="1">_xlfn.BINOM.INV(50,K122,RAND())</f>
        <v>3</v>
      </c>
      <c r="M122" s="9">
        <f ca="1">L122*25</f>
        <v>75</v>
      </c>
      <c r="P122">
        <v>103</v>
      </c>
      <c r="Q122" s="9">
        <v>10693.468637940943</v>
      </c>
      <c r="R122" s="26">
        <v>0.11923076923076924</v>
      </c>
    </row>
    <row r="123" spans="1:18" x14ac:dyDescent="0.3">
      <c r="A123">
        <v>145</v>
      </c>
      <c r="B123" s="3">
        <v>0.98081338394395035</v>
      </c>
      <c r="C123" s="2">
        <v>46.523428941277302</v>
      </c>
      <c r="D123" s="1">
        <v>1.2407981045838459</v>
      </c>
      <c r="E123" s="9">
        <f>0.25*C123</f>
        <v>11.630857235319326</v>
      </c>
      <c r="F123" s="9">
        <f>IF(25*ROUND(D123,0) = 0, 25, 25*ROUND(D123,0))</f>
        <v>25</v>
      </c>
      <c r="G123" s="12">
        <v>1</v>
      </c>
      <c r="H123" s="30">
        <f>F123-E123</f>
        <v>13.369142764680674</v>
      </c>
      <c r="I123" s="45">
        <f>H123/B123</f>
        <v>13.63066918084049</v>
      </c>
      <c r="J123" s="35">
        <f>J122-B123</f>
        <v>224.95247238967704</v>
      </c>
      <c r="K123" s="3">
        <f>(1/50)*D123</f>
        <v>2.4815962091676916E-2</v>
      </c>
      <c r="L123">
        <f ca="1">_xlfn.BINOM.INV(50,K123,RAND())</f>
        <v>0</v>
      </c>
      <c r="M123" s="9">
        <f ca="1">L123*25</f>
        <v>0</v>
      </c>
      <c r="P123">
        <v>104</v>
      </c>
      <c r="Q123" s="9">
        <v>11943.468637940943</v>
      </c>
      <c r="R123" s="26">
        <v>0.10962241169305725</v>
      </c>
    </row>
    <row r="124" spans="1:18" x14ac:dyDescent="0.3">
      <c r="A124">
        <v>636</v>
      </c>
      <c r="B124" s="3">
        <v>0.85906094707500658</v>
      </c>
      <c r="C124" s="2">
        <v>53.184896424459929</v>
      </c>
      <c r="D124" s="1">
        <v>0.58910552497746771</v>
      </c>
      <c r="E124" s="9">
        <f>0.25*C124</f>
        <v>13.296224106114982</v>
      </c>
      <c r="F124" s="9">
        <f>IF(25*ROUND(D124,0) = 0, 25, 25*ROUND(D124,0))</f>
        <v>25</v>
      </c>
      <c r="G124" s="12">
        <v>1</v>
      </c>
      <c r="H124" s="30">
        <f>F124-E124</f>
        <v>11.703775893885018</v>
      </c>
      <c r="I124" s="45">
        <f>H124/B124</f>
        <v>13.623917992937391</v>
      </c>
      <c r="J124" s="35">
        <f>J123-B124</f>
        <v>224.09341144260205</v>
      </c>
      <c r="K124" s="3">
        <f>(1/50)*D124</f>
        <v>1.1782110499549355E-2</v>
      </c>
      <c r="L124">
        <f ca="1">_xlfn.BINOM.INV(50,K124,RAND())</f>
        <v>0</v>
      </c>
      <c r="M124" s="9">
        <f ca="1">L124*25</f>
        <v>0</v>
      </c>
      <c r="P124">
        <v>105</v>
      </c>
      <c r="Q124" s="9">
        <v>11718.468637940943</v>
      </c>
      <c r="R124" s="26">
        <v>0.10545454545454545</v>
      </c>
    </row>
    <row r="125" spans="1:18" x14ac:dyDescent="0.3">
      <c r="A125">
        <v>648</v>
      </c>
      <c r="B125" s="3">
        <v>2.6131679459326316</v>
      </c>
      <c r="C125" s="2">
        <v>57.86929089629249</v>
      </c>
      <c r="D125" s="1">
        <v>2.3722991685548656</v>
      </c>
      <c r="E125" s="9">
        <f>0.25*C125</f>
        <v>14.467322724073123</v>
      </c>
      <c r="F125" s="9">
        <f>IF(25*ROUND(D125,0) = 0, 25, 25*ROUND(D125,0))</f>
        <v>50</v>
      </c>
      <c r="G125" s="12">
        <v>1</v>
      </c>
      <c r="H125" s="30">
        <f>F125-E125</f>
        <v>35.532677275926879</v>
      </c>
      <c r="I125" s="45">
        <f>H125/B125</f>
        <v>13.59754826750922</v>
      </c>
      <c r="J125" s="35">
        <f>J124-B125</f>
        <v>221.4802434966694</v>
      </c>
      <c r="K125" s="3">
        <f>(1/50)*D125</f>
        <v>4.744598337109731E-2</v>
      </c>
      <c r="L125">
        <f ca="1">_xlfn.BINOM.INV(50,K125,RAND())</f>
        <v>1</v>
      </c>
      <c r="M125" s="9">
        <f ca="1">L125*25</f>
        <v>25</v>
      </c>
      <c r="P125">
        <v>106</v>
      </c>
      <c r="Q125" s="9">
        <v>11468.468637940943</v>
      </c>
      <c r="R125" s="26">
        <v>0.12532637075718014</v>
      </c>
    </row>
    <row r="126" spans="1:18" x14ac:dyDescent="0.3">
      <c r="A126">
        <v>254</v>
      </c>
      <c r="B126" s="3">
        <v>4.7870116473770574</v>
      </c>
      <c r="C126" s="2">
        <v>40.881581255590341</v>
      </c>
      <c r="D126" s="1">
        <v>2.8350774468270128</v>
      </c>
      <c r="E126" s="9">
        <f>0.25*C126</f>
        <v>10.220395313897585</v>
      </c>
      <c r="F126" s="9">
        <f>IF(25*ROUND(D126,0) = 0, 25, 25*ROUND(D126,0))</f>
        <v>75</v>
      </c>
      <c r="G126" s="12">
        <v>1</v>
      </c>
      <c r="H126" s="30">
        <f>F126-E126</f>
        <v>64.779604686102417</v>
      </c>
      <c r="I126" s="45">
        <f>H126/B126</f>
        <v>13.532368303636161</v>
      </c>
      <c r="J126" s="35">
        <f>J125-B126</f>
        <v>216.69323184929235</v>
      </c>
      <c r="K126" s="3">
        <f>(1/50)*D126</f>
        <v>5.6701548936540259E-2</v>
      </c>
      <c r="L126">
        <f ca="1">_xlfn.BINOM.INV(50,K126,RAND())</f>
        <v>3</v>
      </c>
      <c r="M126" s="9">
        <f ca="1">L126*25</f>
        <v>75</v>
      </c>
      <c r="P126">
        <v>107</v>
      </c>
      <c r="Q126" s="9">
        <v>11468.468637940943</v>
      </c>
      <c r="R126" s="26">
        <v>0.11320754716981132</v>
      </c>
    </row>
    <row r="127" spans="1:18" x14ac:dyDescent="0.3">
      <c r="A127">
        <v>330</v>
      </c>
      <c r="B127" s="3">
        <v>3.0274886309987448</v>
      </c>
      <c r="C127" s="2">
        <v>36.810837627439419</v>
      </c>
      <c r="D127" s="1">
        <v>2.1375066398789611</v>
      </c>
      <c r="E127" s="9">
        <f>0.25*C127</f>
        <v>9.2027094068598547</v>
      </c>
      <c r="F127" s="9">
        <f>IF(25*ROUND(D127,0) = 0, 25, 25*ROUND(D127,0))</f>
        <v>50</v>
      </c>
      <c r="G127" s="12">
        <v>1</v>
      </c>
      <c r="H127" s="30">
        <f>F127-E127</f>
        <v>40.797290593140147</v>
      </c>
      <c r="I127" s="45">
        <f>H127/B127</f>
        <v>13.47562140297169</v>
      </c>
      <c r="J127" s="35">
        <f>J126-B127</f>
        <v>213.66574321829361</v>
      </c>
      <c r="K127" s="3">
        <f>(1/50)*D127</f>
        <v>4.2750132797579221E-2</v>
      </c>
      <c r="L127">
        <f ca="1">_xlfn.BINOM.INV(50,K127,RAND())</f>
        <v>5</v>
      </c>
      <c r="M127" s="9">
        <f ca="1">L127*25</f>
        <v>125</v>
      </c>
      <c r="P127">
        <v>108</v>
      </c>
      <c r="Q127" s="9">
        <v>11993.468637940943</v>
      </c>
      <c r="R127" s="26">
        <v>0.11395646606914213</v>
      </c>
    </row>
    <row r="128" spans="1:18" x14ac:dyDescent="0.3">
      <c r="A128">
        <v>558</v>
      </c>
      <c r="B128" s="3">
        <v>4.2138978092078769</v>
      </c>
      <c r="C128" s="2">
        <v>75.38453761039554</v>
      </c>
      <c r="D128" s="1">
        <v>3.0708065986658539</v>
      </c>
      <c r="E128" s="9">
        <f>0.25*C128</f>
        <v>18.846134402598885</v>
      </c>
      <c r="F128" s="9">
        <f>IF(25*ROUND(D128,0) = 0, 25, 25*ROUND(D128,0))</f>
        <v>75</v>
      </c>
      <c r="G128" s="12">
        <v>1</v>
      </c>
      <c r="H128" s="30">
        <f>F128-E128</f>
        <v>56.153865597401115</v>
      </c>
      <c r="I128" s="45">
        <f>H128/B128</f>
        <v>13.32587265754241</v>
      </c>
      <c r="J128" s="35">
        <f>J127-B128</f>
        <v>209.45184540908573</v>
      </c>
      <c r="K128" s="3">
        <f>(1/50)*D128</f>
        <v>6.1416131973317079E-2</v>
      </c>
      <c r="L128">
        <f ca="1">_xlfn.BINOM.INV(50,K128,RAND())</f>
        <v>4</v>
      </c>
      <c r="M128" s="9">
        <f ca="1">L128*25</f>
        <v>100</v>
      </c>
      <c r="P128">
        <v>109</v>
      </c>
      <c r="Q128" s="9">
        <v>12218.468637940943</v>
      </c>
      <c r="R128" s="26">
        <v>9.1015169194865811E-2</v>
      </c>
    </row>
    <row r="129" spans="1:18" x14ac:dyDescent="0.3">
      <c r="A129">
        <v>1087</v>
      </c>
      <c r="B129" s="3">
        <v>1.5783199717317542</v>
      </c>
      <c r="C129" s="2">
        <v>16.035180164399755</v>
      </c>
      <c r="D129" s="1">
        <v>0.77773907008629262</v>
      </c>
      <c r="E129" s="9">
        <f>0.25*C129</f>
        <v>4.0087950410999387</v>
      </c>
      <c r="F129" s="9">
        <f>IF(25*ROUND(D129,0) = 0, 25, 25*ROUND(D129,0))</f>
        <v>25</v>
      </c>
      <c r="G129" s="12">
        <v>1</v>
      </c>
      <c r="H129" s="30">
        <f>F129-E129</f>
        <v>20.991204958900063</v>
      </c>
      <c r="I129" s="45">
        <f>H129/B129</f>
        <v>13.299714465291995</v>
      </c>
      <c r="J129" s="35">
        <f>J128-B129</f>
        <v>207.87352543735398</v>
      </c>
      <c r="K129" s="3">
        <f>(1/50)*D129</f>
        <v>1.5554781401725852E-2</v>
      </c>
      <c r="L129">
        <f ca="1">_xlfn.BINOM.INV(50,K129,RAND())</f>
        <v>1</v>
      </c>
      <c r="M129" s="9">
        <f ca="1">L129*25</f>
        <v>25</v>
      </c>
      <c r="P129">
        <v>110</v>
      </c>
      <c r="Q129" s="9">
        <v>12068.468637940943</v>
      </c>
      <c r="R129" s="26">
        <v>9.5180722891566261E-2</v>
      </c>
    </row>
    <row r="130" spans="1:18" x14ac:dyDescent="0.3">
      <c r="A130">
        <v>902</v>
      </c>
      <c r="B130" s="3">
        <v>3.2951711710406908</v>
      </c>
      <c r="C130" s="2">
        <v>25.369400074618088</v>
      </c>
      <c r="D130" s="1">
        <v>2.4600252857721698</v>
      </c>
      <c r="E130" s="9">
        <f>0.25*C130</f>
        <v>6.3423500186545221</v>
      </c>
      <c r="F130" s="9">
        <f>IF(25*ROUND(D130,0) = 0, 25, 25*ROUND(D130,0))</f>
        <v>50</v>
      </c>
      <c r="G130" s="12">
        <v>1</v>
      </c>
      <c r="H130" s="30">
        <f>F130-E130</f>
        <v>43.657649981345479</v>
      </c>
      <c r="I130" s="45">
        <f>H130/B130</f>
        <v>13.248977887712398</v>
      </c>
      <c r="J130" s="35">
        <f>J129-B130</f>
        <v>204.57835426631328</v>
      </c>
      <c r="K130" s="3">
        <f>(1/50)*D130</f>
        <v>4.9200505715443398E-2</v>
      </c>
      <c r="L130">
        <f ca="1">_xlfn.BINOM.INV(50,K130,RAND())</f>
        <v>5</v>
      </c>
      <c r="M130" s="9">
        <f ca="1">L130*25</f>
        <v>125</v>
      </c>
      <c r="P130">
        <v>111</v>
      </c>
      <c r="Q130" s="9">
        <v>11743.468637940943</v>
      </c>
      <c r="R130" s="26">
        <v>0.11833550065019506</v>
      </c>
    </row>
    <row r="131" spans="1:18" x14ac:dyDescent="0.3">
      <c r="A131">
        <v>530</v>
      </c>
      <c r="B131" s="3">
        <v>2.5313910301294964</v>
      </c>
      <c r="C131" s="2">
        <v>66.493854954952141</v>
      </c>
      <c r="D131" s="1">
        <v>2.1687808685646695</v>
      </c>
      <c r="E131" s="9">
        <f>0.25*C131</f>
        <v>16.623463738738035</v>
      </c>
      <c r="F131" s="9">
        <f>IF(25*ROUND(D131,0) = 0, 25, 25*ROUND(D131,0))</f>
        <v>50</v>
      </c>
      <c r="G131" s="12">
        <v>1</v>
      </c>
      <c r="H131" s="30">
        <f>F131-E131</f>
        <v>33.376536261261961</v>
      </c>
      <c r="I131" s="45">
        <f>H131/B131</f>
        <v>13.185057489736995</v>
      </c>
      <c r="J131" s="35">
        <f>J130-B131</f>
        <v>202.04696323618379</v>
      </c>
      <c r="K131" s="3">
        <f>(1/50)*D131</f>
        <v>4.337561737129339E-2</v>
      </c>
      <c r="L131">
        <f ca="1">_xlfn.BINOM.INV(50,K131,RAND())</f>
        <v>4</v>
      </c>
      <c r="M131" s="9">
        <f ca="1">L131*25</f>
        <v>100</v>
      </c>
      <c r="P131">
        <v>112</v>
      </c>
      <c r="Q131" s="9">
        <v>12218.468637940943</v>
      </c>
      <c r="R131" s="26">
        <v>0.11030303030303031</v>
      </c>
    </row>
    <row r="132" spans="1:18" x14ac:dyDescent="0.3">
      <c r="A132">
        <v>788</v>
      </c>
      <c r="B132" s="3">
        <v>4.893131422273143</v>
      </c>
      <c r="C132" s="2">
        <v>43.657814025147538</v>
      </c>
      <c r="D132" s="1">
        <v>2.8002580147692711</v>
      </c>
      <c r="E132" s="9">
        <f>0.25*C132</f>
        <v>10.914453506286884</v>
      </c>
      <c r="F132" s="9">
        <f>IF(25*ROUND(D132,0) = 0, 25, 25*ROUND(D132,0))</f>
        <v>75</v>
      </c>
      <c r="G132" s="12">
        <v>1</v>
      </c>
      <c r="H132" s="30">
        <f>F132-E132</f>
        <v>64.08554649371311</v>
      </c>
      <c r="I132" s="45">
        <f>H132/B132</f>
        <v>13.097041743453042</v>
      </c>
      <c r="J132" s="35">
        <f>J131-B132</f>
        <v>197.15383181391064</v>
      </c>
      <c r="K132" s="3">
        <f>(1/50)*D132</f>
        <v>5.6005160295385423E-2</v>
      </c>
      <c r="L132">
        <f ca="1">_xlfn.BINOM.INV(50,K132,RAND())</f>
        <v>2</v>
      </c>
      <c r="M132" s="9">
        <f ca="1">L132*25</f>
        <v>50</v>
      </c>
      <c r="P132">
        <v>113</v>
      </c>
      <c r="Q132" s="9">
        <v>11618.468637940943</v>
      </c>
      <c r="R132" s="26">
        <v>0.10553410553410554</v>
      </c>
    </row>
    <row r="133" spans="1:18" x14ac:dyDescent="0.3">
      <c r="A133">
        <v>1039</v>
      </c>
      <c r="B133" s="3">
        <v>1.0754053635802263</v>
      </c>
      <c r="C133" s="2">
        <v>43.87476067214785</v>
      </c>
      <c r="D133" s="1">
        <v>1.4884236200128798</v>
      </c>
      <c r="E133" s="9">
        <f>0.25*C133</f>
        <v>10.968690168036963</v>
      </c>
      <c r="F133" s="9">
        <f>IF(25*ROUND(D133,0) = 0, 25, 25*ROUND(D133,0))</f>
        <v>25</v>
      </c>
      <c r="G133" s="12">
        <v>1</v>
      </c>
      <c r="H133" s="30">
        <f>F133-E133</f>
        <v>14.031309831963037</v>
      </c>
      <c r="I133" s="45">
        <f>H133/B133</f>
        <v>13.047461271022653</v>
      </c>
      <c r="J133" s="35">
        <f>J132-B133</f>
        <v>196.07842645033043</v>
      </c>
      <c r="K133" s="3">
        <f>(1/50)*D133</f>
        <v>2.9768472400257595E-2</v>
      </c>
      <c r="L133">
        <f ca="1">_xlfn.BINOM.INV(50,K133,RAND())</f>
        <v>2</v>
      </c>
      <c r="M133" s="9">
        <f ca="1">L133*25</f>
        <v>50</v>
      </c>
      <c r="P133">
        <v>114</v>
      </c>
      <c r="Q133" s="9">
        <v>11718.468637940943</v>
      </c>
      <c r="R133" s="26">
        <v>0.11889035667107001</v>
      </c>
    </row>
    <row r="134" spans="1:18" x14ac:dyDescent="0.3">
      <c r="A134">
        <v>242</v>
      </c>
      <c r="B134" s="3">
        <v>5.4238176620396752</v>
      </c>
      <c r="C134" s="2">
        <v>18.315613271358334</v>
      </c>
      <c r="D134" s="1">
        <v>2.9440702566979753</v>
      </c>
      <c r="E134" s="9">
        <f>0.25*C134</f>
        <v>4.5789033178395835</v>
      </c>
      <c r="F134" s="9">
        <f>IF(25*ROUND(D134,0) = 0, 25, 25*ROUND(D134,0))</f>
        <v>75</v>
      </c>
      <c r="G134" s="12">
        <v>1</v>
      </c>
      <c r="H134" s="30">
        <f>F134-E134</f>
        <v>70.42109668216041</v>
      </c>
      <c r="I134" s="45">
        <f>H134/B134</f>
        <v>12.983677009466046</v>
      </c>
      <c r="J134" s="35">
        <f>J133-B134</f>
        <v>190.65460878829074</v>
      </c>
      <c r="K134" s="3">
        <f>(1/50)*D134</f>
        <v>5.8881405133959508E-2</v>
      </c>
      <c r="L134">
        <f ca="1">_xlfn.BINOM.INV(50,K134,RAND())</f>
        <v>3</v>
      </c>
      <c r="M134" s="9">
        <f ca="1">L134*25</f>
        <v>75</v>
      </c>
      <c r="P134">
        <v>115</v>
      </c>
      <c r="Q134" s="9">
        <v>11443.468637940943</v>
      </c>
      <c r="R134" s="26">
        <v>0.12403100775193798</v>
      </c>
    </row>
    <row r="135" spans="1:18" x14ac:dyDescent="0.3">
      <c r="A135">
        <v>536</v>
      </c>
      <c r="B135" s="3">
        <v>3.2945405279487461</v>
      </c>
      <c r="C135" s="2">
        <v>29.646627677663162</v>
      </c>
      <c r="D135" s="1">
        <v>2.4709256706022753</v>
      </c>
      <c r="E135" s="9">
        <f>0.25*C135</f>
        <v>7.4116569194157904</v>
      </c>
      <c r="F135" s="9">
        <f>IF(25*ROUND(D135,0) = 0, 25, 25*ROUND(D135,0))</f>
        <v>50</v>
      </c>
      <c r="G135" s="12">
        <v>1</v>
      </c>
      <c r="H135" s="30">
        <f>F135-E135</f>
        <v>42.58834308058421</v>
      </c>
      <c r="I135" s="45">
        <f>H135/B135</f>
        <v>12.926944658683757</v>
      </c>
      <c r="J135" s="35">
        <f>J134-B135</f>
        <v>187.36006826034199</v>
      </c>
      <c r="K135" s="3">
        <f>(1/50)*D135</f>
        <v>4.9418513412045506E-2</v>
      </c>
      <c r="L135">
        <f ca="1">_xlfn.BINOM.INV(50,K135,RAND())</f>
        <v>2</v>
      </c>
      <c r="M135" s="9">
        <f ca="1">L135*25</f>
        <v>50</v>
      </c>
      <c r="P135">
        <v>116</v>
      </c>
      <c r="Q135" s="9">
        <v>11968.468637940943</v>
      </c>
      <c r="R135" s="26">
        <v>0.1258023106546855</v>
      </c>
    </row>
    <row r="136" spans="1:18" x14ac:dyDescent="0.3">
      <c r="A136">
        <v>786</v>
      </c>
      <c r="B136" s="3">
        <v>3.5056946362520494</v>
      </c>
      <c r="C136" s="2">
        <v>18.906349871770967</v>
      </c>
      <c r="D136" s="1">
        <v>2.4877881986111685</v>
      </c>
      <c r="E136" s="9">
        <f>0.25*C136</f>
        <v>4.7265874679427418</v>
      </c>
      <c r="F136" s="9">
        <f>IF(25*ROUND(D136,0) = 0, 25, 25*ROUND(D136,0))</f>
        <v>50</v>
      </c>
      <c r="G136" s="12">
        <v>1</v>
      </c>
      <c r="H136" s="30">
        <f>F136-E136</f>
        <v>45.273412532057257</v>
      </c>
      <c r="I136" s="45">
        <f>H136/B136</f>
        <v>12.914248738007377</v>
      </c>
      <c r="J136" s="35">
        <f>J135-B136</f>
        <v>183.85437362408993</v>
      </c>
      <c r="K136" s="3">
        <f>(1/50)*D136</f>
        <v>4.9755763972223373E-2</v>
      </c>
      <c r="L136">
        <f ca="1">_xlfn.BINOM.INV(50,K136,RAND())</f>
        <v>1</v>
      </c>
      <c r="M136" s="9">
        <f ca="1">L136*25</f>
        <v>25</v>
      </c>
      <c r="P136">
        <v>117</v>
      </c>
      <c r="Q136" s="9">
        <v>11518.468637940943</v>
      </c>
      <c r="R136" s="26">
        <v>0.10391198044009781</v>
      </c>
    </row>
    <row r="137" spans="1:18" x14ac:dyDescent="0.3">
      <c r="A137">
        <v>892</v>
      </c>
      <c r="B137" s="3">
        <v>1.982881574739298</v>
      </c>
      <c r="C137" s="2">
        <v>97.881670076894309</v>
      </c>
      <c r="D137" s="1">
        <v>2.2444356060616961</v>
      </c>
      <c r="E137" s="9">
        <f>0.25*C137</f>
        <v>24.470417519223577</v>
      </c>
      <c r="F137" s="9">
        <f>IF(25*ROUND(D137,0) = 0, 25, 25*ROUND(D137,0))</f>
        <v>50</v>
      </c>
      <c r="G137" s="12">
        <v>1</v>
      </c>
      <c r="H137" s="30">
        <f>F137-E137</f>
        <v>25.529582480776423</v>
      </c>
      <c r="I137" s="45">
        <f>H137/B137</f>
        <v>12.874991026195277</v>
      </c>
      <c r="J137" s="35">
        <f>J136-B137</f>
        <v>181.87149204935062</v>
      </c>
      <c r="K137" s="3">
        <f>(1/50)*D137</f>
        <v>4.4888712121233923E-2</v>
      </c>
      <c r="L137">
        <f ca="1">_xlfn.BINOM.INV(50,K137,RAND())</f>
        <v>0</v>
      </c>
      <c r="M137" s="9">
        <f ca="1">L137*25</f>
        <v>0</v>
      </c>
      <c r="P137">
        <v>118</v>
      </c>
      <c r="Q137" s="9">
        <v>11893.468637940943</v>
      </c>
      <c r="R137" s="26">
        <v>0.10353227771010962</v>
      </c>
    </row>
    <row r="138" spans="1:18" x14ac:dyDescent="0.3">
      <c r="A138">
        <v>516</v>
      </c>
      <c r="B138" s="3">
        <v>2.9214487533555857</v>
      </c>
      <c r="C138" s="2">
        <v>50.293624079647927</v>
      </c>
      <c r="D138" s="1">
        <v>2.0706819089538282</v>
      </c>
      <c r="E138" s="9">
        <f>0.25*C138</f>
        <v>12.573406019911982</v>
      </c>
      <c r="F138" s="9">
        <f>IF(25*ROUND(D138,0) = 0, 25, 25*ROUND(D138,0))</f>
        <v>50</v>
      </c>
      <c r="G138" s="12">
        <v>1</v>
      </c>
      <c r="H138" s="30">
        <f>F138-E138</f>
        <v>37.426593980088015</v>
      </c>
      <c r="I138" s="45">
        <f>H138/B138</f>
        <v>12.810970562841366</v>
      </c>
      <c r="J138" s="35">
        <f>J137-B138</f>
        <v>178.95004329599504</v>
      </c>
      <c r="K138" s="3">
        <f>(1/50)*D138</f>
        <v>4.1413638179076562E-2</v>
      </c>
      <c r="L138">
        <f ca="1">_xlfn.BINOM.INV(50,K138,RAND())</f>
        <v>2</v>
      </c>
      <c r="M138" s="9">
        <f ca="1">L138*25</f>
        <v>50</v>
      </c>
      <c r="P138">
        <v>119</v>
      </c>
      <c r="Q138" s="9">
        <v>12143.468637940943</v>
      </c>
      <c r="R138" s="26">
        <v>9.987515605493133E-2</v>
      </c>
    </row>
    <row r="139" spans="1:18" x14ac:dyDescent="0.3">
      <c r="A139">
        <v>957</v>
      </c>
      <c r="B139" s="3">
        <v>3.1890439134701043</v>
      </c>
      <c r="C139" s="2">
        <v>37.842107101503764</v>
      </c>
      <c r="D139" s="1">
        <v>1.6538148494871492</v>
      </c>
      <c r="E139" s="9">
        <f>0.25*C139</f>
        <v>9.460526775375941</v>
      </c>
      <c r="F139" s="9">
        <f>IF(25*ROUND(D139,0) = 0, 25, 25*ROUND(D139,0))</f>
        <v>50</v>
      </c>
      <c r="G139" s="12">
        <v>1</v>
      </c>
      <c r="H139" s="30">
        <f>F139-E139</f>
        <v>40.539473224624061</v>
      </c>
      <c r="I139" s="45">
        <f>H139/B139</f>
        <v>12.712108808972692</v>
      </c>
      <c r="J139" s="35">
        <f>J138-B139</f>
        <v>175.76099938252494</v>
      </c>
      <c r="K139" s="3">
        <f>(1/50)*D139</f>
        <v>3.3076296989742987E-2</v>
      </c>
      <c r="L139">
        <f ca="1">_xlfn.BINOM.INV(50,K139,RAND())</f>
        <v>2</v>
      </c>
      <c r="M139" s="9">
        <f ca="1">L139*25</f>
        <v>50</v>
      </c>
      <c r="P139">
        <v>120</v>
      </c>
      <c r="Q139" s="9">
        <v>11918.468637940943</v>
      </c>
      <c r="R139" s="26">
        <v>9.4775212636695014E-2</v>
      </c>
    </row>
    <row r="140" spans="1:18" x14ac:dyDescent="0.3">
      <c r="A140">
        <v>337</v>
      </c>
      <c r="B140" s="3">
        <v>3.0287516653143696</v>
      </c>
      <c r="C140" s="2">
        <v>50.921399039823434</v>
      </c>
      <c r="D140" s="1">
        <v>1.7223610485181227</v>
      </c>
      <c r="E140" s="9">
        <f>0.25*C140</f>
        <v>12.730349759955859</v>
      </c>
      <c r="F140" s="9">
        <f>IF(25*ROUND(D140,0) = 0, 25, 25*ROUND(D140,0))</f>
        <v>50</v>
      </c>
      <c r="G140" s="12">
        <v>1</v>
      </c>
      <c r="H140" s="30">
        <f>F140-E140</f>
        <v>37.269650240044143</v>
      </c>
      <c r="I140" s="45">
        <f>H140/B140</f>
        <v>12.30528427499048</v>
      </c>
      <c r="J140" s="35">
        <f>J139-B140</f>
        <v>172.73224771721058</v>
      </c>
      <c r="K140" s="3">
        <f>(1/50)*D140</f>
        <v>3.4447220970362451E-2</v>
      </c>
      <c r="L140">
        <f ca="1">_xlfn.BINOM.INV(50,K140,RAND())</f>
        <v>5</v>
      </c>
      <c r="M140" s="9">
        <f ca="1">L140*25</f>
        <v>125</v>
      </c>
      <c r="P140">
        <v>121</v>
      </c>
      <c r="Q140" s="9">
        <v>12218.468637940943</v>
      </c>
      <c r="R140" s="26">
        <v>0.11040609137055837</v>
      </c>
    </row>
    <row r="141" spans="1:18" x14ac:dyDescent="0.3">
      <c r="A141">
        <v>567</v>
      </c>
      <c r="B141" s="3">
        <v>5.938837137752337</v>
      </c>
      <c r="C141" s="2">
        <v>7.9265671784590097</v>
      </c>
      <c r="D141" s="1">
        <v>2.6989977181773459</v>
      </c>
      <c r="E141" s="9">
        <f>0.25*C141</f>
        <v>1.9816417946147524</v>
      </c>
      <c r="F141" s="9">
        <f>IF(25*ROUND(D141,0) = 0, 25, 25*ROUND(D141,0))</f>
        <v>75</v>
      </c>
      <c r="G141" s="12">
        <v>1</v>
      </c>
      <c r="H141" s="30">
        <f>F141-E141</f>
        <v>73.018358205385255</v>
      </c>
      <c r="I141" s="45">
        <f>H141/B141</f>
        <v>12.295059876489626</v>
      </c>
      <c r="J141" s="35">
        <f>J140-B141</f>
        <v>166.79341057945825</v>
      </c>
      <c r="K141" s="3">
        <f>(1/50)*D141</f>
        <v>5.3979954363546918E-2</v>
      </c>
      <c r="L141">
        <f ca="1">_xlfn.BINOM.INV(50,K141,RAND())</f>
        <v>6</v>
      </c>
      <c r="M141" s="9">
        <f ca="1">L141*25</f>
        <v>150</v>
      </c>
      <c r="P141">
        <v>122</v>
      </c>
      <c r="Q141" s="9">
        <v>11618.468637940943</v>
      </c>
      <c r="R141" s="26">
        <v>0.12101063829787234</v>
      </c>
    </row>
    <row r="142" spans="1:18" x14ac:dyDescent="0.3">
      <c r="A142">
        <v>542</v>
      </c>
      <c r="B142" s="3">
        <v>1.6840524927386569</v>
      </c>
      <c r="C142" s="2">
        <v>17.542143370001906</v>
      </c>
      <c r="D142" s="1">
        <v>0.90554164351009092</v>
      </c>
      <c r="E142" s="9">
        <f>0.25*C142</f>
        <v>4.3855358425004765</v>
      </c>
      <c r="F142" s="9">
        <f>IF(25*ROUND(D142,0) = 0, 25, 25*ROUND(D142,0))</f>
        <v>25</v>
      </c>
      <c r="G142" s="12">
        <v>1</v>
      </c>
      <c r="H142" s="30">
        <f>F142-E142</f>
        <v>20.614464157499523</v>
      </c>
      <c r="I142" s="45">
        <f>H142/B142</f>
        <v>12.24098669512116</v>
      </c>
      <c r="J142" s="35">
        <f>J141-B142</f>
        <v>165.1093580867196</v>
      </c>
      <c r="K142" s="3">
        <f>(1/50)*D142</f>
        <v>1.8110832870201817E-2</v>
      </c>
      <c r="L142">
        <f ca="1">_xlfn.BINOM.INV(50,K142,RAND())</f>
        <v>4</v>
      </c>
      <c r="M142" s="9">
        <f ca="1">L142*25</f>
        <v>100</v>
      </c>
      <c r="P142">
        <v>123</v>
      </c>
      <c r="Q142" s="9">
        <v>13068.468637940943</v>
      </c>
      <c r="R142" s="26">
        <v>9.5631641086186547E-2</v>
      </c>
    </row>
    <row r="143" spans="1:18" x14ac:dyDescent="0.3">
      <c r="A143">
        <v>311</v>
      </c>
      <c r="B143" s="3">
        <v>0.94644883652760803</v>
      </c>
      <c r="C143" s="2">
        <v>53.74667689256669</v>
      </c>
      <c r="D143" s="1">
        <v>0.70758033550660149</v>
      </c>
      <c r="E143" s="9">
        <f>0.25*C143</f>
        <v>13.436669223141672</v>
      </c>
      <c r="F143" s="9">
        <f>IF(25*ROUND(D143,0) = 0, 25, 25*ROUND(D143,0))</f>
        <v>25</v>
      </c>
      <c r="G143" s="12">
        <v>1</v>
      </c>
      <c r="H143" s="30">
        <f>F143-E143</f>
        <v>11.563330776858328</v>
      </c>
      <c r="I143" s="45">
        <f>H143/B143</f>
        <v>12.217597328644425</v>
      </c>
      <c r="J143" s="35">
        <f>J142-B143</f>
        <v>164.162909250192</v>
      </c>
      <c r="K143" s="3">
        <f>(1/50)*D143</f>
        <v>1.415160671013203E-2</v>
      </c>
      <c r="L143">
        <f ca="1">_xlfn.BINOM.INV(50,K143,RAND())</f>
        <v>1</v>
      </c>
      <c r="M143" s="9">
        <f ca="1">L143*25</f>
        <v>25</v>
      </c>
      <c r="P143">
        <v>124</v>
      </c>
      <c r="Q143" s="9">
        <v>11593.468637940943</v>
      </c>
      <c r="R143" s="26">
        <v>0.10115236875800256</v>
      </c>
    </row>
    <row r="144" spans="1:18" x14ac:dyDescent="0.3">
      <c r="A144">
        <v>164</v>
      </c>
      <c r="B144" s="3">
        <v>5.406941738209686</v>
      </c>
      <c r="C144" s="2">
        <v>37.327147734103704</v>
      </c>
      <c r="D144" s="1">
        <v>3.0724319856938305</v>
      </c>
      <c r="E144" s="9">
        <f>0.25*C144</f>
        <v>9.331786933525926</v>
      </c>
      <c r="F144" s="9">
        <f>IF(25*ROUND(D144,0) = 0, 25, 25*ROUND(D144,0))</f>
        <v>75</v>
      </c>
      <c r="G144" s="12">
        <v>1</v>
      </c>
      <c r="H144" s="30">
        <f>F144-E144</f>
        <v>65.668213066474067</v>
      </c>
      <c r="I144" s="45">
        <f>H144/B144</f>
        <v>12.145167498737971</v>
      </c>
      <c r="J144" s="35">
        <f>J143-B144</f>
        <v>158.75596751198231</v>
      </c>
      <c r="K144" s="3">
        <f>(1/50)*D144</f>
        <v>6.144863971387661E-2</v>
      </c>
      <c r="L144">
        <f ca="1">_xlfn.BINOM.INV(50,K144,RAND())</f>
        <v>1</v>
      </c>
      <c r="M144" s="9">
        <f ca="1">L144*25</f>
        <v>25</v>
      </c>
      <c r="P144">
        <v>125</v>
      </c>
      <c r="Q144" s="9">
        <v>12218.468637940943</v>
      </c>
      <c r="R144" s="26">
        <v>0.114321608040201</v>
      </c>
    </row>
    <row r="145" spans="1:18" x14ac:dyDescent="0.3">
      <c r="A145">
        <v>299</v>
      </c>
      <c r="B145" s="3">
        <v>4.99539812661091</v>
      </c>
      <c r="C145" s="2">
        <v>57.372636435802491</v>
      </c>
      <c r="D145" s="1">
        <v>3.0186446048768207</v>
      </c>
      <c r="E145" s="9">
        <f>0.25*C145</f>
        <v>14.343159108950623</v>
      </c>
      <c r="F145" s="9">
        <f>IF(25*ROUND(D145,0) = 0, 25, 25*ROUND(D145,0))</f>
        <v>75</v>
      </c>
      <c r="G145" s="12">
        <v>1</v>
      </c>
      <c r="H145" s="30">
        <f>F145-E145</f>
        <v>60.656840891049377</v>
      </c>
      <c r="I145" s="45">
        <f>H145/B145</f>
        <v>12.142543868110378</v>
      </c>
      <c r="J145" s="35">
        <f>J144-B145</f>
        <v>153.76056938537138</v>
      </c>
      <c r="K145" s="3">
        <f>(1/50)*D145</f>
        <v>6.0372892097536414E-2</v>
      </c>
      <c r="L145">
        <f ca="1">_xlfn.BINOM.INV(50,K145,RAND())</f>
        <v>8</v>
      </c>
      <c r="M145" s="9">
        <f ca="1">L145*25</f>
        <v>200</v>
      </c>
      <c r="P145">
        <v>126</v>
      </c>
      <c r="Q145" s="9">
        <v>12343.468637940943</v>
      </c>
      <c r="R145" s="26">
        <v>9.1334894613583142E-2</v>
      </c>
    </row>
    <row r="146" spans="1:18" x14ac:dyDescent="0.3">
      <c r="A146">
        <v>1115</v>
      </c>
      <c r="B146" s="3">
        <v>3.531454338686749</v>
      </c>
      <c r="C146" s="2">
        <v>28.833813284378884</v>
      </c>
      <c r="D146" s="1">
        <v>2.4577556619557446</v>
      </c>
      <c r="E146" s="9">
        <f>0.25*C146</f>
        <v>7.208453321094721</v>
      </c>
      <c r="F146" s="9">
        <f>IF(25*ROUND(D146,0) = 0, 25, 25*ROUND(D146,0))</f>
        <v>50</v>
      </c>
      <c r="G146" s="12">
        <v>1</v>
      </c>
      <c r="H146" s="30">
        <f>F146-E146</f>
        <v>42.791546678905277</v>
      </c>
      <c r="I146" s="45">
        <f>H146/B146</f>
        <v>12.117258946300939</v>
      </c>
      <c r="J146" s="35">
        <f>J145-B146</f>
        <v>150.22911504668463</v>
      </c>
      <c r="K146" s="3">
        <f>(1/50)*D146</f>
        <v>4.9155113239114895E-2</v>
      </c>
      <c r="L146">
        <f ca="1">_xlfn.BINOM.INV(50,K146,RAND())</f>
        <v>2</v>
      </c>
      <c r="M146" s="9">
        <f ca="1">L146*25</f>
        <v>50</v>
      </c>
      <c r="P146">
        <v>127</v>
      </c>
      <c r="Q146" s="9">
        <v>11918.468637940943</v>
      </c>
      <c r="R146" s="26">
        <v>0.11818181818181818</v>
      </c>
    </row>
    <row r="147" spans="1:18" x14ac:dyDescent="0.3">
      <c r="A147">
        <v>318</v>
      </c>
      <c r="B147" s="3">
        <v>3.3418678268241009</v>
      </c>
      <c r="C147" s="2">
        <v>38.06870759926759</v>
      </c>
      <c r="D147" s="1">
        <v>2.4494361745649509</v>
      </c>
      <c r="E147" s="9">
        <f>0.25*C147</f>
        <v>9.5171768998168975</v>
      </c>
      <c r="F147" s="9">
        <f>IF(25*ROUND(D147,0) = 0, 25, 25*ROUND(D147,0))</f>
        <v>50</v>
      </c>
      <c r="G147" s="12">
        <v>1</v>
      </c>
      <c r="H147" s="30">
        <f>F147-E147</f>
        <v>40.482823100183104</v>
      </c>
      <c r="I147" s="45">
        <f>H147/B147</f>
        <v>12.113831305726837</v>
      </c>
      <c r="J147" s="35">
        <f>J146-B147</f>
        <v>146.88724721986051</v>
      </c>
      <c r="K147" s="3">
        <f>(1/50)*D147</f>
        <v>4.898872349129902E-2</v>
      </c>
      <c r="L147">
        <f ca="1">_xlfn.BINOM.INV(50,K147,RAND())</f>
        <v>3</v>
      </c>
      <c r="M147" s="9">
        <f ca="1">L147*25</f>
        <v>75</v>
      </c>
      <c r="P147">
        <v>128</v>
      </c>
      <c r="Q147" s="9">
        <v>11293.468637940943</v>
      </c>
      <c r="R147" s="26">
        <v>0.11397058823529412</v>
      </c>
    </row>
    <row r="148" spans="1:18" x14ac:dyDescent="0.3">
      <c r="A148">
        <v>586</v>
      </c>
      <c r="B148" s="3">
        <v>1.794780770638037</v>
      </c>
      <c r="C148" s="2">
        <v>13.157144050897463</v>
      </c>
      <c r="D148" s="1">
        <v>1.0187402261997685</v>
      </c>
      <c r="E148" s="9">
        <f>0.25*C148</f>
        <v>3.2892860127243657</v>
      </c>
      <c r="F148" s="9">
        <f>IF(25*ROUND(D148,0) = 0, 25, 25*ROUND(D148,0))</f>
        <v>25</v>
      </c>
      <c r="G148" s="12">
        <v>1</v>
      </c>
      <c r="H148" s="30">
        <f>F148-E148</f>
        <v>21.710713987275636</v>
      </c>
      <c r="I148" s="45">
        <f>H148/B148</f>
        <v>12.096582681548103</v>
      </c>
      <c r="J148" s="35">
        <f>J147-B148</f>
        <v>145.09246644922248</v>
      </c>
      <c r="K148" s="3">
        <f>(1/50)*D148</f>
        <v>2.0374804523995368E-2</v>
      </c>
      <c r="L148">
        <f ca="1">_xlfn.BINOM.INV(50,K148,RAND())</f>
        <v>1</v>
      </c>
      <c r="M148" s="9">
        <f ca="1">L148*25</f>
        <v>25</v>
      </c>
      <c r="P148">
        <v>129</v>
      </c>
      <c r="Q148" s="9">
        <v>11693.468637940943</v>
      </c>
      <c r="R148" s="26">
        <v>0.11325301204819277</v>
      </c>
    </row>
    <row r="149" spans="1:18" x14ac:dyDescent="0.3">
      <c r="A149">
        <v>275</v>
      </c>
      <c r="B149" s="3">
        <v>1.1922314998958539</v>
      </c>
      <c r="C149" s="2">
        <v>42.638964580565528</v>
      </c>
      <c r="D149" s="1">
        <v>1.0719389308534297</v>
      </c>
      <c r="E149" s="9">
        <f>0.25*C149</f>
        <v>10.659741145141382</v>
      </c>
      <c r="F149" s="9">
        <f>IF(25*ROUND(D149,0) = 0, 25, 25*ROUND(D149,0))</f>
        <v>25</v>
      </c>
      <c r="G149" s="12">
        <v>1</v>
      </c>
      <c r="H149" s="30">
        <f>F149-E149</f>
        <v>14.340258854858618</v>
      </c>
      <c r="I149" s="45">
        <f>H149/B149</f>
        <v>12.028082512591972</v>
      </c>
      <c r="J149" s="35">
        <f>J148-B149</f>
        <v>143.90023494932663</v>
      </c>
      <c r="K149" s="3">
        <f>(1/50)*D149</f>
        <v>2.1438778617068596E-2</v>
      </c>
      <c r="L149">
        <f ca="1">_xlfn.BINOM.INV(50,K149,RAND())</f>
        <v>2</v>
      </c>
      <c r="M149" s="9">
        <f ca="1">L149*25</f>
        <v>50</v>
      </c>
      <c r="P149">
        <v>130</v>
      </c>
      <c r="Q149" s="9">
        <v>12218.468637940943</v>
      </c>
      <c r="R149" s="26">
        <v>0.1024390243902439</v>
      </c>
    </row>
    <row r="150" spans="1:18" x14ac:dyDescent="0.3">
      <c r="A150">
        <v>804</v>
      </c>
      <c r="B150" s="3">
        <v>1.3612456493786462</v>
      </c>
      <c r="C150" s="2">
        <v>35.171270843974213</v>
      </c>
      <c r="D150" s="1">
        <v>1.4550456501057536</v>
      </c>
      <c r="E150" s="9">
        <f>0.25*C150</f>
        <v>8.7928177109935532</v>
      </c>
      <c r="F150" s="9">
        <f>IF(25*ROUND(D150,0) = 0, 25, 25*ROUND(D150,0))</f>
        <v>25</v>
      </c>
      <c r="G150" s="12">
        <v>1</v>
      </c>
      <c r="H150" s="30">
        <f>F150-E150</f>
        <v>16.207182289006447</v>
      </c>
      <c r="I150" s="45">
        <f>H150/B150</f>
        <v>11.906140744254627</v>
      </c>
      <c r="J150" s="35">
        <f>J149-B150</f>
        <v>142.53898929994799</v>
      </c>
      <c r="K150" s="3">
        <f>(1/50)*D150</f>
        <v>2.9100913002115071E-2</v>
      </c>
      <c r="L150">
        <f ca="1">_xlfn.BINOM.INV(50,K150,RAND())</f>
        <v>0</v>
      </c>
      <c r="M150" s="9">
        <f ca="1">L150*25</f>
        <v>0</v>
      </c>
      <c r="P150">
        <v>131</v>
      </c>
      <c r="Q150" s="9">
        <v>12318.468637940943</v>
      </c>
      <c r="R150" s="26">
        <v>0.11183355006501951</v>
      </c>
    </row>
    <row r="151" spans="1:18" x14ac:dyDescent="0.3">
      <c r="A151">
        <v>1064</v>
      </c>
      <c r="B151" s="3">
        <v>1.4751298259820844</v>
      </c>
      <c r="C151" s="2">
        <v>30.095372029766708</v>
      </c>
      <c r="D151" s="1">
        <v>1.004126246666198</v>
      </c>
      <c r="E151" s="9">
        <f>0.25*C151</f>
        <v>7.5238430074416769</v>
      </c>
      <c r="F151" s="9">
        <f>IF(25*ROUND(D151,0) = 0, 25, 25*ROUND(D151,0))</f>
        <v>25</v>
      </c>
      <c r="G151" s="12">
        <v>1</v>
      </c>
      <c r="H151" s="30">
        <f>F151-E151</f>
        <v>17.476156992558323</v>
      </c>
      <c r="I151" s="45">
        <f>H151/B151</f>
        <v>11.847199266629548</v>
      </c>
      <c r="J151" s="35">
        <f>J150-B151</f>
        <v>141.06385947396589</v>
      </c>
      <c r="K151" s="3">
        <f>(1/50)*D151</f>
        <v>2.0082524933323961E-2</v>
      </c>
      <c r="L151">
        <f ca="1">_xlfn.BINOM.INV(50,K151,RAND())</f>
        <v>1</v>
      </c>
      <c r="M151" s="9">
        <f ca="1">L151*25</f>
        <v>25</v>
      </c>
      <c r="P151">
        <v>132</v>
      </c>
      <c r="Q151" s="9">
        <v>13068.468637940943</v>
      </c>
      <c r="R151" s="26">
        <v>9.8540145985401464E-2</v>
      </c>
    </row>
    <row r="152" spans="1:18" x14ac:dyDescent="0.3">
      <c r="A152">
        <v>505</v>
      </c>
      <c r="B152" s="3">
        <v>4.6162238654125858</v>
      </c>
      <c r="C152" s="2">
        <v>82.06347396339882</v>
      </c>
      <c r="D152" s="1">
        <v>3.0154314720782232</v>
      </c>
      <c r="E152" s="9">
        <f>0.25*C152</f>
        <v>20.515868490849705</v>
      </c>
      <c r="F152" s="9">
        <f>IF(25*ROUND(D152,0) = 0, 25, 25*ROUND(D152,0))</f>
        <v>75</v>
      </c>
      <c r="G152" s="12">
        <v>1</v>
      </c>
      <c r="H152" s="30">
        <f>F152-E152</f>
        <v>54.484131509150295</v>
      </c>
      <c r="I152" s="45">
        <f>H152/B152</f>
        <v>11.802748977877105</v>
      </c>
      <c r="J152" s="35">
        <f>J151-B152</f>
        <v>136.4476356085533</v>
      </c>
      <c r="K152" s="3">
        <f>(1/50)*D152</f>
        <v>6.0308629441564461E-2</v>
      </c>
      <c r="L152">
        <f ca="1">_xlfn.BINOM.INV(50,K152,RAND())</f>
        <v>5</v>
      </c>
      <c r="M152" s="9">
        <f ca="1">L152*25</f>
        <v>125</v>
      </c>
      <c r="P152">
        <v>133</v>
      </c>
      <c r="Q152" s="9">
        <v>11718.468637940943</v>
      </c>
      <c r="R152" s="26">
        <v>0.1312997347480106</v>
      </c>
    </row>
    <row r="153" spans="1:18" x14ac:dyDescent="0.3">
      <c r="A153">
        <v>406</v>
      </c>
      <c r="B153" s="3">
        <v>4.1751882056325158</v>
      </c>
      <c r="C153" s="2">
        <v>3.9039655754233515</v>
      </c>
      <c r="D153" s="1">
        <v>1.9765862426740932</v>
      </c>
      <c r="E153" s="9">
        <f>0.25*C153</f>
        <v>0.97599139385583789</v>
      </c>
      <c r="F153" s="9">
        <f>IF(25*ROUND(D153,0) = 0, 25, 25*ROUND(D153,0))</f>
        <v>50</v>
      </c>
      <c r="G153" s="12">
        <v>1</v>
      </c>
      <c r="H153" s="30">
        <f>F153-E153</f>
        <v>49.024008606144164</v>
      </c>
      <c r="I153" s="45">
        <f>H153/B153</f>
        <v>11.741748201915446</v>
      </c>
      <c r="J153" s="35">
        <f>J152-B153</f>
        <v>132.27244740292079</v>
      </c>
      <c r="K153" s="3">
        <f>(1/50)*D153</f>
        <v>3.9531724853481866E-2</v>
      </c>
      <c r="L153">
        <f ca="1">_xlfn.BINOM.INV(50,K153,RAND())</f>
        <v>1</v>
      </c>
      <c r="M153" s="9">
        <f ca="1">L153*25</f>
        <v>25</v>
      </c>
      <c r="P153">
        <v>134</v>
      </c>
      <c r="Q153" s="9">
        <v>12268.468637940943</v>
      </c>
      <c r="R153" s="26">
        <v>0.10963855421686747</v>
      </c>
    </row>
    <row r="154" spans="1:18" x14ac:dyDescent="0.3">
      <c r="A154">
        <v>1019</v>
      </c>
      <c r="B154" s="3">
        <v>5.5401622001281705</v>
      </c>
      <c r="C154" s="2">
        <v>40.666692342092162</v>
      </c>
      <c r="D154" s="1">
        <v>3.222612949421094</v>
      </c>
      <c r="E154" s="9">
        <f>0.25*C154</f>
        <v>10.16667308552304</v>
      </c>
      <c r="F154" s="9">
        <f>IF(25*ROUND(D154,0) = 0, 25, 25*ROUND(D154,0))</f>
        <v>75</v>
      </c>
      <c r="G154" s="12">
        <v>1</v>
      </c>
      <c r="H154" s="30">
        <f>F154-E154</f>
        <v>64.833326914476956</v>
      </c>
      <c r="I154" s="45">
        <f>H154/B154</f>
        <v>11.702423967474644</v>
      </c>
      <c r="J154" s="35">
        <f>J153-B154</f>
        <v>126.73228520279262</v>
      </c>
      <c r="K154" s="3">
        <f>(1/50)*D154</f>
        <v>6.4452258988421884E-2</v>
      </c>
      <c r="L154">
        <f ca="1">_xlfn.BINOM.INV(50,K154,RAND())</f>
        <v>5</v>
      </c>
      <c r="M154" s="9">
        <f ca="1">L154*25</f>
        <v>125</v>
      </c>
      <c r="P154">
        <v>135</v>
      </c>
      <c r="Q154" s="9">
        <v>10968.468637940943</v>
      </c>
      <c r="R154" s="26">
        <v>0.12057667103538663</v>
      </c>
    </row>
    <row r="155" spans="1:18" x14ac:dyDescent="0.3">
      <c r="A155">
        <v>569</v>
      </c>
      <c r="B155" s="3">
        <v>3.6644565432183054</v>
      </c>
      <c r="C155" s="2">
        <v>28.536053126350748</v>
      </c>
      <c r="D155" s="1">
        <v>2.2018557237066427</v>
      </c>
      <c r="E155" s="9">
        <f>0.25*C155</f>
        <v>7.1340132815876869</v>
      </c>
      <c r="F155" s="9">
        <f>IF(25*ROUND(D155,0) = 0, 25, 25*ROUND(D155,0))</f>
        <v>50</v>
      </c>
      <c r="G155" s="12">
        <v>1</v>
      </c>
      <c r="H155" s="30">
        <f>F155-E155</f>
        <v>42.865986718412316</v>
      </c>
      <c r="I155" s="45">
        <f>H155/B155</f>
        <v>11.697774612102592</v>
      </c>
      <c r="J155" s="35">
        <f>J154-B155</f>
        <v>123.06782865957432</v>
      </c>
      <c r="K155" s="3">
        <f>(1/50)*D155</f>
        <v>4.4037114474132853E-2</v>
      </c>
      <c r="L155">
        <f ca="1">_xlfn.BINOM.INV(50,K155,RAND())</f>
        <v>2</v>
      </c>
      <c r="M155" s="9">
        <f ca="1">L155*25</f>
        <v>50</v>
      </c>
      <c r="P155">
        <v>136</v>
      </c>
      <c r="Q155" s="9">
        <v>12118.468637940943</v>
      </c>
      <c r="R155" s="26">
        <v>9.1124260355029588E-2</v>
      </c>
    </row>
    <row r="156" spans="1:18" x14ac:dyDescent="0.3">
      <c r="A156">
        <v>47</v>
      </c>
      <c r="B156" s="3">
        <v>2.491868862856804</v>
      </c>
      <c r="C156" s="2">
        <v>83.543252086202173</v>
      </c>
      <c r="D156" s="1">
        <v>1.8616229357881728</v>
      </c>
      <c r="E156" s="9">
        <f>0.25*C156</f>
        <v>20.885813021550543</v>
      </c>
      <c r="F156" s="9">
        <f>IF(25*ROUND(D156,0) = 0, 25, 25*ROUND(D156,0))</f>
        <v>50</v>
      </c>
      <c r="G156" s="12">
        <v>1</v>
      </c>
      <c r="H156" s="30">
        <f>F156-E156</f>
        <v>29.114186978449457</v>
      </c>
      <c r="I156" s="45">
        <f>H156/B156</f>
        <v>11.683675418244716</v>
      </c>
      <c r="J156" s="35">
        <f>J155-B156</f>
        <v>120.57595979671751</v>
      </c>
      <c r="K156" s="3">
        <f>(1/50)*D156</f>
        <v>3.7232458715763458E-2</v>
      </c>
      <c r="L156">
        <f ca="1">_xlfn.BINOM.INV(50,K156,RAND())</f>
        <v>1</v>
      </c>
      <c r="M156" s="9">
        <f ca="1">L156*25</f>
        <v>25</v>
      </c>
      <c r="P156">
        <v>137</v>
      </c>
      <c r="Q156" s="9">
        <v>11893.468637940943</v>
      </c>
      <c r="R156" s="26">
        <v>0.11027568922305764</v>
      </c>
    </row>
    <row r="157" spans="1:18" x14ac:dyDescent="0.3">
      <c r="A157">
        <v>1097</v>
      </c>
      <c r="B157" s="3">
        <v>4.3030294604863446</v>
      </c>
      <c r="C157" s="2">
        <v>99.222808457063948</v>
      </c>
      <c r="D157" s="1">
        <v>2.8395750199815346</v>
      </c>
      <c r="E157" s="9">
        <f>0.25*C157</f>
        <v>24.805702114265987</v>
      </c>
      <c r="F157" s="9">
        <f>IF(25*ROUND(D157,0) = 0, 25, 25*ROUND(D157,0))</f>
        <v>75</v>
      </c>
      <c r="G157" s="12">
        <v>1</v>
      </c>
      <c r="H157" s="30">
        <f>F157-E157</f>
        <v>50.194297885734017</v>
      </c>
      <c r="I157" s="45">
        <f>H157/B157</f>
        <v>11.664874327878961</v>
      </c>
      <c r="J157" s="35">
        <f>J156-B157</f>
        <v>116.27293033623117</v>
      </c>
      <c r="K157" s="3">
        <f>(1/50)*D157</f>
        <v>5.6791500399630691E-2</v>
      </c>
      <c r="L157">
        <f ca="1">_xlfn.BINOM.INV(50,K157,RAND())</f>
        <v>4</v>
      </c>
      <c r="M157" s="9">
        <f ca="1">L157*25</f>
        <v>100</v>
      </c>
      <c r="P157">
        <v>138</v>
      </c>
      <c r="Q157" s="9">
        <v>10993.468637940943</v>
      </c>
      <c r="R157" s="26">
        <v>0.11901681759379043</v>
      </c>
    </row>
    <row r="158" spans="1:18" x14ac:dyDescent="0.3">
      <c r="A158">
        <v>63</v>
      </c>
      <c r="B158" s="3">
        <v>2.8777593324401196</v>
      </c>
      <c r="C158" s="2">
        <v>65.874635217010578</v>
      </c>
      <c r="D158" s="1">
        <v>2.2042283562723299</v>
      </c>
      <c r="E158" s="9">
        <f>0.25*C158</f>
        <v>16.468658804252645</v>
      </c>
      <c r="F158" s="9">
        <f>IF(25*ROUND(D158,0) = 0, 25, 25*ROUND(D158,0))</f>
        <v>50</v>
      </c>
      <c r="G158" s="12">
        <v>1</v>
      </c>
      <c r="H158" s="30">
        <f>F158-E158</f>
        <v>33.531341195747359</v>
      </c>
      <c r="I158" s="45">
        <f>H158/B158</f>
        <v>11.651892087624766</v>
      </c>
      <c r="J158" s="35">
        <f>J157-B158</f>
        <v>113.39517100379105</v>
      </c>
      <c r="K158" s="3">
        <f>(1/50)*D158</f>
        <v>4.4084567125446603E-2</v>
      </c>
      <c r="L158">
        <f ca="1">_xlfn.BINOM.INV(50,K158,RAND())</f>
        <v>4</v>
      </c>
      <c r="M158" s="9">
        <f ca="1">L158*25</f>
        <v>100</v>
      </c>
      <c r="P158">
        <v>139</v>
      </c>
      <c r="Q158" s="9">
        <v>12443.468637940943</v>
      </c>
      <c r="R158" s="26">
        <v>0.10256410256410256</v>
      </c>
    </row>
    <row r="159" spans="1:18" x14ac:dyDescent="0.3">
      <c r="A159">
        <v>147</v>
      </c>
      <c r="B159" s="3">
        <v>5.1786536735136863</v>
      </c>
      <c r="C159" s="2">
        <v>58.817699123914977</v>
      </c>
      <c r="D159" s="1">
        <v>3.1148294594265806</v>
      </c>
      <c r="E159" s="9">
        <f>0.25*C159</f>
        <v>14.704424780978744</v>
      </c>
      <c r="F159" s="9">
        <f>IF(25*ROUND(D159,0) = 0, 25, 25*ROUND(D159,0))</f>
        <v>75</v>
      </c>
      <c r="G159" s="12">
        <v>1</v>
      </c>
      <c r="H159" s="30">
        <f>F159-E159</f>
        <v>60.295575219021259</v>
      </c>
      <c r="I159" s="45">
        <f>H159/B159</f>
        <v>11.643098577416756</v>
      </c>
      <c r="J159" s="35">
        <f>J158-B159</f>
        <v>108.21651733027736</v>
      </c>
      <c r="K159" s="3">
        <f>(1/50)*D159</f>
        <v>6.2296589188531613E-2</v>
      </c>
      <c r="L159">
        <f ca="1">_xlfn.BINOM.INV(50,K159,RAND())</f>
        <v>2</v>
      </c>
      <c r="M159" s="9">
        <f ca="1">L159*25</f>
        <v>50</v>
      </c>
      <c r="P159">
        <v>140</v>
      </c>
      <c r="Q159" s="9">
        <v>11993.468637940943</v>
      </c>
      <c r="R159" s="26">
        <v>0.10677083333333333</v>
      </c>
    </row>
    <row r="160" spans="1:18" x14ac:dyDescent="0.3">
      <c r="A160">
        <v>961</v>
      </c>
      <c r="B160" s="3">
        <v>5.2424359195975869</v>
      </c>
      <c r="C160" s="2">
        <v>57.867540466228284</v>
      </c>
      <c r="D160" s="1">
        <v>2.7860540142845083</v>
      </c>
      <c r="E160" s="9">
        <f>0.25*C160</f>
        <v>14.466885116557071</v>
      </c>
      <c r="F160" s="9">
        <f>IF(25*ROUND(D160,0) = 0, 25, 25*ROUND(D160,0))</f>
        <v>75</v>
      </c>
      <c r="G160" s="12">
        <v>1</v>
      </c>
      <c r="H160" s="30">
        <f>F160-E160</f>
        <v>60.533114883442927</v>
      </c>
      <c r="I160" s="45">
        <f>H160/B160</f>
        <v>11.546753419942517</v>
      </c>
      <c r="J160" s="35">
        <f>J159-B160</f>
        <v>102.97408141067977</v>
      </c>
      <c r="K160" s="3">
        <f>(1/50)*D160</f>
        <v>5.5721080285690165E-2</v>
      </c>
      <c r="L160">
        <f ca="1">_xlfn.BINOM.INV(50,K160,RAND())</f>
        <v>1</v>
      </c>
      <c r="M160" s="9">
        <f ca="1">L160*25</f>
        <v>25</v>
      </c>
      <c r="P160">
        <v>141</v>
      </c>
      <c r="Q160" s="9">
        <v>12243.468637940943</v>
      </c>
      <c r="R160" s="26">
        <v>0.10861423220973783</v>
      </c>
    </row>
    <row r="161" spans="1:18" x14ac:dyDescent="0.3">
      <c r="A161">
        <v>811</v>
      </c>
      <c r="B161" s="3">
        <v>5.8606499311598288</v>
      </c>
      <c r="C161" s="2">
        <v>31.839208794716011</v>
      </c>
      <c r="D161" s="1">
        <v>3.0826926916543917</v>
      </c>
      <c r="E161" s="9">
        <f>0.25*C161</f>
        <v>7.9598021986790028</v>
      </c>
      <c r="F161" s="9">
        <f>IF(25*ROUND(D161,0) = 0, 25, 25*ROUND(D161,0))</f>
        <v>75</v>
      </c>
      <c r="G161" s="12">
        <v>1</v>
      </c>
      <c r="H161" s="30">
        <f>F161-E161</f>
        <v>67.040197801321</v>
      </c>
      <c r="I161" s="45">
        <f>H161/B161</f>
        <v>11.439038091130906</v>
      </c>
      <c r="J161" s="35">
        <f>J160-B161</f>
        <v>97.113431479519946</v>
      </c>
      <c r="K161" s="3">
        <f>(1/50)*D161</f>
        <v>6.1653853833087836E-2</v>
      </c>
      <c r="L161">
        <f ca="1">_xlfn.BINOM.INV(50,K161,RAND())</f>
        <v>2</v>
      </c>
      <c r="M161" s="9">
        <f ca="1">L161*25</f>
        <v>50</v>
      </c>
      <c r="P161">
        <v>142</v>
      </c>
      <c r="Q161" s="9">
        <v>11743.468637940943</v>
      </c>
      <c r="R161" s="26">
        <v>0.10024154589371981</v>
      </c>
    </row>
    <row r="162" spans="1:18" x14ac:dyDescent="0.3">
      <c r="A162">
        <v>64</v>
      </c>
      <c r="B162" s="3">
        <v>3.0412679026231624</v>
      </c>
      <c r="C162" s="2">
        <v>61.328839361780872</v>
      </c>
      <c r="D162" s="1">
        <v>1.9703106371475858</v>
      </c>
      <c r="E162" s="9">
        <f>0.25*C162</f>
        <v>15.332209840445218</v>
      </c>
      <c r="F162" s="9">
        <f>IF(25*ROUND(D162,0) = 0, 25, 25*ROUND(D162,0))</f>
        <v>50</v>
      </c>
      <c r="G162" s="12">
        <v>1</v>
      </c>
      <c r="H162" s="30">
        <f>F162-E162</f>
        <v>34.667790159554784</v>
      </c>
      <c r="I162" s="45">
        <f>H162/B162</f>
        <v>11.399124072447886</v>
      </c>
      <c r="J162" s="35">
        <f>J161-B162</f>
        <v>94.072163576896784</v>
      </c>
      <c r="K162" s="3">
        <f>(1/50)*D162</f>
        <v>3.9406212742951717E-2</v>
      </c>
      <c r="L162">
        <f ca="1">_xlfn.BINOM.INV(50,K162,RAND())</f>
        <v>3</v>
      </c>
      <c r="M162" s="9">
        <f ca="1">L162*25</f>
        <v>75</v>
      </c>
      <c r="P162">
        <v>143</v>
      </c>
      <c r="Q162" s="9">
        <v>12243.468637940943</v>
      </c>
      <c r="R162" s="26">
        <v>0.12595419847328243</v>
      </c>
    </row>
    <row r="163" spans="1:18" x14ac:dyDescent="0.3">
      <c r="A163">
        <v>38</v>
      </c>
      <c r="B163" s="3">
        <v>4.99539812661091</v>
      </c>
      <c r="C163" s="2">
        <v>72.285613217040463</v>
      </c>
      <c r="D163" s="1">
        <v>3.1201980237539941</v>
      </c>
      <c r="E163" s="9">
        <f>0.25*C163</f>
        <v>18.071403304260116</v>
      </c>
      <c r="F163" s="9">
        <f>IF(25*ROUND(D163,0) = 0, 25, 25*ROUND(D163,0))</f>
        <v>75</v>
      </c>
      <c r="G163" s="12">
        <v>1</v>
      </c>
      <c r="H163" s="30">
        <f>F163-E163</f>
        <v>56.928596695739884</v>
      </c>
      <c r="I163" s="45">
        <f>H163/B163</f>
        <v>11.396208120525252</v>
      </c>
      <c r="J163" s="35">
        <f>J162-B163</f>
        <v>89.076765450285876</v>
      </c>
      <c r="K163" s="3">
        <f>(1/50)*D163</f>
        <v>6.2403960475079887E-2</v>
      </c>
      <c r="L163">
        <f ca="1">_xlfn.BINOM.INV(50,K163,RAND())</f>
        <v>4</v>
      </c>
      <c r="M163" s="9">
        <f ca="1">L163*25</f>
        <v>100</v>
      </c>
      <c r="P163">
        <v>144</v>
      </c>
      <c r="Q163" s="9">
        <v>12493.468637940943</v>
      </c>
      <c r="R163" s="26">
        <v>8.2825822168087704E-2</v>
      </c>
    </row>
    <row r="164" spans="1:18" x14ac:dyDescent="0.3">
      <c r="A164">
        <v>32</v>
      </c>
      <c r="B164" s="3">
        <v>2.703574087155304</v>
      </c>
      <c r="C164" s="2">
        <v>76.927936219593718</v>
      </c>
      <c r="D164" s="1">
        <v>2.1202749751241354</v>
      </c>
      <c r="E164" s="9">
        <f>0.25*C164</f>
        <v>19.23198405489843</v>
      </c>
      <c r="F164" s="9">
        <f>IF(25*ROUND(D164,0) = 0, 25, 25*ROUND(D164,0))</f>
        <v>50</v>
      </c>
      <c r="G164" s="12">
        <v>1</v>
      </c>
      <c r="H164" s="30">
        <f>F164-E164</f>
        <v>30.76801594510157</v>
      </c>
      <c r="I164" s="45">
        <f>H164/B164</f>
        <v>11.380496688173109</v>
      </c>
      <c r="J164" s="35">
        <f>J163-B164</f>
        <v>86.373191363130573</v>
      </c>
      <c r="K164" s="3">
        <f>(1/50)*D164</f>
        <v>4.2405499502482707E-2</v>
      </c>
      <c r="L164">
        <f ca="1">_xlfn.BINOM.INV(50,K164,RAND())</f>
        <v>1</v>
      </c>
      <c r="M164" s="9">
        <f ca="1">L164*25</f>
        <v>25</v>
      </c>
      <c r="P164">
        <v>145</v>
      </c>
      <c r="Q164" s="9">
        <v>11643.468637940943</v>
      </c>
      <c r="R164" s="26">
        <v>0.14116094986807387</v>
      </c>
    </row>
    <row r="165" spans="1:18" x14ac:dyDescent="0.3">
      <c r="A165">
        <v>655</v>
      </c>
      <c r="B165" s="3">
        <v>2.8162687031453326</v>
      </c>
      <c r="C165" s="2">
        <v>72.832155579275053</v>
      </c>
      <c r="D165" s="1">
        <v>2.3391197770865815</v>
      </c>
      <c r="E165" s="9">
        <f>0.25*C165</f>
        <v>18.208038894818763</v>
      </c>
      <c r="F165" s="9">
        <f>IF(25*ROUND(D165,0) = 0, 25, 25*ROUND(D165,0))</f>
        <v>50</v>
      </c>
      <c r="G165" s="12">
        <v>1</v>
      </c>
      <c r="H165" s="30">
        <f>F165-E165</f>
        <v>31.791961105181237</v>
      </c>
      <c r="I165" s="45">
        <f>H165/B165</f>
        <v>11.288681747474799</v>
      </c>
      <c r="J165" s="35">
        <f>J164-B165</f>
        <v>83.556922659985247</v>
      </c>
      <c r="K165" s="3">
        <f>(1/50)*D165</f>
        <v>4.6782395541731629E-2</v>
      </c>
      <c r="L165">
        <f ca="1">_xlfn.BINOM.INV(50,K165,RAND())</f>
        <v>4</v>
      </c>
      <c r="M165" s="9">
        <f ca="1">L165*25</f>
        <v>100</v>
      </c>
      <c r="P165">
        <v>146</v>
      </c>
      <c r="Q165" s="9">
        <v>11993.468637940943</v>
      </c>
      <c r="R165" s="26">
        <v>0.11901681759379043</v>
      </c>
    </row>
    <row r="166" spans="1:18" x14ac:dyDescent="0.3">
      <c r="A166">
        <v>633</v>
      </c>
      <c r="B166" s="3">
        <v>3.3668647998093402</v>
      </c>
      <c r="C166" s="2">
        <v>48.392565898159553</v>
      </c>
      <c r="D166" s="1">
        <v>1.8762014902635056</v>
      </c>
      <c r="E166" s="9">
        <f>0.25*C166</f>
        <v>12.098141474539888</v>
      </c>
      <c r="F166" s="9">
        <f>IF(25*ROUND(D166,0) = 0, 25, 25*ROUND(D166,0))</f>
        <v>50</v>
      </c>
      <c r="G166" s="12">
        <v>1</v>
      </c>
      <c r="H166" s="30">
        <f>F166-E166</f>
        <v>37.901858525460113</v>
      </c>
      <c r="I166" s="45">
        <f>H166/B166</f>
        <v>11.257315270754688</v>
      </c>
      <c r="J166" s="35">
        <f>J165-B166</f>
        <v>80.190057860175912</v>
      </c>
      <c r="K166" s="3">
        <f>(1/50)*D166</f>
        <v>3.7524029805270115E-2</v>
      </c>
      <c r="L166">
        <f ca="1">_xlfn.BINOM.INV(50,K166,RAND())</f>
        <v>1</v>
      </c>
      <c r="M166" s="9">
        <f ca="1">L166*25</f>
        <v>25</v>
      </c>
      <c r="P166">
        <v>147</v>
      </c>
      <c r="Q166" s="9">
        <v>11318.468637940943</v>
      </c>
      <c r="R166" s="26">
        <v>0.11695137976346912</v>
      </c>
    </row>
    <row r="167" spans="1:18" x14ac:dyDescent="0.3">
      <c r="A167">
        <v>955</v>
      </c>
      <c r="B167" s="3">
        <v>6.3337369649412389</v>
      </c>
      <c r="C167" s="2">
        <v>15.998953432707797</v>
      </c>
      <c r="D167" s="1">
        <v>2.9575779491830172</v>
      </c>
      <c r="E167" s="9">
        <f>0.25*C167</f>
        <v>3.9997383581769492</v>
      </c>
      <c r="F167" s="9">
        <f>IF(25*ROUND(D167,0) = 0, 25, 25*ROUND(D167,0))</f>
        <v>75</v>
      </c>
      <c r="G167" s="12">
        <v>1</v>
      </c>
      <c r="H167" s="30">
        <f>F167-E167</f>
        <v>71.000261641823045</v>
      </c>
      <c r="I167" s="45">
        <f>H167/B167</f>
        <v>11.209853209065455</v>
      </c>
      <c r="J167" s="35">
        <f>J166-B167</f>
        <v>73.856320895234674</v>
      </c>
      <c r="K167" s="3">
        <f>(1/50)*D167</f>
        <v>5.9151558983660348E-2</v>
      </c>
      <c r="L167">
        <f ca="1">_xlfn.BINOM.INV(50,K167,RAND())</f>
        <v>3</v>
      </c>
      <c r="M167" s="9">
        <f ca="1">L167*25</f>
        <v>75</v>
      </c>
      <c r="P167">
        <v>148</v>
      </c>
      <c r="Q167" s="9">
        <v>11743.468637940943</v>
      </c>
      <c r="R167" s="26">
        <v>0.10592686002522068</v>
      </c>
    </row>
    <row r="168" spans="1:18" x14ac:dyDescent="0.3">
      <c r="A168">
        <v>942</v>
      </c>
      <c r="B168" s="3">
        <v>5.2245469511436777</v>
      </c>
      <c r="C168" s="2">
        <v>66.474177386765433</v>
      </c>
      <c r="D168" s="1">
        <v>3.1902110097848069</v>
      </c>
      <c r="E168" s="9">
        <f>0.25*C168</f>
        <v>16.618544346691358</v>
      </c>
      <c r="F168" s="9">
        <f>IF(25*ROUND(D168,0) = 0, 25, 25*ROUND(D168,0))</f>
        <v>75</v>
      </c>
      <c r="G168" s="12">
        <v>1</v>
      </c>
      <c r="H168" s="30">
        <f>F168-E168</f>
        <v>58.381455653308642</v>
      </c>
      <c r="I168" s="45">
        <f>H168/B168</f>
        <v>11.174453249104914</v>
      </c>
      <c r="J168" s="35">
        <f>J167-B168</f>
        <v>68.631773944090995</v>
      </c>
      <c r="K168" s="3">
        <f>(1/50)*D168</f>
        <v>6.3804220195696135E-2</v>
      </c>
      <c r="L168">
        <f ca="1">_xlfn.BINOM.INV(50,K168,RAND())</f>
        <v>5</v>
      </c>
      <c r="M168" s="9">
        <f ca="1">L168*25</f>
        <v>125</v>
      </c>
      <c r="P168">
        <v>149</v>
      </c>
      <c r="Q168" s="9">
        <v>12268.468637940943</v>
      </c>
      <c r="R168" s="26">
        <v>0.10566037735849057</v>
      </c>
    </row>
    <row r="169" spans="1:18" x14ac:dyDescent="0.3">
      <c r="A169">
        <v>354</v>
      </c>
      <c r="B169" s="3">
        <v>3.7350968175536381</v>
      </c>
      <c r="C169" s="2">
        <v>33.933607047455794</v>
      </c>
      <c r="D169" s="1">
        <v>2.1386787954777438</v>
      </c>
      <c r="E169" s="9">
        <f>0.25*C169</f>
        <v>8.4834017618639486</v>
      </c>
      <c r="F169" s="9">
        <f>IF(25*ROUND(D169,0) = 0, 25, 25*ROUND(D169,0))</f>
        <v>50</v>
      </c>
      <c r="G169" s="12">
        <v>1</v>
      </c>
      <c r="H169" s="30">
        <f>F169-E169</f>
        <v>41.516598238136055</v>
      </c>
      <c r="I169" s="45">
        <f>H169/B169</f>
        <v>11.115266957210501</v>
      </c>
      <c r="J169" s="35">
        <f>J168-B169</f>
        <v>64.896677126537355</v>
      </c>
      <c r="K169" s="3">
        <f>(1/50)*D169</f>
        <v>4.2773575909554877E-2</v>
      </c>
      <c r="L169">
        <f ca="1">_xlfn.BINOM.INV(50,K169,RAND())</f>
        <v>0</v>
      </c>
      <c r="M169" s="9">
        <f ca="1">L169*25</f>
        <v>0</v>
      </c>
      <c r="P169">
        <v>150</v>
      </c>
      <c r="Q169" s="9">
        <v>11943.468637940943</v>
      </c>
      <c r="R169" s="26">
        <v>0.10486891385767791</v>
      </c>
    </row>
    <row r="170" spans="1:18" x14ac:dyDescent="0.3">
      <c r="A170">
        <v>464</v>
      </c>
      <c r="B170" s="3">
        <v>6.7669690467274481</v>
      </c>
      <c r="C170" s="2">
        <v>2.9920748749063808</v>
      </c>
      <c r="D170" s="1">
        <v>2.5447374597202428</v>
      </c>
      <c r="E170" s="9">
        <f>0.25*C170</f>
        <v>0.7480187187265952</v>
      </c>
      <c r="F170" s="9">
        <f>IF(25*ROUND(D170,0) = 0, 25, 25*ROUND(D170,0))</f>
        <v>75</v>
      </c>
      <c r="G170" s="12">
        <v>1</v>
      </c>
      <c r="H170" s="30">
        <f>F170-E170</f>
        <v>74.251981281273402</v>
      </c>
      <c r="I170" s="45">
        <f>H170/B170</f>
        <v>10.972708869886461</v>
      </c>
      <c r="J170" s="35">
        <f>J169-B170</f>
        <v>58.129708079809909</v>
      </c>
      <c r="K170" s="3">
        <f>(1/50)*D170</f>
        <v>5.0894749194404856E-2</v>
      </c>
      <c r="L170">
        <f ca="1">_xlfn.BINOM.INV(50,K170,RAND())</f>
        <v>0</v>
      </c>
      <c r="M170" s="9">
        <f ca="1">L170*25</f>
        <v>0</v>
      </c>
      <c r="P170">
        <v>151</v>
      </c>
      <c r="Q170" s="9">
        <v>12268.468637940943</v>
      </c>
      <c r="R170" s="26">
        <v>8.9901477832512317E-2</v>
      </c>
    </row>
    <row r="171" spans="1:18" x14ac:dyDescent="0.3">
      <c r="A171">
        <v>956</v>
      </c>
      <c r="B171" s="3">
        <v>4.3910514863551899</v>
      </c>
      <c r="C171" s="2">
        <v>7.4776300999606864</v>
      </c>
      <c r="D171" s="1">
        <v>2.3296747184912898</v>
      </c>
      <c r="E171" s="9">
        <f>0.25*C171</f>
        <v>1.8694075249901716</v>
      </c>
      <c r="F171" s="9">
        <f>IF(25*ROUND(D171,0) = 0, 25, 25*ROUND(D171,0))</f>
        <v>50</v>
      </c>
      <c r="G171" s="12">
        <v>1</v>
      </c>
      <c r="H171" s="30">
        <f>F171-E171</f>
        <v>48.130592475009827</v>
      </c>
      <c r="I171" s="45">
        <f>H171/B171</f>
        <v>10.961063113145325</v>
      </c>
      <c r="J171" s="35">
        <f>J170-B171</f>
        <v>53.738656593454721</v>
      </c>
      <c r="K171" s="3">
        <f>(1/50)*D171</f>
        <v>4.6593494369825794E-2</v>
      </c>
      <c r="L171">
        <f ca="1">_xlfn.BINOM.INV(50,K171,RAND())</f>
        <v>1</v>
      </c>
      <c r="M171" s="9">
        <f ca="1">L171*25</f>
        <v>25</v>
      </c>
      <c r="P171">
        <v>152</v>
      </c>
      <c r="Q171" s="9">
        <v>10868.468637940943</v>
      </c>
      <c r="R171" s="26">
        <v>0.12232030264817149</v>
      </c>
    </row>
    <row r="172" spans="1:18" x14ac:dyDescent="0.3">
      <c r="A172">
        <v>321</v>
      </c>
      <c r="B172" s="3">
        <v>4.4899206563214591</v>
      </c>
      <c r="C172" s="2">
        <v>3.5935791005926143</v>
      </c>
      <c r="D172" s="1">
        <v>1.7482527587274992</v>
      </c>
      <c r="E172" s="9">
        <f>0.25*C172</f>
        <v>0.89839477514815358</v>
      </c>
      <c r="F172" s="9">
        <f>IF(25*ROUND(D172,0) = 0, 25, 25*ROUND(D172,0))</f>
        <v>50</v>
      </c>
      <c r="G172" s="12">
        <v>1</v>
      </c>
      <c r="H172" s="30">
        <f>F172-E172</f>
        <v>49.101605224851845</v>
      </c>
      <c r="I172" s="45">
        <f>H172/B172</f>
        <v>10.935962789391525</v>
      </c>
      <c r="J172" s="35">
        <f>J171-B172</f>
        <v>49.248735937133262</v>
      </c>
      <c r="K172" s="3">
        <f>(1/50)*D172</f>
        <v>3.4965055174549987E-2</v>
      </c>
      <c r="L172">
        <f ca="1">_xlfn.BINOM.INV(50,K172,RAND())</f>
        <v>0</v>
      </c>
      <c r="M172" s="9">
        <f ca="1">L172*25</f>
        <v>0</v>
      </c>
      <c r="P172">
        <v>153</v>
      </c>
      <c r="Q172" s="9">
        <v>11793.468637940943</v>
      </c>
      <c r="R172" s="26">
        <v>0.11421319796954314</v>
      </c>
    </row>
    <row r="173" spans="1:18" x14ac:dyDescent="0.3">
      <c r="A173">
        <v>893</v>
      </c>
      <c r="B173" s="3">
        <v>1.8739554197004249</v>
      </c>
      <c r="C173" s="2">
        <v>18.219840589159787</v>
      </c>
      <c r="D173" s="1">
        <v>1.0252021496093406</v>
      </c>
      <c r="E173" s="9">
        <f>0.25*C173</f>
        <v>4.5549601472899468</v>
      </c>
      <c r="F173" s="9">
        <f>IF(25*ROUND(D173,0) = 0, 25, 25*ROUND(D173,0))</f>
        <v>25</v>
      </c>
      <c r="G173" s="12">
        <v>1</v>
      </c>
      <c r="H173" s="30">
        <f>F173-E173</f>
        <v>20.445039852710053</v>
      </c>
      <c r="I173" s="45">
        <f>H173/B173</f>
        <v>10.910099374711084</v>
      </c>
      <c r="J173" s="35">
        <f>J172-B173</f>
        <v>47.374780517432839</v>
      </c>
      <c r="K173" s="3">
        <f>(1/50)*D173</f>
        <v>2.0504042992186812E-2</v>
      </c>
      <c r="L173">
        <f ca="1">_xlfn.BINOM.INV(50,K173,RAND())</f>
        <v>2</v>
      </c>
      <c r="M173" s="9">
        <f ca="1">L173*25</f>
        <v>50</v>
      </c>
      <c r="P173">
        <v>154</v>
      </c>
      <c r="Q173" s="9">
        <v>12218.468637940943</v>
      </c>
      <c r="R173" s="26">
        <v>0.11571254567600488</v>
      </c>
    </row>
    <row r="174" spans="1:18" x14ac:dyDescent="0.3">
      <c r="A174">
        <v>1100</v>
      </c>
      <c r="B174" s="3">
        <v>6.6708003843085297</v>
      </c>
      <c r="C174" s="2">
        <v>9.6869700740117146</v>
      </c>
      <c r="D174" s="1">
        <v>3.2266163247432469</v>
      </c>
      <c r="E174" s="9">
        <f>0.25*C174</f>
        <v>2.4217425185029287</v>
      </c>
      <c r="F174" s="9">
        <f>IF(25*ROUND(D174,0) = 0, 25, 25*ROUND(D174,0))</f>
        <v>75</v>
      </c>
      <c r="G174" s="12">
        <v>1</v>
      </c>
      <c r="H174" s="30">
        <f>F174-E174</f>
        <v>72.578257481497076</v>
      </c>
      <c r="I174" s="45">
        <f>H174/B174</f>
        <v>10.879992399745637</v>
      </c>
      <c r="J174" s="35">
        <f>J173-B174</f>
        <v>40.703980133124311</v>
      </c>
      <c r="K174" s="3">
        <f>(1/50)*D174</f>
        <v>6.4532326494864942E-2</v>
      </c>
      <c r="L174">
        <f ca="1">_xlfn.BINOM.INV(50,K174,RAND())</f>
        <v>1</v>
      </c>
      <c r="M174" s="9">
        <f ca="1">L174*25</f>
        <v>25</v>
      </c>
      <c r="P174">
        <v>155</v>
      </c>
      <c r="Q174" s="9">
        <v>11718.468637940943</v>
      </c>
      <c r="R174" s="26">
        <v>0.10741687979539642</v>
      </c>
    </row>
    <row r="175" spans="1:18" x14ac:dyDescent="0.3">
      <c r="A175">
        <v>1024</v>
      </c>
      <c r="B175" s="3">
        <v>2.2098162938863988</v>
      </c>
      <c r="C175" s="2">
        <v>4.4807275882456583</v>
      </c>
      <c r="D175" s="1">
        <v>0.62211634802503069</v>
      </c>
      <c r="E175" s="9">
        <f>0.25*C175</f>
        <v>1.1201818970614146</v>
      </c>
      <c r="F175" s="9">
        <f>IF(25*ROUND(D175,0) = 0, 25, 25*ROUND(D175,0))</f>
        <v>25</v>
      </c>
      <c r="G175" s="12">
        <v>1</v>
      </c>
      <c r="H175" s="30">
        <f>F175-E175</f>
        <v>23.879818102938586</v>
      </c>
      <c r="I175" s="45">
        <f>H175/B175</f>
        <v>10.806245826408134</v>
      </c>
      <c r="J175" s="35">
        <f>J174-B175</f>
        <v>38.494163839237913</v>
      </c>
      <c r="K175" s="3">
        <f>(1/50)*D175</f>
        <v>1.2442326960500613E-2</v>
      </c>
      <c r="L175">
        <f ca="1">_xlfn.BINOM.INV(50,K175,RAND())</f>
        <v>0</v>
      </c>
      <c r="M175" s="9">
        <f ca="1">L175*25</f>
        <v>0</v>
      </c>
      <c r="P175">
        <v>156</v>
      </c>
      <c r="Q175" s="9">
        <v>11668.468637940943</v>
      </c>
      <c r="R175" s="26">
        <v>0.12467866323907455</v>
      </c>
    </row>
    <row r="176" spans="1:18" x14ac:dyDescent="0.3">
      <c r="A176">
        <v>19</v>
      </c>
      <c r="B176" s="3">
        <v>6.8546947112993406</v>
      </c>
      <c r="C176" s="2">
        <v>3.9176987602417612</v>
      </c>
      <c r="D176" s="1">
        <v>2.8831571025905278</v>
      </c>
      <c r="E176" s="9">
        <f>0.25*C176</f>
        <v>0.97942469006044031</v>
      </c>
      <c r="F176" s="9">
        <f>IF(25*ROUND(D176,0) = 0, 25, 25*ROUND(D176,0))</f>
        <v>75</v>
      </c>
      <c r="G176" s="12">
        <v>1</v>
      </c>
      <c r="H176" s="30">
        <f>F176-E176</f>
        <v>74.020575309939559</v>
      </c>
      <c r="I176" s="45">
        <f>H176/B176</f>
        <v>10.798522534916598</v>
      </c>
      <c r="J176" s="35">
        <f>J175-B176</f>
        <v>31.639469127938572</v>
      </c>
      <c r="K176" s="3">
        <f>(1/50)*D176</f>
        <v>5.7663142051810556E-2</v>
      </c>
      <c r="L176">
        <f ca="1">_xlfn.BINOM.INV(50,K176,RAND())</f>
        <v>4</v>
      </c>
      <c r="M176" s="9">
        <f ca="1">L176*25</f>
        <v>100</v>
      </c>
      <c r="P176">
        <v>157</v>
      </c>
      <c r="Q176" s="9">
        <v>11243.468637940943</v>
      </c>
      <c r="R176" s="26">
        <v>0.12369791666666667</v>
      </c>
    </row>
    <row r="177" spans="1:18" x14ac:dyDescent="0.3">
      <c r="A177">
        <v>882</v>
      </c>
      <c r="B177" s="3">
        <v>6.0707386033012263</v>
      </c>
      <c r="C177" s="2">
        <v>38.093707532288313</v>
      </c>
      <c r="D177" s="1">
        <v>2.8351833885780655</v>
      </c>
      <c r="E177" s="9">
        <f>0.25*C177</f>
        <v>9.5234268830720783</v>
      </c>
      <c r="F177" s="9">
        <f>IF(25*ROUND(D177,0) = 0, 25, 25*ROUND(D177,0))</f>
        <v>75</v>
      </c>
      <c r="G177" s="12">
        <v>1</v>
      </c>
      <c r="H177" s="30">
        <f>F177-E177</f>
        <v>65.476573116927923</v>
      </c>
      <c r="I177" s="45">
        <f>H177/B177</f>
        <v>10.78560244404564</v>
      </c>
      <c r="J177" s="35">
        <f>J176-B177</f>
        <v>25.568730524637346</v>
      </c>
      <c r="K177" s="3">
        <f>(1/50)*D177</f>
        <v>5.6703667771561314E-2</v>
      </c>
      <c r="L177">
        <f ca="1">_xlfn.BINOM.INV(50,K177,RAND())</f>
        <v>4</v>
      </c>
      <c r="M177" s="9">
        <f ca="1">L177*25</f>
        <v>100</v>
      </c>
      <c r="P177">
        <v>158</v>
      </c>
      <c r="Q177" s="9">
        <v>12043.468637940943</v>
      </c>
      <c r="R177" s="26">
        <v>0.1123882503192848</v>
      </c>
    </row>
    <row r="178" spans="1:18" x14ac:dyDescent="0.3">
      <c r="A178">
        <v>869</v>
      </c>
      <c r="B178" s="3">
        <v>5.7529976006271921</v>
      </c>
      <c r="C178" s="2">
        <v>52.730306374635362</v>
      </c>
      <c r="D178" s="1">
        <v>2.93359037579265</v>
      </c>
      <c r="E178" s="9">
        <f>0.25*C178</f>
        <v>13.18257659365884</v>
      </c>
      <c r="F178" s="9">
        <f>IF(25*ROUND(D178,0) = 0, 25, 25*ROUND(D178,0))</f>
        <v>75</v>
      </c>
      <c r="G178" s="12">
        <v>1</v>
      </c>
      <c r="H178" s="30">
        <f>F178-E178</f>
        <v>61.817423406341163</v>
      </c>
      <c r="I178" s="45">
        <f>H178/B178</f>
        <v>10.745254508641169</v>
      </c>
      <c r="J178" s="35">
        <f>J177-B178</f>
        <v>19.815732924010153</v>
      </c>
      <c r="K178" s="3">
        <f>(1/50)*D178</f>
        <v>5.8671807515852999E-2</v>
      </c>
      <c r="L178">
        <f ca="1">_xlfn.BINOM.INV(50,K178,RAND())</f>
        <v>3</v>
      </c>
      <c r="M178" s="9">
        <f ca="1">L178*25</f>
        <v>75</v>
      </c>
      <c r="P178">
        <v>159</v>
      </c>
      <c r="Q178" s="9">
        <v>11343.468637940943</v>
      </c>
      <c r="R178" s="26">
        <v>0.12450851900393185</v>
      </c>
    </row>
    <row r="179" spans="1:18" x14ac:dyDescent="0.3">
      <c r="A179">
        <v>570</v>
      </c>
      <c r="B179" s="3">
        <v>4.641911641886189</v>
      </c>
      <c r="C179" s="2">
        <v>0.7361126155005504</v>
      </c>
      <c r="D179" s="1">
        <v>1.9311091598096972</v>
      </c>
      <c r="E179" s="9">
        <f>0.25*C179</f>
        <v>0.1840281538751376</v>
      </c>
      <c r="F179" s="9">
        <f>IF(25*ROUND(D179,0) = 0, 25, 25*ROUND(D179,0))</f>
        <v>50</v>
      </c>
      <c r="G179" s="12">
        <v>1</v>
      </c>
      <c r="H179" s="30">
        <f>F179-E179</f>
        <v>49.81597184612486</v>
      </c>
      <c r="I179" s="45">
        <f>H179/B179</f>
        <v>10.731779423936363</v>
      </c>
      <c r="J179" s="35">
        <f>J178-B179</f>
        <v>15.173821282123964</v>
      </c>
      <c r="K179" s="3">
        <f>(1/50)*D179</f>
        <v>3.8622183196193947E-2</v>
      </c>
      <c r="L179">
        <f ca="1">_xlfn.BINOM.INV(50,K179,RAND())</f>
        <v>0</v>
      </c>
      <c r="M179" s="9">
        <f ca="1">L179*25</f>
        <v>0</v>
      </c>
      <c r="P179">
        <v>160</v>
      </c>
      <c r="Q179" s="9">
        <v>12068.468637940943</v>
      </c>
      <c r="R179" s="26">
        <v>0.11363636363636363</v>
      </c>
    </row>
    <row r="180" spans="1:18" x14ac:dyDescent="0.3">
      <c r="A180">
        <v>984</v>
      </c>
      <c r="B180" s="3">
        <v>4.6998538627391362</v>
      </c>
      <c r="C180" s="2">
        <v>98.273515475890534</v>
      </c>
      <c r="D180" s="1">
        <v>2.9115368232805516</v>
      </c>
      <c r="E180" s="9">
        <f>0.25*C180</f>
        <v>24.568378868972633</v>
      </c>
      <c r="F180" s="9">
        <f>IF(25*ROUND(D180,0) = 0, 25, 25*ROUND(D180,0))</f>
        <v>75</v>
      </c>
      <c r="G180" s="12">
        <v>1</v>
      </c>
      <c r="H180" s="30">
        <f>F180-E180</f>
        <v>50.43162113102737</v>
      </c>
      <c r="I180" s="45">
        <f>H180/B180</f>
        <v>10.730465798278068</v>
      </c>
      <c r="J180" s="35">
        <f>J179-B180</f>
        <v>10.473967419384827</v>
      </c>
      <c r="K180" s="3">
        <f>(1/50)*D180</f>
        <v>5.8230736465611034E-2</v>
      </c>
      <c r="L180">
        <f ca="1">_xlfn.BINOM.INV(50,K180,RAND())</f>
        <v>4</v>
      </c>
      <c r="M180" s="9">
        <f ca="1">L180*25</f>
        <v>100</v>
      </c>
      <c r="P180">
        <v>161</v>
      </c>
      <c r="Q180" s="9">
        <v>12043.468637940943</v>
      </c>
      <c r="R180" s="26">
        <v>9.3198992443324941E-2</v>
      </c>
    </row>
    <row r="181" spans="1:18" x14ac:dyDescent="0.3">
      <c r="A181">
        <v>98</v>
      </c>
      <c r="B181" s="3">
        <v>5.6878046898335022</v>
      </c>
      <c r="C181" s="2">
        <v>56.415873882006686</v>
      </c>
      <c r="D181" s="1">
        <v>2.9911102390913347</v>
      </c>
      <c r="E181" s="9">
        <f>0.25*C181</f>
        <v>14.103968470501671</v>
      </c>
      <c r="F181" s="9">
        <f>IF(25*ROUND(D181,0) = 0, 25, 25*ROUND(D181,0))</f>
        <v>75</v>
      </c>
      <c r="G181" s="12">
        <v>1</v>
      </c>
      <c r="H181" s="30">
        <f>F181-E181</f>
        <v>60.89603152949833</v>
      </c>
      <c r="I181" s="45">
        <f>H181/B181</f>
        <v>10.706420991976946</v>
      </c>
      <c r="J181" s="35">
        <f>J180-B181</f>
        <v>4.7861627295513252</v>
      </c>
      <c r="K181" s="3">
        <f>(1/50)*D181</f>
        <v>5.9822204781826697E-2</v>
      </c>
      <c r="L181">
        <f ca="1">_xlfn.BINOM.INV(50,K181,RAND())</f>
        <v>6</v>
      </c>
      <c r="M181" s="9">
        <f ca="1">L181*25</f>
        <v>150</v>
      </c>
      <c r="P181">
        <v>162</v>
      </c>
      <c r="Q181" s="9">
        <v>12143.468637940943</v>
      </c>
      <c r="R181" s="26">
        <v>0.10880195599022005</v>
      </c>
    </row>
    <row r="182" spans="1:18" x14ac:dyDescent="0.3">
      <c r="A182">
        <v>229</v>
      </c>
      <c r="B182" s="3">
        <v>1.9197897374801554</v>
      </c>
      <c r="C182" s="2">
        <v>18.110023918022566</v>
      </c>
      <c r="D182" s="1">
        <v>0.93783842852660837</v>
      </c>
      <c r="E182" s="9">
        <f>0.25*C182</f>
        <v>4.5275059795056416</v>
      </c>
      <c r="F182" s="9">
        <f>IF(25*ROUND(D182,0) = 0, 25, 25*ROUND(D182,0))</f>
        <v>25</v>
      </c>
      <c r="G182" s="12">
        <v>1</v>
      </c>
      <c r="H182" s="30">
        <f>F182-E182</f>
        <v>20.472494020494359</v>
      </c>
      <c r="I182" s="45">
        <f>H182/B182</f>
        <v>10.663925127220335</v>
      </c>
      <c r="J182" s="35">
        <f>J181-B182</f>
        <v>2.8663729920711698</v>
      </c>
      <c r="K182" s="3">
        <f>(1/50)*D182</f>
        <v>1.8756768570532167E-2</v>
      </c>
      <c r="L182">
        <f ca="1">_xlfn.BINOM.INV(50,K182,RAND())</f>
        <v>1</v>
      </c>
      <c r="M182" s="9">
        <f ca="1">L182*25</f>
        <v>25</v>
      </c>
      <c r="P182">
        <v>163</v>
      </c>
      <c r="Q182" s="9">
        <v>12318.468637940943</v>
      </c>
      <c r="R182" s="26">
        <v>0.10651629072681704</v>
      </c>
    </row>
    <row r="183" spans="1:18" x14ac:dyDescent="0.3">
      <c r="A183">
        <v>582</v>
      </c>
      <c r="B183" s="3">
        <v>5.6107386917113438</v>
      </c>
      <c r="C183" s="2">
        <v>62.244386652207581</v>
      </c>
      <c r="D183" s="1">
        <v>2.9546760293938039</v>
      </c>
      <c r="E183" s="9">
        <f>0.25*C183</f>
        <v>15.561096663051895</v>
      </c>
      <c r="F183" s="9">
        <f>IF(25*ROUND(D183,0) = 0, 25, 25*ROUND(D183,0))</f>
        <v>75</v>
      </c>
      <c r="G183" s="12">
        <v>0</v>
      </c>
      <c r="H183" s="30">
        <f>F183-E183</f>
        <v>59.438903336948101</v>
      </c>
      <c r="I183" s="45">
        <f>H183/B183</f>
        <v>10.593775009475358</v>
      </c>
      <c r="J183" s="34">
        <f>J182-B183</f>
        <v>-2.744365699640174</v>
      </c>
      <c r="K183" s="3">
        <f>(1/50)*D183</f>
        <v>5.9093520587876078E-2</v>
      </c>
      <c r="L183">
        <f ca="1">_xlfn.BINOM.INV(50,K183,RAND())</f>
        <v>1</v>
      </c>
      <c r="M183" s="9">
        <f ca="1">L183*25</f>
        <v>25</v>
      </c>
      <c r="P183">
        <v>164</v>
      </c>
      <c r="Q183" s="9">
        <v>11643.468637940943</v>
      </c>
      <c r="R183" s="26">
        <v>0.11458333333333333</v>
      </c>
    </row>
    <row r="184" spans="1:18" x14ac:dyDescent="0.3">
      <c r="A184">
        <v>470</v>
      </c>
      <c r="B184" s="3">
        <v>6.9519228468531882</v>
      </c>
      <c r="C184" s="2">
        <v>8.8744800057905628</v>
      </c>
      <c r="D184" s="1">
        <v>3.0340246196971177</v>
      </c>
      <c r="E184" s="9">
        <f>0.25*C184</f>
        <v>2.2186200014476407</v>
      </c>
      <c r="F184" s="9">
        <f>IF(25*ROUND(D184,0) = 0, 25, 25*ROUND(D184,0))</f>
        <v>75</v>
      </c>
      <c r="G184" s="12">
        <v>0</v>
      </c>
      <c r="H184" s="30">
        <f>F184-E184</f>
        <v>72.781379998552353</v>
      </c>
      <c r="I184" s="45">
        <f>H184/B184</f>
        <v>10.469244495642972</v>
      </c>
      <c r="J184" s="34">
        <f>J183-B184</f>
        <v>-9.6962885464933617</v>
      </c>
      <c r="K184" s="3">
        <f>(1/50)*D184</f>
        <v>6.0680492393942354E-2</v>
      </c>
      <c r="L184">
        <f ca="1">_xlfn.BINOM.INV(50,K184,RAND())</f>
        <v>2</v>
      </c>
      <c r="M184" s="9">
        <f ca="1">L184*25</f>
        <v>50</v>
      </c>
      <c r="P184">
        <v>165</v>
      </c>
      <c r="Q184" s="9">
        <v>11543.468637940943</v>
      </c>
      <c r="R184" s="26">
        <v>0.1116564417177914</v>
      </c>
    </row>
    <row r="185" spans="1:18" x14ac:dyDescent="0.3">
      <c r="A185">
        <v>696</v>
      </c>
      <c r="B185" s="3">
        <v>1.1412266513580283</v>
      </c>
      <c r="C185" s="2">
        <v>52.487311847826554</v>
      </c>
      <c r="D185" s="1">
        <v>1.2724100865354881</v>
      </c>
      <c r="E185" s="9">
        <f>0.25*C185</f>
        <v>13.121827961956638</v>
      </c>
      <c r="F185" s="9">
        <f>IF(25*ROUND(D185,0) = 0, 25, 25*ROUND(D185,0))</f>
        <v>25</v>
      </c>
      <c r="G185" s="12">
        <v>0</v>
      </c>
      <c r="H185" s="30">
        <f>F185-E185</f>
        <v>11.878172038043362</v>
      </c>
      <c r="I185" s="45">
        <f>H185/B185</f>
        <v>10.408249775720419</v>
      </c>
      <c r="J185" s="34">
        <f>J184-B185</f>
        <v>-10.83751519785139</v>
      </c>
      <c r="K185" s="3">
        <f>(1/50)*D185</f>
        <v>2.5448201730709764E-2</v>
      </c>
      <c r="L185">
        <f ca="1">_xlfn.BINOM.INV(50,K185,RAND())</f>
        <v>7</v>
      </c>
      <c r="M185" s="9">
        <f ca="1">L185*25</f>
        <v>175</v>
      </c>
      <c r="P185">
        <v>166</v>
      </c>
      <c r="Q185" s="9">
        <v>12268.468637940943</v>
      </c>
      <c r="R185" s="26">
        <v>0.11304347826086956</v>
      </c>
    </row>
    <row r="186" spans="1:18" x14ac:dyDescent="0.3">
      <c r="A186">
        <v>671</v>
      </c>
      <c r="B186" s="3">
        <v>3.7566641688152158</v>
      </c>
      <c r="C186" s="2">
        <v>44.515361427733424</v>
      </c>
      <c r="D186" s="1">
        <v>2.2960215203133711</v>
      </c>
      <c r="E186" s="9">
        <f>0.25*C186</f>
        <v>11.128840356933356</v>
      </c>
      <c r="F186" s="9">
        <f>IF(25*ROUND(D186,0) = 0, 25, 25*ROUND(D186,0))</f>
        <v>50</v>
      </c>
      <c r="G186" s="12">
        <v>0</v>
      </c>
      <c r="H186" s="30">
        <f>F186-E186</f>
        <v>38.871159643066648</v>
      </c>
      <c r="I186" s="45">
        <f>H186/B186</f>
        <v>10.347254344890219</v>
      </c>
      <c r="J186" s="34">
        <f>J185-B186</f>
        <v>-14.594179366666605</v>
      </c>
      <c r="K186" s="3">
        <f>(1/50)*D186</f>
        <v>4.5920430406267421E-2</v>
      </c>
      <c r="L186">
        <f ca="1">_xlfn.BINOM.INV(50,K186,RAND())</f>
        <v>1</v>
      </c>
      <c r="M186" s="9">
        <f ca="1">L186*25</f>
        <v>25</v>
      </c>
      <c r="P186">
        <v>167</v>
      </c>
      <c r="Q186" s="9">
        <v>11493.468637940943</v>
      </c>
      <c r="R186" s="26">
        <v>0.11213720316622691</v>
      </c>
    </row>
    <row r="187" spans="1:18" x14ac:dyDescent="0.3">
      <c r="A187">
        <v>479</v>
      </c>
      <c r="B187" s="3">
        <v>2.3623766896901865</v>
      </c>
      <c r="C187" s="2">
        <v>2.4240394499852935</v>
      </c>
      <c r="D187" s="1">
        <v>0.9464445731485791</v>
      </c>
      <c r="E187" s="9">
        <f>0.25*C187</f>
        <v>0.60600986249632338</v>
      </c>
      <c r="F187" s="9">
        <f>IF(25*ROUND(D187,0) = 0, 25, 25*ROUND(D187,0))</f>
        <v>25</v>
      </c>
      <c r="G187" s="12">
        <v>0</v>
      </c>
      <c r="H187" s="30">
        <f>F187-E187</f>
        <v>24.393990137503678</v>
      </c>
      <c r="I187" s="45">
        <f>H187/B187</f>
        <v>10.326037436774245</v>
      </c>
      <c r="J187" s="34">
        <f>J186-B187</f>
        <v>-16.956556056356792</v>
      </c>
      <c r="K187" s="3">
        <f>(1/50)*D187</f>
        <v>1.8928891462971581E-2</v>
      </c>
      <c r="L187">
        <f ca="1">_xlfn.BINOM.INV(50,K187,RAND())</f>
        <v>1</v>
      </c>
      <c r="M187" s="9">
        <f ca="1">L187*25</f>
        <v>25</v>
      </c>
      <c r="P187">
        <v>168</v>
      </c>
      <c r="Q187" s="9">
        <v>12218.468637940943</v>
      </c>
      <c r="R187" s="26">
        <v>0.10494571773220748</v>
      </c>
    </row>
    <row r="188" spans="1:18" x14ac:dyDescent="0.3">
      <c r="A188">
        <v>616</v>
      </c>
      <c r="B188" s="3">
        <v>3.7358702912983857</v>
      </c>
      <c r="C188" s="2">
        <v>46.47471706167736</v>
      </c>
      <c r="D188" s="1">
        <v>1.9513982144958901</v>
      </c>
      <c r="E188" s="9">
        <f>0.25*C188</f>
        <v>11.61867926541934</v>
      </c>
      <c r="F188" s="9">
        <f>IF(25*ROUND(D188,0) = 0, 25, 25*ROUND(D188,0))</f>
        <v>50</v>
      </c>
      <c r="G188" s="12">
        <v>0</v>
      </c>
      <c r="H188" s="30">
        <f>F188-E188</f>
        <v>38.381320734580662</v>
      </c>
      <c r="I188" s="45">
        <f>H188/B188</f>
        <v>10.27372947716592</v>
      </c>
      <c r="J188" s="34">
        <f>J187-B188</f>
        <v>-20.692426347655179</v>
      </c>
      <c r="K188" s="3">
        <f>(1/50)*D188</f>
        <v>3.9027964289917803E-2</v>
      </c>
      <c r="L188">
        <f ca="1">_xlfn.BINOM.INV(50,K188,RAND())</f>
        <v>2</v>
      </c>
      <c r="M188" s="9">
        <f ca="1">L188*25</f>
        <v>50</v>
      </c>
      <c r="P188">
        <v>169</v>
      </c>
      <c r="Q188" s="9">
        <v>11818.468637940943</v>
      </c>
      <c r="R188" s="26">
        <v>9.5238095238095233E-2</v>
      </c>
    </row>
    <row r="189" spans="1:18" x14ac:dyDescent="0.3">
      <c r="A189">
        <v>807</v>
      </c>
      <c r="B189" s="3">
        <v>1.9039518524618415</v>
      </c>
      <c r="C189" s="2">
        <v>21.780731885231898</v>
      </c>
      <c r="D189" s="1">
        <v>1.0437236681307391</v>
      </c>
      <c r="E189" s="9">
        <f>0.25*C189</f>
        <v>5.4451829713079745</v>
      </c>
      <c r="F189" s="9">
        <f>IF(25*ROUND(D189,0) = 0, 25, 25*ROUND(D189,0))</f>
        <v>25</v>
      </c>
      <c r="G189" s="12">
        <v>0</v>
      </c>
      <c r="H189" s="30">
        <f>F189-E189</f>
        <v>19.554817028692025</v>
      </c>
      <c r="I189" s="45">
        <f>H189/B189</f>
        <v>10.27064681462786</v>
      </c>
      <c r="J189" s="34">
        <f>J188-B189</f>
        <v>-22.596378200117019</v>
      </c>
      <c r="K189" s="3">
        <f>(1/50)*D189</f>
        <v>2.0874473362614783E-2</v>
      </c>
      <c r="L189">
        <f ca="1">_xlfn.BINOM.INV(50,K189,RAND())</f>
        <v>1</v>
      </c>
      <c r="M189" s="9">
        <f ca="1">L189*25</f>
        <v>25</v>
      </c>
      <c r="P189">
        <v>170</v>
      </c>
      <c r="Q189" s="9">
        <v>12693.468637940943</v>
      </c>
      <c r="R189" s="26">
        <v>0.10097323600973236</v>
      </c>
    </row>
    <row r="190" spans="1:18" x14ac:dyDescent="0.3">
      <c r="A190">
        <v>130</v>
      </c>
      <c r="B190" s="3">
        <v>2.9822966222881653</v>
      </c>
      <c r="C190" s="2">
        <v>77.672498664792172</v>
      </c>
      <c r="D190" s="1">
        <v>1.7810274119422222</v>
      </c>
      <c r="E190" s="9">
        <f>0.25*C190</f>
        <v>19.418124666198043</v>
      </c>
      <c r="F190" s="9">
        <f>IF(25*ROUND(D190,0) = 0, 25, 25*ROUND(D190,0))</f>
        <v>50</v>
      </c>
      <c r="G190" s="12">
        <v>0</v>
      </c>
      <c r="H190" s="30">
        <f>F190-E190</f>
        <v>30.581875333801957</v>
      </c>
      <c r="I190" s="45">
        <f>H190/B190</f>
        <v>10.254471371240742</v>
      </c>
      <c r="J190" s="34">
        <f>J189-B190</f>
        <v>-25.578674822405183</v>
      </c>
      <c r="K190" s="3">
        <f>(1/50)*D190</f>
        <v>3.5620548238844446E-2</v>
      </c>
      <c r="L190">
        <f ca="1">_xlfn.BINOM.INV(50,K190,RAND())</f>
        <v>1</v>
      </c>
      <c r="M190" s="9">
        <f ca="1">L190*25</f>
        <v>25</v>
      </c>
      <c r="P190">
        <v>171</v>
      </c>
      <c r="Q190" s="9">
        <v>11818.468637940943</v>
      </c>
      <c r="R190" s="26">
        <v>0.12323491655969192</v>
      </c>
    </row>
    <row r="191" spans="1:18" x14ac:dyDescent="0.3">
      <c r="A191">
        <v>1063</v>
      </c>
      <c r="B191" s="3">
        <v>2.7950238911642353</v>
      </c>
      <c r="C191" s="2">
        <v>85.746838630582275</v>
      </c>
      <c r="D191" s="1">
        <v>2.2679801553515504</v>
      </c>
      <c r="E191" s="9">
        <f>0.25*C191</f>
        <v>21.436709657645569</v>
      </c>
      <c r="F191" s="9">
        <f>IF(25*ROUND(D191,0) = 0, 25, 25*ROUND(D191,0))</f>
        <v>50</v>
      </c>
      <c r="G191" s="12">
        <v>0</v>
      </c>
      <c r="H191" s="30">
        <f>F191-E191</f>
        <v>28.563290342354431</v>
      </c>
      <c r="I191" s="45">
        <f>H191/B191</f>
        <v>10.219336740787829</v>
      </c>
      <c r="J191" s="34">
        <f>J190-B191</f>
        <v>-28.373698713569418</v>
      </c>
      <c r="K191" s="3">
        <f>(1/50)*D191</f>
        <v>4.5359603107031007E-2</v>
      </c>
      <c r="L191">
        <f ca="1">_xlfn.BINOM.INV(50,K191,RAND())</f>
        <v>4</v>
      </c>
      <c r="M191" s="9">
        <f ca="1">L191*25</f>
        <v>100</v>
      </c>
      <c r="P191">
        <v>172</v>
      </c>
      <c r="Q191" s="9">
        <v>11968.468637940943</v>
      </c>
      <c r="R191" s="26">
        <v>9.3935790725326998E-2</v>
      </c>
    </row>
    <row r="192" spans="1:18" x14ac:dyDescent="0.3">
      <c r="A192">
        <v>1109</v>
      </c>
      <c r="B192" s="3">
        <v>7.3420481814718386</v>
      </c>
      <c r="C192" s="2">
        <v>0.8047632978806174</v>
      </c>
      <c r="D192" s="1">
        <v>2.5271032160928897</v>
      </c>
      <c r="E192" s="9">
        <f>0.25*C192</f>
        <v>0.20119082447015435</v>
      </c>
      <c r="F192" s="9">
        <f>IF(25*ROUND(D192,0) = 0, 25, 25*ROUND(D192,0))</f>
        <v>75</v>
      </c>
      <c r="G192" s="12">
        <v>0</v>
      </c>
      <c r="H192" s="30">
        <f>F192-E192</f>
        <v>74.79880917552984</v>
      </c>
      <c r="I192" s="45">
        <f>H192/B192</f>
        <v>10.187730634115118</v>
      </c>
      <c r="J192" s="34">
        <f>J191-B192</f>
        <v>-35.715746895041256</v>
      </c>
      <c r="K192" s="3">
        <f>(1/50)*D192</f>
        <v>5.0542064321857795E-2</v>
      </c>
      <c r="L192">
        <f ca="1">_xlfn.BINOM.INV(50,K192,RAND())</f>
        <v>1</v>
      </c>
      <c r="M192" s="9">
        <f ca="1">L192*25</f>
        <v>25</v>
      </c>
      <c r="P192">
        <v>173</v>
      </c>
      <c r="Q192" s="9">
        <v>12443.468637940943</v>
      </c>
      <c r="R192" s="26">
        <v>0.10645933014354067</v>
      </c>
    </row>
    <row r="193" spans="1:18" x14ac:dyDescent="0.3">
      <c r="A193">
        <v>376</v>
      </c>
      <c r="B193" s="3">
        <v>4.1996041412701492</v>
      </c>
      <c r="C193" s="2">
        <v>29.554887407468321</v>
      </c>
      <c r="D193" s="1">
        <v>2.3762487805115771</v>
      </c>
      <c r="E193" s="9">
        <f>0.25*C193</f>
        <v>7.3887218518670803</v>
      </c>
      <c r="F193" s="9">
        <f>IF(25*ROUND(D193,0) = 0, 25, 25*ROUND(D193,0))</f>
        <v>50</v>
      </c>
      <c r="G193" s="12">
        <v>0</v>
      </c>
      <c r="H193" s="30">
        <f>F193-E193</f>
        <v>42.611278148132918</v>
      </c>
      <c r="I193" s="45">
        <f>H193/B193</f>
        <v>10.146498744818684</v>
      </c>
      <c r="J193" s="34">
        <f>J192-B193</f>
        <v>-39.915351036311407</v>
      </c>
      <c r="K193" s="3">
        <f>(1/50)*D193</f>
        <v>4.7524975610231543E-2</v>
      </c>
      <c r="L193">
        <f ca="1">_xlfn.BINOM.INV(50,K193,RAND())</f>
        <v>3</v>
      </c>
      <c r="M193" s="9">
        <f ca="1">L193*25</f>
        <v>75</v>
      </c>
      <c r="P193">
        <v>174</v>
      </c>
      <c r="Q193" s="9">
        <v>12168.468637940943</v>
      </c>
      <c r="R193" s="26">
        <v>0.125</v>
      </c>
    </row>
    <row r="194" spans="1:18" x14ac:dyDescent="0.3">
      <c r="A194">
        <v>468</v>
      </c>
      <c r="B194" s="3">
        <v>2.6929204855717415</v>
      </c>
      <c r="C194" s="2">
        <v>90.911355869028071</v>
      </c>
      <c r="D194" s="1">
        <v>2.3798072204901284</v>
      </c>
      <c r="E194" s="9">
        <f>0.25*C194</f>
        <v>22.727838967257018</v>
      </c>
      <c r="F194" s="9">
        <f>IF(25*ROUND(D194,0) = 0, 25, 25*ROUND(D194,0))</f>
        <v>50</v>
      </c>
      <c r="G194" s="12">
        <v>0</v>
      </c>
      <c r="H194" s="30">
        <f>F194-E194</f>
        <v>27.272161032742982</v>
      </c>
      <c r="I194" s="45">
        <f>H194/B194</f>
        <v>10.127354735820488</v>
      </c>
      <c r="J194" s="34">
        <f>J193-B194</f>
        <v>-42.608271521883147</v>
      </c>
      <c r="K194" s="3">
        <f>(1/50)*D194</f>
        <v>4.7596144409802567E-2</v>
      </c>
      <c r="L194">
        <f ca="1">_xlfn.BINOM.INV(50,K194,RAND())</f>
        <v>1</v>
      </c>
      <c r="M194" s="9">
        <f ca="1">L194*25</f>
        <v>25</v>
      </c>
      <c r="P194">
        <v>175</v>
      </c>
      <c r="Q194" s="9">
        <v>11793.468637940943</v>
      </c>
      <c r="R194" s="26">
        <v>0.11280101394169835</v>
      </c>
    </row>
    <row r="195" spans="1:18" x14ac:dyDescent="0.3">
      <c r="A195">
        <v>89</v>
      </c>
      <c r="B195" s="3">
        <v>6.561145918502306</v>
      </c>
      <c r="C195" s="2">
        <v>35.119819662847085</v>
      </c>
      <c r="D195" s="1">
        <v>2.793917232003754</v>
      </c>
      <c r="E195" s="9">
        <f>0.25*C195</f>
        <v>8.7799549157117713</v>
      </c>
      <c r="F195" s="9">
        <f>IF(25*ROUND(D195,0) = 0, 25, 25*ROUND(D195,0))</f>
        <v>75</v>
      </c>
      <c r="G195" s="12">
        <v>0</v>
      </c>
      <c r="H195" s="30">
        <f>F195-E195</f>
        <v>66.22004508428823</v>
      </c>
      <c r="I195" s="45">
        <f>H195/B195</f>
        <v>10.092756037866643</v>
      </c>
      <c r="J195" s="34">
        <f>J194-B195</f>
        <v>-49.169417440385452</v>
      </c>
      <c r="K195" s="3">
        <f>(1/50)*D195</f>
        <v>5.587834464007508E-2</v>
      </c>
      <c r="L195">
        <f ca="1">_xlfn.BINOM.INV(50,K195,RAND())</f>
        <v>3</v>
      </c>
      <c r="M195" s="9">
        <f ca="1">L195*25</f>
        <v>75</v>
      </c>
      <c r="P195">
        <v>176</v>
      </c>
      <c r="Q195" s="9">
        <v>12218.468637940943</v>
      </c>
      <c r="R195" s="26">
        <v>0.10687022900763359</v>
      </c>
    </row>
    <row r="196" spans="1:18" x14ac:dyDescent="0.3">
      <c r="A196">
        <v>106</v>
      </c>
      <c r="B196" s="3">
        <v>1.7749600690362932</v>
      </c>
      <c r="C196" s="2">
        <v>28.688825017315832</v>
      </c>
      <c r="D196" s="1">
        <v>1.2547521838619498</v>
      </c>
      <c r="E196" s="9">
        <f>0.25*C196</f>
        <v>7.172206254328958</v>
      </c>
      <c r="F196" s="9">
        <f>IF(25*ROUND(D196,0) = 0, 25, 25*ROUND(D196,0))</f>
        <v>25</v>
      </c>
      <c r="G196" s="12">
        <v>0</v>
      </c>
      <c r="H196" s="30">
        <f>F196-E196</f>
        <v>17.827793745671041</v>
      </c>
      <c r="I196" s="45">
        <f>H196/B196</f>
        <v>10.044053416565344</v>
      </c>
      <c r="J196" s="34">
        <f>J195-B196</f>
        <v>-50.944377509421741</v>
      </c>
      <c r="K196" s="3">
        <f>(1/50)*D196</f>
        <v>2.5095043677238995E-2</v>
      </c>
      <c r="L196">
        <f ca="1">_xlfn.BINOM.INV(50,K196,RAND())</f>
        <v>0</v>
      </c>
      <c r="M196" s="9">
        <f ca="1">L196*25</f>
        <v>0</v>
      </c>
      <c r="P196">
        <v>177</v>
      </c>
      <c r="Q196" s="9">
        <v>12193.468637940943</v>
      </c>
      <c r="R196" s="26">
        <v>0.1015531660692951</v>
      </c>
    </row>
    <row r="197" spans="1:18" x14ac:dyDescent="0.3">
      <c r="A197">
        <v>442</v>
      </c>
      <c r="B197" s="3">
        <v>6.8237014421710338</v>
      </c>
      <c r="C197" s="2">
        <v>26.987874219060771</v>
      </c>
      <c r="D197" s="1">
        <v>2.9262458882152407</v>
      </c>
      <c r="E197" s="9">
        <f>0.25*C197</f>
        <v>6.7469685547651927</v>
      </c>
      <c r="F197" s="9">
        <f>IF(25*ROUND(D197,0) = 0, 25, 25*ROUND(D197,0))</f>
        <v>75</v>
      </c>
      <c r="G197" s="12">
        <v>0</v>
      </c>
      <c r="H197" s="30">
        <f>F197-E197</f>
        <v>68.253031445234811</v>
      </c>
      <c r="I197" s="45">
        <f>H197/B197</f>
        <v>10.002347263235388</v>
      </c>
      <c r="J197" s="34">
        <f>J196-B197</f>
        <v>-57.768078951592777</v>
      </c>
      <c r="K197" s="3">
        <f>(1/50)*D197</f>
        <v>5.8524917764304817E-2</v>
      </c>
      <c r="L197">
        <f ca="1">_xlfn.BINOM.INV(50,K197,RAND())</f>
        <v>3</v>
      </c>
      <c r="M197" s="9">
        <f ca="1">L197*25</f>
        <v>75</v>
      </c>
      <c r="P197">
        <v>178</v>
      </c>
      <c r="Q197" s="9">
        <v>11993.468637940943</v>
      </c>
      <c r="R197" s="26">
        <v>0.1037394451145959</v>
      </c>
    </row>
    <row r="198" spans="1:18" x14ac:dyDescent="0.3">
      <c r="A198">
        <v>847</v>
      </c>
      <c r="B198" s="3">
        <v>4.3970957259501677</v>
      </c>
      <c r="C198" s="2">
        <v>24.6588101810292</v>
      </c>
      <c r="D198" s="1">
        <v>2.2621856969762439</v>
      </c>
      <c r="E198" s="9">
        <f>0.25*C198</f>
        <v>6.1647025452572999</v>
      </c>
      <c r="F198" s="9">
        <f>IF(25*ROUND(D198,0) = 0, 25, 25*ROUND(D198,0))</f>
        <v>50</v>
      </c>
      <c r="G198" s="12">
        <v>0</v>
      </c>
      <c r="H198" s="30">
        <f>F198-E198</f>
        <v>43.835297454742701</v>
      </c>
      <c r="I198" s="45">
        <f>H198/B198</f>
        <v>9.9691478618583727</v>
      </c>
      <c r="J198" s="34">
        <f>J197-B198</f>
        <v>-62.165174677542943</v>
      </c>
      <c r="K198" s="3">
        <f>(1/50)*D198</f>
        <v>4.5243713939524879E-2</v>
      </c>
      <c r="L198">
        <f ca="1">_xlfn.BINOM.INV(50,K198,RAND())</f>
        <v>2</v>
      </c>
      <c r="M198" s="9">
        <f ca="1">L198*25</f>
        <v>50</v>
      </c>
      <c r="P198">
        <v>179</v>
      </c>
      <c r="Q198" s="9">
        <v>11318.468637940943</v>
      </c>
      <c r="R198" s="26">
        <v>0.1386271870794078</v>
      </c>
    </row>
    <row r="199" spans="1:18" x14ac:dyDescent="0.3">
      <c r="A199">
        <v>596</v>
      </c>
      <c r="B199" s="3">
        <v>5.4851922697947408</v>
      </c>
      <c r="C199" s="2">
        <v>82.744164611208475</v>
      </c>
      <c r="D199" s="1">
        <v>2.9737752109346953</v>
      </c>
      <c r="E199" s="9">
        <f>0.25*C199</f>
        <v>20.686041152802119</v>
      </c>
      <c r="F199" s="9">
        <f>IF(25*ROUND(D199,0) = 0, 25, 25*ROUND(D199,0))</f>
        <v>75</v>
      </c>
      <c r="G199" s="12">
        <v>0</v>
      </c>
      <c r="H199" s="30">
        <f>F199-E199</f>
        <v>54.313958847197881</v>
      </c>
      <c r="I199" s="45">
        <f>H199/B199</f>
        <v>9.9019243402438359</v>
      </c>
      <c r="J199" s="34">
        <f>J198-B199</f>
        <v>-67.650366947337687</v>
      </c>
      <c r="K199" s="3">
        <f>(1/50)*D199</f>
        <v>5.9475504218693909E-2</v>
      </c>
      <c r="L199">
        <f ca="1">_xlfn.BINOM.INV(50,K199,RAND())</f>
        <v>2</v>
      </c>
      <c r="M199" s="9">
        <f ca="1">L199*25</f>
        <v>50</v>
      </c>
      <c r="P199">
        <v>180</v>
      </c>
      <c r="Q199" s="9">
        <v>12143.468637940943</v>
      </c>
      <c r="R199" s="26">
        <v>9.5477386934673364E-2</v>
      </c>
    </row>
    <row r="200" spans="1:18" x14ac:dyDescent="0.3">
      <c r="A200">
        <v>887</v>
      </c>
      <c r="B200" s="3">
        <v>4.9686601118931186</v>
      </c>
      <c r="C200" s="2">
        <v>3.8320455416202104</v>
      </c>
      <c r="D200" s="1">
        <v>1.5646362110877148</v>
      </c>
      <c r="E200" s="9">
        <f>0.25*C200</f>
        <v>0.9580113854050526</v>
      </c>
      <c r="F200" s="9">
        <f>IF(25*ROUND(D200,0) = 0, 25, 25*ROUND(D200,0))</f>
        <v>50</v>
      </c>
      <c r="G200" s="12">
        <v>0</v>
      </c>
      <c r="H200" s="30">
        <f>F200-E200</f>
        <v>49.041988614594949</v>
      </c>
      <c r="I200" s="45">
        <f>H200/B200</f>
        <v>9.8702643187862105</v>
      </c>
      <c r="J200" s="34">
        <f>J199-B200</f>
        <v>-72.619027059230802</v>
      </c>
      <c r="K200" s="3">
        <f>(1/50)*D200</f>
        <v>3.1292724221754296E-2</v>
      </c>
      <c r="L200">
        <f ca="1">_xlfn.BINOM.INV(50,K200,RAND())</f>
        <v>0</v>
      </c>
      <c r="M200" s="9">
        <f ca="1">L200*25</f>
        <v>0</v>
      </c>
      <c r="P200">
        <v>181</v>
      </c>
      <c r="Q200" s="9">
        <v>11418.468637940943</v>
      </c>
      <c r="R200" s="26">
        <v>0.11037234042553191</v>
      </c>
    </row>
    <row r="201" spans="1:18" x14ac:dyDescent="0.3">
      <c r="A201">
        <v>480</v>
      </c>
      <c r="B201" s="3">
        <v>7.4880841886086351</v>
      </c>
      <c r="C201" s="2">
        <v>6.6127645590714597</v>
      </c>
      <c r="D201" s="1">
        <v>2.9927085828985591</v>
      </c>
      <c r="E201" s="9">
        <f>0.25*C201</f>
        <v>1.6531911397678649</v>
      </c>
      <c r="F201" s="9">
        <f>IF(25*ROUND(D201,0) = 0, 25, 25*ROUND(D201,0))</f>
        <v>75</v>
      </c>
      <c r="G201" s="12">
        <v>0</v>
      </c>
      <c r="H201" s="30">
        <f>F201-E201</f>
        <v>73.34680886023213</v>
      </c>
      <c r="I201" s="45">
        <f>H201/B201</f>
        <v>9.795136781690049</v>
      </c>
      <c r="J201" s="34">
        <f>J200-B201</f>
        <v>-80.107111247839441</v>
      </c>
      <c r="K201" s="3">
        <f>(1/50)*D201</f>
        <v>5.9854171657971182E-2</v>
      </c>
      <c r="L201">
        <f ca="1">_xlfn.BINOM.INV(50,K201,RAND())</f>
        <v>3</v>
      </c>
      <c r="M201" s="9">
        <f ca="1">L201*25</f>
        <v>75</v>
      </c>
      <c r="P201">
        <v>182</v>
      </c>
      <c r="Q201" s="9">
        <v>12293.468637940943</v>
      </c>
      <c r="R201" s="26">
        <v>9.0252707581227443E-2</v>
      </c>
    </row>
    <row r="202" spans="1:18" x14ac:dyDescent="0.3">
      <c r="A202">
        <v>857</v>
      </c>
      <c r="B202" s="3">
        <v>7.5733691751827648</v>
      </c>
      <c r="C202" s="2">
        <v>4.8066627218295572</v>
      </c>
      <c r="D202" s="1">
        <v>2.9252380773878981</v>
      </c>
      <c r="E202" s="9">
        <f>0.25*C202</f>
        <v>1.2016656804573893</v>
      </c>
      <c r="F202" s="9">
        <f>IF(25*ROUND(D202,0) = 0, 25, 25*ROUND(D202,0))</f>
        <v>75</v>
      </c>
      <c r="G202" s="12">
        <v>0</v>
      </c>
      <c r="H202" s="30">
        <f>F202-E202</f>
        <v>73.798334319542604</v>
      </c>
      <c r="I202" s="45">
        <f>H202/B202</f>
        <v>9.7444522526873474</v>
      </c>
      <c r="J202" s="34">
        <f>J201-B202</f>
        <v>-87.680480423022203</v>
      </c>
      <c r="K202" s="3">
        <f>(1/50)*D202</f>
        <v>5.8504761547757966E-2</v>
      </c>
      <c r="L202">
        <f ca="1">_xlfn.BINOM.INV(50,K202,RAND())</f>
        <v>3</v>
      </c>
      <c r="M202" s="9">
        <f ca="1">L202*25</f>
        <v>75</v>
      </c>
      <c r="P202">
        <v>183</v>
      </c>
      <c r="Q202" s="9">
        <v>11593.468637940943</v>
      </c>
      <c r="R202" s="26">
        <v>0.12172774869109948</v>
      </c>
    </row>
    <row r="203" spans="1:18" x14ac:dyDescent="0.3">
      <c r="A203">
        <v>349</v>
      </c>
      <c r="B203" s="3">
        <v>3.7569017588142719</v>
      </c>
      <c r="C203" s="2">
        <v>53.684848364089433</v>
      </c>
      <c r="D203" s="1">
        <v>2.0595506798755885</v>
      </c>
      <c r="E203" s="9">
        <f>0.25*C203</f>
        <v>13.421212091022358</v>
      </c>
      <c r="F203" s="9">
        <f>IF(25*ROUND(D203,0) = 0, 25, 25*ROUND(D203,0))</f>
        <v>50</v>
      </c>
      <c r="G203" s="12">
        <v>0</v>
      </c>
      <c r="H203" s="30">
        <f>F203-E203</f>
        <v>36.578787908977645</v>
      </c>
      <c r="I203" s="45">
        <f>H203/B203</f>
        <v>9.7364238559494289</v>
      </c>
      <c r="J203" s="34">
        <f>J202-B203</f>
        <v>-91.437382181836469</v>
      </c>
      <c r="K203" s="3">
        <f>(1/50)*D203</f>
        <v>4.1191013597511768E-2</v>
      </c>
      <c r="L203">
        <f ca="1">_xlfn.BINOM.INV(50,K203,RAND())</f>
        <v>5</v>
      </c>
      <c r="M203" s="9">
        <f ca="1">L203*25</f>
        <v>125</v>
      </c>
      <c r="P203">
        <v>184</v>
      </c>
      <c r="Q203" s="9">
        <v>12518.468637940943</v>
      </c>
      <c r="R203" s="26">
        <v>0.10409356725146199</v>
      </c>
    </row>
    <row r="204" spans="1:18" x14ac:dyDescent="0.3">
      <c r="A204">
        <v>1094</v>
      </c>
      <c r="B204" s="3">
        <v>3.441588237306096</v>
      </c>
      <c r="C204" s="2">
        <v>66.340574915676257</v>
      </c>
      <c r="D204" s="1">
        <v>2.4948461086784777</v>
      </c>
      <c r="E204" s="9">
        <f>0.25*C204</f>
        <v>16.585143728919064</v>
      </c>
      <c r="F204" s="9">
        <f>IF(25*ROUND(D204,0) = 0, 25, 25*ROUND(D204,0))</f>
        <v>50</v>
      </c>
      <c r="G204" s="12">
        <v>0</v>
      </c>
      <c r="H204" s="30">
        <f>F204-E204</f>
        <v>33.414856271080936</v>
      </c>
      <c r="I204" s="45">
        <f>H204/B204</f>
        <v>9.7091383300509015</v>
      </c>
      <c r="J204" s="34">
        <f>J203-B204</f>
        <v>-94.878970419142561</v>
      </c>
      <c r="K204" s="3">
        <f>(1/50)*D204</f>
        <v>4.9896922173569558E-2</v>
      </c>
      <c r="L204">
        <f ca="1">_xlfn.BINOM.INV(50,K204,RAND())</f>
        <v>2</v>
      </c>
      <c r="M204" s="9">
        <f ca="1">L204*25</f>
        <v>50</v>
      </c>
      <c r="P204">
        <v>185</v>
      </c>
      <c r="Q204" s="9">
        <v>11543.468637940943</v>
      </c>
      <c r="R204" s="26">
        <v>9.9371069182389943E-2</v>
      </c>
    </row>
    <row r="205" spans="1:18" x14ac:dyDescent="0.3">
      <c r="A205">
        <v>519</v>
      </c>
      <c r="B205" s="3">
        <v>1.7129214016216177</v>
      </c>
      <c r="C205" s="2">
        <v>34.069887001805455</v>
      </c>
      <c r="D205" s="1">
        <v>1.2210861738871173</v>
      </c>
      <c r="E205" s="9">
        <f>0.25*C205</f>
        <v>8.5174717504513637</v>
      </c>
      <c r="F205" s="9">
        <f>IF(25*ROUND(D205,0) = 0, 25, 25*ROUND(D205,0))</f>
        <v>25</v>
      </c>
      <c r="G205" s="12">
        <v>0</v>
      </c>
      <c r="H205" s="30">
        <f>F205-E205</f>
        <v>16.482528249548636</v>
      </c>
      <c r="I205" s="45">
        <f>H205/B205</f>
        <v>9.6224661761740347</v>
      </c>
      <c r="J205" s="34">
        <f>J204-B205</f>
        <v>-96.591891820764175</v>
      </c>
      <c r="K205" s="3">
        <f>(1/50)*D205</f>
        <v>2.4421723477742345E-2</v>
      </c>
      <c r="L205">
        <f ca="1">_xlfn.BINOM.INV(50,K205,RAND())</f>
        <v>0</v>
      </c>
      <c r="M205" s="9">
        <f ca="1">L205*25</f>
        <v>0</v>
      </c>
      <c r="P205">
        <v>186</v>
      </c>
      <c r="Q205" s="9">
        <v>12193.468637940943</v>
      </c>
      <c r="R205" s="26">
        <v>0.10304449648711944</v>
      </c>
    </row>
    <row r="206" spans="1:18" x14ac:dyDescent="0.3">
      <c r="A206">
        <v>1008</v>
      </c>
      <c r="B206" s="3">
        <v>7.0951245721733178</v>
      </c>
      <c r="C206" s="2">
        <v>28.809419209094543</v>
      </c>
      <c r="D206" s="1">
        <v>2.8451114674449127</v>
      </c>
      <c r="E206" s="9">
        <f>0.25*C206</f>
        <v>7.2023548022736357</v>
      </c>
      <c r="F206" s="9">
        <f>IF(25*ROUND(D206,0) = 0, 25, 25*ROUND(D206,0))</f>
        <v>75</v>
      </c>
      <c r="G206" s="12">
        <v>0</v>
      </c>
      <c r="H206" s="30">
        <f>F206-E206</f>
        <v>67.797645197726368</v>
      </c>
      <c r="I206" s="45">
        <f>H206/B206</f>
        <v>9.5555257005105929</v>
      </c>
      <c r="J206" s="34">
        <f>J205-B206</f>
        <v>-103.68701639293749</v>
      </c>
      <c r="K206" s="3">
        <f>(1/50)*D206</f>
        <v>5.6902229348898256E-2</v>
      </c>
      <c r="L206">
        <f ca="1">_xlfn.BINOM.INV(50,K206,RAND())</f>
        <v>1</v>
      </c>
      <c r="M206" s="9">
        <f ca="1">L206*25</f>
        <v>25</v>
      </c>
      <c r="P206">
        <v>187</v>
      </c>
      <c r="Q206" s="9">
        <v>11393.468637940943</v>
      </c>
      <c r="R206" s="26">
        <v>0.10148514851485149</v>
      </c>
    </row>
    <row r="207" spans="1:18" x14ac:dyDescent="0.3">
      <c r="A207">
        <v>110</v>
      </c>
      <c r="B207" s="3">
        <v>3.007300103705405</v>
      </c>
      <c r="C207" s="2">
        <v>86.642946188074916</v>
      </c>
      <c r="D207" s="1">
        <v>2.4565648399195563</v>
      </c>
      <c r="E207" s="9">
        <f>0.25*C207</f>
        <v>21.660736547018729</v>
      </c>
      <c r="F207" s="9">
        <f>IF(25*ROUND(D207,0) = 0, 25, 25*ROUND(D207,0))</f>
        <v>50</v>
      </c>
      <c r="G207" s="12">
        <v>0</v>
      </c>
      <c r="H207" s="30">
        <f>F207-E207</f>
        <v>28.339263452981271</v>
      </c>
      <c r="I207" s="45">
        <f>H207/B207</f>
        <v>9.4234903320966943</v>
      </c>
      <c r="J207" s="34">
        <f>J206-B207</f>
        <v>-106.6943164966429</v>
      </c>
      <c r="K207" s="3">
        <f>(1/50)*D207</f>
        <v>4.9131296798391129E-2</v>
      </c>
      <c r="L207">
        <f ca="1">_xlfn.BINOM.INV(50,K207,RAND())</f>
        <v>0</v>
      </c>
      <c r="M207" s="9">
        <f ca="1">L207*25</f>
        <v>0</v>
      </c>
      <c r="P207">
        <v>188</v>
      </c>
      <c r="Q207" s="9">
        <v>11618.468637940943</v>
      </c>
      <c r="R207" s="26">
        <v>0.10532994923857868</v>
      </c>
    </row>
    <row r="208" spans="1:18" x14ac:dyDescent="0.3">
      <c r="A208">
        <v>680</v>
      </c>
      <c r="B208" s="3">
        <v>1.4747400412709999</v>
      </c>
      <c r="C208" s="2">
        <v>44.543248033680769</v>
      </c>
      <c r="D208" s="1">
        <v>0.87520140195711849</v>
      </c>
      <c r="E208" s="9">
        <f>0.25*C208</f>
        <v>11.135812008420192</v>
      </c>
      <c r="F208" s="9">
        <f>IF(25*ROUND(D208,0) = 0, 25, 25*ROUND(D208,0))</f>
        <v>25</v>
      </c>
      <c r="G208" s="12">
        <v>0</v>
      </c>
      <c r="H208" s="30">
        <f>F208-E208</f>
        <v>13.864187991579808</v>
      </c>
      <c r="I208" s="45">
        <f>H208/B208</f>
        <v>9.4011063669438322</v>
      </c>
      <c r="J208" s="34">
        <f>J207-B208</f>
        <v>-108.1690565379139</v>
      </c>
      <c r="K208" s="3">
        <f>(1/50)*D208</f>
        <v>1.7504028039142371E-2</v>
      </c>
      <c r="L208">
        <f ca="1">_xlfn.BINOM.INV(50,K208,RAND())</f>
        <v>1</v>
      </c>
      <c r="M208" s="9">
        <f ca="1">L208*25</f>
        <v>25</v>
      </c>
      <c r="P208">
        <v>189</v>
      </c>
      <c r="Q208" s="9">
        <v>12418.468637940943</v>
      </c>
      <c r="R208" s="26">
        <v>9.6107055961070553E-2</v>
      </c>
    </row>
    <row r="209" spans="1:18" x14ac:dyDescent="0.3">
      <c r="A209">
        <v>732</v>
      </c>
      <c r="B209" s="3">
        <v>7.9488399781019332</v>
      </c>
      <c r="C209" s="2">
        <v>5.0248851148491314</v>
      </c>
      <c r="D209" s="1">
        <v>2.8725405561718897</v>
      </c>
      <c r="E209" s="9">
        <f>0.25*C209</f>
        <v>1.2562212787122828</v>
      </c>
      <c r="F209" s="9">
        <f>IF(25*ROUND(D209,0) = 0, 25, 25*ROUND(D209,0))</f>
        <v>75</v>
      </c>
      <c r="G209" s="12">
        <v>0</v>
      </c>
      <c r="H209" s="30">
        <f>F209-E209</f>
        <v>73.743778721287711</v>
      </c>
      <c r="I209" s="45">
        <f>H209/B209</f>
        <v>9.2773007035545643</v>
      </c>
      <c r="J209" s="34">
        <f>J208-B209</f>
        <v>-116.11789651601583</v>
      </c>
      <c r="K209" s="3">
        <f>(1/50)*D209</f>
        <v>5.7450811123437799E-2</v>
      </c>
      <c r="L209">
        <f ca="1">_xlfn.BINOM.INV(50,K209,RAND())</f>
        <v>6</v>
      </c>
      <c r="M209" s="9">
        <f ca="1">L209*25</f>
        <v>150</v>
      </c>
      <c r="P209">
        <v>190</v>
      </c>
      <c r="Q209" s="9">
        <v>12568.468637940943</v>
      </c>
      <c r="R209" s="26">
        <v>9.915356711003627E-2</v>
      </c>
    </row>
    <row r="210" spans="1:18" x14ac:dyDescent="0.3">
      <c r="A210">
        <v>173</v>
      </c>
      <c r="B210" s="3">
        <v>4.7034226772276986</v>
      </c>
      <c r="C210" s="2">
        <v>25.74964019746432</v>
      </c>
      <c r="D210" s="1">
        <v>2.3417785265083708</v>
      </c>
      <c r="E210" s="9">
        <f>0.25*C210</f>
        <v>6.43741004936608</v>
      </c>
      <c r="F210" s="9">
        <f>IF(25*ROUND(D210,0) = 0, 25, 25*ROUND(D210,0))</f>
        <v>50</v>
      </c>
      <c r="G210" s="12">
        <v>0</v>
      </c>
      <c r="H210" s="30">
        <f>F210-E210</f>
        <v>43.562589950633921</v>
      </c>
      <c r="I210" s="45">
        <f>H210/B210</f>
        <v>9.2618913799834548</v>
      </c>
      <c r="J210" s="34">
        <f>J209-B210</f>
        <v>-120.82131919324353</v>
      </c>
      <c r="K210" s="3">
        <f>(1/50)*D210</f>
        <v>4.6835570530167417E-2</v>
      </c>
      <c r="L210">
        <f ca="1">_xlfn.BINOM.INV(50,K210,RAND())</f>
        <v>0</v>
      </c>
      <c r="M210" s="9">
        <f ca="1">L210*25</f>
        <v>0</v>
      </c>
      <c r="P210">
        <v>191</v>
      </c>
      <c r="Q210" s="9">
        <v>11368.468637940943</v>
      </c>
      <c r="R210" s="26">
        <v>0.12435897435897436</v>
      </c>
    </row>
    <row r="211" spans="1:18" x14ac:dyDescent="0.3">
      <c r="A211">
        <v>541</v>
      </c>
      <c r="B211" s="3">
        <v>3.6651210525922293</v>
      </c>
      <c r="C211" s="2">
        <v>64.855652215284636</v>
      </c>
      <c r="D211" s="1">
        <v>2.1701470340175435</v>
      </c>
      <c r="E211" s="9">
        <f>0.25*C211</f>
        <v>16.213913053821159</v>
      </c>
      <c r="F211" s="9">
        <f>IF(25*ROUND(D211,0) = 0, 25, 25*ROUND(D211,0))</f>
        <v>50</v>
      </c>
      <c r="G211" s="12">
        <v>0</v>
      </c>
      <c r="H211" s="30">
        <f>F211-E211</f>
        <v>33.786086946178841</v>
      </c>
      <c r="I211" s="45">
        <f>H211/B211</f>
        <v>9.2182731378771141</v>
      </c>
      <c r="J211" s="34">
        <f>J210-B211</f>
        <v>-124.48644024583575</v>
      </c>
      <c r="K211" s="3">
        <f>(1/50)*D211</f>
        <v>4.3402940680350874E-2</v>
      </c>
      <c r="L211">
        <f ca="1">_xlfn.BINOM.INV(50,K211,RAND())</f>
        <v>1</v>
      </c>
      <c r="M211" s="9">
        <f ca="1">L211*25</f>
        <v>25</v>
      </c>
      <c r="P211">
        <v>192</v>
      </c>
      <c r="Q211" s="9">
        <v>11943.468637940943</v>
      </c>
      <c r="R211" s="26">
        <v>0.12066752246469833</v>
      </c>
    </row>
    <row r="212" spans="1:18" x14ac:dyDescent="0.3">
      <c r="A212">
        <v>87</v>
      </c>
      <c r="B212" s="3">
        <v>7.578015698568354</v>
      </c>
      <c r="C212" s="2">
        <v>21.101649311136384</v>
      </c>
      <c r="D212" s="1">
        <v>3.0772921554933967</v>
      </c>
      <c r="E212" s="9">
        <f>0.25*C212</f>
        <v>5.2754123277840961</v>
      </c>
      <c r="F212" s="9">
        <f>IF(25*ROUND(D212,0) = 0, 25, 25*ROUND(D212,0))</f>
        <v>75</v>
      </c>
      <c r="G212" s="12">
        <v>0</v>
      </c>
      <c r="H212" s="30">
        <f>F212-E212</f>
        <v>69.724587672215904</v>
      </c>
      <c r="I212" s="45">
        <f>H212/B212</f>
        <v>9.2009030392201936</v>
      </c>
      <c r="J212" s="34">
        <f>J211-B212</f>
        <v>-132.0644559444041</v>
      </c>
      <c r="K212" s="3">
        <f>(1/50)*D212</f>
        <v>6.1545843109867937E-2</v>
      </c>
      <c r="L212">
        <f ca="1">_xlfn.BINOM.INV(50,K212,RAND())</f>
        <v>3</v>
      </c>
      <c r="M212" s="9">
        <f ca="1">L212*25</f>
        <v>75</v>
      </c>
      <c r="P212">
        <v>193</v>
      </c>
      <c r="Q212" s="9">
        <v>12418.468637940943</v>
      </c>
      <c r="R212" s="26">
        <v>0.1111111111111111</v>
      </c>
    </row>
    <row r="213" spans="1:18" x14ac:dyDescent="0.3">
      <c r="A213">
        <v>465</v>
      </c>
      <c r="B213" s="3">
        <v>3.0831343869225938</v>
      </c>
      <c r="C213" s="2">
        <v>86.805112219472846</v>
      </c>
      <c r="D213" s="1">
        <v>2.2485544267886968</v>
      </c>
      <c r="E213" s="9">
        <f>0.25*C213</f>
        <v>21.701278054868212</v>
      </c>
      <c r="F213" s="9">
        <f>IF(25*ROUND(D213,0) = 0, 25, 25*ROUND(D213,0))</f>
        <v>50</v>
      </c>
      <c r="G213" s="12">
        <v>0</v>
      </c>
      <c r="H213" s="30">
        <f>F213-E213</f>
        <v>28.298721945131788</v>
      </c>
      <c r="I213" s="45">
        <f>H213/B213</f>
        <v>9.1785561035430359</v>
      </c>
      <c r="J213" s="34">
        <f>J212-B213</f>
        <v>-135.14759033132668</v>
      </c>
      <c r="K213" s="3">
        <f>(1/50)*D213</f>
        <v>4.4971088535773938E-2</v>
      </c>
      <c r="L213">
        <f ca="1">_xlfn.BINOM.INV(50,K213,RAND())</f>
        <v>5</v>
      </c>
      <c r="M213" s="9">
        <f ca="1">L213*25</f>
        <v>125</v>
      </c>
      <c r="P213">
        <v>194</v>
      </c>
      <c r="Q213" s="9">
        <v>12193.468637940943</v>
      </c>
      <c r="R213" s="26">
        <v>9.5838587641866327E-2</v>
      </c>
    </row>
    <row r="214" spans="1:18" x14ac:dyDescent="0.3">
      <c r="A214">
        <v>515</v>
      </c>
      <c r="B214" s="3">
        <v>1.240627503102999</v>
      </c>
      <c r="C214" s="2">
        <v>54.593837840536132</v>
      </c>
      <c r="D214" s="1">
        <v>1.0018793941922919</v>
      </c>
      <c r="E214" s="9">
        <f>0.25*C214</f>
        <v>13.648459460134033</v>
      </c>
      <c r="F214" s="9">
        <f>IF(25*ROUND(D214,0) = 0, 25, 25*ROUND(D214,0))</f>
        <v>25</v>
      </c>
      <c r="G214" s="12">
        <v>0</v>
      </c>
      <c r="H214" s="30">
        <f>F214-E214</f>
        <v>11.351540539865967</v>
      </c>
      <c r="I214" s="45">
        <f>H214/B214</f>
        <v>9.1498378937062324</v>
      </c>
      <c r="J214" s="34">
        <f>J213-B214</f>
        <v>-136.38821783442967</v>
      </c>
      <c r="K214" s="3">
        <f>(1/50)*D214</f>
        <v>2.0037587883845839E-2</v>
      </c>
      <c r="L214">
        <f ca="1">_xlfn.BINOM.INV(50,K214,RAND())</f>
        <v>0</v>
      </c>
      <c r="M214" s="9">
        <f ca="1">L214*25</f>
        <v>0</v>
      </c>
      <c r="P214">
        <v>195</v>
      </c>
      <c r="Q214" s="9">
        <v>11943.468637940943</v>
      </c>
      <c r="R214" s="26">
        <v>0.11284046692607004</v>
      </c>
    </row>
    <row r="215" spans="1:18" x14ac:dyDescent="0.3">
      <c r="A215">
        <v>257</v>
      </c>
      <c r="B215" s="3">
        <v>3.6199716072181056</v>
      </c>
      <c r="C215" s="2">
        <v>67.560878456891089</v>
      </c>
      <c r="D215" s="1">
        <v>2.3726925345005347</v>
      </c>
      <c r="E215" s="9">
        <f>0.25*C215</f>
        <v>16.890219614222772</v>
      </c>
      <c r="F215" s="9">
        <f>IF(25*ROUND(D215,0) = 0, 25, 25*ROUND(D215,0))</f>
        <v>50</v>
      </c>
      <c r="G215" s="12">
        <v>0</v>
      </c>
      <c r="H215" s="30">
        <f>F215-E215</f>
        <v>33.109780385777228</v>
      </c>
      <c r="I215" s="45">
        <f>H215/B215</f>
        <v>9.1464199110726181</v>
      </c>
      <c r="J215" s="34">
        <f>J214-B215</f>
        <v>-140.00818944164777</v>
      </c>
      <c r="K215" s="3">
        <f>(1/50)*D215</f>
        <v>4.7453850690010693E-2</v>
      </c>
      <c r="L215">
        <f ca="1">_xlfn.BINOM.INV(50,K215,RAND())</f>
        <v>8</v>
      </c>
      <c r="M215" s="9">
        <f ca="1">L215*25</f>
        <v>200</v>
      </c>
      <c r="P215">
        <v>196</v>
      </c>
      <c r="Q215" s="9">
        <v>11118.468637940943</v>
      </c>
      <c r="R215" s="26">
        <v>0.13324538258575197</v>
      </c>
    </row>
    <row r="216" spans="1:18" x14ac:dyDescent="0.3">
      <c r="A216">
        <v>959</v>
      </c>
      <c r="B216" s="3">
        <v>7.985880696492023</v>
      </c>
      <c r="C216" s="2">
        <v>11.20943255343253</v>
      </c>
      <c r="D216" s="1">
        <v>3.2277762467118438</v>
      </c>
      <c r="E216" s="9">
        <f>0.25*C216</f>
        <v>2.8023581383581324</v>
      </c>
      <c r="F216" s="9">
        <f>IF(25*ROUND(D216,0) = 0, 25, 25*ROUND(D216,0))</f>
        <v>75</v>
      </c>
      <c r="G216" s="12">
        <v>0</v>
      </c>
      <c r="H216" s="30">
        <f>F216-E216</f>
        <v>72.19764186164187</v>
      </c>
      <c r="I216" s="45">
        <f>H216/B216</f>
        <v>9.0406612126520116</v>
      </c>
      <c r="J216" s="34">
        <f>J215-B216</f>
        <v>-147.99407013813979</v>
      </c>
      <c r="K216" s="3">
        <f>(1/50)*D216</f>
        <v>6.4555524934236871E-2</v>
      </c>
      <c r="L216">
        <f ca="1">_xlfn.BINOM.INV(50,K216,RAND())</f>
        <v>1</v>
      </c>
      <c r="M216" s="9">
        <f ca="1">L216*25</f>
        <v>25</v>
      </c>
      <c r="P216">
        <v>197</v>
      </c>
      <c r="Q216" s="9">
        <v>12243.468637940943</v>
      </c>
      <c r="R216" s="26">
        <v>8.7591240875912413E-2</v>
      </c>
    </row>
    <row r="217" spans="1:18" x14ac:dyDescent="0.3">
      <c r="A217">
        <v>792</v>
      </c>
      <c r="B217" s="3">
        <v>1.9455501288699617</v>
      </c>
      <c r="C217" s="2">
        <v>30.118933426433959</v>
      </c>
      <c r="D217" s="1">
        <v>0.82733077020566925</v>
      </c>
      <c r="E217" s="9">
        <f>0.25*C217</f>
        <v>7.5297333566084896</v>
      </c>
      <c r="F217" s="9">
        <f>IF(25*ROUND(D217,0) = 0, 25, 25*ROUND(D217,0))</f>
        <v>25</v>
      </c>
      <c r="G217" s="12">
        <v>0</v>
      </c>
      <c r="H217" s="30">
        <f>F217-E217</f>
        <v>17.470266643391511</v>
      </c>
      <c r="I217" s="45">
        <f>H217/B217</f>
        <v>8.9796024189511918</v>
      </c>
      <c r="J217" s="34">
        <f>J216-B217</f>
        <v>-149.93962026700976</v>
      </c>
      <c r="K217" s="3">
        <f>(1/50)*D217</f>
        <v>1.6546615404113386E-2</v>
      </c>
      <c r="L217">
        <f ca="1">_xlfn.BINOM.INV(50,K217,RAND())</f>
        <v>1</v>
      </c>
      <c r="M217" s="9">
        <f ca="1">L217*25</f>
        <v>25</v>
      </c>
      <c r="P217">
        <v>198</v>
      </c>
      <c r="Q217" s="9">
        <v>11968.468637940943</v>
      </c>
      <c r="R217" s="26">
        <v>0.11403508771929824</v>
      </c>
    </row>
    <row r="218" spans="1:18" x14ac:dyDescent="0.3">
      <c r="A218">
        <v>187</v>
      </c>
      <c r="B218" s="3">
        <v>8.1962620505895138</v>
      </c>
      <c r="C218" s="2">
        <v>5.8336115764625163</v>
      </c>
      <c r="D218" s="1">
        <v>3.0270735070860235</v>
      </c>
      <c r="E218" s="9">
        <f>0.25*C218</f>
        <v>1.4584028941156291</v>
      </c>
      <c r="F218" s="9">
        <f>IF(25*ROUND(D218,0) = 0, 25, 25*ROUND(D218,0))</f>
        <v>75</v>
      </c>
      <c r="G218" s="12">
        <v>0</v>
      </c>
      <c r="H218" s="30">
        <f>F218-E218</f>
        <v>73.541597105884364</v>
      </c>
      <c r="I218" s="45">
        <f>H218/B218</f>
        <v>8.9725775788970665</v>
      </c>
      <c r="J218" s="34">
        <f>J217-B218</f>
        <v>-158.13588231759928</v>
      </c>
      <c r="K218" s="3">
        <f>(1/50)*D218</f>
        <v>6.0541470141720469E-2</v>
      </c>
      <c r="L218">
        <f ca="1">_xlfn.BINOM.INV(50,K218,RAND())</f>
        <v>5</v>
      </c>
      <c r="M218" s="9">
        <f ca="1">L218*25</f>
        <v>125</v>
      </c>
      <c r="P218">
        <v>199</v>
      </c>
      <c r="Q218" s="9">
        <v>12293.468637940943</v>
      </c>
      <c r="R218" s="26">
        <v>0.10820895522388059</v>
      </c>
    </row>
    <row r="219" spans="1:18" x14ac:dyDescent="0.3">
      <c r="A219">
        <v>210</v>
      </c>
      <c r="B219" s="3">
        <v>7.9621559060366964</v>
      </c>
      <c r="C219" s="2">
        <v>15.762504913395659</v>
      </c>
      <c r="D219" s="1">
        <v>2.787926388417501</v>
      </c>
      <c r="E219" s="9">
        <f>0.25*C219</f>
        <v>3.9406262283489149</v>
      </c>
      <c r="F219" s="9">
        <f>IF(25*ROUND(D219,0) = 0, 25, 25*ROUND(D219,0))</f>
        <v>75</v>
      </c>
      <c r="G219" s="12">
        <v>0</v>
      </c>
      <c r="H219" s="30">
        <f>F219-E219</f>
        <v>71.059373771651082</v>
      </c>
      <c r="I219" s="45">
        <f>H219/B219</f>
        <v>8.9246398350195246</v>
      </c>
      <c r="J219" s="34">
        <f>J218-B219</f>
        <v>-166.09803822363597</v>
      </c>
      <c r="K219" s="3">
        <f>(1/50)*D219</f>
        <v>5.5758527768350018E-2</v>
      </c>
      <c r="L219">
        <f ca="1">_xlfn.BINOM.INV(50,K219,RAND())</f>
        <v>3</v>
      </c>
      <c r="M219" s="9">
        <f ca="1">L219*25</f>
        <v>75</v>
      </c>
      <c r="P219">
        <v>200</v>
      </c>
      <c r="Q219" s="9">
        <v>12843.468637940943</v>
      </c>
      <c r="R219" s="26">
        <v>9.9531615925058547E-2</v>
      </c>
    </row>
    <row r="220" spans="1:18" x14ac:dyDescent="0.3">
      <c r="A220">
        <v>552</v>
      </c>
      <c r="B220" s="3">
        <v>7.9125297320670285</v>
      </c>
      <c r="C220" s="2">
        <v>19.310801982175718</v>
      </c>
      <c r="D220" s="1">
        <v>2.8415245242834861</v>
      </c>
      <c r="E220" s="9">
        <f>0.25*C220</f>
        <v>4.8277004955439295</v>
      </c>
      <c r="F220" s="9">
        <f>IF(25*ROUND(D220,0) = 0, 25, 25*ROUND(D220,0))</f>
        <v>75</v>
      </c>
      <c r="G220" s="12">
        <v>0</v>
      </c>
      <c r="H220" s="30">
        <f>F220-E220</f>
        <v>70.172299504456078</v>
      </c>
      <c r="I220" s="45">
        <f>H220/B220</f>
        <v>8.8685037378209799</v>
      </c>
      <c r="J220" s="34">
        <f>J219-B220</f>
        <v>-174.01056795570298</v>
      </c>
      <c r="K220" s="3">
        <f>(1/50)*D220</f>
        <v>5.6830490485669724E-2</v>
      </c>
      <c r="L220">
        <f ca="1">_xlfn.BINOM.INV(50,K220,RAND())</f>
        <v>3</v>
      </c>
      <c r="M220" s="9">
        <f ca="1">L220*25</f>
        <v>75</v>
      </c>
      <c r="Q220" s="9"/>
      <c r="R220" s="26"/>
    </row>
    <row r="221" spans="1:18" x14ac:dyDescent="0.3">
      <c r="A221">
        <v>273</v>
      </c>
      <c r="B221" s="3">
        <v>3.2528975429176779</v>
      </c>
      <c r="C221" s="2">
        <v>84.693555328778388</v>
      </c>
      <c r="D221" s="1">
        <v>1.599686353055632</v>
      </c>
      <c r="E221" s="9">
        <f>0.25*C221</f>
        <v>21.173388832194597</v>
      </c>
      <c r="F221" s="9">
        <f>IF(25*ROUND(D221,0) = 0, 25, 25*ROUND(D221,0))</f>
        <v>50</v>
      </c>
      <c r="G221" s="12">
        <v>0</v>
      </c>
      <c r="H221" s="30">
        <f>F221-E221</f>
        <v>28.826611167805403</v>
      </c>
      <c r="I221" s="45">
        <f>H221/B221</f>
        <v>8.8618257376620146</v>
      </c>
      <c r="J221" s="34">
        <f>J220-B221</f>
        <v>-177.26346549862066</v>
      </c>
      <c r="K221" s="3">
        <f>(1/50)*D221</f>
        <v>3.1993727061112642E-2</v>
      </c>
      <c r="L221">
        <f ca="1">_xlfn.BINOM.INV(50,K221,RAND())</f>
        <v>1</v>
      </c>
      <c r="M221" s="9">
        <f ca="1">L221*25</f>
        <v>25</v>
      </c>
      <c r="Q221" s="9"/>
      <c r="R221" s="26"/>
    </row>
    <row r="222" spans="1:18" x14ac:dyDescent="0.3">
      <c r="A222">
        <v>532</v>
      </c>
      <c r="B222" s="3">
        <v>5.7312977182662452</v>
      </c>
      <c r="C222" s="2">
        <v>96.913462579320978</v>
      </c>
      <c r="D222" s="1">
        <v>3.0287408735314862</v>
      </c>
      <c r="E222" s="9">
        <f>0.25*C222</f>
        <v>24.228365644830244</v>
      </c>
      <c r="F222" s="9">
        <f>IF(25*ROUND(D222,0) = 0, 25, 25*ROUND(D222,0))</f>
        <v>75</v>
      </c>
      <c r="G222" s="12">
        <v>0</v>
      </c>
      <c r="H222" s="30">
        <f>F222-E222</f>
        <v>50.771634355169752</v>
      </c>
      <c r="I222" s="45">
        <f>H222/B222</f>
        <v>8.8586628807216279</v>
      </c>
      <c r="J222" s="34">
        <f>J221-B222</f>
        <v>-182.99476321688689</v>
      </c>
      <c r="K222" s="3">
        <f>(1/50)*D222</f>
        <v>6.0574817470629726E-2</v>
      </c>
      <c r="L222">
        <f ca="1">_xlfn.BINOM.INV(50,K222,RAND())</f>
        <v>0</v>
      </c>
      <c r="M222" s="9">
        <f ca="1">L222*25</f>
        <v>0</v>
      </c>
      <c r="Q222" s="9"/>
      <c r="R222" s="26"/>
    </row>
    <row r="223" spans="1:18" x14ac:dyDescent="0.3">
      <c r="A223">
        <v>555</v>
      </c>
      <c r="B223" s="3">
        <v>6.4576425653480527</v>
      </c>
      <c r="C223" s="2">
        <v>73.530343404511726</v>
      </c>
      <c r="D223" s="1">
        <v>2.9206955976643583</v>
      </c>
      <c r="E223" s="9">
        <f>0.25*C223</f>
        <v>18.382585851127931</v>
      </c>
      <c r="F223" s="9">
        <f>IF(25*ROUND(D223,0) = 0, 25, 25*ROUND(D223,0))</f>
        <v>75</v>
      </c>
      <c r="G223" s="12">
        <v>0</v>
      </c>
      <c r="H223" s="30">
        <f>F223-E223</f>
        <v>56.617414148872072</v>
      </c>
      <c r="I223" s="45">
        <f>H223/B223</f>
        <v>8.7675051035935621</v>
      </c>
      <c r="J223" s="34">
        <f>J222-B223</f>
        <v>-189.45240578223496</v>
      </c>
      <c r="K223" s="3">
        <f>(1/50)*D223</f>
        <v>5.8413911953287163E-2</v>
      </c>
      <c r="L223">
        <f ca="1">_xlfn.BINOM.INV(50,K223,RAND())</f>
        <v>5</v>
      </c>
      <c r="M223" s="9">
        <f ca="1">L223*25</f>
        <v>125</v>
      </c>
      <c r="Q223" s="9"/>
      <c r="R223" s="26"/>
    </row>
    <row r="224" spans="1:18" x14ac:dyDescent="0.3">
      <c r="A224">
        <v>985</v>
      </c>
      <c r="B224" s="3">
        <v>5.5346435523973438</v>
      </c>
      <c r="C224" s="2">
        <v>8.0779941770047543</v>
      </c>
      <c r="D224" s="1">
        <v>2.0257947754439365</v>
      </c>
      <c r="E224" s="9">
        <f>0.25*C224</f>
        <v>2.0194985442511886</v>
      </c>
      <c r="F224" s="9">
        <f>IF(25*ROUND(D224,0) = 0, 25, 25*ROUND(D224,0))</f>
        <v>50</v>
      </c>
      <c r="G224" s="12">
        <v>0</v>
      </c>
      <c r="H224" s="30">
        <f>F224-E224</f>
        <v>47.980501455748808</v>
      </c>
      <c r="I224" s="45">
        <f>H224/B224</f>
        <v>8.6691222300966313</v>
      </c>
      <c r="J224" s="34">
        <f>J223-B224</f>
        <v>-194.9870493346323</v>
      </c>
      <c r="K224" s="3">
        <f>(1/50)*D224</f>
        <v>4.0515895508878734E-2</v>
      </c>
      <c r="L224">
        <f ca="1">_xlfn.BINOM.INV(50,K224,RAND())</f>
        <v>2</v>
      </c>
      <c r="M224" s="9">
        <f ca="1">L224*25</f>
        <v>50</v>
      </c>
      <c r="Q224" s="9"/>
      <c r="R224" s="26"/>
    </row>
    <row r="225" spans="1:18" x14ac:dyDescent="0.3">
      <c r="A225">
        <v>416</v>
      </c>
      <c r="B225" s="3">
        <v>5.6878046898335022</v>
      </c>
      <c r="C225" s="2">
        <v>3.0848927959091998</v>
      </c>
      <c r="D225" s="1">
        <v>1.7300833981456418</v>
      </c>
      <c r="E225" s="9">
        <f>0.25*C225</f>
        <v>0.77122319897729996</v>
      </c>
      <c r="F225" s="9">
        <f>IF(25*ROUND(D225,0) = 0, 25, 25*ROUND(D225,0))</f>
        <v>50</v>
      </c>
      <c r="G225" s="12">
        <v>0</v>
      </c>
      <c r="H225" s="30">
        <f>F225-E225</f>
        <v>49.228776801022697</v>
      </c>
      <c r="I225" s="45">
        <f>H225/B225</f>
        <v>8.6551454358155464</v>
      </c>
      <c r="J225" s="34">
        <f>J224-B225</f>
        <v>-200.67485402446582</v>
      </c>
      <c r="K225" s="3">
        <f>(1/50)*D225</f>
        <v>3.4601667962912835E-2</v>
      </c>
      <c r="L225">
        <f ca="1">_xlfn.BINOM.INV(50,K225,RAND())</f>
        <v>1</v>
      </c>
      <c r="M225" s="9">
        <f ca="1">L225*25</f>
        <v>25</v>
      </c>
      <c r="Q225" s="9"/>
      <c r="R225" s="26"/>
    </row>
    <row r="226" spans="1:18" x14ac:dyDescent="0.3">
      <c r="A226">
        <v>237</v>
      </c>
      <c r="B226" s="3">
        <v>3.1091345564660191</v>
      </c>
      <c r="C226" s="2">
        <v>93.062008689975769</v>
      </c>
      <c r="D226" s="1">
        <v>2.1828649762581733</v>
      </c>
      <c r="E226" s="9">
        <f>0.25*C226</f>
        <v>23.265502172493942</v>
      </c>
      <c r="F226" s="9">
        <f>IF(25*ROUND(D226,0) = 0, 25, 25*ROUND(D226,0))</f>
        <v>50</v>
      </c>
      <c r="G226" s="12">
        <v>0</v>
      </c>
      <c r="H226" s="30">
        <f>F226-E226</f>
        <v>26.734497827506058</v>
      </c>
      <c r="I226" s="45">
        <f>H226/B226</f>
        <v>8.5986943768344588</v>
      </c>
      <c r="J226" s="34">
        <f>J225-B226</f>
        <v>-203.78398858093183</v>
      </c>
      <c r="K226" s="3">
        <f>(1/50)*D226</f>
        <v>4.3657299525163465E-2</v>
      </c>
      <c r="L226">
        <f ca="1">_xlfn.BINOM.INV(50,K226,RAND())</f>
        <v>2</v>
      </c>
      <c r="M226" s="9">
        <f ca="1">L226*25</f>
        <v>50</v>
      </c>
      <c r="Q226" s="9"/>
      <c r="R226" s="26"/>
    </row>
    <row r="227" spans="1:18" x14ac:dyDescent="0.3">
      <c r="A227">
        <v>162</v>
      </c>
      <c r="B227" s="3">
        <v>2.7340007245007492</v>
      </c>
      <c r="C227" s="2">
        <v>6.5138259157154987</v>
      </c>
      <c r="D227" s="1">
        <v>0.55763237642495711</v>
      </c>
      <c r="E227" s="9">
        <f>0.25*C227</f>
        <v>1.6284564789288747</v>
      </c>
      <c r="F227" s="9">
        <f>IF(25*ROUND(D227,0) = 0, 25, 25*ROUND(D227,0))</f>
        <v>25</v>
      </c>
      <c r="G227" s="12">
        <v>0</v>
      </c>
      <c r="H227" s="30">
        <f>F227-E227</f>
        <v>23.371543521071125</v>
      </c>
      <c r="I227" s="45">
        <f>H227/B227</f>
        <v>8.5484774424626231</v>
      </c>
      <c r="J227" s="34">
        <f>J226-B227</f>
        <v>-206.51798930543259</v>
      </c>
      <c r="K227" s="3">
        <f>(1/50)*D227</f>
        <v>1.1152647528499142E-2</v>
      </c>
      <c r="L227">
        <f ca="1">_xlfn.BINOM.INV(50,K227,RAND())</f>
        <v>0</v>
      </c>
      <c r="M227" s="9">
        <f ca="1">L227*25</f>
        <v>0</v>
      </c>
      <c r="Q227" s="9"/>
      <c r="R227" s="26"/>
    </row>
    <row r="228" spans="1:18" x14ac:dyDescent="0.3">
      <c r="A228">
        <v>919</v>
      </c>
      <c r="B228" s="3">
        <v>7.3605457497480176</v>
      </c>
      <c r="C228" s="2">
        <v>48.588764596551712</v>
      </c>
      <c r="D228" s="1">
        <v>2.9955005190553985</v>
      </c>
      <c r="E228" s="9">
        <f>0.25*C228</f>
        <v>12.147191149137928</v>
      </c>
      <c r="F228" s="9">
        <f>IF(25*ROUND(D228,0) = 0, 25, 25*ROUND(D228,0))</f>
        <v>75</v>
      </c>
      <c r="G228" s="12">
        <v>0</v>
      </c>
      <c r="H228" s="30">
        <f>F228-E228</f>
        <v>62.852808850862075</v>
      </c>
      <c r="I228" s="45">
        <f>H228/B228</f>
        <v>8.5391506265705619</v>
      </c>
      <c r="J228" s="34">
        <f>J227-B228</f>
        <v>-213.87853505518061</v>
      </c>
      <c r="K228" s="3">
        <f>(1/50)*D228</f>
        <v>5.9910010381107971E-2</v>
      </c>
      <c r="L228">
        <f ca="1">_xlfn.BINOM.INV(50,K228,RAND())</f>
        <v>2</v>
      </c>
      <c r="M228" s="9">
        <f ca="1">L228*25</f>
        <v>50</v>
      </c>
      <c r="Q228" s="9"/>
      <c r="R228" s="26"/>
    </row>
    <row r="229" spans="1:18" x14ac:dyDescent="0.3">
      <c r="A229">
        <v>230</v>
      </c>
      <c r="B229" s="3">
        <v>2.6857950774990522</v>
      </c>
      <c r="C229" s="2">
        <v>8.7692103692377561</v>
      </c>
      <c r="D229" s="1">
        <v>0.79687076778770605</v>
      </c>
      <c r="E229" s="9">
        <f>0.25*C229</f>
        <v>2.192302592309439</v>
      </c>
      <c r="F229" s="9">
        <f>IF(25*ROUND(D229,0) = 0, 25, 25*ROUND(D229,0))</f>
        <v>25</v>
      </c>
      <c r="G229" s="12">
        <v>0</v>
      </c>
      <c r="H229" s="30">
        <f>F229-E229</f>
        <v>22.807697407690561</v>
      </c>
      <c r="I229" s="45">
        <f>H229/B229</f>
        <v>8.4919723022683247</v>
      </c>
      <c r="J229" s="34">
        <f>J228-B229</f>
        <v>-216.56433013267966</v>
      </c>
      <c r="K229" s="3">
        <f>(1/50)*D229</f>
        <v>1.5937415355754121E-2</v>
      </c>
      <c r="L229">
        <f ca="1">_xlfn.BINOM.INV(50,K229,RAND())</f>
        <v>0</v>
      </c>
      <c r="M229" s="9">
        <f ca="1">L229*25</f>
        <v>0</v>
      </c>
      <c r="Q229" s="9"/>
      <c r="R229" s="26"/>
    </row>
    <row r="230" spans="1:18" x14ac:dyDescent="0.3">
      <c r="A230">
        <v>931</v>
      </c>
      <c r="B230" s="3">
        <v>2.7904960506969556</v>
      </c>
      <c r="C230" s="2">
        <v>5.2130440978829906</v>
      </c>
      <c r="D230" s="1">
        <v>0.93002087125522115</v>
      </c>
      <c r="E230" s="9">
        <f>0.25*C230</f>
        <v>1.3032610244707477</v>
      </c>
      <c r="F230" s="9">
        <f>IF(25*ROUND(D230,0) = 0, 25, 25*ROUND(D230,0))</f>
        <v>25</v>
      </c>
      <c r="G230" s="12">
        <v>0</v>
      </c>
      <c r="H230" s="30">
        <f>F230-E230</f>
        <v>23.696738975529254</v>
      </c>
      <c r="I230" s="45">
        <f>H230/B230</f>
        <v>8.4919449965215836</v>
      </c>
      <c r="J230" s="34">
        <f>J229-B230</f>
        <v>-219.35482618337662</v>
      </c>
      <c r="K230" s="3">
        <f>(1/50)*D230</f>
        <v>1.8600417425104425E-2</v>
      </c>
      <c r="L230">
        <f ca="1">_xlfn.BINOM.INV(50,K230,RAND())</f>
        <v>1</v>
      </c>
      <c r="M230" s="9">
        <f ca="1">L230*25</f>
        <v>25</v>
      </c>
      <c r="Q230" s="9"/>
      <c r="R230" s="26"/>
    </row>
    <row r="231" spans="1:18" x14ac:dyDescent="0.3">
      <c r="A231">
        <v>1088</v>
      </c>
      <c r="B231" s="3">
        <v>3.4154874991074644</v>
      </c>
      <c r="C231" s="2">
        <v>84.462751139097776</v>
      </c>
      <c r="D231" s="1">
        <v>2.3029474391630611</v>
      </c>
      <c r="E231" s="9">
        <f>0.25*C231</f>
        <v>21.115687784774444</v>
      </c>
      <c r="F231" s="9">
        <f>IF(25*ROUND(D231,0) = 0, 25, 25*ROUND(D231,0))</f>
        <v>50</v>
      </c>
      <c r="G231" s="12">
        <v>0</v>
      </c>
      <c r="H231" s="30">
        <f>F231-E231</f>
        <v>28.884312215225556</v>
      </c>
      <c r="I231" s="45">
        <f>H231/B231</f>
        <v>8.4568636901097154</v>
      </c>
      <c r="J231" s="34">
        <f>J230-B231</f>
        <v>-222.77031368248407</v>
      </c>
      <c r="K231" s="3">
        <f>(1/50)*D231</f>
        <v>4.6058948783261222E-2</v>
      </c>
      <c r="L231">
        <f ca="1">_xlfn.BINOM.INV(50,K231,RAND())</f>
        <v>0</v>
      </c>
      <c r="M231" s="9">
        <f ca="1">L231*25</f>
        <v>0</v>
      </c>
      <c r="Q231" s="9"/>
      <c r="R231" s="26"/>
    </row>
    <row r="232" spans="1:18" x14ac:dyDescent="0.3">
      <c r="A232">
        <v>359</v>
      </c>
      <c r="B232" s="3">
        <v>1.7982803515712631</v>
      </c>
      <c r="C232" s="2">
        <v>39.244018468079979</v>
      </c>
      <c r="D232" s="1">
        <v>0.91531957842064871</v>
      </c>
      <c r="E232" s="9">
        <f>0.25*C232</f>
        <v>9.8110046170199947</v>
      </c>
      <c r="F232" s="9">
        <f>IF(25*ROUND(D232,0) = 0, 25, 25*ROUND(D232,0))</f>
        <v>25</v>
      </c>
      <c r="G232" s="12">
        <v>0</v>
      </c>
      <c r="H232" s="30">
        <f>F232-E232</f>
        <v>15.188995382980005</v>
      </c>
      <c r="I232" s="45">
        <f>H232/B232</f>
        <v>8.4464001231557067</v>
      </c>
      <c r="J232" s="34">
        <f>J231-B232</f>
        <v>-224.56859403405534</v>
      </c>
      <c r="K232" s="3">
        <f>(1/50)*D232</f>
        <v>1.8306391568412975E-2</v>
      </c>
      <c r="L232">
        <f ca="1">_xlfn.BINOM.INV(50,K232,RAND())</f>
        <v>3</v>
      </c>
      <c r="M232" s="9">
        <f ca="1">L232*25</f>
        <v>75</v>
      </c>
      <c r="Q232" s="9"/>
      <c r="R232" s="26"/>
    </row>
    <row r="233" spans="1:18" x14ac:dyDescent="0.3">
      <c r="A233">
        <v>221</v>
      </c>
      <c r="B233" s="3">
        <v>2.491868862856804</v>
      </c>
      <c r="C233" s="2">
        <v>16.146752125945817</v>
      </c>
      <c r="D233" s="1">
        <v>0.9871001480698447</v>
      </c>
      <c r="E233" s="9">
        <f>0.25*C233</f>
        <v>4.0366880314864542</v>
      </c>
      <c r="F233" s="9">
        <f>IF(25*ROUND(D233,0) = 0, 25, 25*ROUND(D233,0))</f>
        <v>25</v>
      </c>
      <c r="G233" s="12">
        <v>0</v>
      </c>
      <c r="H233" s="30">
        <f>F233-E233</f>
        <v>20.963311968513544</v>
      </c>
      <c r="I233" s="45">
        <f>H233/B233</f>
        <v>8.4126866710313752</v>
      </c>
      <c r="J233" s="34">
        <f>J232-B233</f>
        <v>-227.06046289691213</v>
      </c>
      <c r="K233" s="3">
        <f>(1/50)*D233</f>
        <v>1.9742002961396894E-2</v>
      </c>
      <c r="L233">
        <f ca="1">_xlfn.BINOM.INV(50,K233,RAND())</f>
        <v>1</v>
      </c>
      <c r="M233" s="9">
        <f ca="1">L233*25</f>
        <v>25</v>
      </c>
      <c r="Q233" s="9"/>
      <c r="R233" s="26"/>
    </row>
    <row r="234" spans="1:18" x14ac:dyDescent="0.3">
      <c r="A234">
        <v>787</v>
      </c>
      <c r="B234" s="3">
        <v>2.1268036754128983</v>
      </c>
      <c r="C234" s="2">
        <v>28.766179046809803</v>
      </c>
      <c r="D234" s="1">
        <v>0.95897253261019488</v>
      </c>
      <c r="E234" s="9">
        <f>0.25*C234</f>
        <v>7.1915447617024508</v>
      </c>
      <c r="F234" s="9">
        <f>IF(25*ROUND(D234,0) = 0, 25, 25*ROUND(D234,0))</f>
        <v>25</v>
      </c>
      <c r="G234" s="12">
        <v>0</v>
      </c>
      <c r="H234" s="30">
        <f>F234-E234</f>
        <v>17.808455238297547</v>
      </c>
      <c r="I234" s="45">
        <f>H234/B234</f>
        <v>8.3733423278198025</v>
      </c>
      <c r="J234" s="34">
        <f>J233-B234</f>
        <v>-229.18726657232503</v>
      </c>
      <c r="K234" s="3">
        <f>(1/50)*D234</f>
        <v>1.9179450652203899E-2</v>
      </c>
      <c r="L234">
        <f ca="1">_xlfn.BINOM.INV(50,K234,RAND())</f>
        <v>1</v>
      </c>
      <c r="M234" s="9">
        <f ca="1">L234*25</f>
        <v>25</v>
      </c>
      <c r="Q234" s="9"/>
      <c r="R234" s="26"/>
    </row>
    <row r="235" spans="1:18" x14ac:dyDescent="0.3">
      <c r="A235">
        <v>344</v>
      </c>
      <c r="B235" s="3">
        <v>1.4409555797462914</v>
      </c>
      <c r="C235" s="2">
        <v>51.826452812467558</v>
      </c>
      <c r="D235" s="1">
        <v>0.656559191745685</v>
      </c>
      <c r="E235" s="9">
        <f>0.25*C235</f>
        <v>12.956613203116889</v>
      </c>
      <c r="F235" s="9">
        <f>IF(25*ROUND(D235,0) = 0, 25, 25*ROUND(D235,0))</f>
        <v>25</v>
      </c>
      <c r="G235" s="12">
        <v>0</v>
      </c>
      <c r="H235" s="30">
        <f>F235-E235</f>
        <v>12.043386796883111</v>
      </c>
      <c r="I235" s="45">
        <f>H235/B235</f>
        <v>8.3579167645151049</v>
      </c>
      <c r="J235" s="34">
        <f>J234-B235</f>
        <v>-230.62822215207132</v>
      </c>
      <c r="K235" s="3">
        <f>(1/50)*D235</f>
        <v>1.31311838349137E-2</v>
      </c>
      <c r="L235">
        <f ca="1">_xlfn.BINOM.INV(50,K235,RAND())</f>
        <v>1</v>
      </c>
      <c r="M235" s="9">
        <f ca="1">L235*25</f>
        <v>25</v>
      </c>
      <c r="Q235" s="9"/>
      <c r="R235" s="26"/>
    </row>
    <row r="236" spans="1:18" x14ac:dyDescent="0.3">
      <c r="A236">
        <v>16</v>
      </c>
      <c r="B236" s="3">
        <v>6.5402017461972184</v>
      </c>
      <c r="C236" s="2">
        <v>83.817511484980415</v>
      </c>
      <c r="D236" s="1">
        <v>2.9351670972363189</v>
      </c>
      <c r="E236" s="9">
        <f>0.25*C236</f>
        <v>20.954377871245104</v>
      </c>
      <c r="F236" s="9">
        <f>IF(25*ROUND(D236,0) = 0, 25, 25*ROUND(D236,0))</f>
        <v>75</v>
      </c>
      <c r="G236" s="12">
        <v>0</v>
      </c>
      <c r="H236" s="30">
        <f>F236-E236</f>
        <v>54.0456221287549</v>
      </c>
      <c r="I236" s="45">
        <f>H236/B236</f>
        <v>8.2636016786759789</v>
      </c>
      <c r="J236" s="34">
        <f>J235-B236</f>
        <v>-237.16842389826854</v>
      </c>
      <c r="K236" s="3">
        <f>(1/50)*D236</f>
        <v>5.870334194472638E-2</v>
      </c>
      <c r="L236">
        <f ca="1">_xlfn.BINOM.INV(50,K236,RAND())</f>
        <v>7</v>
      </c>
      <c r="M236" s="9">
        <f ca="1">L236*25</f>
        <v>175</v>
      </c>
      <c r="Q236" s="9"/>
      <c r="R236" s="26"/>
    </row>
    <row r="237" spans="1:18" x14ac:dyDescent="0.3">
      <c r="A237">
        <v>427</v>
      </c>
      <c r="B237" s="3">
        <v>1.6019813705055252</v>
      </c>
      <c r="C237" s="2">
        <v>47.266987872917873</v>
      </c>
      <c r="D237" s="1">
        <v>0.36150181534404291</v>
      </c>
      <c r="E237" s="9">
        <f>0.25*C237</f>
        <v>11.816746968229468</v>
      </c>
      <c r="F237" s="9">
        <f>IF(25*ROUND(D237,0) = 0, 25, 25*ROUND(D237,0))</f>
        <v>25</v>
      </c>
      <c r="G237" s="12">
        <v>0</v>
      </c>
      <c r="H237" s="30">
        <f>F237-E237</f>
        <v>13.183253031770532</v>
      </c>
      <c r="I237" s="45">
        <f>H237/B237</f>
        <v>8.2293422848047175</v>
      </c>
      <c r="J237" s="34">
        <f>J236-B237</f>
        <v>-238.77040526877406</v>
      </c>
      <c r="K237" s="3">
        <f>(1/50)*D237</f>
        <v>7.230036306880858E-3</v>
      </c>
      <c r="L237">
        <f ca="1">_xlfn.BINOM.INV(50,K237,RAND())</f>
        <v>0</v>
      </c>
      <c r="M237" s="9">
        <f ca="1">L237*25</f>
        <v>0</v>
      </c>
      <c r="Q237" s="9"/>
      <c r="R237" s="26"/>
    </row>
    <row r="238" spans="1:18" x14ac:dyDescent="0.3">
      <c r="A238">
        <v>445</v>
      </c>
      <c r="B238" s="3">
        <v>1.3048074469911486</v>
      </c>
      <c r="C238" s="2">
        <v>57.065490961730212</v>
      </c>
      <c r="D238" s="1">
        <v>1.0151076385329041</v>
      </c>
      <c r="E238" s="9">
        <f>0.25*C238</f>
        <v>14.266372740432553</v>
      </c>
      <c r="F238" s="9">
        <f>IF(25*ROUND(D238,0) = 0, 25, 25*ROUND(D238,0))</f>
        <v>25</v>
      </c>
      <c r="G238" s="12">
        <v>0</v>
      </c>
      <c r="H238" s="30">
        <f>F238-E238</f>
        <v>10.733627259567447</v>
      </c>
      <c r="I238" s="45">
        <f>H238/B238</f>
        <v>8.2262155111996851</v>
      </c>
      <c r="J238" s="34">
        <f>J237-B238</f>
        <v>-240.07521271576522</v>
      </c>
      <c r="K238" s="3">
        <f>(1/50)*D238</f>
        <v>2.0302152770658083E-2</v>
      </c>
      <c r="L238">
        <f ca="1">_xlfn.BINOM.INV(50,K238,RAND())</f>
        <v>1</v>
      </c>
      <c r="M238" s="9">
        <f ca="1">L238*25</f>
        <v>25</v>
      </c>
      <c r="Q238" s="9"/>
      <c r="R238" s="26"/>
    </row>
    <row r="239" spans="1:18" x14ac:dyDescent="0.3">
      <c r="A239">
        <v>356</v>
      </c>
      <c r="B239" s="3">
        <v>8.5187015079434971</v>
      </c>
      <c r="C239" s="2">
        <v>20.900864679576038</v>
      </c>
      <c r="D239" s="1">
        <v>3.1827037614280886</v>
      </c>
      <c r="E239" s="9">
        <f>0.25*C239</f>
        <v>5.2252161698940096</v>
      </c>
      <c r="F239" s="9">
        <f>IF(25*ROUND(D239,0) = 0, 25, 25*ROUND(D239,0))</f>
        <v>75</v>
      </c>
      <c r="G239" s="12">
        <v>0</v>
      </c>
      <c r="H239" s="30">
        <f>F239-E239</f>
        <v>69.774783830105989</v>
      </c>
      <c r="I239" s="45">
        <f>H239/B239</f>
        <v>8.1907769353160891</v>
      </c>
      <c r="J239" s="34">
        <f>J238-B239</f>
        <v>-248.59391422370871</v>
      </c>
      <c r="K239" s="3">
        <f>(1/50)*D239</f>
        <v>6.3654075228561771E-2</v>
      </c>
      <c r="L239">
        <f ca="1">_xlfn.BINOM.INV(50,K239,RAND())</f>
        <v>6</v>
      </c>
      <c r="M239" s="9">
        <f ca="1">L239*25</f>
        <v>150</v>
      </c>
      <c r="Q239" s="9"/>
      <c r="R239" s="26"/>
    </row>
    <row r="240" spans="1:18" x14ac:dyDescent="0.3">
      <c r="A240">
        <v>906</v>
      </c>
      <c r="B240" s="3">
        <v>5.999727549320907</v>
      </c>
      <c r="C240" s="2">
        <v>3.5383758093638473</v>
      </c>
      <c r="D240" s="1">
        <v>1.5703156083848988</v>
      </c>
      <c r="E240" s="9">
        <f>0.25*C240</f>
        <v>0.88459395234096183</v>
      </c>
      <c r="F240" s="9">
        <f>IF(25*ROUND(D240,0) = 0, 25, 25*ROUND(D240,0))</f>
        <v>50</v>
      </c>
      <c r="G240" s="12">
        <v>0</v>
      </c>
      <c r="H240" s="30">
        <f>F240-E240</f>
        <v>49.115406047659036</v>
      </c>
      <c r="I240" s="45">
        <f>H240/B240</f>
        <v>8.1862727338707693</v>
      </c>
      <c r="J240" s="34">
        <f>J239-B240</f>
        <v>-254.59364177302962</v>
      </c>
      <c r="K240" s="3">
        <f>(1/50)*D240</f>
        <v>3.1406312167697979E-2</v>
      </c>
      <c r="L240">
        <f ca="1">_xlfn.BINOM.INV(50,K240,RAND())</f>
        <v>1</v>
      </c>
      <c r="M240" s="9">
        <f ca="1">L240*25</f>
        <v>25</v>
      </c>
      <c r="Q240" s="9"/>
      <c r="R240" s="26"/>
    </row>
    <row r="241" spans="1:18" x14ac:dyDescent="0.3">
      <c r="A241">
        <v>914</v>
      </c>
      <c r="B241" s="3">
        <v>4.3693233940604834</v>
      </c>
      <c r="C241" s="2">
        <v>57.544736176699118</v>
      </c>
      <c r="D241" s="1">
        <v>2.496607569643376</v>
      </c>
      <c r="E241" s="9">
        <f>0.25*C241</f>
        <v>14.386184044174779</v>
      </c>
      <c r="F241" s="9">
        <f>IF(25*ROUND(D241,0) = 0, 25, 25*ROUND(D241,0))</f>
        <v>50</v>
      </c>
      <c r="G241" s="12">
        <v>0</v>
      </c>
      <c r="H241" s="30">
        <f>F241-E241</f>
        <v>35.613815955825217</v>
      </c>
      <c r="I241" s="45">
        <f>H241/B241</f>
        <v>8.1508766332648861</v>
      </c>
      <c r="J241" s="34">
        <f>J240-B241</f>
        <v>-258.96296516709009</v>
      </c>
      <c r="K241" s="3">
        <f>(1/50)*D241</f>
        <v>4.9932151392867524E-2</v>
      </c>
      <c r="L241">
        <f ca="1">_xlfn.BINOM.INV(50,K241,RAND())</f>
        <v>2</v>
      </c>
      <c r="M241" s="9">
        <f ca="1">L241*25</f>
        <v>50</v>
      </c>
      <c r="Q241" s="9"/>
      <c r="R241" s="26"/>
    </row>
    <row r="242" spans="1:18" x14ac:dyDescent="0.3">
      <c r="A242">
        <v>684</v>
      </c>
      <c r="B242" s="3">
        <v>7.1141737071219975</v>
      </c>
      <c r="C242" s="2">
        <v>68.710833701690262</v>
      </c>
      <c r="D242" s="1">
        <v>3.0868650913824767</v>
      </c>
      <c r="E242" s="9">
        <f>0.25*C242</f>
        <v>17.177708425422566</v>
      </c>
      <c r="F242" s="9">
        <f>IF(25*ROUND(D242,0) = 0, 25, 25*ROUND(D242,0))</f>
        <v>75</v>
      </c>
      <c r="G242" s="12">
        <v>0</v>
      </c>
      <c r="H242" s="30">
        <f>F242-E242</f>
        <v>57.822291574577434</v>
      </c>
      <c r="I242" s="45">
        <f>H242/B242</f>
        <v>8.1277593090946816</v>
      </c>
      <c r="J242" s="34">
        <f>J241-B242</f>
        <v>-266.0771388742121</v>
      </c>
      <c r="K242" s="3">
        <f>(1/50)*D242</f>
        <v>6.1737301827649534E-2</v>
      </c>
      <c r="L242">
        <f ca="1">_xlfn.BINOM.INV(50,K242,RAND())</f>
        <v>5</v>
      </c>
      <c r="M242" s="9">
        <f ca="1">L242*25</f>
        <v>125</v>
      </c>
      <c r="Q242" s="9"/>
      <c r="R242" s="26"/>
    </row>
    <row r="243" spans="1:18" x14ac:dyDescent="0.3">
      <c r="A243">
        <v>528</v>
      </c>
      <c r="B243" s="3">
        <v>9.099825342945012</v>
      </c>
      <c r="C243" s="2">
        <v>4.6999173287881941</v>
      </c>
      <c r="D243" s="1">
        <v>2.9623447401465319</v>
      </c>
      <c r="E243" s="9">
        <f>0.25*C243</f>
        <v>1.1749793321970485</v>
      </c>
      <c r="F243" s="9">
        <f>IF(25*ROUND(D243,0) = 0, 25, 25*ROUND(D243,0))</f>
        <v>75</v>
      </c>
      <c r="G243" s="12">
        <v>0</v>
      </c>
      <c r="H243" s="30">
        <f>F243-E243</f>
        <v>73.825020667802946</v>
      </c>
      <c r="I243" s="45">
        <f>H243/B243</f>
        <v>8.1127953433786093</v>
      </c>
      <c r="J243" s="34">
        <f>J242-B243</f>
        <v>-275.17696421715709</v>
      </c>
      <c r="K243" s="3">
        <f>(1/50)*D243</f>
        <v>5.924689480293064E-2</v>
      </c>
      <c r="L243">
        <f ca="1">_xlfn.BINOM.INV(50,K243,RAND())</f>
        <v>2</v>
      </c>
      <c r="M243" s="9">
        <f ca="1">L243*25</f>
        <v>50</v>
      </c>
      <c r="Q243" s="9"/>
      <c r="R243" s="26"/>
    </row>
    <row r="244" spans="1:18" x14ac:dyDescent="0.3">
      <c r="A244">
        <v>43</v>
      </c>
      <c r="B244" s="3">
        <v>3.4400274060550249</v>
      </c>
      <c r="C244" s="2">
        <v>88.544864640030255</v>
      </c>
      <c r="D244" s="1">
        <v>2.2861074462835766</v>
      </c>
      <c r="E244" s="9">
        <f>0.25*C244</f>
        <v>22.136216160007564</v>
      </c>
      <c r="F244" s="9">
        <f>IF(25*ROUND(D244,0) = 0, 25, 25*ROUND(D244,0))</f>
        <v>50</v>
      </c>
      <c r="G244" s="12">
        <v>0</v>
      </c>
      <c r="H244" s="30">
        <f>F244-E244</f>
        <v>27.863783839992436</v>
      </c>
      <c r="I244" s="45">
        <f>H244/B244</f>
        <v>8.0998726321038905</v>
      </c>
      <c r="J244" s="34">
        <f>J243-B244</f>
        <v>-278.61699162321213</v>
      </c>
      <c r="K244" s="3">
        <f>(1/50)*D244</f>
        <v>4.5722148925671537E-2</v>
      </c>
      <c r="L244">
        <f ca="1">_xlfn.BINOM.INV(50,K244,RAND())</f>
        <v>1</v>
      </c>
      <c r="M244" s="9">
        <f ca="1">L244*25</f>
        <v>25</v>
      </c>
      <c r="Q244" s="9"/>
      <c r="R244" s="26"/>
    </row>
    <row r="245" spans="1:18" x14ac:dyDescent="0.3">
      <c r="A245">
        <v>1046</v>
      </c>
      <c r="B245" s="3">
        <v>9.1551259569421255</v>
      </c>
      <c r="C245" s="2">
        <v>3.8455360611957645</v>
      </c>
      <c r="D245" s="1">
        <v>2.8452920736537575</v>
      </c>
      <c r="E245" s="9">
        <f>0.25*C245</f>
        <v>0.96138401529894113</v>
      </c>
      <c r="F245" s="9">
        <f>IF(25*ROUND(D245,0) = 0, 25, 25*ROUND(D245,0))</f>
        <v>75</v>
      </c>
      <c r="G245" s="12">
        <v>0</v>
      </c>
      <c r="H245" s="30">
        <f>F245-E245</f>
        <v>74.038615984701053</v>
      </c>
      <c r="I245" s="45">
        <f>H245/B245</f>
        <v>8.0871215025238659</v>
      </c>
      <c r="J245" s="34">
        <f>J244-B245</f>
        <v>-287.77211758015426</v>
      </c>
      <c r="K245" s="3">
        <f>(1/50)*D245</f>
        <v>5.6905841473075147E-2</v>
      </c>
      <c r="L245">
        <f ca="1">_xlfn.BINOM.INV(50,K245,RAND())</f>
        <v>3</v>
      </c>
      <c r="M245" s="9">
        <f ca="1">L245*25</f>
        <v>75</v>
      </c>
      <c r="Q245" s="9"/>
      <c r="R245" s="26"/>
    </row>
    <row r="246" spans="1:18" x14ac:dyDescent="0.3">
      <c r="A246">
        <v>672</v>
      </c>
      <c r="B246" s="3">
        <v>2.8647528313665784</v>
      </c>
      <c r="C246" s="2">
        <v>7.8910227000544069</v>
      </c>
      <c r="D246" s="1">
        <v>0.51807171740766522</v>
      </c>
      <c r="E246" s="9">
        <f>0.25*C246</f>
        <v>1.9727556750136017</v>
      </c>
      <c r="F246" s="9">
        <f>IF(25*ROUND(D246,0) = 0, 25, 25*ROUND(D246,0))</f>
        <v>25</v>
      </c>
      <c r="G246" s="12">
        <v>0</v>
      </c>
      <c r="H246" s="30">
        <f>F246-E246</f>
        <v>23.027244324986398</v>
      </c>
      <c r="I246" s="45">
        <f>H246/B246</f>
        <v>8.0381260375617352</v>
      </c>
      <c r="J246" s="34">
        <f>J245-B246</f>
        <v>-290.63687041152082</v>
      </c>
      <c r="K246" s="3">
        <f>(1/50)*D246</f>
        <v>1.0361434348153304E-2</v>
      </c>
      <c r="L246">
        <f ca="1">_xlfn.BINOM.INV(50,K246,RAND())</f>
        <v>0</v>
      </c>
      <c r="M246" s="9">
        <f ca="1">L246*25</f>
        <v>0</v>
      </c>
      <c r="Q246" s="9"/>
      <c r="R246" s="26"/>
    </row>
    <row r="247" spans="1:18" x14ac:dyDescent="0.3">
      <c r="A247">
        <v>840</v>
      </c>
      <c r="B247" s="3">
        <v>7.3690581900459593</v>
      </c>
      <c r="C247" s="2">
        <v>63.626479588360816</v>
      </c>
      <c r="D247" s="1">
        <v>2.7627054276567025</v>
      </c>
      <c r="E247" s="9">
        <f>0.25*C247</f>
        <v>15.906619897090204</v>
      </c>
      <c r="F247" s="9">
        <f>IF(25*ROUND(D247,0) = 0, 25, 25*ROUND(D247,0))</f>
        <v>75</v>
      </c>
      <c r="G247" s="12">
        <v>0</v>
      </c>
      <c r="H247" s="30">
        <f>F247-E247</f>
        <v>59.093380102909798</v>
      </c>
      <c r="I247" s="45">
        <f>H247/B247</f>
        <v>8.0191224684224185</v>
      </c>
      <c r="J247" s="34">
        <f>J246-B247</f>
        <v>-298.00592860156678</v>
      </c>
      <c r="K247" s="3">
        <f>(1/50)*D247</f>
        <v>5.5254108553134049E-2</v>
      </c>
      <c r="L247">
        <f ca="1">_xlfn.BINOM.INV(50,K247,RAND())</f>
        <v>1</v>
      </c>
      <c r="M247" s="9">
        <f ca="1">L247*25</f>
        <v>25</v>
      </c>
      <c r="Q247" s="9"/>
      <c r="R247" s="26"/>
    </row>
    <row r="248" spans="1:18" x14ac:dyDescent="0.3">
      <c r="A248">
        <v>839</v>
      </c>
      <c r="B248" s="3">
        <v>6.4512495725591688</v>
      </c>
      <c r="C248" s="2">
        <v>93.645423896480381</v>
      </c>
      <c r="D248" s="1">
        <v>3.1780736798421731</v>
      </c>
      <c r="E248" s="9">
        <f>0.25*C248</f>
        <v>23.411355974120095</v>
      </c>
      <c r="F248" s="9">
        <f>IF(25*ROUND(D248,0) = 0, 25, 25*ROUND(D248,0))</f>
        <v>75</v>
      </c>
      <c r="G248" s="12">
        <v>0</v>
      </c>
      <c r="H248" s="30">
        <f>F248-E248</f>
        <v>51.588644025879901</v>
      </c>
      <c r="I248" s="45">
        <f>H248/B248</f>
        <v>7.9966901676406579</v>
      </c>
      <c r="J248" s="34">
        <f>J247-B248</f>
        <v>-304.45717817412594</v>
      </c>
      <c r="K248" s="3">
        <f>(1/50)*D248</f>
        <v>6.3561473596843471E-2</v>
      </c>
      <c r="L248">
        <f ca="1">_xlfn.BINOM.INV(50,K248,RAND())</f>
        <v>3</v>
      </c>
      <c r="M248" s="9">
        <f ca="1">L248*25</f>
        <v>75</v>
      </c>
      <c r="Q248" s="9"/>
      <c r="R248" s="26"/>
    </row>
    <row r="249" spans="1:18" x14ac:dyDescent="0.3">
      <c r="A249">
        <v>48</v>
      </c>
      <c r="B249" s="3">
        <v>6.6302417029515031</v>
      </c>
      <c r="C249" s="2">
        <v>88.077018536128762</v>
      </c>
      <c r="D249" s="1">
        <v>2.9657601138693863</v>
      </c>
      <c r="E249" s="9">
        <f>0.25*C249</f>
        <v>22.01925463403219</v>
      </c>
      <c r="F249" s="9">
        <f>IF(25*ROUND(D249,0) = 0, 25, 25*ROUND(D249,0))</f>
        <v>75</v>
      </c>
      <c r="G249" s="12">
        <v>0</v>
      </c>
      <c r="H249" s="30">
        <f>F249-E249</f>
        <v>52.980745365967806</v>
      </c>
      <c r="I249" s="45">
        <f>H249/B249</f>
        <v>7.9907713383032508</v>
      </c>
      <c r="J249" s="34">
        <f>J248-B249</f>
        <v>-311.08741987707742</v>
      </c>
      <c r="K249" s="3">
        <f>(1/50)*D249</f>
        <v>5.9315202277387728E-2</v>
      </c>
      <c r="L249">
        <f ca="1">_xlfn.BINOM.INV(50,K249,RAND())</f>
        <v>5</v>
      </c>
      <c r="M249" s="9">
        <f ca="1">L249*25</f>
        <v>125</v>
      </c>
      <c r="Q249" s="9"/>
      <c r="R249" s="26"/>
    </row>
    <row r="250" spans="1:18" x14ac:dyDescent="0.3">
      <c r="A250">
        <v>185</v>
      </c>
      <c r="B250" s="3">
        <v>6.2493587123033674</v>
      </c>
      <c r="C250" s="2">
        <v>0.83710041948734659</v>
      </c>
      <c r="D250" s="1">
        <v>1.6639185068781452</v>
      </c>
      <c r="E250" s="9">
        <f>0.25*C250</f>
        <v>0.20927510487183665</v>
      </c>
      <c r="F250" s="9">
        <f>IF(25*ROUND(D250,0) = 0, 25, 25*ROUND(D250,0))</f>
        <v>50</v>
      </c>
      <c r="G250" s="12">
        <v>0</v>
      </c>
      <c r="H250" s="30">
        <f>F250-E250</f>
        <v>49.790724895128164</v>
      </c>
      <c r="I250" s="45">
        <f>H250/B250</f>
        <v>7.9673334796901853</v>
      </c>
      <c r="J250" s="34">
        <f>J249-B250</f>
        <v>-317.3367785893808</v>
      </c>
      <c r="K250" s="3">
        <f>(1/50)*D250</f>
        <v>3.3278370137562907E-2</v>
      </c>
      <c r="L250">
        <f ca="1">_xlfn.BINOM.INV(50,K250,RAND())</f>
        <v>4</v>
      </c>
      <c r="M250" s="9">
        <f ca="1">L250*25</f>
        <v>100</v>
      </c>
      <c r="Q250" s="9"/>
      <c r="R250" s="26"/>
    </row>
    <row r="251" spans="1:18" x14ac:dyDescent="0.3">
      <c r="A251">
        <v>123</v>
      </c>
      <c r="B251" s="3">
        <v>9.1341854108012654</v>
      </c>
      <c r="C251" s="2">
        <v>8.9319799912231481</v>
      </c>
      <c r="D251" s="1">
        <v>3.180099477834184</v>
      </c>
      <c r="E251" s="9">
        <f>0.25*C251</f>
        <v>2.232994997805787</v>
      </c>
      <c r="F251" s="9">
        <f>IF(25*ROUND(D251,0) = 0, 25, 25*ROUND(D251,0))</f>
        <v>75</v>
      </c>
      <c r="G251" s="12">
        <v>0</v>
      </c>
      <c r="H251" s="30">
        <f>F251-E251</f>
        <v>72.76700500219421</v>
      </c>
      <c r="I251" s="45">
        <f>H251/B251</f>
        <v>7.966447113734576</v>
      </c>
      <c r="J251" s="34">
        <f>J250-B251</f>
        <v>-326.47096400018205</v>
      </c>
      <c r="K251" s="3">
        <f>(1/50)*D251</f>
        <v>6.3601989556683683E-2</v>
      </c>
      <c r="L251">
        <f ca="1">_xlfn.BINOM.INV(50,K251,RAND())</f>
        <v>5</v>
      </c>
      <c r="M251" s="9">
        <f ca="1">L251*25</f>
        <v>125</v>
      </c>
      <c r="Q251" s="9"/>
      <c r="R251" s="26"/>
    </row>
    <row r="252" spans="1:18" x14ac:dyDescent="0.3">
      <c r="A252">
        <v>946</v>
      </c>
      <c r="B252" s="3">
        <v>2.2513313292517956</v>
      </c>
      <c r="C252" s="2">
        <v>28.3383698145228</v>
      </c>
      <c r="D252" s="1">
        <v>1.2815812709127499</v>
      </c>
      <c r="E252" s="9">
        <f>0.25*C252</f>
        <v>7.0845924536306999</v>
      </c>
      <c r="F252" s="9">
        <f>IF(25*ROUND(D252,0) = 0, 25, 25*ROUND(D252,0))</f>
        <v>25</v>
      </c>
      <c r="G252" s="12">
        <v>0</v>
      </c>
      <c r="H252" s="30">
        <f>F252-E252</f>
        <v>17.915407546369302</v>
      </c>
      <c r="I252" s="45">
        <f>H252/B252</f>
        <v>7.9576947709084136</v>
      </c>
      <c r="J252" s="34">
        <f>J251-B252</f>
        <v>-328.72229532943385</v>
      </c>
      <c r="K252" s="3">
        <f>(1/50)*D252</f>
        <v>2.5631625418254998E-2</v>
      </c>
      <c r="L252">
        <f ca="1">_xlfn.BINOM.INV(50,K252,RAND())</f>
        <v>2</v>
      </c>
      <c r="M252" s="9">
        <f ca="1">L252*25</f>
        <v>50</v>
      </c>
      <c r="Q252" s="9"/>
      <c r="R252" s="26"/>
    </row>
    <row r="253" spans="1:18" x14ac:dyDescent="0.3">
      <c r="A253">
        <v>351</v>
      </c>
      <c r="B253" s="3">
        <v>4.1220954974993038</v>
      </c>
      <c r="C253" s="2">
        <v>69.265305667851678</v>
      </c>
      <c r="D253" s="1">
        <v>2.0491454522982719</v>
      </c>
      <c r="E253" s="9">
        <f>0.25*C253</f>
        <v>17.316326416962919</v>
      </c>
      <c r="F253" s="9">
        <f>IF(25*ROUND(D253,0) = 0, 25, 25*ROUND(D253,0))</f>
        <v>50</v>
      </c>
      <c r="G253" s="12">
        <v>0</v>
      </c>
      <c r="H253" s="30">
        <f>F253-E253</f>
        <v>32.683673583037077</v>
      </c>
      <c r="I253" s="45">
        <f>H253/B253</f>
        <v>7.9288977178876232</v>
      </c>
      <c r="J253" s="34">
        <f>J252-B253</f>
        <v>-332.84439082693314</v>
      </c>
      <c r="K253" s="3">
        <f>(1/50)*D253</f>
        <v>4.0982909045965438E-2</v>
      </c>
      <c r="L253">
        <f ca="1">_xlfn.BINOM.INV(50,K253,RAND())</f>
        <v>1</v>
      </c>
      <c r="M253" s="9">
        <f ca="1">L253*25</f>
        <v>25</v>
      </c>
      <c r="Q253" s="9"/>
      <c r="R253" s="26"/>
    </row>
    <row r="254" spans="1:18" x14ac:dyDescent="0.3">
      <c r="A254">
        <v>127</v>
      </c>
      <c r="B254" s="3">
        <v>0.78425198697655851</v>
      </c>
      <c r="C254" s="2">
        <v>75.155495112271723</v>
      </c>
      <c r="D254" s="1">
        <v>1.1470770771953296</v>
      </c>
      <c r="E254" s="9">
        <f>0.25*C254</f>
        <v>18.788873778067931</v>
      </c>
      <c r="F254" s="9">
        <f>IF(25*ROUND(D254,0) = 0, 25, 25*ROUND(D254,0))</f>
        <v>25</v>
      </c>
      <c r="G254" s="12">
        <v>0</v>
      </c>
      <c r="H254" s="30">
        <f>F254-E254</f>
        <v>6.2111262219320693</v>
      </c>
      <c r="I254" s="45">
        <f>H254/B254</f>
        <v>7.9198093534670528</v>
      </c>
      <c r="J254" s="34">
        <f>J253-B254</f>
        <v>-333.62864281390972</v>
      </c>
      <c r="K254" s="3">
        <f>(1/50)*D254</f>
        <v>2.2941541543906593E-2</v>
      </c>
      <c r="L254">
        <f ca="1">_xlfn.BINOM.INV(50,K254,RAND())</f>
        <v>1</v>
      </c>
      <c r="M254" s="9">
        <f ca="1">L254*25</f>
        <v>25</v>
      </c>
      <c r="Q254" s="9"/>
      <c r="R254" s="26"/>
    </row>
    <row r="255" spans="1:18" x14ac:dyDescent="0.3">
      <c r="A255">
        <v>921</v>
      </c>
      <c r="B255" s="3">
        <v>2.5440431296332422</v>
      </c>
      <c r="C255" s="2">
        <v>19.436563618590508</v>
      </c>
      <c r="D255" s="1">
        <v>1.3441814364283244</v>
      </c>
      <c r="E255" s="9">
        <f>0.25*C255</f>
        <v>4.859140904647627</v>
      </c>
      <c r="F255" s="9">
        <f>IF(25*ROUND(D255,0) = 0, 25, 25*ROUND(D255,0))</f>
        <v>25</v>
      </c>
      <c r="G255" s="12">
        <v>0</v>
      </c>
      <c r="H255" s="30">
        <f>F255-E255</f>
        <v>20.140859095352372</v>
      </c>
      <c r="I255" s="45">
        <f>H255/B255</f>
        <v>7.9168701429428774</v>
      </c>
      <c r="J255" s="34">
        <f>J254-B255</f>
        <v>-336.17268594354294</v>
      </c>
      <c r="K255" s="3">
        <f>(1/50)*D255</f>
        <v>2.6883628728566488E-2</v>
      </c>
      <c r="L255">
        <f ca="1">_xlfn.BINOM.INV(50,K255,RAND())</f>
        <v>2</v>
      </c>
      <c r="M255" s="9">
        <f ca="1">L255*25</f>
        <v>50</v>
      </c>
      <c r="Q255" s="9"/>
      <c r="R255" s="26"/>
    </row>
    <row r="256" spans="1:18" x14ac:dyDescent="0.3">
      <c r="A256">
        <v>627</v>
      </c>
      <c r="B256" s="3">
        <v>3.7651571273749482</v>
      </c>
      <c r="C256" s="2">
        <v>80.822747481037823</v>
      </c>
      <c r="D256" s="1">
        <v>2.4989221908616703</v>
      </c>
      <c r="E256" s="9">
        <f>0.25*C256</f>
        <v>20.205686870259456</v>
      </c>
      <c r="F256" s="9">
        <f>IF(25*ROUND(D256,0) = 0, 25, 25*ROUND(D256,0))</f>
        <v>50</v>
      </c>
      <c r="G256" s="12">
        <v>0</v>
      </c>
      <c r="H256" s="30">
        <f>F256-E256</f>
        <v>29.794313129740544</v>
      </c>
      <c r="I256" s="45">
        <f>H256/B256</f>
        <v>7.9131659375164016</v>
      </c>
      <c r="J256" s="34">
        <f>J255-B256</f>
        <v>-339.93784307091789</v>
      </c>
      <c r="K256" s="3">
        <f>(1/50)*D256</f>
        <v>4.997844381723341E-2</v>
      </c>
      <c r="L256">
        <f ca="1">_xlfn.BINOM.INV(50,K256,RAND())</f>
        <v>2</v>
      </c>
      <c r="M256" s="9">
        <f ca="1">L256*25</f>
        <v>50</v>
      </c>
      <c r="Q256" s="9"/>
      <c r="R256" s="26"/>
    </row>
    <row r="257" spans="1:18" x14ac:dyDescent="0.3">
      <c r="A257">
        <v>742</v>
      </c>
      <c r="B257" s="3">
        <v>2.1823003598291999</v>
      </c>
      <c r="C257" s="2">
        <v>30.954761397170969</v>
      </c>
      <c r="D257" s="1">
        <v>0.60665800017133842</v>
      </c>
      <c r="E257" s="9">
        <f>0.25*C257</f>
        <v>7.7386903492927424</v>
      </c>
      <c r="F257" s="9">
        <f>IF(25*ROUND(D257,0) = 0, 25, 25*ROUND(D257,0))</f>
        <v>25</v>
      </c>
      <c r="G257" s="12">
        <v>0</v>
      </c>
      <c r="H257" s="30">
        <f>F257-E257</f>
        <v>17.261309650707258</v>
      </c>
      <c r="I257" s="45">
        <f>H257/B257</f>
        <v>7.909685563200032</v>
      </c>
      <c r="J257" s="34">
        <f>J256-B257</f>
        <v>-342.12014343074708</v>
      </c>
      <c r="K257" s="3">
        <f>(1/50)*D257</f>
        <v>1.2133160003426768E-2</v>
      </c>
      <c r="L257">
        <f ca="1">_xlfn.BINOM.INV(50,K257,RAND())</f>
        <v>1</v>
      </c>
      <c r="M257" s="9">
        <f ca="1">L257*25</f>
        <v>25</v>
      </c>
      <c r="Q257" s="9"/>
      <c r="R257" s="26"/>
    </row>
    <row r="258" spans="1:18" x14ac:dyDescent="0.3">
      <c r="A258">
        <v>1067</v>
      </c>
      <c r="B258" s="3">
        <v>1.4691299285864245</v>
      </c>
      <c r="C258" s="2">
        <v>53.878147348672492</v>
      </c>
      <c r="D258" s="1">
        <v>1.3437220959624536</v>
      </c>
      <c r="E258" s="9">
        <f>0.25*C258</f>
        <v>13.469536837168123</v>
      </c>
      <c r="F258" s="9">
        <f>IF(25*ROUND(D258,0) = 0, 25, 25*ROUND(D258,0))</f>
        <v>25</v>
      </c>
      <c r="G258" s="12">
        <v>0</v>
      </c>
      <c r="H258" s="30">
        <f>F258-E258</f>
        <v>11.530463162831877</v>
      </c>
      <c r="I258" s="45">
        <f>H258/B258</f>
        <v>7.848497902378397</v>
      </c>
      <c r="J258" s="34">
        <f>J257-B258</f>
        <v>-343.5892733593335</v>
      </c>
      <c r="K258" s="3">
        <f>(1/50)*D258</f>
        <v>2.6874441919249072E-2</v>
      </c>
      <c r="L258">
        <f ca="1">_xlfn.BINOM.INV(50,K258,RAND())</f>
        <v>0</v>
      </c>
      <c r="M258" s="9">
        <f ca="1">L258*25</f>
        <v>0</v>
      </c>
      <c r="Q258" s="9"/>
      <c r="R258" s="26"/>
    </row>
    <row r="259" spans="1:18" x14ac:dyDescent="0.3">
      <c r="A259">
        <v>789</v>
      </c>
      <c r="B259" s="3">
        <v>6.8997489776993319</v>
      </c>
      <c r="C259" s="2">
        <v>83.706402986583441</v>
      </c>
      <c r="D259" s="1">
        <v>2.9889930302416086</v>
      </c>
      <c r="E259" s="9">
        <f>0.25*C259</f>
        <v>20.92660074664586</v>
      </c>
      <c r="F259" s="9">
        <f>IF(25*ROUND(D259,0) = 0, 25, 25*ROUND(D259,0))</f>
        <v>75</v>
      </c>
      <c r="G259" s="12">
        <v>0</v>
      </c>
      <c r="H259" s="30">
        <f>F259-E259</f>
        <v>54.07339925335414</v>
      </c>
      <c r="I259" s="45">
        <f>H259/B259</f>
        <v>7.8370096402238243</v>
      </c>
      <c r="J259" s="34">
        <f>J258-B259</f>
        <v>-350.48902233703285</v>
      </c>
      <c r="K259" s="3">
        <f>(1/50)*D259</f>
        <v>5.9779860604832175E-2</v>
      </c>
      <c r="L259">
        <f ca="1">_xlfn.BINOM.INV(50,K259,RAND())</f>
        <v>1</v>
      </c>
      <c r="M259" s="9">
        <f ca="1">L259*25</f>
        <v>25</v>
      </c>
      <c r="Q259" s="9"/>
      <c r="R259" s="26"/>
    </row>
    <row r="260" spans="1:18" x14ac:dyDescent="0.3">
      <c r="A260">
        <v>697</v>
      </c>
      <c r="B260" s="3">
        <v>9.5989039155543345</v>
      </c>
      <c r="C260" s="2">
        <v>0.17494846771503036</v>
      </c>
      <c r="D260" s="1">
        <v>2.6995400017259548</v>
      </c>
      <c r="E260" s="9">
        <f>0.25*C260</f>
        <v>4.3737116928757591E-2</v>
      </c>
      <c r="F260" s="9">
        <f>IF(25*ROUND(D260,0) = 0, 25, 25*ROUND(D260,0))</f>
        <v>75</v>
      </c>
      <c r="G260" s="12">
        <v>0</v>
      </c>
      <c r="H260" s="30">
        <f>F260-E260</f>
        <v>74.956262883071247</v>
      </c>
      <c r="I260" s="45">
        <f>H260/B260</f>
        <v>7.8088356277439139</v>
      </c>
      <c r="J260" s="34">
        <f>J259-B260</f>
        <v>-360.08792625258718</v>
      </c>
      <c r="K260" s="3">
        <f>(1/50)*D260</f>
        <v>5.3990800034519094E-2</v>
      </c>
      <c r="L260">
        <f ca="1">_xlfn.BINOM.INV(50,K260,RAND())</f>
        <v>3</v>
      </c>
      <c r="M260" s="9">
        <f ca="1">L260*25</f>
        <v>75</v>
      </c>
      <c r="Q260" s="9"/>
      <c r="R260" s="26"/>
    </row>
    <row r="261" spans="1:18" x14ac:dyDescent="0.3">
      <c r="A261">
        <v>749</v>
      </c>
      <c r="B261" s="3">
        <v>9.2350666078819597</v>
      </c>
      <c r="C261" s="2">
        <v>13.692907235795282</v>
      </c>
      <c r="D261" s="1">
        <v>3.1088447550817278</v>
      </c>
      <c r="E261" s="9">
        <f>0.25*C261</f>
        <v>3.4232268089488205</v>
      </c>
      <c r="F261" s="9">
        <f>IF(25*ROUND(D261,0) = 0, 25, 25*ROUND(D261,0))</f>
        <v>75</v>
      </c>
      <c r="G261" s="12">
        <v>0</v>
      </c>
      <c r="H261" s="30">
        <f>F261-E261</f>
        <v>71.576773191051174</v>
      </c>
      <c r="I261" s="45">
        <f>H261/B261</f>
        <v>7.7505421704226487</v>
      </c>
      <c r="J261" s="34">
        <f>J260-B261</f>
        <v>-369.32299286046913</v>
      </c>
      <c r="K261" s="3">
        <f>(1/50)*D261</f>
        <v>6.2176895101634558E-2</v>
      </c>
      <c r="L261">
        <f ca="1">_xlfn.BINOM.INV(50,K261,RAND())</f>
        <v>4</v>
      </c>
      <c r="M261" s="9">
        <f ca="1">L261*25</f>
        <v>100</v>
      </c>
      <c r="Q261" s="9"/>
      <c r="R261" s="26"/>
    </row>
    <row r="262" spans="1:18" x14ac:dyDescent="0.3">
      <c r="A262">
        <v>927</v>
      </c>
      <c r="B262" s="3">
        <v>4.2200021846494717</v>
      </c>
      <c r="C262" s="2">
        <v>69.703767010350845</v>
      </c>
      <c r="D262" s="1">
        <v>2.3944543900133528</v>
      </c>
      <c r="E262" s="9">
        <f>0.25*C262</f>
        <v>17.425941752587711</v>
      </c>
      <c r="F262" s="9">
        <f>IF(25*ROUND(D262,0) = 0, 25, 25*ROUND(D262,0))</f>
        <v>50</v>
      </c>
      <c r="G262" s="12">
        <v>0</v>
      </c>
      <c r="H262" s="30">
        <f>F262-E262</f>
        <v>32.574058247412289</v>
      </c>
      <c r="I262" s="45">
        <f>H262/B262</f>
        <v>7.7189671526480517</v>
      </c>
      <c r="J262" s="34">
        <f>J261-B262</f>
        <v>-373.54299504511857</v>
      </c>
      <c r="K262" s="3">
        <f>(1/50)*D262</f>
        <v>4.7889087800267058E-2</v>
      </c>
      <c r="L262">
        <f ca="1">_xlfn.BINOM.INV(50,K262,RAND())</f>
        <v>4</v>
      </c>
      <c r="M262" s="9">
        <f ca="1">L262*25</f>
        <v>100</v>
      </c>
      <c r="Q262" s="9"/>
      <c r="R262" s="26"/>
    </row>
    <row r="263" spans="1:18" x14ac:dyDescent="0.3">
      <c r="A263">
        <v>61</v>
      </c>
      <c r="B263" s="3">
        <v>7.7609436941717203</v>
      </c>
      <c r="C263" s="2">
        <v>60.715820600474316</v>
      </c>
      <c r="D263" s="1">
        <v>2.8205863196360492</v>
      </c>
      <c r="E263" s="9">
        <f>0.25*C263</f>
        <v>15.178955150118579</v>
      </c>
      <c r="F263" s="9">
        <f>IF(25*ROUND(D263,0) = 0, 25, 25*ROUND(D263,0))</f>
        <v>75</v>
      </c>
      <c r="G263" s="12">
        <v>0</v>
      </c>
      <c r="H263" s="30">
        <f>F263-E263</f>
        <v>59.821044849881417</v>
      </c>
      <c r="I263" s="45">
        <f>H263/B263</f>
        <v>7.7079601665974673</v>
      </c>
      <c r="J263" s="34">
        <f>J262-B263</f>
        <v>-381.30393873929029</v>
      </c>
      <c r="K263" s="3">
        <f>(1/50)*D263</f>
        <v>5.6411726392720983E-2</v>
      </c>
      <c r="L263">
        <f ca="1">_xlfn.BINOM.INV(50,K263,RAND())</f>
        <v>2</v>
      </c>
      <c r="M263" s="9">
        <f ca="1">L263*25</f>
        <v>50</v>
      </c>
      <c r="Q263" s="9"/>
      <c r="R263" s="26"/>
    </row>
    <row r="264" spans="1:18" x14ac:dyDescent="0.3">
      <c r="A264">
        <v>841</v>
      </c>
      <c r="B264" s="3">
        <v>9.5877300941731534</v>
      </c>
      <c r="C264" s="2">
        <v>5.5540555491838113</v>
      </c>
      <c r="D264" s="1">
        <v>2.8719824769025029</v>
      </c>
      <c r="E264" s="9">
        <f>0.25*C264</f>
        <v>1.3885138872959528</v>
      </c>
      <c r="F264" s="9">
        <f>IF(25*ROUND(D264,0) = 0, 25, 25*ROUND(D264,0))</f>
        <v>75</v>
      </c>
      <c r="G264" s="12">
        <v>0</v>
      </c>
      <c r="H264" s="30">
        <f>F264-E264</f>
        <v>73.611486112704043</v>
      </c>
      <c r="I264" s="45">
        <f>H264/B264</f>
        <v>7.6776760911783155</v>
      </c>
      <c r="J264" s="34">
        <f>J263-B264</f>
        <v>-390.89166883346343</v>
      </c>
      <c r="K264" s="3">
        <f>(1/50)*D264</f>
        <v>5.7439649538050058E-2</v>
      </c>
      <c r="L264">
        <f ca="1">_xlfn.BINOM.INV(50,K264,RAND())</f>
        <v>2</v>
      </c>
      <c r="M264" s="9">
        <f ca="1">L264*25</f>
        <v>50</v>
      </c>
      <c r="Q264" s="9"/>
      <c r="R264" s="26"/>
    </row>
    <row r="265" spans="1:18" x14ac:dyDescent="0.3">
      <c r="A265">
        <v>8</v>
      </c>
      <c r="B265" s="3">
        <v>7.0719385776231567</v>
      </c>
      <c r="C265" s="2">
        <v>83.945042282436248</v>
      </c>
      <c r="D265" s="1">
        <v>3.1756792969318344</v>
      </c>
      <c r="E265" s="9">
        <f>0.25*C265</f>
        <v>20.986260570609062</v>
      </c>
      <c r="F265" s="9">
        <f>IF(25*ROUND(D265,0) = 0, 25, 25*ROUND(D265,0))</f>
        <v>75</v>
      </c>
      <c r="G265" s="12">
        <v>0</v>
      </c>
      <c r="H265" s="30">
        <f>F265-E265</f>
        <v>54.013739429390938</v>
      </c>
      <c r="I265" s="45">
        <f>H265/B265</f>
        <v>7.6377557350822869</v>
      </c>
      <c r="J265" s="34">
        <f>J264-B265</f>
        <v>-397.96360741108657</v>
      </c>
      <c r="K265" s="3">
        <f>(1/50)*D265</f>
        <v>6.3513585938636694E-2</v>
      </c>
      <c r="L265">
        <f ca="1">_xlfn.BINOM.INV(50,K265,RAND())</f>
        <v>1</v>
      </c>
      <c r="M265" s="9">
        <f ca="1">L265*25</f>
        <v>25</v>
      </c>
      <c r="Q265" s="9"/>
      <c r="R265" s="26"/>
    </row>
    <row r="266" spans="1:18" x14ac:dyDescent="0.3">
      <c r="A266">
        <v>770</v>
      </c>
      <c r="B266" s="3">
        <v>8.3897178910121344</v>
      </c>
      <c r="C266" s="2">
        <v>43.774260615812047</v>
      </c>
      <c r="D266" s="1">
        <v>2.9818064884083837</v>
      </c>
      <c r="E266" s="9">
        <f>0.25*C266</f>
        <v>10.943565153953012</v>
      </c>
      <c r="F266" s="9">
        <f>IF(25*ROUND(D266,0) = 0, 25, 25*ROUND(D266,0))</f>
        <v>75</v>
      </c>
      <c r="G266" s="12">
        <v>0</v>
      </c>
      <c r="H266" s="30">
        <f>F266-E266</f>
        <v>64.056434846046983</v>
      </c>
      <c r="I266" s="45">
        <f>H266/B266</f>
        <v>7.6351118926978874</v>
      </c>
      <c r="J266" s="34">
        <f>J265-B266</f>
        <v>-406.35332530209871</v>
      </c>
      <c r="K266" s="3">
        <f>(1/50)*D266</f>
        <v>5.9636129768167678E-2</v>
      </c>
      <c r="L266">
        <f ca="1">_xlfn.BINOM.INV(50,K266,RAND())</f>
        <v>4</v>
      </c>
      <c r="M266" s="9">
        <f ca="1">L266*25</f>
        <v>100</v>
      </c>
      <c r="Q266" s="9"/>
      <c r="R266" s="26"/>
    </row>
    <row r="267" spans="1:18" x14ac:dyDescent="0.3">
      <c r="A267">
        <v>497</v>
      </c>
      <c r="B267" s="3">
        <v>3.4258996731896465</v>
      </c>
      <c r="C267" s="2">
        <v>96.180889629371464</v>
      </c>
      <c r="D267" s="1">
        <v>2.4505110613265035</v>
      </c>
      <c r="E267" s="9">
        <f>0.25*C267</f>
        <v>24.045222407342866</v>
      </c>
      <c r="F267" s="9">
        <f>IF(25*ROUND(D267,0) = 0, 25, 25*ROUND(D267,0))</f>
        <v>50</v>
      </c>
      <c r="G267" s="12">
        <v>0</v>
      </c>
      <c r="H267" s="30">
        <f>F267-E267</f>
        <v>25.954777592657134</v>
      </c>
      <c r="I267" s="45">
        <f>H267/B267</f>
        <v>7.5760471901070652</v>
      </c>
      <c r="J267" s="34">
        <f>J266-B267</f>
        <v>-409.77922497528834</v>
      </c>
      <c r="K267" s="3">
        <f>(1/50)*D267</f>
        <v>4.9010221226530072E-2</v>
      </c>
      <c r="L267">
        <f ca="1">_xlfn.BINOM.INV(50,K267,RAND())</f>
        <v>3</v>
      </c>
      <c r="M267" s="9">
        <f ca="1">L267*25</f>
        <v>75</v>
      </c>
      <c r="Q267" s="9"/>
      <c r="R267" s="26"/>
    </row>
    <row r="268" spans="1:18" x14ac:dyDescent="0.3">
      <c r="A268">
        <v>1015</v>
      </c>
      <c r="B268" s="3">
        <v>6.5411651133804725</v>
      </c>
      <c r="C268" s="2">
        <v>2.3460787476847988</v>
      </c>
      <c r="D268" s="1">
        <v>2.0027434938355491</v>
      </c>
      <c r="E268" s="9">
        <f>0.25*C268</f>
        <v>0.58651968692119971</v>
      </c>
      <c r="F268" s="9">
        <f>IF(25*ROUND(D268,0) = 0, 25, 25*ROUND(D268,0))</f>
        <v>50</v>
      </c>
      <c r="G268" s="12">
        <v>0</v>
      </c>
      <c r="H268" s="30">
        <f>F268-E268</f>
        <v>49.4134803130788</v>
      </c>
      <c r="I268" s="45">
        <f>H268/B268</f>
        <v>7.5542322287507471</v>
      </c>
      <c r="J268" s="34">
        <f>J267-B268</f>
        <v>-416.32039008866883</v>
      </c>
      <c r="K268" s="3">
        <f>(1/50)*D268</f>
        <v>4.0054869876710981E-2</v>
      </c>
      <c r="L268">
        <f ca="1">_xlfn.BINOM.INV(50,K268,RAND())</f>
        <v>0</v>
      </c>
      <c r="M268" s="9">
        <f ca="1">L268*25</f>
        <v>0</v>
      </c>
      <c r="Q268" s="9"/>
      <c r="R268" s="26"/>
    </row>
    <row r="269" spans="1:18" x14ac:dyDescent="0.3">
      <c r="A269">
        <v>1010</v>
      </c>
      <c r="B269" s="3">
        <v>2.9190005587012378</v>
      </c>
      <c r="C269" s="2">
        <v>12.621180904158525</v>
      </c>
      <c r="D269" s="1">
        <v>0.39844708922441924</v>
      </c>
      <c r="E269" s="9">
        <f>0.25*C269</f>
        <v>3.1552952260396312</v>
      </c>
      <c r="F269" s="9">
        <f>IF(25*ROUND(D269,0) = 0, 25, 25*ROUND(D269,0))</f>
        <v>25</v>
      </c>
      <c r="G269" s="12">
        <v>0</v>
      </c>
      <c r="H269" s="30">
        <f>F269-E269</f>
        <v>21.84470477396037</v>
      </c>
      <c r="I269" s="45">
        <f>H269/B269</f>
        <v>7.4836247320486358</v>
      </c>
      <c r="J269" s="34">
        <f>J268-B269</f>
        <v>-419.23939064737004</v>
      </c>
      <c r="K269" s="3">
        <f>(1/50)*D269</f>
        <v>7.9689417844883842E-3</v>
      </c>
      <c r="L269">
        <f ca="1">_xlfn.BINOM.INV(50,K269,RAND())</f>
        <v>1</v>
      </c>
      <c r="M269" s="9">
        <f ca="1">L269*25</f>
        <v>25</v>
      </c>
      <c r="Q269" s="9"/>
      <c r="R269" s="26"/>
    </row>
    <row r="270" spans="1:18" x14ac:dyDescent="0.3">
      <c r="A270">
        <v>800</v>
      </c>
      <c r="B270" s="3">
        <v>9.3310756405959623</v>
      </c>
      <c r="C270" s="2">
        <v>20.764741698943944</v>
      </c>
      <c r="D270" s="1">
        <v>2.7507504863901571</v>
      </c>
      <c r="E270" s="9">
        <f>0.25*C270</f>
        <v>5.1911854247359859</v>
      </c>
      <c r="F270" s="9">
        <f>IF(25*ROUND(D270,0) = 0, 25, 25*ROUND(D270,0))</f>
        <v>75</v>
      </c>
      <c r="G270" s="12">
        <v>0</v>
      </c>
      <c r="H270" s="30">
        <f>F270-E270</f>
        <v>69.808814575264009</v>
      </c>
      <c r="I270" s="45">
        <f>H270/B270</f>
        <v>7.4813255474591163</v>
      </c>
      <c r="J270" s="34">
        <f>J269-B270</f>
        <v>-428.57046628796598</v>
      </c>
      <c r="K270" s="3">
        <f>(1/50)*D270</f>
        <v>5.5015009727803141E-2</v>
      </c>
      <c r="L270">
        <f ca="1">_xlfn.BINOM.INV(50,K270,RAND())</f>
        <v>2</v>
      </c>
      <c r="M270" s="9">
        <f ca="1">L270*25</f>
        <v>50</v>
      </c>
      <c r="Q270" s="9"/>
      <c r="R270" s="26"/>
    </row>
    <row r="271" spans="1:18" x14ac:dyDescent="0.3">
      <c r="A271">
        <v>136</v>
      </c>
      <c r="B271" s="3">
        <v>3.3255229327175782</v>
      </c>
      <c r="C271" s="2">
        <v>2.524880477130953</v>
      </c>
      <c r="D271" s="1">
        <v>1.4373794322396951</v>
      </c>
      <c r="E271" s="9">
        <f>0.25*C271</f>
        <v>0.63122011928273825</v>
      </c>
      <c r="F271" s="9">
        <f>IF(25*ROUND(D271,0) = 0, 25, 25*ROUND(D271,0))</f>
        <v>25</v>
      </c>
      <c r="G271" s="12">
        <v>0</v>
      </c>
      <c r="H271" s="30">
        <f>F271-E271</f>
        <v>24.368779880717263</v>
      </c>
      <c r="I271" s="45">
        <f>H271/B271</f>
        <v>7.3278038894181927</v>
      </c>
      <c r="J271" s="34">
        <f>J270-B271</f>
        <v>-431.89598922068359</v>
      </c>
      <c r="K271" s="3">
        <f>(1/50)*D271</f>
        <v>2.8747588644793903E-2</v>
      </c>
      <c r="L271">
        <f ca="1">_xlfn.BINOM.INV(50,K271,RAND())</f>
        <v>1</v>
      </c>
      <c r="M271" s="9">
        <f ca="1">L271*25</f>
        <v>25</v>
      </c>
      <c r="Q271" s="9"/>
      <c r="R271" s="26"/>
    </row>
    <row r="272" spans="1:18" x14ac:dyDescent="0.3">
      <c r="A272">
        <v>580</v>
      </c>
      <c r="B272" s="3">
        <v>8.860693682664639</v>
      </c>
      <c r="C272" s="2">
        <v>41.472093133350455</v>
      </c>
      <c r="D272" s="1">
        <v>2.7936637729072373</v>
      </c>
      <c r="E272" s="9">
        <f>0.25*C272</f>
        <v>10.368023283337614</v>
      </c>
      <c r="F272" s="9">
        <f>IF(25*ROUND(D272,0) = 0, 25, 25*ROUND(D272,0))</f>
        <v>75</v>
      </c>
      <c r="G272" s="12">
        <v>0</v>
      </c>
      <c r="H272" s="30">
        <f>F272-E272</f>
        <v>64.631976716662393</v>
      </c>
      <c r="I272" s="45">
        <f>H272/B272</f>
        <v>7.2942344054970079</v>
      </c>
      <c r="J272" s="34">
        <f>J271-B272</f>
        <v>-440.75668290334823</v>
      </c>
      <c r="K272" s="3">
        <f>(1/50)*D272</f>
        <v>5.5873275458144744E-2</v>
      </c>
      <c r="L272">
        <f ca="1">_xlfn.BINOM.INV(50,K272,RAND())</f>
        <v>3</v>
      </c>
      <c r="M272" s="9">
        <f ca="1">L272*25</f>
        <v>75</v>
      </c>
      <c r="Q272" s="9"/>
      <c r="R272" s="26"/>
    </row>
    <row r="273" spans="1:18" x14ac:dyDescent="0.3">
      <c r="A273">
        <v>546</v>
      </c>
      <c r="B273" s="3">
        <v>7.7609436941717203</v>
      </c>
      <c r="C273" s="2">
        <v>74.093371923050739</v>
      </c>
      <c r="D273" s="1">
        <v>3.0392764260310083</v>
      </c>
      <c r="E273" s="9">
        <f>0.25*C273</f>
        <v>18.523342980762685</v>
      </c>
      <c r="F273" s="9">
        <f>IF(25*ROUND(D273,0) = 0, 25, 25*ROUND(D273,0))</f>
        <v>75</v>
      </c>
      <c r="G273" s="12">
        <v>0</v>
      </c>
      <c r="H273" s="30">
        <f>F273-E273</f>
        <v>56.476657019237315</v>
      </c>
      <c r="I273" s="45">
        <f>H273/B273</f>
        <v>7.2770347582407933</v>
      </c>
      <c r="J273" s="34">
        <f>J272-B273</f>
        <v>-448.51762659751995</v>
      </c>
      <c r="K273" s="3">
        <f>(1/50)*D273</f>
        <v>6.078552852062017E-2</v>
      </c>
      <c r="L273">
        <f ca="1">_xlfn.BINOM.INV(50,K273,RAND())</f>
        <v>3</v>
      </c>
      <c r="M273" s="9">
        <f ca="1">L273*25</f>
        <v>75</v>
      </c>
      <c r="Q273" s="9"/>
      <c r="R273" s="26"/>
    </row>
    <row r="274" spans="1:18" x14ac:dyDescent="0.3">
      <c r="A274">
        <v>262</v>
      </c>
      <c r="B274" s="3">
        <v>9.6269990660610851</v>
      </c>
      <c r="C274" s="2">
        <v>21.585203079098626</v>
      </c>
      <c r="D274" s="1">
        <v>3.2157035876028734</v>
      </c>
      <c r="E274" s="9">
        <f>0.25*C274</f>
        <v>5.3963007697746566</v>
      </c>
      <c r="F274" s="9">
        <f>IF(25*ROUND(D274,0) = 0, 25, 25*ROUND(D274,0))</f>
        <v>75</v>
      </c>
      <c r="G274" s="12">
        <v>0</v>
      </c>
      <c r="H274" s="30">
        <f>F274-E274</f>
        <v>69.603699230225345</v>
      </c>
      <c r="I274" s="45">
        <f>H274/B274</f>
        <v>7.2300515199596775</v>
      </c>
      <c r="J274" s="34">
        <f>J273-B274</f>
        <v>-458.14462566358105</v>
      </c>
      <c r="K274" s="3">
        <f>(1/50)*D274</f>
        <v>6.4314071752057472E-2</v>
      </c>
      <c r="L274">
        <f ca="1">_xlfn.BINOM.INV(50,K274,RAND())</f>
        <v>5</v>
      </c>
      <c r="M274" s="9">
        <f ca="1">L274*25</f>
        <v>125</v>
      </c>
      <c r="Q274" s="9"/>
      <c r="R274" s="26"/>
    </row>
    <row r="275" spans="1:18" x14ac:dyDescent="0.3">
      <c r="A275">
        <v>1018</v>
      </c>
      <c r="B275" s="3">
        <v>0.73687519353835773</v>
      </c>
      <c r="C275" s="2">
        <v>78.803168627292365</v>
      </c>
      <c r="D275" s="1">
        <v>1.0888787614430413</v>
      </c>
      <c r="E275" s="9">
        <f>0.25*C275</f>
        <v>19.700792156823091</v>
      </c>
      <c r="F275" s="9">
        <f>IF(25*ROUND(D275,0) = 0, 25, 25*ROUND(D275,0))</f>
        <v>25</v>
      </c>
      <c r="G275" s="12">
        <v>0</v>
      </c>
      <c r="H275" s="30">
        <f>F275-E275</f>
        <v>5.2992078431769087</v>
      </c>
      <c r="I275" s="45">
        <f>H275/B275</f>
        <v>7.1914591366971576</v>
      </c>
      <c r="J275" s="34">
        <f>J274-B275</f>
        <v>-458.88150085711942</v>
      </c>
      <c r="K275" s="3">
        <f>(1/50)*D275</f>
        <v>2.1777575228860827E-2</v>
      </c>
      <c r="L275">
        <f ca="1">_xlfn.BINOM.INV(50,K275,RAND())</f>
        <v>0</v>
      </c>
      <c r="M275" s="9">
        <f ca="1">L275*25</f>
        <v>0</v>
      </c>
      <c r="Q275" s="9"/>
      <c r="R275" s="26"/>
    </row>
    <row r="276" spans="1:18" x14ac:dyDescent="0.3">
      <c r="A276">
        <v>171</v>
      </c>
      <c r="B276" s="3">
        <v>9.703695819620302</v>
      </c>
      <c r="C276" s="2">
        <v>22.860333833081558</v>
      </c>
      <c r="D276" s="1">
        <v>2.8510286984942832</v>
      </c>
      <c r="E276" s="9">
        <f>0.25*C276</f>
        <v>5.7150834582703895</v>
      </c>
      <c r="F276" s="9">
        <f>IF(25*ROUND(D276,0) = 0, 25, 25*ROUND(D276,0))</f>
        <v>75</v>
      </c>
      <c r="G276" s="12">
        <v>0</v>
      </c>
      <c r="H276" s="30">
        <f>F276-E276</f>
        <v>69.284916541729615</v>
      </c>
      <c r="I276" s="45">
        <f>H276/B276</f>
        <v>7.1400544524117899</v>
      </c>
      <c r="J276" s="34">
        <f>J275-B276</f>
        <v>-468.58519667673971</v>
      </c>
      <c r="K276" s="3">
        <f>(1/50)*D276</f>
        <v>5.7020573969885663E-2</v>
      </c>
      <c r="L276">
        <f ca="1">_xlfn.BINOM.INV(50,K276,RAND())</f>
        <v>3</v>
      </c>
      <c r="M276" s="9">
        <f ca="1">L276*25</f>
        <v>75</v>
      </c>
      <c r="Q276" s="9"/>
      <c r="R276" s="26"/>
    </row>
    <row r="277" spans="1:18" x14ac:dyDescent="0.3">
      <c r="A277">
        <v>1030</v>
      </c>
      <c r="B277" s="3">
        <v>2.4744148419726821</v>
      </c>
      <c r="C277" s="2">
        <v>29.472610184926829</v>
      </c>
      <c r="D277" s="1">
        <v>0.66453752551288514</v>
      </c>
      <c r="E277" s="9">
        <f>0.25*C277</f>
        <v>7.3681525462317072</v>
      </c>
      <c r="F277" s="9">
        <f>IF(25*ROUND(D277,0) = 0, 25, 25*ROUND(D277,0))</f>
        <v>25</v>
      </c>
      <c r="G277" s="12">
        <v>0</v>
      </c>
      <c r="H277" s="30">
        <f>F277-E277</f>
        <v>17.631847453768295</v>
      </c>
      <c r="I277" s="45">
        <f>H277/B277</f>
        <v>7.1256634718985215</v>
      </c>
      <c r="J277" s="34">
        <f>J276-B277</f>
        <v>-471.05961151871242</v>
      </c>
      <c r="K277" s="3">
        <f>(1/50)*D277</f>
        <v>1.3290750510257703E-2</v>
      </c>
      <c r="L277">
        <f ca="1">_xlfn.BINOM.INV(50,K277,RAND())</f>
        <v>0</v>
      </c>
      <c r="M277" s="9">
        <f ca="1">L277*25</f>
        <v>0</v>
      </c>
      <c r="Q277" s="9"/>
      <c r="R277" s="26"/>
    </row>
    <row r="278" spans="1:18" x14ac:dyDescent="0.3">
      <c r="A278">
        <v>954</v>
      </c>
      <c r="B278" s="3">
        <v>3.5213995169796286</v>
      </c>
      <c r="C278" s="2">
        <v>4.1259991134545704E-2</v>
      </c>
      <c r="D278" s="1">
        <v>0.25512942873062083</v>
      </c>
      <c r="E278" s="9">
        <f>0.25*C278</f>
        <v>1.0314997783636426E-2</v>
      </c>
      <c r="F278" s="9">
        <f>IF(25*ROUND(D278,0) = 0, 25, 25*ROUND(D278,0))</f>
        <v>25</v>
      </c>
      <c r="G278" s="12">
        <v>0</v>
      </c>
      <c r="H278" s="30">
        <f>F278-E278</f>
        <v>24.989685002216362</v>
      </c>
      <c r="I278" s="45">
        <f>H278/B278</f>
        <v>7.0965208240985076</v>
      </c>
      <c r="J278" s="34">
        <f>J277-B278</f>
        <v>-474.58101103569203</v>
      </c>
      <c r="K278" s="3">
        <f>(1/50)*D278</f>
        <v>5.1025885746124166E-3</v>
      </c>
      <c r="L278">
        <f ca="1">_xlfn.BINOM.INV(50,K278,RAND())</f>
        <v>0</v>
      </c>
      <c r="M278" s="9">
        <f ca="1">L278*25</f>
        <v>0</v>
      </c>
      <c r="Q278" s="9"/>
      <c r="R278" s="26"/>
    </row>
    <row r="279" spans="1:18" x14ac:dyDescent="0.3">
      <c r="A279">
        <v>14</v>
      </c>
      <c r="B279" s="3">
        <v>2.9214487533555857</v>
      </c>
      <c r="C279" s="2">
        <v>17.501380475592576</v>
      </c>
      <c r="D279" s="1">
        <v>0.38211002864978488</v>
      </c>
      <c r="E279" s="9">
        <f>0.25*C279</f>
        <v>4.375345118898144</v>
      </c>
      <c r="F279" s="9">
        <f>IF(25*ROUND(D279,0) = 0, 25, 25*ROUND(D279,0))</f>
        <v>25</v>
      </c>
      <c r="G279" s="12">
        <v>0</v>
      </c>
      <c r="H279" s="30">
        <f>F279-E279</f>
        <v>20.624654881101854</v>
      </c>
      <c r="I279" s="45">
        <f>H279/B279</f>
        <v>7.0597352965415903</v>
      </c>
      <c r="J279" s="34">
        <f>J278-B279</f>
        <v>-477.50245978904763</v>
      </c>
      <c r="K279" s="3">
        <f>(1/50)*D279</f>
        <v>7.6422005729956978E-3</v>
      </c>
      <c r="L279">
        <f ca="1">_xlfn.BINOM.INV(50,K279,RAND())</f>
        <v>1</v>
      </c>
      <c r="M279" s="9">
        <f ca="1">L279*25</f>
        <v>25</v>
      </c>
      <c r="Q279" s="9"/>
      <c r="R279" s="26"/>
    </row>
    <row r="280" spans="1:18" x14ac:dyDescent="0.3">
      <c r="A280">
        <v>134</v>
      </c>
      <c r="B280" s="3">
        <v>6.9975812264727395</v>
      </c>
      <c r="C280" s="2">
        <v>3.799987325510723</v>
      </c>
      <c r="D280" s="1">
        <v>2.4756499971209083</v>
      </c>
      <c r="E280" s="9">
        <f>0.25*C280</f>
        <v>0.94999683137768076</v>
      </c>
      <c r="F280" s="9">
        <f>IF(25*ROUND(D280,0) = 0, 25, 25*ROUND(D280,0))</f>
        <v>50</v>
      </c>
      <c r="G280" s="12">
        <v>0</v>
      </c>
      <c r="H280" s="30">
        <f>F280-E280</f>
        <v>49.050003168622318</v>
      </c>
      <c r="I280" s="45">
        <f>H280/B280</f>
        <v>7.0095653885459619</v>
      </c>
      <c r="J280" s="34">
        <f>J279-B280</f>
        <v>-484.50004101552037</v>
      </c>
      <c r="K280" s="3">
        <f>(1/50)*D280</f>
        <v>4.9512999942418166E-2</v>
      </c>
      <c r="L280">
        <f ca="1">_xlfn.BINOM.INV(50,K280,RAND())</f>
        <v>2</v>
      </c>
      <c r="M280" s="9">
        <f ca="1">L280*25</f>
        <v>50</v>
      </c>
      <c r="Q280" s="9"/>
      <c r="R280" s="26"/>
    </row>
    <row r="281" spans="1:18" x14ac:dyDescent="0.3">
      <c r="A281">
        <v>413</v>
      </c>
      <c r="B281" s="3">
        <v>2.0456453937408234</v>
      </c>
      <c r="C281" s="2">
        <v>42.783899241779054</v>
      </c>
      <c r="D281" s="1">
        <v>1.3577955705248188</v>
      </c>
      <c r="E281" s="9">
        <f>0.25*C281</f>
        <v>10.695974810444763</v>
      </c>
      <c r="F281" s="9">
        <f>IF(25*ROUND(D281,0) = 0, 25, 25*ROUND(D281,0))</f>
        <v>25</v>
      </c>
      <c r="G281" s="12">
        <v>0</v>
      </c>
      <c r="H281" s="30">
        <f>F281-E281</f>
        <v>14.304025189555237</v>
      </c>
      <c r="I281" s="45">
        <f>H281/B281</f>
        <v>6.9924265629429563</v>
      </c>
      <c r="J281" s="34">
        <f>J280-B281</f>
        <v>-486.54568640926118</v>
      </c>
      <c r="K281" s="3">
        <f>(1/50)*D281</f>
        <v>2.7155911410496378E-2</v>
      </c>
      <c r="L281">
        <f ca="1">_xlfn.BINOM.INV(50,K281,RAND())</f>
        <v>0</v>
      </c>
      <c r="M281" s="9">
        <f ca="1">L281*25</f>
        <v>0</v>
      </c>
      <c r="Q281" s="9"/>
      <c r="R281" s="26"/>
    </row>
    <row r="282" spans="1:18" x14ac:dyDescent="0.3">
      <c r="A282">
        <v>757</v>
      </c>
      <c r="B282" s="3">
        <v>2.5456532643571594</v>
      </c>
      <c r="C282" s="2">
        <v>29.709814670131951</v>
      </c>
      <c r="D282" s="1">
        <v>1.1009089778132859</v>
      </c>
      <c r="E282" s="9">
        <f>0.25*C282</f>
        <v>7.4274536675329879</v>
      </c>
      <c r="F282" s="9">
        <f>IF(25*ROUND(D282,0) = 0, 25, 25*ROUND(D282,0))</f>
        <v>25</v>
      </c>
      <c r="G282" s="12">
        <v>0</v>
      </c>
      <c r="H282" s="30">
        <f>F282-E282</f>
        <v>17.572546332467013</v>
      </c>
      <c r="I282" s="45">
        <f>H282/B282</f>
        <v>6.9029614435352089</v>
      </c>
      <c r="J282" s="34">
        <f>J281-B282</f>
        <v>-489.09133967361834</v>
      </c>
      <c r="K282" s="3">
        <f>(1/50)*D282</f>
        <v>2.201817955626572E-2</v>
      </c>
      <c r="L282">
        <f ca="1">_xlfn.BINOM.INV(50,K282,RAND())</f>
        <v>0</v>
      </c>
      <c r="M282" s="9">
        <f ca="1">L282*25</f>
        <v>0</v>
      </c>
      <c r="Q282" s="9"/>
      <c r="R282" s="26"/>
    </row>
    <row r="283" spans="1:18" x14ac:dyDescent="0.3">
      <c r="A283">
        <v>853</v>
      </c>
      <c r="B283" s="3">
        <v>7.0539311336542854</v>
      </c>
      <c r="C283" s="2">
        <v>5.3315748519488508</v>
      </c>
      <c r="D283" s="1">
        <v>1.9167112653606846</v>
      </c>
      <c r="E283" s="9">
        <f>0.25*C283</f>
        <v>1.3328937129872127</v>
      </c>
      <c r="F283" s="9">
        <f>IF(25*ROUND(D283,0) = 0, 25, 25*ROUND(D283,0))</f>
        <v>50</v>
      </c>
      <c r="G283" s="12">
        <v>0</v>
      </c>
      <c r="H283" s="30">
        <f>F283-E283</f>
        <v>48.667106287012786</v>
      </c>
      <c r="I283" s="45">
        <f>H283/B283</f>
        <v>6.8992885477463988</v>
      </c>
      <c r="J283" s="34">
        <f>J282-B283</f>
        <v>-496.1452708072726</v>
      </c>
      <c r="K283" s="3">
        <f>(1/50)*D283</f>
        <v>3.8334225307213692E-2</v>
      </c>
      <c r="L283">
        <f ca="1">_xlfn.BINOM.INV(50,K283,RAND())</f>
        <v>2</v>
      </c>
      <c r="M283" s="9">
        <f ca="1">L283*25</f>
        <v>50</v>
      </c>
      <c r="Q283" s="9"/>
      <c r="R283" s="26"/>
    </row>
    <row r="284" spans="1:18" x14ac:dyDescent="0.3">
      <c r="A284">
        <v>910</v>
      </c>
      <c r="B284" s="3">
        <v>8.1000725738569574</v>
      </c>
      <c r="C284" s="2">
        <v>77.131087605238662</v>
      </c>
      <c r="D284" s="1">
        <v>3.0934027716713364</v>
      </c>
      <c r="E284" s="9">
        <f>0.25*C284</f>
        <v>19.282771901309665</v>
      </c>
      <c r="F284" s="9">
        <f>IF(25*ROUND(D284,0) = 0, 25, 25*ROUND(D284,0))</f>
        <v>75</v>
      </c>
      <c r="G284" s="12">
        <v>0</v>
      </c>
      <c r="H284" s="30">
        <f>F284-E284</f>
        <v>55.717228098690335</v>
      </c>
      <c r="I284" s="45">
        <f>H284/B284</f>
        <v>6.8786085051284713</v>
      </c>
      <c r="J284" s="34">
        <f>J283-B284</f>
        <v>-504.24534338112954</v>
      </c>
      <c r="K284" s="3">
        <f>(1/50)*D284</f>
        <v>6.186805543342673E-2</v>
      </c>
      <c r="L284">
        <f ca="1">_xlfn.BINOM.INV(50,K284,RAND())</f>
        <v>2</v>
      </c>
      <c r="M284" s="9">
        <f ca="1">L284*25</f>
        <v>50</v>
      </c>
      <c r="Q284" s="9"/>
      <c r="R284" s="26"/>
    </row>
    <row r="285" spans="1:18" x14ac:dyDescent="0.3">
      <c r="A285">
        <v>100</v>
      </c>
      <c r="B285" s="3">
        <v>7.424306049298778</v>
      </c>
      <c r="C285" s="2">
        <v>98.139133851431353</v>
      </c>
      <c r="D285" s="1">
        <v>2.9735302238219714</v>
      </c>
      <c r="E285" s="9">
        <f>0.25*C285</f>
        <v>24.534783462857838</v>
      </c>
      <c r="F285" s="9">
        <f>IF(25*ROUND(D285,0) = 0, 25, 25*ROUND(D285,0))</f>
        <v>75</v>
      </c>
      <c r="G285" s="12">
        <v>0</v>
      </c>
      <c r="H285" s="30">
        <f>F285-E285</f>
        <v>50.465216537142162</v>
      </c>
      <c r="I285" s="45">
        <f>H285/B285</f>
        <v>6.7972974446424628</v>
      </c>
      <c r="J285" s="34">
        <f>J284-B285</f>
        <v>-511.66964943042831</v>
      </c>
      <c r="K285" s="3">
        <f>(1/50)*D285</f>
        <v>5.9470604476439426E-2</v>
      </c>
      <c r="L285">
        <f ca="1">_xlfn.BINOM.INV(50,K285,RAND())</f>
        <v>3</v>
      </c>
      <c r="M285" s="9">
        <f ca="1">L285*25</f>
        <v>75</v>
      </c>
      <c r="Q285" s="9"/>
      <c r="R285" s="26"/>
    </row>
    <row r="286" spans="1:18" x14ac:dyDescent="0.3">
      <c r="A286">
        <v>860</v>
      </c>
      <c r="B286" s="3">
        <v>7.1784982531228199</v>
      </c>
      <c r="C286" s="2">
        <v>4.8610607958877727</v>
      </c>
      <c r="D286" s="1">
        <v>2.4822919460870021</v>
      </c>
      <c r="E286" s="9">
        <f>0.25*C286</f>
        <v>1.2152651989719432</v>
      </c>
      <c r="F286" s="9">
        <f>IF(25*ROUND(D286,0) = 0, 25, 25*ROUND(D286,0))</f>
        <v>50</v>
      </c>
      <c r="G286" s="12">
        <v>0</v>
      </c>
      <c r="H286" s="30">
        <f>F286-E286</f>
        <v>48.784734801028058</v>
      </c>
      <c r="I286" s="45">
        <f>H286/B286</f>
        <v>6.7959527300582012</v>
      </c>
      <c r="J286" s="34">
        <f>J285-B286</f>
        <v>-518.84814768355113</v>
      </c>
      <c r="K286" s="3">
        <f>(1/50)*D286</f>
        <v>4.9645838921740043E-2</v>
      </c>
      <c r="L286">
        <f ca="1">_xlfn.BINOM.INV(50,K286,RAND())</f>
        <v>2</v>
      </c>
      <c r="M286" s="9">
        <f ca="1">L286*25</f>
        <v>50</v>
      </c>
      <c r="Q286" s="9"/>
      <c r="R286" s="26"/>
    </row>
    <row r="287" spans="1:18" x14ac:dyDescent="0.3">
      <c r="A287">
        <v>290</v>
      </c>
      <c r="B287" s="3">
        <v>8.8008720509214928</v>
      </c>
      <c r="C287" s="2">
        <v>61.083392301559527</v>
      </c>
      <c r="D287" s="1">
        <v>3.0835691649408377</v>
      </c>
      <c r="E287" s="9">
        <f>0.25*C287</f>
        <v>15.270848075389882</v>
      </c>
      <c r="F287" s="9">
        <f>IF(25*ROUND(D287,0) = 0, 25, 25*ROUND(D287,0))</f>
        <v>75</v>
      </c>
      <c r="G287" s="12">
        <v>0</v>
      </c>
      <c r="H287" s="30">
        <f>F287-E287</f>
        <v>59.729151924610122</v>
      </c>
      <c r="I287" s="45">
        <f>H287/B287</f>
        <v>6.786731085171974</v>
      </c>
      <c r="J287" s="34">
        <f>J286-B287</f>
        <v>-527.64901973447263</v>
      </c>
      <c r="K287" s="3">
        <f>(1/50)*D287</f>
        <v>6.1671383298816752E-2</v>
      </c>
      <c r="L287">
        <f ca="1">_xlfn.BINOM.INV(50,K287,RAND())</f>
        <v>3</v>
      </c>
      <c r="M287" s="9">
        <f ca="1">L287*25</f>
        <v>75</v>
      </c>
      <c r="Q287" s="9"/>
      <c r="R287" s="26"/>
    </row>
    <row r="288" spans="1:18" x14ac:dyDescent="0.3">
      <c r="A288">
        <v>908</v>
      </c>
      <c r="B288" s="3">
        <v>9.7899024251970967</v>
      </c>
      <c r="C288" s="2">
        <v>39.329506007282497</v>
      </c>
      <c r="D288" s="1">
        <v>3.2126973351879622</v>
      </c>
      <c r="E288" s="9">
        <f>0.25*C288</f>
        <v>9.8323765018206242</v>
      </c>
      <c r="F288" s="9">
        <f>IF(25*ROUND(D288,0) = 0, 25, 25*ROUND(D288,0))</f>
        <v>75</v>
      </c>
      <c r="G288" s="12">
        <v>0</v>
      </c>
      <c r="H288" s="30">
        <f>F288-E288</f>
        <v>65.167623498179381</v>
      </c>
      <c r="I288" s="45">
        <f>H288/B288</f>
        <v>6.6566162427167788</v>
      </c>
      <c r="J288" s="34">
        <f>J287-B288</f>
        <v>-537.43892215966969</v>
      </c>
      <c r="K288" s="3">
        <f>(1/50)*D288</f>
        <v>6.4253946703759252E-2</v>
      </c>
      <c r="L288">
        <f ca="1">_xlfn.BINOM.INV(50,K288,RAND())</f>
        <v>2</v>
      </c>
      <c r="M288" s="9">
        <f ca="1">L288*25</f>
        <v>50</v>
      </c>
      <c r="Q288" s="9"/>
      <c r="R288" s="26"/>
    </row>
    <row r="289" spans="1:18" x14ac:dyDescent="0.3">
      <c r="A289">
        <v>31</v>
      </c>
      <c r="B289" s="3">
        <v>0.92553085588797601</v>
      </c>
      <c r="C289" s="2">
        <v>75.388159228417621</v>
      </c>
      <c r="D289" s="1">
        <v>0.94773551429482561</v>
      </c>
      <c r="E289" s="9">
        <f>0.25*C289</f>
        <v>18.847039807104405</v>
      </c>
      <c r="F289" s="9">
        <f>IF(25*ROUND(D289,0) = 0, 25, 25*ROUND(D289,0))</f>
        <v>25</v>
      </c>
      <c r="G289" s="12">
        <v>0</v>
      </c>
      <c r="H289" s="30">
        <f>F289-E289</f>
        <v>6.1529601928955948</v>
      </c>
      <c r="I289" s="45">
        <f>H289/B289</f>
        <v>6.6480335623087363</v>
      </c>
      <c r="J289" s="34">
        <f>J288-B289</f>
        <v>-538.36445301555761</v>
      </c>
      <c r="K289" s="3">
        <f>(1/50)*D289</f>
        <v>1.8954710285896511E-2</v>
      </c>
      <c r="L289">
        <f ca="1">_xlfn.BINOM.INV(50,K289,RAND())</f>
        <v>1</v>
      </c>
      <c r="M289" s="9">
        <f ca="1">L289*25</f>
        <v>25</v>
      </c>
      <c r="Q289" s="9"/>
      <c r="R289" s="26"/>
    </row>
    <row r="290" spans="1:18" x14ac:dyDescent="0.3">
      <c r="A290">
        <v>25</v>
      </c>
      <c r="B290" s="3">
        <v>5.8675915694035261</v>
      </c>
      <c r="C290" s="2">
        <v>44.703870048327666</v>
      </c>
      <c r="D290" s="1">
        <v>2.0787762988409098</v>
      </c>
      <c r="E290" s="9">
        <f>0.25*C290</f>
        <v>11.175967512081916</v>
      </c>
      <c r="F290" s="9">
        <f>IF(25*ROUND(D290,0) = 0, 25, 25*ROUND(D290,0))</f>
        <v>50</v>
      </c>
      <c r="G290" s="12">
        <v>0</v>
      </c>
      <c r="H290" s="30">
        <f>F290-E290</f>
        <v>38.824032487918082</v>
      </c>
      <c r="I290" s="45">
        <f>H290/B290</f>
        <v>6.6166896636714547</v>
      </c>
      <c r="J290" s="34">
        <f>J289-B290</f>
        <v>-544.23204458496116</v>
      </c>
      <c r="K290" s="3">
        <f>(1/50)*D290</f>
        <v>4.1575525976818198E-2</v>
      </c>
      <c r="L290">
        <f ca="1">_xlfn.BINOM.INV(50,K290,RAND())</f>
        <v>6</v>
      </c>
      <c r="M290" s="9">
        <f ca="1">L290*25</f>
        <v>150</v>
      </c>
      <c r="Q290" s="9"/>
      <c r="R290" s="26"/>
    </row>
    <row r="291" spans="1:18" x14ac:dyDescent="0.3">
      <c r="A291">
        <v>341</v>
      </c>
      <c r="B291" s="3">
        <v>9.2937775533492317</v>
      </c>
      <c r="C291" s="2">
        <v>55.243463507221854</v>
      </c>
      <c r="D291" s="1">
        <v>3.2323925522587835</v>
      </c>
      <c r="E291" s="9">
        <f>0.25*C291</f>
        <v>13.810865876805464</v>
      </c>
      <c r="F291" s="9">
        <f>IF(25*ROUND(D291,0) = 0, 25, 25*ROUND(D291,0))</f>
        <v>75</v>
      </c>
      <c r="G291" s="12">
        <v>0</v>
      </c>
      <c r="H291" s="30">
        <f>F291-E291</f>
        <v>61.189134123194535</v>
      </c>
      <c r="I291" s="45">
        <f>H291/B291</f>
        <v>6.5838819330406277</v>
      </c>
      <c r="J291" s="34">
        <f>J290-B291</f>
        <v>-553.52582213831045</v>
      </c>
      <c r="K291" s="3">
        <f>(1/50)*D291</f>
        <v>6.4647851045175675E-2</v>
      </c>
      <c r="L291">
        <f ca="1">_xlfn.BINOM.INV(50,K291,RAND())</f>
        <v>2</v>
      </c>
      <c r="M291" s="9">
        <f ca="1">L291*25</f>
        <v>50</v>
      </c>
      <c r="Q291" s="9"/>
      <c r="R291" s="26"/>
    </row>
    <row r="292" spans="1:18" x14ac:dyDescent="0.3">
      <c r="A292">
        <v>727</v>
      </c>
      <c r="B292" s="3">
        <v>7.578015698568354</v>
      </c>
      <c r="C292" s="2">
        <v>1.0280641948749114</v>
      </c>
      <c r="D292" s="1">
        <v>1.9015549906132416</v>
      </c>
      <c r="E292" s="9">
        <f>0.25*C292</f>
        <v>0.25701604871872785</v>
      </c>
      <c r="F292" s="9">
        <f>IF(25*ROUND(D292,0) = 0, 25, 25*ROUND(D292,0))</f>
        <v>50</v>
      </c>
      <c r="G292" s="12">
        <v>0</v>
      </c>
      <c r="H292" s="30">
        <f>F292-E292</f>
        <v>49.742983951281275</v>
      </c>
      <c r="I292" s="45">
        <f>H292/B292</f>
        <v>6.5641173006119224</v>
      </c>
      <c r="J292" s="34">
        <f>J291-B292</f>
        <v>-561.10383783687882</v>
      </c>
      <c r="K292" s="3">
        <f>(1/50)*D292</f>
        <v>3.8031099812264831E-2</v>
      </c>
      <c r="L292">
        <f ca="1">_xlfn.BINOM.INV(50,K292,RAND())</f>
        <v>1</v>
      </c>
      <c r="M292" s="9">
        <f ca="1">L292*25</f>
        <v>25</v>
      </c>
      <c r="Q292" s="9"/>
      <c r="R292" s="26"/>
    </row>
    <row r="293" spans="1:18" x14ac:dyDescent="0.3">
      <c r="A293">
        <v>658</v>
      </c>
      <c r="B293" s="3">
        <v>2.334506453224753</v>
      </c>
      <c r="C293" s="2">
        <v>39.237940108571877</v>
      </c>
      <c r="D293" s="1">
        <v>1.3135538257736477</v>
      </c>
      <c r="E293" s="9">
        <f>0.25*C293</f>
        <v>9.8094850271429692</v>
      </c>
      <c r="F293" s="9">
        <f>IF(25*ROUND(D293,0) = 0, 25, 25*ROUND(D293,0))</f>
        <v>25</v>
      </c>
      <c r="G293" s="12">
        <v>0</v>
      </c>
      <c r="H293" s="30">
        <f>F293-E293</f>
        <v>15.190514972857031</v>
      </c>
      <c r="I293" s="45">
        <f>H293/B293</f>
        <v>6.5069492319773738</v>
      </c>
      <c r="J293" s="34">
        <f>J292-B293</f>
        <v>-563.4383442901036</v>
      </c>
      <c r="K293" s="3">
        <f>(1/50)*D293</f>
        <v>2.6271076515472953E-2</v>
      </c>
      <c r="L293">
        <f ca="1">_xlfn.BINOM.INV(50,K293,RAND())</f>
        <v>0</v>
      </c>
      <c r="M293" s="9">
        <f ca="1">L293*25</f>
        <v>0</v>
      </c>
      <c r="Q293" s="9"/>
      <c r="R293" s="26"/>
    </row>
    <row r="294" spans="1:18" x14ac:dyDescent="0.3">
      <c r="A294">
        <v>623</v>
      </c>
      <c r="B294" s="3">
        <v>3.1004017666829631</v>
      </c>
      <c r="C294" s="2">
        <v>19.699325486391615</v>
      </c>
      <c r="D294" s="1">
        <v>1.0853579594993954</v>
      </c>
      <c r="E294" s="9">
        <f>0.25*C294</f>
        <v>4.9248313715979037</v>
      </c>
      <c r="F294" s="9">
        <f>IF(25*ROUND(D294,0) = 0, 25, 25*ROUND(D294,0))</f>
        <v>25</v>
      </c>
      <c r="G294" s="12">
        <v>0</v>
      </c>
      <c r="H294" s="30">
        <f>F294-E294</f>
        <v>20.075168628402096</v>
      </c>
      <c r="I294" s="45">
        <f>H294/B294</f>
        <v>6.4750216711042521</v>
      </c>
      <c r="J294" s="34">
        <f>J293-B294</f>
        <v>-566.53874605678652</v>
      </c>
      <c r="K294" s="3">
        <f>(1/50)*D294</f>
        <v>2.1707159189987908E-2</v>
      </c>
      <c r="L294">
        <f ca="1">_xlfn.BINOM.INV(50,K294,RAND())</f>
        <v>3</v>
      </c>
      <c r="M294" s="9">
        <f ca="1">L294*25</f>
        <v>75</v>
      </c>
      <c r="Q294" s="9"/>
      <c r="R294" s="26"/>
    </row>
    <row r="295" spans="1:18" x14ac:dyDescent="0.3">
      <c r="A295">
        <v>612</v>
      </c>
      <c r="B295" s="3">
        <v>2.9621946476247829</v>
      </c>
      <c r="C295" s="2">
        <v>24.241899694726765</v>
      </c>
      <c r="D295" s="1">
        <v>0.94691978123761955</v>
      </c>
      <c r="E295" s="9">
        <f>0.25*C295</f>
        <v>6.0604749236816913</v>
      </c>
      <c r="F295" s="9">
        <f>IF(25*ROUND(D295,0) = 0, 25, 25*ROUND(D295,0))</f>
        <v>25</v>
      </c>
      <c r="G295" s="12">
        <v>0</v>
      </c>
      <c r="H295" s="30">
        <f>F295-E295</f>
        <v>18.939525076318308</v>
      </c>
      <c r="I295" s="45">
        <f>H295/B295</f>
        <v>6.3937476531141684</v>
      </c>
      <c r="J295" s="34">
        <f>J294-B295</f>
        <v>-569.50094070441128</v>
      </c>
      <c r="K295" s="3">
        <f>(1/50)*D295</f>
        <v>1.8938395624752392E-2</v>
      </c>
      <c r="L295">
        <f ca="1">_xlfn.BINOM.INV(50,K295,RAND())</f>
        <v>1</v>
      </c>
      <c r="M295" s="9">
        <f ca="1">L295*25</f>
        <v>25</v>
      </c>
      <c r="Q295" s="9"/>
      <c r="R295" s="26"/>
    </row>
    <row r="296" spans="1:18" x14ac:dyDescent="0.3">
      <c r="A296">
        <v>790</v>
      </c>
      <c r="B296" s="3">
        <v>7.8201937950803906</v>
      </c>
      <c r="C296" s="2">
        <v>3.3189732381488923E-2</v>
      </c>
      <c r="D296" s="1">
        <v>1.8528444424142394</v>
      </c>
      <c r="E296" s="9">
        <f>0.25*C296</f>
        <v>8.2974330953722308E-3</v>
      </c>
      <c r="F296" s="9">
        <f>IF(25*ROUND(D296,0) = 0, 25, 25*ROUND(D296,0))</f>
        <v>50</v>
      </c>
      <c r="G296" s="12">
        <v>0</v>
      </c>
      <c r="H296" s="30">
        <f>F296-E296</f>
        <v>49.991702566904628</v>
      </c>
      <c r="I296" s="45">
        <f>H296/B296</f>
        <v>6.3926424174237129</v>
      </c>
      <c r="J296" s="34">
        <f>J295-B296</f>
        <v>-577.32113449949168</v>
      </c>
      <c r="K296" s="3">
        <f>(1/50)*D296</f>
        <v>3.7056888848284786E-2</v>
      </c>
      <c r="L296">
        <f ca="1">_xlfn.BINOM.INV(50,K296,RAND())</f>
        <v>1</v>
      </c>
      <c r="M296" s="9">
        <f ca="1">L296*25</f>
        <v>25</v>
      </c>
      <c r="Q296" s="9"/>
      <c r="R296" s="26"/>
    </row>
    <row r="297" spans="1:18" x14ac:dyDescent="0.3">
      <c r="A297">
        <v>798</v>
      </c>
      <c r="B297" s="3">
        <v>7.5990387083278135</v>
      </c>
      <c r="C297" s="2">
        <v>6.1137161024262472</v>
      </c>
      <c r="D297" s="1">
        <v>2.0497100425392829</v>
      </c>
      <c r="E297" s="9">
        <f>0.25*C297</f>
        <v>1.5284290256065618</v>
      </c>
      <c r="F297" s="9">
        <f>IF(25*ROUND(D297,0) = 0, 25, 25*ROUND(D297,0))</f>
        <v>50</v>
      </c>
      <c r="G297" s="12">
        <v>0</v>
      </c>
      <c r="H297" s="30">
        <f>F297-E297</f>
        <v>48.471570974393437</v>
      </c>
      <c r="I297" s="45">
        <f>H297/B297</f>
        <v>6.3786450937897277</v>
      </c>
      <c r="J297" s="34">
        <f>J296-B297</f>
        <v>-584.92017320781952</v>
      </c>
      <c r="K297" s="3">
        <f>(1/50)*D297</f>
        <v>4.0994200850785659E-2</v>
      </c>
      <c r="L297">
        <f ca="1">_xlfn.BINOM.INV(50,K297,RAND())</f>
        <v>3</v>
      </c>
      <c r="M297" s="9">
        <f ca="1">L297*25</f>
        <v>75</v>
      </c>
      <c r="Q297" s="9"/>
      <c r="R297" s="26"/>
    </row>
    <row r="298" spans="1:18" x14ac:dyDescent="0.3">
      <c r="A298">
        <v>660</v>
      </c>
      <c r="B298" s="3">
        <v>3.8837953812258821</v>
      </c>
      <c r="C298" s="2">
        <v>0.94528438426614292</v>
      </c>
      <c r="D298" s="1">
        <v>0.58399869740730492</v>
      </c>
      <c r="E298" s="9">
        <f>0.25*C298</f>
        <v>0.23632109606653573</v>
      </c>
      <c r="F298" s="9">
        <f>IF(25*ROUND(D298,0) = 0, 25, 25*ROUND(D298,0))</f>
        <v>25</v>
      </c>
      <c r="G298" s="12">
        <v>0</v>
      </c>
      <c r="H298" s="30">
        <f>F298-E298</f>
        <v>24.763678903933464</v>
      </c>
      <c r="I298" s="45">
        <f>H298/B298</f>
        <v>6.3761543730239083</v>
      </c>
      <c r="J298" s="34">
        <f>J297-B298</f>
        <v>-588.80396858904544</v>
      </c>
      <c r="K298" s="3">
        <f>(1/50)*D298</f>
        <v>1.16799739481461E-2</v>
      </c>
      <c r="L298">
        <f ca="1">_xlfn.BINOM.INV(50,K298,RAND())</f>
        <v>2</v>
      </c>
      <c r="M298" s="9">
        <f ca="1">L298*25</f>
        <v>50</v>
      </c>
      <c r="Q298" s="9"/>
      <c r="R298" s="26"/>
    </row>
    <row r="299" spans="1:18" x14ac:dyDescent="0.3">
      <c r="A299">
        <v>244</v>
      </c>
      <c r="B299" s="3">
        <v>7.5436734072691518</v>
      </c>
      <c r="C299" s="2">
        <v>8.1608320174484721</v>
      </c>
      <c r="D299" s="1">
        <v>2.479744844114252</v>
      </c>
      <c r="E299" s="9">
        <f>0.25*C299</f>
        <v>2.040208004362118</v>
      </c>
      <c r="F299" s="9">
        <f>IF(25*ROUND(D299,0) = 0, 25, 25*ROUND(D299,0))</f>
        <v>50</v>
      </c>
      <c r="G299" s="12">
        <v>0</v>
      </c>
      <c r="H299" s="30">
        <f>F299-E299</f>
        <v>47.959791995637879</v>
      </c>
      <c r="I299" s="45">
        <f>H299/B299</f>
        <v>6.3576177554854629</v>
      </c>
      <c r="J299" s="34">
        <f>J298-B299</f>
        <v>-596.34764199631456</v>
      </c>
      <c r="K299" s="3">
        <f>(1/50)*D299</f>
        <v>4.9594896882285043E-2</v>
      </c>
      <c r="L299">
        <f ca="1">_xlfn.BINOM.INV(50,K299,RAND())</f>
        <v>2</v>
      </c>
      <c r="M299" s="9">
        <f ca="1">L299*25</f>
        <v>50</v>
      </c>
      <c r="Q299" s="9"/>
      <c r="R299" s="26"/>
    </row>
    <row r="300" spans="1:18" x14ac:dyDescent="0.3">
      <c r="A300">
        <v>673</v>
      </c>
      <c r="B300" s="3">
        <v>3.1670365844159507</v>
      </c>
      <c r="C300" s="2">
        <v>21.377246885523416</v>
      </c>
      <c r="D300" s="1">
        <v>0.70046466229124305</v>
      </c>
      <c r="E300" s="9">
        <f>0.25*C300</f>
        <v>5.344311721380854</v>
      </c>
      <c r="F300" s="9">
        <f>IF(25*ROUND(D300,0) = 0, 25, 25*ROUND(D300,0))</f>
        <v>25</v>
      </c>
      <c r="G300" s="12">
        <v>0</v>
      </c>
      <c r="H300" s="30">
        <f>F300-E300</f>
        <v>19.655688278619145</v>
      </c>
      <c r="I300" s="45">
        <f>H300/B300</f>
        <v>6.2063344564249645</v>
      </c>
      <c r="J300" s="34">
        <f>J299-B300</f>
        <v>-599.51467858073056</v>
      </c>
      <c r="K300" s="3">
        <f>(1/50)*D300</f>
        <v>1.4009293245824861E-2</v>
      </c>
      <c r="L300">
        <f ca="1">_xlfn.BINOM.INV(50,K300,RAND())</f>
        <v>0</v>
      </c>
      <c r="M300" s="9">
        <f ca="1">L300*25</f>
        <v>0</v>
      </c>
      <c r="Q300" s="9"/>
      <c r="R300" s="26"/>
    </row>
    <row r="301" spans="1:18" x14ac:dyDescent="0.3">
      <c r="A301">
        <v>1027</v>
      </c>
      <c r="B301" s="3">
        <v>8.9329644561621961</v>
      </c>
      <c r="C301" s="2">
        <v>78.27337184140039</v>
      </c>
      <c r="D301" s="1">
        <v>3.1000093499060086</v>
      </c>
      <c r="E301" s="9">
        <f>0.25*C301</f>
        <v>19.568342960350098</v>
      </c>
      <c r="F301" s="9">
        <f>IF(25*ROUND(D301,0) = 0, 25, 25*ROUND(D301,0))</f>
        <v>75</v>
      </c>
      <c r="G301" s="12">
        <v>0</v>
      </c>
      <c r="H301" s="30">
        <f>F301-E301</f>
        <v>55.431657039649906</v>
      </c>
      <c r="I301" s="45">
        <f>H301/B301</f>
        <v>6.2052924660874114</v>
      </c>
      <c r="J301" s="34">
        <f>J300-B301</f>
        <v>-608.44764303689271</v>
      </c>
      <c r="K301" s="3">
        <f>(1/50)*D301</f>
        <v>6.2000186998120176E-2</v>
      </c>
      <c r="L301">
        <f ca="1">_xlfn.BINOM.INV(50,K301,RAND())</f>
        <v>2</v>
      </c>
      <c r="M301" s="9">
        <f ca="1">L301*25</f>
        <v>50</v>
      </c>
      <c r="Q301" s="9"/>
      <c r="R301" s="26"/>
    </row>
    <row r="302" spans="1:18" x14ac:dyDescent="0.3">
      <c r="A302">
        <v>194</v>
      </c>
      <c r="B302" s="3">
        <v>9.7206056137448158</v>
      </c>
      <c r="C302" s="2">
        <v>59.260247475827363</v>
      </c>
      <c r="D302" s="1">
        <v>2.9136552685560955</v>
      </c>
      <c r="E302" s="9">
        <f>0.25*C302</f>
        <v>14.815061868956841</v>
      </c>
      <c r="F302" s="9">
        <f>IF(25*ROUND(D302,0) = 0, 25, 25*ROUND(D302,0))</f>
        <v>75</v>
      </c>
      <c r="G302" s="12">
        <v>0</v>
      </c>
      <c r="H302" s="30">
        <f>F302-E302</f>
        <v>60.184938131043161</v>
      </c>
      <c r="I302" s="45">
        <f>H302/B302</f>
        <v>6.1914802968595293</v>
      </c>
      <c r="J302" s="34">
        <f>J301-B302</f>
        <v>-618.16824865063757</v>
      </c>
      <c r="K302" s="3">
        <f>(1/50)*D302</f>
        <v>5.827310537112191E-2</v>
      </c>
      <c r="L302">
        <f ca="1">_xlfn.BINOM.INV(50,K302,RAND())</f>
        <v>4</v>
      </c>
      <c r="M302" s="9">
        <f ca="1">L302*25</f>
        <v>100</v>
      </c>
      <c r="Q302" s="9"/>
      <c r="R302" s="26"/>
    </row>
    <row r="303" spans="1:18" x14ac:dyDescent="0.3">
      <c r="A303">
        <v>941</v>
      </c>
      <c r="B303" s="3">
        <v>1.9354733747805986</v>
      </c>
      <c r="C303" s="2">
        <v>52.506593388524536</v>
      </c>
      <c r="D303" s="1">
        <v>0.70410084589658217</v>
      </c>
      <c r="E303" s="9">
        <f>0.25*C303</f>
        <v>13.126648347131134</v>
      </c>
      <c r="F303" s="9">
        <f>IF(25*ROUND(D303,0) = 0, 25, 25*ROUND(D303,0))</f>
        <v>25</v>
      </c>
      <c r="G303" s="12">
        <v>0</v>
      </c>
      <c r="H303" s="30">
        <f>F303-E303</f>
        <v>11.873351652868866</v>
      </c>
      <c r="I303" s="45">
        <f>H303/B303</f>
        <v>6.1345982887596193</v>
      </c>
      <c r="J303" s="34">
        <f>J302-B303</f>
        <v>-620.10372202541816</v>
      </c>
      <c r="K303" s="3">
        <f>(1/50)*D303</f>
        <v>1.4082016917931643E-2</v>
      </c>
      <c r="L303">
        <f ca="1">_xlfn.BINOM.INV(50,K303,RAND())</f>
        <v>0</v>
      </c>
      <c r="M303" s="9">
        <f ca="1">L303*25</f>
        <v>0</v>
      </c>
      <c r="Q303" s="9"/>
      <c r="R303" s="26"/>
    </row>
    <row r="304" spans="1:18" x14ac:dyDescent="0.3">
      <c r="A304">
        <v>512</v>
      </c>
      <c r="B304" s="3">
        <v>9.520233719062384</v>
      </c>
      <c r="C304" s="2">
        <v>66.494999852687727</v>
      </c>
      <c r="D304" s="1">
        <v>2.9838461418983462</v>
      </c>
      <c r="E304" s="9">
        <f>0.25*C304</f>
        <v>16.623749963171932</v>
      </c>
      <c r="F304" s="9">
        <f>IF(25*ROUND(D304,0) = 0, 25, 25*ROUND(D304,0))</f>
        <v>75</v>
      </c>
      <c r="G304" s="12">
        <v>0</v>
      </c>
      <c r="H304" s="30">
        <f>F304-E304</f>
        <v>58.376250036828068</v>
      </c>
      <c r="I304" s="45">
        <f>H304/B304</f>
        <v>6.1318084996108002</v>
      </c>
      <c r="J304" s="34">
        <f>J303-B304</f>
        <v>-629.62395574448055</v>
      </c>
      <c r="K304" s="3">
        <f>(1/50)*D304</f>
        <v>5.9676922837966925E-2</v>
      </c>
      <c r="L304">
        <f ca="1">_xlfn.BINOM.INV(50,K304,RAND())</f>
        <v>4</v>
      </c>
      <c r="M304" s="9">
        <f ca="1">L304*25</f>
        <v>100</v>
      </c>
      <c r="Q304" s="9"/>
      <c r="R304" s="26"/>
    </row>
    <row r="305" spans="1:18" x14ac:dyDescent="0.3">
      <c r="A305">
        <v>457</v>
      </c>
      <c r="B305" s="3">
        <v>9.7411291855280542</v>
      </c>
      <c r="C305" s="2">
        <v>61.295537631767019</v>
      </c>
      <c r="D305" s="1">
        <v>3.0412583737298071</v>
      </c>
      <c r="E305" s="9">
        <f>0.25*C305</f>
        <v>15.323884407941755</v>
      </c>
      <c r="F305" s="9">
        <f>IF(25*ROUND(D305,0) = 0, 25, 25*ROUND(D305,0))</f>
        <v>75</v>
      </c>
      <c r="G305" s="12">
        <v>0</v>
      </c>
      <c r="H305" s="30">
        <f>F305-E305</f>
        <v>59.676115592058245</v>
      </c>
      <c r="I305" s="45">
        <f>H305/B305</f>
        <v>6.1262010240780187</v>
      </c>
      <c r="J305" s="34">
        <f>J304-B305</f>
        <v>-639.36508493000861</v>
      </c>
      <c r="K305" s="3">
        <f>(1/50)*D305</f>
        <v>6.0825167474596147E-2</v>
      </c>
      <c r="L305">
        <f ca="1">_xlfn.BINOM.INV(50,K305,RAND())</f>
        <v>1</v>
      </c>
      <c r="M305" s="9">
        <f ca="1">L305*25</f>
        <v>25</v>
      </c>
      <c r="Q305" s="9"/>
      <c r="R305" s="26"/>
    </row>
    <row r="306" spans="1:18" x14ac:dyDescent="0.3">
      <c r="A306">
        <v>971</v>
      </c>
      <c r="B306" s="3">
        <v>0.33898337185350957</v>
      </c>
      <c r="C306" s="2">
        <v>91.732859570614224</v>
      </c>
      <c r="D306" s="1">
        <v>0.64675650793850092</v>
      </c>
      <c r="E306" s="9">
        <f>0.25*C306</f>
        <v>22.933214892653556</v>
      </c>
      <c r="F306" s="9">
        <f>IF(25*ROUND(D306,0) = 0, 25, 25*ROUND(D306,0))</f>
        <v>25</v>
      </c>
      <c r="G306" s="12">
        <v>0</v>
      </c>
      <c r="H306" s="30">
        <f>F306-E306</f>
        <v>2.0667851073464441</v>
      </c>
      <c r="I306" s="45">
        <f>H306/B306</f>
        <v>6.0970102929992613</v>
      </c>
      <c r="J306" s="34">
        <f>J305-B306</f>
        <v>-639.70406830186209</v>
      </c>
      <c r="K306" s="3">
        <f>(1/50)*D306</f>
        <v>1.2935130158770019E-2</v>
      </c>
      <c r="L306">
        <f ca="1">_xlfn.BINOM.INV(50,K306,RAND())</f>
        <v>2</v>
      </c>
      <c r="M306" s="9">
        <f ca="1">L306*25</f>
        <v>50</v>
      </c>
      <c r="Q306" s="9"/>
      <c r="R306" s="26"/>
    </row>
    <row r="307" spans="1:18" x14ac:dyDescent="0.3">
      <c r="A307">
        <v>836</v>
      </c>
      <c r="B307" s="3">
        <v>8.2176486062281029</v>
      </c>
      <c r="C307" s="2">
        <v>0.17799302280316898</v>
      </c>
      <c r="D307" s="1">
        <v>1.7590900459121823</v>
      </c>
      <c r="E307" s="9">
        <f>0.25*C307</f>
        <v>4.4498255700792244E-2</v>
      </c>
      <c r="F307" s="9">
        <f>IF(25*ROUND(D307,0) = 0, 25, 25*ROUND(D307,0))</f>
        <v>50</v>
      </c>
      <c r="G307" s="12">
        <v>0</v>
      </c>
      <c r="H307" s="30">
        <f>F307-E307</f>
        <v>49.955501744299205</v>
      </c>
      <c r="I307" s="45">
        <f>H307/B307</f>
        <v>6.0790506065735466</v>
      </c>
      <c r="J307" s="34">
        <f>J306-B307</f>
        <v>-647.92171690809016</v>
      </c>
      <c r="K307" s="3">
        <f>(1/50)*D307</f>
        <v>3.5181800918243647E-2</v>
      </c>
      <c r="L307">
        <f ca="1">_xlfn.BINOM.INV(50,K307,RAND())</f>
        <v>1</v>
      </c>
      <c r="M307" s="9">
        <f ca="1">L307*25</f>
        <v>25</v>
      </c>
      <c r="Q307" s="9"/>
      <c r="R307" s="26"/>
    </row>
    <row r="308" spans="1:18" x14ac:dyDescent="0.3">
      <c r="A308">
        <v>328</v>
      </c>
      <c r="B308" s="3">
        <v>9.6967657857914666</v>
      </c>
      <c r="C308" s="2">
        <v>64.717641157399143</v>
      </c>
      <c r="D308" s="1">
        <v>3.2170001967519184</v>
      </c>
      <c r="E308" s="9">
        <f>0.25*C308</f>
        <v>16.179410289349786</v>
      </c>
      <c r="F308" s="9">
        <f>IF(25*ROUND(D308,0) = 0, 25, 25*ROUND(D308,0))</f>
        <v>75</v>
      </c>
      <c r="G308" s="12">
        <v>0</v>
      </c>
      <c r="H308" s="30">
        <f>F308-E308</f>
        <v>58.820589710650211</v>
      </c>
      <c r="I308" s="45">
        <f>H308/B308</f>
        <v>6.0660008718411236</v>
      </c>
      <c r="J308" s="34">
        <f>J307-B308</f>
        <v>-657.61848269388167</v>
      </c>
      <c r="K308" s="3">
        <f>(1/50)*D308</f>
        <v>6.4340003935038373E-2</v>
      </c>
      <c r="L308">
        <f ca="1">_xlfn.BINOM.INV(50,K308,RAND())</f>
        <v>3</v>
      </c>
      <c r="M308" s="9">
        <f ca="1">L308*25</f>
        <v>75</v>
      </c>
      <c r="Q308" s="9"/>
      <c r="R308" s="26"/>
    </row>
    <row r="309" spans="1:18" x14ac:dyDescent="0.3">
      <c r="A309">
        <v>634</v>
      </c>
      <c r="B309" s="3">
        <v>3.2000780254935224</v>
      </c>
      <c r="C309" s="2">
        <v>22.920349102953708</v>
      </c>
      <c r="D309" s="1">
        <v>0.97187447180634146</v>
      </c>
      <c r="E309" s="9">
        <f>0.25*C309</f>
        <v>5.7300872757384269</v>
      </c>
      <c r="F309" s="9">
        <f>IF(25*ROUND(D309,0) = 0, 25, 25*ROUND(D309,0))</f>
        <v>25</v>
      </c>
      <c r="G309" s="12">
        <v>0</v>
      </c>
      <c r="H309" s="30">
        <f>F309-E309</f>
        <v>19.269912724261573</v>
      </c>
      <c r="I309" s="45">
        <f>H309/B309</f>
        <v>6.0217008993990788</v>
      </c>
      <c r="J309" s="34">
        <f>J308-B309</f>
        <v>-660.81856071937523</v>
      </c>
      <c r="K309" s="3">
        <f>(1/50)*D309</f>
        <v>1.9437489436126828E-2</v>
      </c>
      <c r="L309">
        <f ca="1">_xlfn.BINOM.INV(50,K309,RAND())</f>
        <v>1</v>
      </c>
      <c r="M309" s="9">
        <f ca="1">L309*25</f>
        <v>25</v>
      </c>
      <c r="Q309" s="9"/>
      <c r="R309" s="26"/>
    </row>
    <row r="310" spans="1:18" x14ac:dyDescent="0.3">
      <c r="A310">
        <v>384</v>
      </c>
      <c r="B310" s="3">
        <v>8.035151438118433</v>
      </c>
      <c r="C310" s="2">
        <v>7.6335889288701058</v>
      </c>
      <c r="D310" s="1">
        <v>1.6787814738012135</v>
      </c>
      <c r="E310" s="9">
        <f>0.25*C310</f>
        <v>1.9083972322175264</v>
      </c>
      <c r="F310" s="9">
        <f>IF(25*ROUND(D310,0) = 0, 25, 25*ROUND(D310,0))</f>
        <v>50</v>
      </c>
      <c r="G310" s="12">
        <v>0</v>
      </c>
      <c r="H310" s="30">
        <f>F310-E310</f>
        <v>48.091602767782476</v>
      </c>
      <c r="I310" s="45">
        <f>H310/B310</f>
        <v>5.9851520084161525</v>
      </c>
      <c r="J310" s="34">
        <f>J309-B310</f>
        <v>-668.85371215749365</v>
      </c>
      <c r="K310" s="3">
        <f>(1/50)*D310</f>
        <v>3.3575629476024271E-2</v>
      </c>
      <c r="L310">
        <f ca="1">_xlfn.BINOM.INV(50,K310,RAND())</f>
        <v>1</v>
      </c>
      <c r="M310" s="9">
        <f ca="1">L310*25</f>
        <v>25</v>
      </c>
      <c r="Q310" s="9"/>
      <c r="R310" s="26"/>
    </row>
    <row r="311" spans="1:18" x14ac:dyDescent="0.3">
      <c r="A311">
        <v>343</v>
      </c>
      <c r="B311" s="3">
        <v>9.9498099592155818</v>
      </c>
      <c r="C311" s="2">
        <v>62.51765045226999</v>
      </c>
      <c r="D311" s="1">
        <v>3.1480015347014954</v>
      </c>
      <c r="E311" s="9">
        <f>0.25*C311</f>
        <v>15.629412613067498</v>
      </c>
      <c r="F311" s="9">
        <f>IF(25*ROUND(D311,0) = 0, 25, 25*ROUND(D311,0))</f>
        <v>75</v>
      </c>
      <c r="G311" s="12">
        <v>0</v>
      </c>
      <c r="H311" s="30">
        <f>F311-E311</f>
        <v>59.370587386932499</v>
      </c>
      <c r="I311" s="45">
        <f>H311/B311</f>
        <v>5.9670071720257383</v>
      </c>
      <c r="J311" s="34">
        <f>J310-B311</f>
        <v>-678.80352211670925</v>
      </c>
      <c r="K311" s="3">
        <f>(1/50)*D311</f>
        <v>6.2960030694029903E-2</v>
      </c>
      <c r="L311">
        <f ca="1">_xlfn.BINOM.INV(50,K311,RAND())</f>
        <v>3</v>
      </c>
      <c r="M311" s="9">
        <f ca="1">L311*25</f>
        <v>75</v>
      </c>
      <c r="Q311" s="9"/>
      <c r="R311" s="26"/>
    </row>
    <row r="312" spans="1:18" x14ac:dyDescent="0.3">
      <c r="A312">
        <v>249</v>
      </c>
      <c r="B312" s="3">
        <v>4.4567244466016103</v>
      </c>
      <c r="C312" s="2">
        <v>94.180393988887261</v>
      </c>
      <c r="D312" s="1">
        <v>2.478087688652729</v>
      </c>
      <c r="E312" s="9">
        <f>0.25*C312</f>
        <v>23.545098497221815</v>
      </c>
      <c r="F312" s="9">
        <f>IF(25*ROUND(D312,0) = 0, 25, 25*ROUND(D312,0))</f>
        <v>50</v>
      </c>
      <c r="G312" s="12">
        <v>0</v>
      </c>
      <c r="H312" s="30">
        <f>F312-E312</f>
        <v>26.454901502778185</v>
      </c>
      <c r="I312" s="45">
        <f>H312/B312</f>
        <v>5.9359518004194456</v>
      </c>
      <c r="J312" s="34">
        <f>J311-B312</f>
        <v>-683.26024656331083</v>
      </c>
      <c r="K312" s="3">
        <f>(1/50)*D312</f>
        <v>4.9561753773054579E-2</v>
      </c>
      <c r="L312">
        <f ca="1">_xlfn.BINOM.INV(50,K312,RAND())</f>
        <v>0</v>
      </c>
      <c r="M312" s="9">
        <f ca="1">L312*25</f>
        <v>0</v>
      </c>
      <c r="Q312" s="9"/>
      <c r="R312" s="26"/>
    </row>
    <row r="313" spans="1:18" x14ac:dyDescent="0.3">
      <c r="A313">
        <v>688</v>
      </c>
      <c r="B313" s="3">
        <v>8.1679263733362717</v>
      </c>
      <c r="C313" s="2">
        <v>6.1620639586377539</v>
      </c>
      <c r="D313" s="1">
        <v>1.9064284298780265</v>
      </c>
      <c r="E313" s="9">
        <f>0.25*C313</f>
        <v>1.5405159896594385</v>
      </c>
      <c r="F313" s="9">
        <f>IF(25*ROUND(D313,0) = 0, 25, 25*ROUND(D313,0))</f>
        <v>50</v>
      </c>
      <c r="G313" s="12">
        <v>0</v>
      </c>
      <c r="H313" s="30">
        <f>F313-E313</f>
        <v>48.45948401034056</v>
      </c>
      <c r="I313" s="45">
        <f>H313/B313</f>
        <v>5.932899220117088</v>
      </c>
      <c r="J313" s="34">
        <f>J312-B313</f>
        <v>-691.42817293664712</v>
      </c>
      <c r="K313" s="3">
        <f>(1/50)*D313</f>
        <v>3.812856859756053E-2</v>
      </c>
      <c r="L313">
        <f ca="1">_xlfn.BINOM.INV(50,K313,RAND())</f>
        <v>1</v>
      </c>
      <c r="M313" s="9">
        <f ca="1">L313*25</f>
        <v>25</v>
      </c>
      <c r="Q313" s="9"/>
      <c r="R313" s="26"/>
    </row>
    <row r="314" spans="1:18" x14ac:dyDescent="0.3">
      <c r="A314">
        <v>125</v>
      </c>
      <c r="B314" s="3">
        <v>2.0777241984874695</v>
      </c>
      <c r="C314" s="2">
        <v>50.845682537540462</v>
      </c>
      <c r="D314" s="1">
        <v>0.89302838226872172</v>
      </c>
      <c r="E314" s="9">
        <f>0.25*C314</f>
        <v>12.711420634385115</v>
      </c>
      <c r="F314" s="9">
        <f>IF(25*ROUND(D314,0) = 0, 25, 25*ROUND(D314,0))</f>
        <v>25</v>
      </c>
      <c r="G314" s="12">
        <v>0</v>
      </c>
      <c r="H314" s="30">
        <f>F314-E314</f>
        <v>12.288579365614885</v>
      </c>
      <c r="I314" s="45">
        <f>H314/B314</f>
        <v>5.9144420489305842</v>
      </c>
      <c r="J314" s="34">
        <f>J313-B314</f>
        <v>-693.50589713513455</v>
      </c>
      <c r="K314" s="3">
        <f>(1/50)*D314</f>
        <v>1.7860567645374435E-2</v>
      </c>
      <c r="L314">
        <f ca="1">_xlfn.BINOM.INV(50,K314,RAND())</f>
        <v>1</v>
      </c>
      <c r="M314" s="9">
        <f ca="1">L314*25</f>
        <v>25</v>
      </c>
      <c r="Q314" s="9"/>
      <c r="R314" s="26"/>
    </row>
    <row r="315" spans="1:18" x14ac:dyDescent="0.3">
      <c r="A315">
        <v>844</v>
      </c>
      <c r="B315" s="3">
        <v>9.6367160636279543</v>
      </c>
      <c r="C315" s="2">
        <v>72.496155008194023</v>
      </c>
      <c r="D315" s="1">
        <v>3.0380340398579562</v>
      </c>
      <c r="E315" s="9">
        <f>0.25*C315</f>
        <v>18.124038752048506</v>
      </c>
      <c r="F315" s="9">
        <f>IF(25*ROUND(D315,0) = 0, 25, 25*ROUND(D315,0))</f>
        <v>75</v>
      </c>
      <c r="G315" s="12">
        <v>0</v>
      </c>
      <c r="H315" s="30">
        <f>F315-E315</f>
        <v>56.875961247951494</v>
      </c>
      <c r="I315" s="45">
        <f>H315/B315</f>
        <v>5.9020065416910583</v>
      </c>
      <c r="J315" s="34">
        <f>J314-B315</f>
        <v>-703.14261319876255</v>
      </c>
      <c r="K315" s="3">
        <f>(1/50)*D315</f>
        <v>6.0760680797159128E-2</v>
      </c>
      <c r="L315">
        <f ca="1">_xlfn.BINOM.INV(50,K315,RAND())</f>
        <v>5</v>
      </c>
      <c r="M315" s="9">
        <f ca="1">L315*25</f>
        <v>125</v>
      </c>
      <c r="Q315" s="9"/>
      <c r="R315" s="26"/>
    </row>
    <row r="316" spans="1:18" x14ac:dyDescent="0.3">
      <c r="A316">
        <v>17</v>
      </c>
      <c r="B316" s="3">
        <v>5.4591373452836178</v>
      </c>
      <c r="C316" s="2">
        <v>72.344381620845084</v>
      </c>
      <c r="D316" s="1">
        <v>2.3769663359668649</v>
      </c>
      <c r="E316" s="9">
        <f>0.25*C316</f>
        <v>18.086095405211271</v>
      </c>
      <c r="F316" s="9">
        <f>IF(25*ROUND(D316,0) = 0, 25, 25*ROUND(D316,0))</f>
        <v>50</v>
      </c>
      <c r="G316" s="12">
        <v>0</v>
      </c>
      <c r="H316" s="30">
        <f>F316-E316</f>
        <v>31.913904594788729</v>
      </c>
      <c r="I316" s="45">
        <f>H316/B316</f>
        <v>5.8459611063569437</v>
      </c>
      <c r="J316" s="34">
        <f>J315-B316</f>
        <v>-708.60175054404613</v>
      </c>
      <c r="K316" s="3">
        <f>(1/50)*D316</f>
        <v>4.7539326719337298E-2</v>
      </c>
      <c r="L316">
        <f ca="1">_xlfn.BINOM.INV(50,K316,RAND())</f>
        <v>5</v>
      </c>
      <c r="M316" s="9">
        <f ca="1">L316*25</f>
        <v>125</v>
      </c>
      <c r="Q316" s="9"/>
      <c r="R316" s="26"/>
    </row>
    <row r="317" spans="1:18" x14ac:dyDescent="0.3">
      <c r="A317">
        <v>813</v>
      </c>
      <c r="B317" s="3">
        <v>8.4164408858275017</v>
      </c>
      <c r="C317" s="2">
        <v>3.2269572748211961</v>
      </c>
      <c r="D317" s="1">
        <v>2.4441506331969185</v>
      </c>
      <c r="E317" s="9">
        <f>0.25*C317</f>
        <v>0.80673931870529902</v>
      </c>
      <c r="F317" s="9">
        <f>IF(25*ROUND(D317,0) = 0, 25, 25*ROUND(D317,0))</f>
        <v>50</v>
      </c>
      <c r="G317" s="12">
        <v>0</v>
      </c>
      <c r="H317" s="30">
        <f>F317-E317</f>
        <v>49.193260681294703</v>
      </c>
      <c r="I317" s="45">
        <f>H317/B317</f>
        <v>5.8449006353899007</v>
      </c>
      <c r="J317" s="34">
        <f>J316-B317</f>
        <v>-717.01819142987358</v>
      </c>
      <c r="K317" s="3">
        <f>(1/50)*D317</f>
        <v>4.8883012663938373E-2</v>
      </c>
      <c r="L317">
        <f ca="1">_xlfn.BINOM.INV(50,K317,RAND())</f>
        <v>2</v>
      </c>
      <c r="M317" s="9">
        <f ca="1">L317*25</f>
        <v>50</v>
      </c>
      <c r="Q317" s="9"/>
      <c r="R317" s="26"/>
    </row>
    <row r="318" spans="1:18" x14ac:dyDescent="0.3">
      <c r="A318">
        <v>676</v>
      </c>
      <c r="B318" s="3">
        <v>8.336932961903079</v>
      </c>
      <c r="C318" s="2">
        <v>6.3872650819654542</v>
      </c>
      <c r="D318" s="1">
        <v>2.2911526150144899</v>
      </c>
      <c r="E318" s="9">
        <f>0.25*C318</f>
        <v>1.5968162704913635</v>
      </c>
      <c r="F318" s="9">
        <f>IF(25*ROUND(D318,0) = 0, 25, 25*ROUND(D318,0))</f>
        <v>50</v>
      </c>
      <c r="G318" s="12">
        <v>0</v>
      </c>
      <c r="H318" s="30">
        <f>F318-E318</f>
        <v>48.403183729508633</v>
      </c>
      <c r="I318" s="45">
        <f>H318/B318</f>
        <v>5.8058741686774455</v>
      </c>
      <c r="J318" s="34">
        <f>J317-B318</f>
        <v>-725.35512439177671</v>
      </c>
      <c r="K318" s="3">
        <f>(1/50)*D318</f>
        <v>4.5823052300289796E-2</v>
      </c>
      <c r="L318">
        <f ca="1">_xlfn.BINOM.INV(50,K318,RAND())</f>
        <v>2</v>
      </c>
      <c r="M318" s="9">
        <f ca="1">L318*25</f>
        <v>50</v>
      </c>
      <c r="Q318" s="9"/>
      <c r="R318" s="26"/>
    </row>
    <row r="319" spans="1:18" x14ac:dyDescent="0.3">
      <c r="A319">
        <v>39</v>
      </c>
      <c r="B319" s="3">
        <v>9.3614014153288299</v>
      </c>
      <c r="C319" s="2">
        <v>84.224169758668083</v>
      </c>
      <c r="D319" s="1">
        <v>3.2482024009140531</v>
      </c>
      <c r="E319" s="9">
        <f>0.25*C319</f>
        <v>21.056042439667021</v>
      </c>
      <c r="F319" s="9">
        <f>IF(25*ROUND(D319,0) = 0, 25, 25*ROUND(D319,0))</f>
        <v>75</v>
      </c>
      <c r="G319" s="12">
        <v>0</v>
      </c>
      <c r="H319" s="30">
        <f>F319-E319</f>
        <v>53.943957560332976</v>
      </c>
      <c r="I319" s="45">
        <f>H319/B319</f>
        <v>5.762380563235161</v>
      </c>
      <c r="J319" s="34">
        <f>J318-B319</f>
        <v>-734.71652580710554</v>
      </c>
      <c r="K319" s="3">
        <f>(1/50)*D319</f>
        <v>6.4964048018281068E-2</v>
      </c>
      <c r="L319">
        <f ca="1">_xlfn.BINOM.INV(50,K319,RAND())</f>
        <v>4</v>
      </c>
      <c r="M319" s="9">
        <f ca="1">L319*25</f>
        <v>100</v>
      </c>
      <c r="Q319" s="9"/>
      <c r="R319" s="26"/>
    </row>
    <row r="320" spans="1:18" x14ac:dyDescent="0.3">
      <c r="A320">
        <v>707</v>
      </c>
      <c r="B320" s="3">
        <v>0.42070180467416507</v>
      </c>
      <c r="C320" s="2">
        <v>90.364466751957792</v>
      </c>
      <c r="D320" s="1">
        <v>0.68573498692666646</v>
      </c>
      <c r="E320" s="9">
        <f>0.25*C320</f>
        <v>22.591116687989448</v>
      </c>
      <c r="F320" s="9">
        <f>IF(25*ROUND(D320,0) = 0, 25, 25*ROUND(D320,0))</f>
        <v>25</v>
      </c>
      <c r="G320" s="12">
        <v>0</v>
      </c>
      <c r="H320" s="30">
        <f>F320-E320</f>
        <v>2.4088833120105519</v>
      </c>
      <c r="I320" s="45">
        <f>H320/B320</f>
        <v>5.7258687394418004</v>
      </c>
      <c r="J320" s="34">
        <f>J319-B320</f>
        <v>-735.13722761177974</v>
      </c>
      <c r="K320" s="3">
        <f>(1/50)*D320</f>
        <v>1.3714699738533329E-2</v>
      </c>
      <c r="L320">
        <f ca="1">_xlfn.BINOM.INV(50,K320,RAND())</f>
        <v>0</v>
      </c>
      <c r="M320" s="9">
        <f ca="1">L320*25</f>
        <v>0</v>
      </c>
      <c r="Q320" s="9"/>
      <c r="R320" s="26"/>
    </row>
    <row r="321" spans="1:18" x14ac:dyDescent="0.3">
      <c r="A321">
        <v>843</v>
      </c>
      <c r="B321" s="3">
        <v>9.9480693686482233</v>
      </c>
      <c r="C321" s="2">
        <v>73.320392656264048</v>
      </c>
      <c r="D321" s="1">
        <v>3.0444966850209774</v>
      </c>
      <c r="E321" s="9">
        <f>0.25*C321</f>
        <v>18.330098164066012</v>
      </c>
      <c r="F321" s="9">
        <f>IF(25*ROUND(D321,0) = 0, 25, 25*ROUND(D321,0))</f>
        <v>75</v>
      </c>
      <c r="G321" s="12">
        <v>0</v>
      </c>
      <c r="H321" s="30">
        <f>F321-E321</f>
        <v>56.669901835933985</v>
      </c>
      <c r="I321" s="45">
        <f>H321/B321</f>
        <v>5.6965728460370073</v>
      </c>
      <c r="J321" s="34">
        <f>J320-B321</f>
        <v>-745.08529698042798</v>
      </c>
      <c r="K321" s="3">
        <f>(1/50)*D321</f>
        <v>6.0889933700419549E-2</v>
      </c>
      <c r="L321">
        <f ca="1">_xlfn.BINOM.INV(50,K321,RAND())</f>
        <v>3</v>
      </c>
      <c r="M321" s="9">
        <f ca="1">L321*25</f>
        <v>75</v>
      </c>
      <c r="Q321" s="9"/>
      <c r="R321" s="26"/>
    </row>
    <row r="322" spans="1:18" x14ac:dyDescent="0.3">
      <c r="A322">
        <v>179</v>
      </c>
      <c r="B322" s="3">
        <v>2.7593413874763382</v>
      </c>
      <c r="C322" s="2">
        <v>37.717847015864102</v>
      </c>
      <c r="D322" s="1">
        <v>1.165261337888724</v>
      </c>
      <c r="E322" s="9">
        <f>0.25*C322</f>
        <v>9.4294617539660255</v>
      </c>
      <c r="F322" s="9">
        <f>IF(25*ROUND(D322,0) = 0, 25, 25*ROUND(D322,0))</f>
        <v>25</v>
      </c>
      <c r="G322" s="12">
        <v>0</v>
      </c>
      <c r="H322" s="30">
        <f>F322-E322</f>
        <v>15.570538246033975</v>
      </c>
      <c r="I322" s="45">
        <f>H322/B322</f>
        <v>5.6428459039911001</v>
      </c>
      <c r="J322" s="34">
        <f>J321-B322</f>
        <v>-747.84463836790428</v>
      </c>
      <c r="K322" s="3">
        <f>(1/50)*D322</f>
        <v>2.330522675777448E-2</v>
      </c>
      <c r="L322">
        <f ca="1">_xlfn.BINOM.INV(50,K322,RAND())</f>
        <v>0</v>
      </c>
      <c r="M322" s="9">
        <f ca="1">L322*25</f>
        <v>0</v>
      </c>
      <c r="Q322" s="9"/>
      <c r="R322" s="26"/>
    </row>
    <row r="323" spans="1:18" x14ac:dyDescent="0.3">
      <c r="A323">
        <v>694</v>
      </c>
      <c r="B323" s="3">
        <v>4.4021299494481658</v>
      </c>
      <c r="C323" s="2">
        <v>0.77570718048357579</v>
      </c>
      <c r="D323" s="1">
        <v>1.2827961635220351</v>
      </c>
      <c r="E323" s="9">
        <f>0.25*C323</f>
        <v>0.19392679512089395</v>
      </c>
      <c r="F323" s="9">
        <f>IF(25*ROUND(D323,0) = 0, 25, 25*ROUND(D323,0))</f>
        <v>25</v>
      </c>
      <c r="G323" s="12">
        <v>0</v>
      </c>
      <c r="H323" s="30">
        <f>F323-E323</f>
        <v>24.806073204879105</v>
      </c>
      <c r="I323" s="45">
        <f>H323/B323</f>
        <v>5.6350161148670086</v>
      </c>
      <c r="J323" s="34">
        <f>J322-B323</f>
        <v>-752.24676831735246</v>
      </c>
      <c r="K323" s="3">
        <f>(1/50)*D323</f>
        <v>2.5655923270440702E-2</v>
      </c>
      <c r="L323">
        <f ca="1">_xlfn.BINOM.INV(50,K323,RAND())</f>
        <v>2</v>
      </c>
      <c r="M323" s="9">
        <f ca="1">L323*25</f>
        <v>50</v>
      </c>
      <c r="Q323" s="9"/>
      <c r="R323" s="26"/>
    </row>
    <row r="324" spans="1:18" x14ac:dyDescent="0.3">
      <c r="A324">
        <v>755</v>
      </c>
      <c r="B324" s="3">
        <v>0.53430713571528288</v>
      </c>
      <c r="C324" s="2">
        <v>88.099969932523493</v>
      </c>
      <c r="D324" s="1">
        <v>1.2079509469533682</v>
      </c>
      <c r="E324" s="9">
        <f>0.25*C324</f>
        <v>22.024992483130873</v>
      </c>
      <c r="F324" s="9">
        <f>IF(25*ROUND(D324,0) = 0, 25, 25*ROUND(D324,0))</f>
        <v>25</v>
      </c>
      <c r="G324" s="12">
        <v>0</v>
      </c>
      <c r="H324" s="30">
        <f>F324-E324</f>
        <v>2.9750075168691268</v>
      </c>
      <c r="I324" s="45">
        <f>H324/B324</f>
        <v>5.5679726472049662</v>
      </c>
      <c r="J324" s="34">
        <f>J323-B324</f>
        <v>-752.78107545306773</v>
      </c>
      <c r="K324" s="3">
        <f>(1/50)*D324</f>
        <v>2.4159018939067366E-2</v>
      </c>
      <c r="L324">
        <f ca="1">_xlfn.BINOM.INV(50,K324,RAND())</f>
        <v>0</v>
      </c>
      <c r="M324" s="9">
        <f ca="1">L324*25</f>
        <v>0</v>
      </c>
      <c r="Q324" s="9"/>
      <c r="R324" s="26"/>
    </row>
    <row r="325" spans="1:18" x14ac:dyDescent="0.3">
      <c r="A325">
        <v>524</v>
      </c>
      <c r="B325" s="3">
        <v>8.7645752668996515</v>
      </c>
      <c r="C325" s="2">
        <v>6.3930294339379135</v>
      </c>
      <c r="D325" s="1">
        <v>1.6447189242021771</v>
      </c>
      <c r="E325" s="9">
        <f>0.25*C325</f>
        <v>1.5982573584844784</v>
      </c>
      <c r="F325" s="9">
        <f>IF(25*ROUND(D325,0) = 0, 25, 25*ROUND(D325,0))</f>
        <v>50</v>
      </c>
      <c r="G325" s="12">
        <v>0</v>
      </c>
      <c r="H325" s="30">
        <f>F325-E325</f>
        <v>48.401742641515519</v>
      </c>
      <c r="I325" s="45">
        <f>H325/B325</f>
        <v>5.5224287735094064</v>
      </c>
      <c r="J325" s="34">
        <f>J324-B325</f>
        <v>-761.5456507199674</v>
      </c>
      <c r="K325" s="3">
        <f>(1/50)*D325</f>
        <v>3.2894378484043543E-2</v>
      </c>
      <c r="L325">
        <f ca="1">_xlfn.BINOM.INV(50,K325,RAND())</f>
        <v>3</v>
      </c>
      <c r="M325" s="9">
        <f ca="1">L325*25</f>
        <v>75</v>
      </c>
      <c r="Q325" s="9"/>
      <c r="R325" s="26"/>
    </row>
    <row r="326" spans="1:18" x14ac:dyDescent="0.3">
      <c r="A326">
        <v>993</v>
      </c>
      <c r="B326" s="3">
        <v>1.5132776239129375</v>
      </c>
      <c r="C326" s="2">
        <v>66.625816347792181</v>
      </c>
      <c r="D326" s="1">
        <v>0.92813423667261141</v>
      </c>
      <c r="E326" s="9">
        <f>0.25*C326</f>
        <v>16.656454086948045</v>
      </c>
      <c r="F326" s="9">
        <f>IF(25*ROUND(D326,0) = 0, 25, 25*ROUND(D326,0))</f>
        <v>25</v>
      </c>
      <c r="G326" s="12">
        <v>0</v>
      </c>
      <c r="H326" s="30">
        <f>F326-E326</f>
        <v>8.3435459130519547</v>
      </c>
      <c r="I326" s="45">
        <f>H326/B326</f>
        <v>5.5135592975185492</v>
      </c>
      <c r="J326" s="34">
        <f>J325-B326</f>
        <v>-763.05892834388032</v>
      </c>
      <c r="K326" s="3">
        <f>(1/50)*D326</f>
        <v>1.8562684733452229E-2</v>
      </c>
      <c r="L326">
        <f ca="1">_xlfn.BINOM.INV(50,K326,RAND())</f>
        <v>0</v>
      </c>
      <c r="M326" s="9">
        <f ca="1">L326*25</f>
        <v>0</v>
      </c>
      <c r="Q326" s="9"/>
      <c r="R326" s="26"/>
    </row>
    <row r="327" spans="1:18" x14ac:dyDescent="0.3">
      <c r="A327">
        <v>1014</v>
      </c>
      <c r="B327" s="3">
        <v>9.0506776562361004</v>
      </c>
      <c r="C327" s="2">
        <v>0.71198952660367354</v>
      </c>
      <c r="D327" s="1">
        <v>2.3017811631630205</v>
      </c>
      <c r="E327" s="9">
        <f>0.25*C327</f>
        <v>0.17799738165091838</v>
      </c>
      <c r="F327" s="9">
        <f>IF(25*ROUND(D327,0) = 0, 25, 25*ROUND(D327,0))</f>
        <v>50</v>
      </c>
      <c r="G327" s="12">
        <v>0</v>
      </c>
      <c r="H327" s="30">
        <f>F327-E327</f>
        <v>49.822002618349082</v>
      </c>
      <c r="I327" s="45">
        <f>H327/B327</f>
        <v>5.5047814661723935</v>
      </c>
      <c r="J327" s="34">
        <f>J326-B327</f>
        <v>-772.1096060001164</v>
      </c>
      <c r="K327" s="3">
        <f>(1/50)*D327</f>
        <v>4.6035623263260411E-2</v>
      </c>
      <c r="L327">
        <f ca="1">_xlfn.BINOM.INV(50,K327,RAND())</f>
        <v>3</v>
      </c>
      <c r="M327" s="9">
        <f ca="1">L327*25</f>
        <v>75</v>
      </c>
      <c r="Q327" s="9"/>
      <c r="R327" s="26"/>
    </row>
    <row r="328" spans="1:18" x14ac:dyDescent="0.3">
      <c r="A328">
        <v>1047</v>
      </c>
      <c r="B328" s="3">
        <v>9.4827929947116747</v>
      </c>
      <c r="C328" s="2">
        <v>92.764033188611648</v>
      </c>
      <c r="D328" s="1">
        <v>3.165594360793353</v>
      </c>
      <c r="E328" s="9">
        <f>0.25*C328</f>
        <v>23.191008297152912</v>
      </c>
      <c r="F328" s="9">
        <f>IF(25*ROUND(D328,0) = 0, 25, 25*ROUND(D328,0))</f>
        <v>75</v>
      </c>
      <c r="G328" s="12">
        <v>0</v>
      </c>
      <c r="H328" s="30">
        <f>F328-E328</f>
        <v>51.808991702847088</v>
      </c>
      <c r="I328" s="45">
        <f>H328/B328</f>
        <v>5.4634738659527544</v>
      </c>
      <c r="J328" s="34">
        <f>J327-B328</f>
        <v>-781.59239899482805</v>
      </c>
      <c r="K328" s="3">
        <f>(1/50)*D328</f>
        <v>6.3311887215867058E-2</v>
      </c>
      <c r="L328">
        <f ca="1">_xlfn.BINOM.INV(50,K328,RAND())</f>
        <v>3</v>
      </c>
      <c r="M328" s="9">
        <f ca="1">L328*25</f>
        <v>75</v>
      </c>
      <c r="Q328" s="9"/>
      <c r="R328" s="26"/>
    </row>
    <row r="329" spans="1:18" x14ac:dyDescent="0.3">
      <c r="A329">
        <v>502</v>
      </c>
      <c r="B329" s="3">
        <v>9.7173833291681291</v>
      </c>
      <c r="C329" s="2">
        <v>89.470362092680816</v>
      </c>
      <c r="D329" s="1">
        <v>3.1327745557221771</v>
      </c>
      <c r="E329" s="9">
        <f>0.25*C329</f>
        <v>22.367590523170204</v>
      </c>
      <c r="F329" s="9">
        <f>IF(25*ROUND(D329,0) = 0, 25, 25*ROUND(D329,0))</f>
        <v>75</v>
      </c>
      <c r="G329" s="12">
        <v>0</v>
      </c>
      <c r="H329" s="30">
        <f>F329-E329</f>
        <v>52.632409476829793</v>
      </c>
      <c r="I329" s="45">
        <f>H329/B329</f>
        <v>5.416315040165804</v>
      </c>
      <c r="J329" s="34">
        <f>J328-B329</f>
        <v>-791.30978232399616</v>
      </c>
      <c r="K329" s="3">
        <f>(1/50)*D329</f>
        <v>6.2655491114443546E-2</v>
      </c>
      <c r="L329">
        <f ca="1">_xlfn.BINOM.INV(50,K329,RAND())</f>
        <v>3</v>
      </c>
      <c r="M329" s="9">
        <f ca="1">L329*25</f>
        <v>75</v>
      </c>
      <c r="Q329" s="9"/>
      <c r="R329" s="26"/>
    </row>
    <row r="330" spans="1:18" x14ac:dyDescent="0.3">
      <c r="A330">
        <v>41</v>
      </c>
      <c r="B330" s="3">
        <v>4.3288470126141601</v>
      </c>
      <c r="C330" s="2">
        <v>6.5469544163868303</v>
      </c>
      <c r="D330" s="1">
        <v>1.2478731961730476</v>
      </c>
      <c r="E330" s="9">
        <f>0.25*C330</f>
        <v>1.6367386040967076</v>
      </c>
      <c r="F330" s="9">
        <f>IF(25*ROUND(D330,0) = 0, 25, 25*ROUND(D330,0))</f>
        <v>25</v>
      </c>
      <c r="G330" s="12">
        <v>0</v>
      </c>
      <c r="H330" s="30">
        <f>F330-E330</f>
        <v>23.363261395903294</v>
      </c>
      <c r="I330" s="45">
        <f>H330/B330</f>
        <v>5.3971095138782426</v>
      </c>
      <c r="J330" s="34">
        <f>J329-B330</f>
        <v>-795.63862933661028</v>
      </c>
      <c r="K330" s="3">
        <f>(1/50)*D330</f>
        <v>2.4957463923460953E-2</v>
      </c>
      <c r="L330">
        <f ca="1">_xlfn.BINOM.INV(50,K330,RAND())</f>
        <v>0</v>
      </c>
      <c r="M330" s="9">
        <f ca="1">L330*25</f>
        <v>0</v>
      </c>
      <c r="Q330" s="9"/>
      <c r="R330" s="26"/>
    </row>
    <row r="331" spans="1:18" x14ac:dyDescent="0.3">
      <c r="A331">
        <v>1078</v>
      </c>
      <c r="B331" s="3">
        <v>3.2795894213496792</v>
      </c>
      <c r="C331" s="2">
        <v>29.479531781631064</v>
      </c>
      <c r="D331" s="1">
        <v>0.43123465675188305</v>
      </c>
      <c r="E331" s="9">
        <f>0.25*C331</f>
        <v>7.3698829454077659</v>
      </c>
      <c r="F331" s="9">
        <f>IF(25*ROUND(D331,0) = 0, 25, 25*ROUND(D331,0))</f>
        <v>25</v>
      </c>
      <c r="G331" s="12">
        <v>0</v>
      </c>
      <c r="H331" s="30">
        <f>F331-E331</f>
        <v>17.630117054592233</v>
      </c>
      <c r="I331" s="45">
        <f>H331/B331</f>
        <v>5.3757085993211771</v>
      </c>
      <c r="J331" s="34">
        <f>J330-B331</f>
        <v>-798.91821875795995</v>
      </c>
      <c r="K331" s="3">
        <f>(1/50)*D331</f>
        <v>8.6246931350376609E-3</v>
      </c>
      <c r="L331">
        <f ca="1">_xlfn.BINOM.INV(50,K331,RAND())</f>
        <v>1</v>
      </c>
      <c r="M331" s="9">
        <f ca="1">L331*25</f>
        <v>25</v>
      </c>
      <c r="Q331" s="9"/>
      <c r="R331" s="26"/>
    </row>
    <row r="332" spans="1:18" x14ac:dyDescent="0.3">
      <c r="A332">
        <v>525</v>
      </c>
      <c r="B332" s="3">
        <v>9.5236409817562873</v>
      </c>
      <c r="C332" s="2">
        <v>97.275718833503845</v>
      </c>
      <c r="D332" s="1">
        <v>2.9864677906012709</v>
      </c>
      <c r="E332" s="9">
        <f>0.25*C332</f>
        <v>24.318929708375961</v>
      </c>
      <c r="F332" s="9">
        <f>IF(25*ROUND(D332,0) = 0, 25, 25*ROUND(D332,0))</f>
        <v>75</v>
      </c>
      <c r="G332" s="12">
        <v>0</v>
      </c>
      <c r="H332" s="30">
        <f>F332-E332</f>
        <v>50.681070291624039</v>
      </c>
      <c r="I332" s="45">
        <f>H332/B332</f>
        <v>5.3216065566425597</v>
      </c>
      <c r="J332" s="34">
        <f>J331-B332</f>
        <v>-808.44185973971628</v>
      </c>
      <c r="K332" s="3">
        <f>(1/50)*D332</f>
        <v>5.9729355812025417E-2</v>
      </c>
      <c r="L332">
        <f ca="1">_xlfn.BINOM.INV(50,K332,RAND())</f>
        <v>1</v>
      </c>
      <c r="M332" s="9">
        <f ca="1">L332*25</f>
        <v>25</v>
      </c>
      <c r="Q332" s="9"/>
      <c r="R332" s="26"/>
    </row>
    <row r="333" spans="1:18" x14ac:dyDescent="0.3">
      <c r="A333">
        <v>631</v>
      </c>
      <c r="B333" s="3">
        <v>9.4227545758652536</v>
      </c>
      <c r="C333" s="2">
        <v>0.40188261642927214</v>
      </c>
      <c r="D333" s="1">
        <v>2.0276600868965624</v>
      </c>
      <c r="E333" s="9">
        <f>0.25*C333</f>
        <v>0.10047065410731804</v>
      </c>
      <c r="F333" s="9">
        <f>IF(25*ROUND(D333,0) = 0, 25, 25*ROUND(D333,0))</f>
        <v>50</v>
      </c>
      <c r="G333" s="12">
        <v>0</v>
      </c>
      <c r="H333" s="30">
        <f>F333-E333</f>
        <v>49.899529345892681</v>
      </c>
      <c r="I333" s="45">
        <f>H333/B333</f>
        <v>5.2956414118756356</v>
      </c>
      <c r="J333" s="34">
        <f>J332-B333</f>
        <v>-817.86461431558155</v>
      </c>
      <c r="K333" s="3">
        <f>(1/50)*D333</f>
        <v>4.0553201737931248E-2</v>
      </c>
      <c r="L333">
        <f ca="1">_xlfn.BINOM.INV(50,K333,RAND())</f>
        <v>1</v>
      </c>
      <c r="M333" s="9">
        <f ca="1">L333*25</f>
        <v>25</v>
      </c>
      <c r="Q333" s="9"/>
      <c r="R333" s="26"/>
    </row>
    <row r="334" spans="1:18" x14ac:dyDescent="0.3">
      <c r="A334">
        <v>256</v>
      </c>
      <c r="B334" s="3">
        <v>2.7177912891118061</v>
      </c>
      <c r="C334" s="2">
        <v>43.42854429691252</v>
      </c>
      <c r="D334" s="1">
        <v>0.64014706509639674</v>
      </c>
      <c r="E334" s="9">
        <f>0.25*C334</f>
        <v>10.85713607422813</v>
      </c>
      <c r="F334" s="9">
        <f>IF(25*ROUND(D334,0) = 0, 25, 25*ROUND(D334,0))</f>
        <v>25</v>
      </c>
      <c r="G334" s="12">
        <v>0</v>
      </c>
      <c r="H334" s="30">
        <f>F334-E334</f>
        <v>14.14286392577187</v>
      </c>
      <c r="I334" s="45">
        <f>H334/B334</f>
        <v>5.2038079533303163</v>
      </c>
      <c r="J334" s="34">
        <f>J333-B334</f>
        <v>-820.58240560469335</v>
      </c>
      <c r="K334" s="3">
        <f>(1/50)*D334</f>
        <v>1.2802941301927936E-2</v>
      </c>
      <c r="L334">
        <f ca="1">_xlfn.BINOM.INV(50,K334,RAND())</f>
        <v>0</v>
      </c>
      <c r="M334" s="9">
        <f ca="1">L334*25</f>
        <v>0</v>
      </c>
      <c r="Q334" s="9"/>
      <c r="R334" s="26"/>
    </row>
    <row r="335" spans="1:18" x14ac:dyDescent="0.3">
      <c r="A335">
        <v>712</v>
      </c>
      <c r="B335" s="3">
        <v>2.8413064697717907</v>
      </c>
      <c r="C335" s="2">
        <v>41.017372640113578</v>
      </c>
      <c r="D335" s="1">
        <v>0.98403739444487459</v>
      </c>
      <c r="E335" s="9">
        <f>0.25*C335</f>
        <v>10.254343160028395</v>
      </c>
      <c r="F335" s="9">
        <f>IF(25*ROUND(D335,0) = 0, 25, 25*ROUND(D335,0))</f>
        <v>25</v>
      </c>
      <c r="G335" s="12">
        <v>0</v>
      </c>
      <c r="H335" s="30">
        <f>F335-E335</f>
        <v>14.745656839971605</v>
      </c>
      <c r="I335" s="45">
        <f>H335/B335</f>
        <v>5.1897452798029047</v>
      </c>
      <c r="J335" s="34">
        <f>J334-B335</f>
        <v>-823.42371207446513</v>
      </c>
      <c r="K335" s="3">
        <f>(1/50)*D335</f>
        <v>1.9680747888897492E-2</v>
      </c>
      <c r="L335">
        <f ca="1">_xlfn.BINOM.INV(50,K335,RAND())</f>
        <v>0</v>
      </c>
      <c r="M335" s="9">
        <f ca="1">L335*25</f>
        <v>0</v>
      </c>
      <c r="Q335" s="9"/>
      <c r="R335" s="26"/>
    </row>
    <row r="336" spans="1:18" x14ac:dyDescent="0.3">
      <c r="A336">
        <v>1065</v>
      </c>
      <c r="B336" s="3">
        <v>4.5046233603596777</v>
      </c>
      <c r="C336" s="2">
        <v>6.6069166427950581</v>
      </c>
      <c r="D336" s="1">
        <v>0.45500751961231134</v>
      </c>
      <c r="E336" s="9">
        <f>0.25*C336</f>
        <v>1.6517291606987645</v>
      </c>
      <c r="F336" s="9">
        <f>IF(25*ROUND(D336,0) = 0, 25, 25*ROUND(D336,0))</f>
        <v>25</v>
      </c>
      <c r="G336" s="12">
        <v>0</v>
      </c>
      <c r="H336" s="30">
        <f>F336-E336</f>
        <v>23.348270839301236</v>
      </c>
      <c r="I336" s="45">
        <f>H336/B336</f>
        <v>5.1831793629549887</v>
      </c>
      <c r="J336" s="34">
        <f>J335-B336</f>
        <v>-827.92833543482482</v>
      </c>
      <c r="K336" s="3">
        <f>(1/50)*D336</f>
        <v>9.1001503922462264E-3</v>
      </c>
      <c r="L336">
        <f ca="1">_xlfn.BINOM.INV(50,K336,RAND())</f>
        <v>1</v>
      </c>
      <c r="M336" s="9">
        <f ca="1">L336*25</f>
        <v>25</v>
      </c>
      <c r="Q336" s="9"/>
      <c r="R336" s="26"/>
    </row>
    <row r="337" spans="1:18" x14ac:dyDescent="0.3">
      <c r="A337">
        <v>805</v>
      </c>
      <c r="B337" s="3">
        <v>1.7599411510963692</v>
      </c>
      <c r="C337" s="2">
        <v>63.93822553659431</v>
      </c>
      <c r="D337" s="1">
        <v>1.1781907304624772</v>
      </c>
      <c r="E337" s="9">
        <f>0.25*C337</f>
        <v>15.984556384148577</v>
      </c>
      <c r="F337" s="9">
        <f>IF(25*ROUND(D337,0) = 0, 25, 25*ROUND(D337,0))</f>
        <v>25</v>
      </c>
      <c r="G337" s="12">
        <v>0</v>
      </c>
      <c r="H337" s="30">
        <f>F337-E337</f>
        <v>9.0154436158514226</v>
      </c>
      <c r="I337" s="45">
        <f>H337/B337</f>
        <v>5.122582428529034</v>
      </c>
      <c r="J337" s="34">
        <f>J336-B337</f>
        <v>-829.68827658592113</v>
      </c>
      <c r="K337" s="3">
        <f>(1/50)*D337</f>
        <v>2.3563814609249546E-2</v>
      </c>
      <c r="L337">
        <f ca="1">_xlfn.BINOM.INV(50,K337,RAND())</f>
        <v>2</v>
      </c>
      <c r="M337" s="9">
        <f ca="1">L337*25</f>
        <v>50</v>
      </c>
      <c r="Q337" s="9"/>
      <c r="R337" s="26"/>
    </row>
    <row r="338" spans="1:18" x14ac:dyDescent="0.3">
      <c r="A338">
        <v>301</v>
      </c>
      <c r="B338" s="3">
        <v>2.4905992248793387</v>
      </c>
      <c r="C338" s="2">
        <v>49.629883193599987</v>
      </c>
      <c r="D338" s="1">
        <v>0.58068498677882707</v>
      </c>
      <c r="E338" s="9">
        <f>0.25*C338</f>
        <v>12.407470798399997</v>
      </c>
      <c r="F338" s="9">
        <f>IF(25*ROUND(D338,0) = 0, 25, 25*ROUND(D338,0))</f>
        <v>25</v>
      </c>
      <c r="G338" s="12">
        <v>0</v>
      </c>
      <c r="H338" s="30">
        <f>F338-E338</f>
        <v>12.592529201600003</v>
      </c>
      <c r="I338" s="45">
        <f>H338/B338</f>
        <v>5.0560238981083234</v>
      </c>
      <c r="J338" s="34">
        <f>J337-B338</f>
        <v>-832.17887581080049</v>
      </c>
      <c r="K338" s="3">
        <f>(1/50)*D338</f>
        <v>1.1613699735576542E-2</v>
      </c>
      <c r="L338">
        <f ca="1">_xlfn.BINOM.INV(50,K338,RAND())</f>
        <v>0</v>
      </c>
      <c r="M338" s="9">
        <f ca="1">L338*25</f>
        <v>0</v>
      </c>
      <c r="Q338" s="9"/>
      <c r="R338" s="26"/>
    </row>
    <row r="339" spans="1:18" x14ac:dyDescent="0.3">
      <c r="A339">
        <v>711</v>
      </c>
      <c r="B339" s="3">
        <v>9.8150844063647096</v>
      </c>
      <c r="C339" s="2">
        <v>2.1164708274342026</v>
      </c>
      <c r="D339" s="1">
        <v>2.3448280124609453</v>
      </c>
      <c r="E339" s="9">
        <f>0.25*C339</f>
        <v>0.52911770685855064</v>
      </c>
      <c r="F339" s="9">
        <f>IF(25*ROUND(D339,0) = 0, 25, 25*ROUND(D339,0))</f>
        <v>50</v>
      </c>
      <c r="G339" s="12">
        <v>0</v>
      </c>
      <c r="H339" s="30">
        <f>F339-E339</f>
        <v>49.47088229314145</v>
      </c>
      <c r="I339" s="45">
        <f>H339/B339</f>
        <v>5.0402910708604258</v>
      </c>
      <c r="J339" s="34">
        <f>J338-B339</f>
        <v>-841.99396021716518</v>
      </c>
      <c r="K339" s="3">
        <f>(1/50)*D339</f>
        <v>4.6896560249218906E-2</v>
      </c>
      <c r="L339">
        <f ca="1">_xlfn.BINOM.INV(50,K339,RAND())</f>
        <v>3</v>
      </c>
      <c r="M339" s="9">
        <f ca="1">L339*25</f>
        <v>75</v>
      </c>
      <c r="Q339" s="9"/>
      <c r="R339" s="26"/>
    </row>
    <row r="340" spans="1:18" x14ac:dyDescent="0.3">
      <c r="A340">
        <v>1085</v>
      </c>
      <c r="B340" s="3">
        <v>1.6363603919986169</v>
      </c>
      <c r="C340" s="2">
        <v>67.506713226574078</v>
      </c>
      <c r="D340" s="1">
        <v>1.3057810002077281</v>
      </c>
      <c r="E340" s="9">
        <f>0.25*C340</f>
        <v>16.87667830664352</v>
      </c>
      <c r="F340" s="9">
        <f>IF(25*ROUND(D340,0) = 0, 25, 25*ROUND(D340,0))</f>
        <v>25</v>
      </c>
      <c r="G340" s="12">
        <v>0</v>
      </c>
      <c r="H340" s="30">
        <f>F340-E340</f>
        <v>8.1233216933564805</v>
      </c>
      <c r="I340" s="45">
        <f>H340/B340</f>
        <v>4.9642619884210362</v>
      </c>
      <c r="J340" s="34">
        <f>J339-B340</f>
        <v>-843.63032060916385</v>
      </c>
      <c r="K340" s="3">
        <f>(1/50)*D340</f>
        <v>2.6115620004154565E-2</v>
      </c>
      <c r="L340">
        <f ca="1">_xlfn.BINOM.INV(50,K340,RAND())</f>
        <v>1</v>
      </c>
      <c r="M340" s="9">
        <f ca="1">L340*25</f>
        <v>25</v>
      </c>
      <c r="Q340" s="9"/>
      <c r="R340" s="26"/>
    </row>
    <row r="341" spans="1:18" x14ac:dyDescent="0.3">
      <c r="A341">
        <v>666</v>
      </c>
      <c r="B341" s="3">
        <v>4.820234794182813</v>
      </c>
      <c r="C341" s="2">
        <v>4.6288503330777058</v>
      </c>
      <c r="D341" s="1">
        <v>0.4424648313981121</v>
      </c>
      <c r="E341" s="9">
        <f>0.25*C341</f>
        <v>1.1572125832694264</v>
      </c>
      <c r="F341" s="9">
        <f>IF(25*ROUND(D341,0) = 0, 25, 25*ROUND(D341,0))</f>
        <v>25</v>
      </c>
      <c r="G341" s="12">
        <v>0</v>
      </c>
      <c r="H341" s="30">
        <f>F341-E341</f>
        <v>23.842787416730573</v>
      </c>
      <c r="I341" s="45">
        <f>H341/B341</f>
        <v>4.9463954422935332</v>
      </c>
      <c r="J341" s="34">
        <f>J340-B341</f>
        <v>-848.4505554033467</v>
      </c>
      <c r="K341" s="3">
        <f>(1/50)*D341</f>
        <v>8.8492966279622425E-3</v>
      </c>
      <c r="L341">
        <f ca="1">_xlfn.BINOM.INV(50,K341,RAND())</f>
        <v>1</v>
      </c>
      <c r="M341" s="9">
        <f ca="1">L341*25</f>
        <v>25</v>
      </c>
      <c r="Q341" s="9"/>
      <c r="R341" s="26"/>
    </row>
    <row r="342" spans="1:18" x14ac:dyDescent="0.3">
      <c r="A342">
        <v>834</v>
      </c>
      <c r="B342" s="3">
        <v>4.6737245424359468</v>
      </c>
      <c r="C342" s="2">
        <v>8.1269681121061144</v>
      </c>
      <c r="D342" s="1">
        <v>0.76860816520052244</v>
      </c>
      <c r="E342" s="9">
        <f>0.25*C342</f>
        <v>2.0317420280265286</v>
      </c>
      <c r="F342" s="9">
        <f>IF(25*ROUND(D342,0) = 0, 25, 25*ROUND(D342,0))</f>
        <v>25</v>
      </c>
      <c r="G342" s="12">
        <v>0</v>
      </c>
      <c r="H342" s="30">
        <f>F342-E342</f>
        <v>22.968257971973472</v>
      </c>
      <c r="I342" s="45">
        <f>H342/B342</f>
        <v>4.9143371123884014</v>
      </c>
      <c r="J342" s="34">
        <f>J341-B342</f>
        <v>-853.12427994578263</v>
      </c>
      <c r="K342" s="3">
        <f>(1/50)*D342</f>
        <v>1.537216330401045E-2</v>
      </c>
      <c r="L342">
        <f ca="1">_xlfn.BINOM.INV(50,K342,RAND())</f>
        <v>1</v>
      </c>
      <c r="M342" s="9">
        <f ca="1">L342*25</f>
        <v>25</v>
      </c>
      <c r="Q342" s="9"/>
      <c r="R342" s="26"/>
    </row>
    <row r="343" spans="1:18" x14ac:dyDescent="0.3">
      <c r="A343">
        <v>461</v>
      </c>
      <c r="B343" s="3">
        <v>9.8706430081565681</v>
      </c>
      <c r="C343" s="2">
        <v>6.5135063795158761</v>
      </c>
      <c r="D343" s="1">
        <v>2.3568961093450351</v>
      </c>
      <c r="E343" s="9">
        <f>0.25*C343</f>
        <v>1.628376594878969</v>
      </c>
      <c r="F343" s="9">
        <f>IF(25*ROUND(D343,0) = 0, 25, 25*ROUND(D343,0))</f>
        <v>50</v>
      </c>
      <c r="G343" s="12">
        <v>0</v>
      </c>
      <c r="H343" s="30">
        <f>F343-E343</f>
        <v>48.371623405121028</v>
      </c>
      <c r="I343" s="45">
        <f>H343/B343</f>
        <v>4.900554438565889</v>
      </c>
      <c r="J343" s="34">
        <f>J342-B343</f>
        <v>-862.99492295393918</v>
      </c>
      <c r="K343" s="3">
        <f>(1/50)*D343</f>
        <v>4.7137922186900702E-2</v>
      </c>
      <c r="L343">
        <f ca="1">_xlfn.BINOM.INV(50,K343,RAND())</f>
        <v>2</v>
      </c>
      <c r="M343" s="9">
        <f ca="1">L343*25</f>
        <v>50</v>
      </c>
      <c r="Q343" s="9"/>
      <c r="R343" s="26"/>
    </row>
    <row r="344" spans="1:18" x14ac:dyDescent="0.3">
      <c r="A344">
        <v>387</v>
      </c>
      <c r="B344" s="3">
        <v>3.2750028386886876</v>
      </c>
      <c r="C344" s="2">
        <v>36.826065290398482</v>
      </c>
      <c r="D344" s="1">
        <v>0.54414757171076356</v>
      </c>
      <c r="E344" s="9">
        <f>0.25*C344</f>
        <v>9.2065163225996205</v>
      </c>
      <c r="F344" s="9">
        <f>IF(25*ROUND(D344,0) = 0, 25, 25*ROUND(D344,0))</f>
        <v>25</v>
      </c>
      <c r="G344" s="12">
        <v>0</v>
      </c>
      <c r="H344" s="30">
        <f>F344-E344</f>
        <v>15.79348367740038</v>
      </c>
      <c r="I344" s="45">
        <f>H344/B344</f>
        <v>4.8224335841260206</v>
      </c>
      <c r="J344" s="34">
        <f>J343-B344</f>
        <v>-866.26992579262787</v>
      </c>
      <c r="K344" s="3">
        <f>(1/50)*D344</f>
        <v>1.0882951434215271E-2</v>
      </c>
      <c r="L344">
        <f ca="1">_xlfn.BINOM.INV(50,K344,RAND())</f>
        <v>0</v>
      </c>
      <c r="M344" s="9">
        <f ca="1">L344*25</f>
        <v>0</v>
      </c>
      <c r="Q344" s="9"/>
      <c r="R344" s="26"/>
    </row>
    <row r="345" spans="1:18" x14ac:dyDescent="0.3">
      <c r="A345">
        <v>578</v>
      </c>
      <c r="B345" s="3">
        <v>1.1944592939429988</v>
      </c>
      <c r="C345" s="2">
        <v>77.414553789961857</v>
      </c>
      <c r="D345" s="1">
        <v>1.4610814442965943</v>
      </c>
      <c r="E345" s="9">
        <f>0.25*C345</f>
        <v>19.353638447490464</v>
      </c>
      <c r="F345" s="9">
        <f>IF(25*ROUND(D345,0) = 0, 25, 25*ROUND(D345,0))</f>
        <v>25</v>
      </c>
      <c r="G345" s="12">
        <v>0</v>
      </c>
      <c r="H345" s="30">
        <f>F345-E345</f>
        <v>5.6463615525095356</v>
      </c>
      <c r="I345" s="45">
        <f>H345/B345</f>
        <v>4.7271276477497004</v>
      </c>
      <c r="J345" s="34">
        <f>J344-B345</f>
        <v>-867.46438508657093</v>
      </c>
      <c r="K345" s="3">
        <f>(1/50)*D345</f>
        <v>2.9221628885931886E-2</v>
      </c>
      <c r="L345">
        <f ca="1">_xlfn.BINOM.INV(50,K345,RAND())</f>
        <v>0</v>
      </c>
      <c r="M345" s="9">
        <f ca="1">L345*25</f>
        <v>0</v>
      </c>
      <c r="Q345" s="9"/>
      <c r="R345" s="26"/>
    </row>
    <row r="346" spans="1:18" x14ac:dyDescent="0.3">
      <c r="A346">
        <v>1074</v>
      </c>
      <c r="B346" s="3">
        <v>1.9862065651892213</v>
      </c>
      <c r="C346" s="2">
        <v>63.634642964976607</v>
      </c>
      <c r="D346" s="1">
        <v>1.1383779836233618</v>
      </c>
      <c r="E346" s="9">
        <f>0.25*C346</f>
        <v>15.908660741244152</v>
      </c>
      <c r="F346" s="9">
        <f>IF(25*ROUND(D346,0) = 0, 25, 25*ROUND(D346,0))</f>
        <v>25</v>
      </c>
      <c r="G346" s="12">
        <v>0</v>
      </c>
      <c r="H346" s="30">
        <f>F346-E346</f>
        <v>9.0913392587558484</v>
      </c>
      <c r="I346" s="45">
        <f>H346/B346</f>
        <v>4.5772375432107877</v>
      </c>
      <c r="J346" s="34">
        <f>J345-B346</f>
        <v>-869.45059165176019</v>
      </c>
      <c r="K346" s="3">
        <f>(1/50)*D346</f>
        <v>2.2767559672467238E-2</v>
      </c>
      <c r="L346">
        <f ca="1">_xlfn.BINOM.INV(50,K346,RAND())</f>
        <v>0</v>
      </c>
      <c r="M346" s="9">
        <f ca="1">L346*25</f>
        <v>0</v>
      </c>
      <c r="Q346" s="9"/>
      <c r="R346" s="26"/>
    </row>
    <row r="347" spans="1:18" x14ac:dyDescent="0.3">
      <c r="A347">
        <v>768</v>
      </c>
      <c r="B347" s="3">
        <v>5.2032934259225296</v>
      </c>
      <c r="C347" s="2">
        <v>6.10745718760014</v>
      </c>
      <c r="D347" s="1">
        <v>1.415449584996018</v>
      </c>
      <c r="E347" s="9">
        <f>0.25*C347</f>
        <v>1.526864296900035</v>
      </c>
      <c r="F347" s="9">
        <f>IF(25*ROUND(D347,0) = 0, 25, 25*ROUND(D347,0))</f>
        <v>25</v>
      </c>
      <c r="G347" s="12">
        <v>0</v>
      </c>
      <c r="H347" s="30">
        <f>F347-E347</f>
        <v>23.473135703099963</v>
      </c>
      <c r="I347" s="45">
        <f>H347/B347</f>
        <v>4.5112073799563284</v>
      </c>
      <c r="J347" s="34">
        <f>J346-B347</f>
        <v>-874.65388507768273</v>
      </c>
      <c r="K347" s="3">
        <f>(1/50)*D347</f>
        <v>2.830899169992036E-2</v>
      </c>
      <c r="L347">
        <f ca="1">_xlfn.BINOM.INV(50,K347,RAND())</f>
        <v>2</v>
      </c>
      <c r="M347" s="9">
        <f ca="1">L347*25</f>
        <v>50</v>
      </c>
      <c r="Q347" s="9"/>
      <c r="R347" s="26"/>
    </row>
    <row r="348" spans="1:18" x14ac:dyDescent="0.3">
      <c r="A348">
        <v>259</v>
      </c>
      <c r="B348" s="3">
        <v>5.4742963618038454</v>
      </c>
      <c r="C348" s="2">
        <v>1.4455122607918591</v>
      </c>
      <c r="D348" s="1">
        <v>0.5722002502080541</v>
      </c>
      <c r="E348" s="9">
        <f>0.25*C348</f>
        <v>0.36137806519796478</v>
      </c>
      <c r="F348" s="9">
        <f>IF(25*ROUND(D348,0) = 0, 25, 25*ROUND(D348,0))</f>
        <v>25</v>
      </c>
      <c r="G348" s="12">
        <v>0</v>
      </c>
      <c r="H348" s="30">
        <f>F348-E348</f>
        <v>24.638621934802035</v>
      </c>
      <c r="I348" s="45">
        <f>H348/B348</f>
        <v>4.5007833530377805</v>
      </c>
      <c r="J348" s="34">
        <f>J347-B348</f>
        <v>-880.12818143948653</v>
      </c>
      <c r="K348" s="3">
        <f>(1/50)*D348</f>
        <v>1.1444005004161081E-2</v>
      </c>
      <c r="L348">
        <f ca="1">_xlfn.BINOM.INV(50,K348,RAND())</f>
        <v>3</v>
      </c>
      <c r="M348" s="9">
        <f ca="1">L348*25</f>
        <v>75</v>
      </c>
      <c r="Q348" s="9"/>
      <c r="R348" s="26"/>
    </row>
    <row r="349" spans="1:18" x14ac:dyDescent="0.3">
      <c r="A349">
        <v>466</v>
      </c>
      <c r="B349" s="3">
        <v>5.2486953648089152</v>
      </c>
      <c r="C349" s="2">
        <v>6.8191733528805027</v>
      </c>
      <c r="D349" s="1">
        <v>0.69438688024081152</v>
      </c>
      <c r="E349" s="9">
        <f>0.25*C349</f>
        <v>1.7047933382201257</v>
      </c>
      <c r="F349" s="9">
        <f>IF(25*ROUND(D349,0) = 0, 25, 25*ROUND(D349,0))</f>
        <v>25</v>
      </c>
      <c r="G349" s="12">
        <v>0</v>
      </c>
      <c r="H349" s="30">
        <f>F349-E349</f>
        <v>23.295206661779876</v>
      </c>
      <c r="I349" s="45">
        <f>H349/B349</f>
        <v>4.4382851437650475</v>
      </c>
      <c r="J349" s="34">
        <f>J348-B349</f>
        <v>-885.37687680429542</v>
      </c>
      <c r="K349" s="3">
        <f>(1/50)*D349</f>
        <v>1.3887737604816231E-2</v>
      </c>
      <c r="L349">
        <f ca="1">_xlfn.BINOM.INV(50,K349,RAND())</f>
        <v>0</v>
      </c>
      <c r="M349" s="9">
        <f ca="1">L349*25</f>
        <v>0</v>
      </c>
      <c r="Q349" s="9"/>
      <c r="R349" s="26"/>
    </row>
    <row r="350" spans="1:18" x14ac:dyDescent="0.3">
      <c r="A350">
        <v>154</v>
      </c>
      <c r="B350" s="3">
        <v>5.5162632285285778</v>
      </c>
      <c r="C350" s="2">
        <v>3.9009762321333241</v>
      </c>
      <c r="D350" s="1">
        <v>0.49669752154335417</v>
      </c>
      <c r="E350" s="9">
        <f>0.25*C350</f>
        <v>0.97524405803333103</v>
      </c>
      <c r="F350" s="9">
        <f>IF(25*ROUND(D350,0) = 0, 25, 25*ROUND(D350,0))</f>
        <v>25</v>
      </c>
      <c r="G350" s="12">
        <v>0</v>
      </c>
      <c r="H350" s="30">
        <f>F350-E350</f>
        <v>24.024755941966667</v>
      </c>
      <c r="I350" s="45">
        <f>H350/B350</f>
        <v>4.3552591576336166</v>
      </c>
      <c r="J350" s="34">
        <f>J349-B350</f>
        <v>-890.89314003282402</v>
      </c>
      <c r="K350" s="3">
        <f>(1/50)*D350</f>
        <v>9.9339504308670838E-3</v>
      </c>
      <c r="L350">
        <f ca="1">_xlfn.BINOM.INV(50,K350,RAND())</f>
        <v>1</v>
      </c>
      <c r="M350" s="9">
        <f ca="1">L350*25</f>
        <v>25</v>
      </c>
      <c r="Q350" s="9"/>
      <c r="R350" s="26"/>
    </row>
    <row r="351" spans="1:18" x14ac:dyDescent="0.3">
      <c r="A351">
        <v>760</v>
      </c>
      <c r="B351" s="3">
        <v>1.6634532033342386</v>
      </c>
      <c r="C351" s="2">
        <v>71.296383545382341</v>
      </c>
      <c r="D351" s="1">
        <v>0.54503932587193649</v>
      </c>
      <c r="E351" s="9">
        <f>0.25*C351</f>
        <v>17.824095886345585</v>
      </c>
      <c r="F351" s="9">
        <f>IF(25*ROUND(D351,0) = 0, 25, 25*ROUND(D351,0))</f>
        <v>25</v>
      </c>
      <c r="G351" s="12">
        <v>0</v>
      </c>
      <c r="H351" s="30">
        <f>F351-E351</f>
        <v>7.1759041136544148</v>
      </c>
      <c r="I351" s="45">
        <f>H351/B351</f>
        <v>4.3138599266098838</v>
      </c>
      <c r="J351" s="34">
        <f>J350-B351</f>
        <v>-892.55659323615828</v>
      </c>
      <c r="K351" s="3">
        <f>(1/50)*D351</f>
        <v>1.090078651743873E-2</v>
      </c>
      <c r="L351">
        <f ca="1">_xlfn.BINOM.INV(50,K351,RAND())</f>
        <v>2</v>
      </c>
      <c r="M351" s="9">
        <f ca="1">L351*25</f>
        <v>50</v>
      </c>
      <c r="Q351" s="9"/>
      <c r="R351" s="26"/>
    </row>
    <row r="352" spans="1:18" x14ac:dyDescent="0.3">
      <c r="A352">
        <v>872</v>
      </c>
      <c r="B352" s="3">
        <v>5.8911859065317298</v>
      </c>
      <c r="C352" s="2">
        <v>0.32542690615354752</v>
      </c>
      <c r="D352" s="1">
        <v>0.92378802779970148</v>
      </c>
      <c r="E352" s="9">
        <f>0.25*C352</f>
        <v>8.1356726538386881E-2</v>
      </c>
      <c r="F352" s="9">
        <f>IF(25*ROUND(D352,0) = 0, 25, 25*ROUND(D352,0))</f>
        <v>25</v>
      </c>
      <c r="G352" s="12">
        <v>0</v>
      </c>
      <c r="H352" s="30">
        <f>F352-E352</f>
        <v>24.918643273461612</v>
      </c>
      <c r="I352" s="45">
        <f>H352/B352</f>
        <v>4.2298178446267647</v>
      </c>
      <c r="J352" s="34">
        <f>J351-B352</f>
        <v>-898.44777914269002</v>
      </c>
      <c r="K352" s="3">
        <f>(1/50)*D352</f>
        <v>1.8475760555994029E-2</v>
      </c>
      <c r="L352">
        <f ca="1">_xlfn.BINOM.INV(50,K352,RAND())</f>
        <v>1</v>
      </c>
      <c r="M352" s="9">
        <f ca="1">L352*25</f>
        <v>25</v>
      </c>
      <c r="Q352" s="9"/>
      <c r="R352" s="26"/>
    </row>
    <row r="353" spans="1:18" x14ac:dyDescent="0.3">
      <c r="A353">
        <v>263</v>
      </c>
      <c r="B353" s="3">
        <v>2.752843212110303</v>
      </c>
      <c r="C353" s="2">
        <v>53.87698911205505</v>
      </c>
      <c r="D353" s="1">
        <v>1.314036532834796</v>
      </c>
      <c r="E353" s="9">
        <f>0.25*C353</f>
        <v>13.469247278013762</v>
      </c>
      <c r="F353" s="9">
        <f>IF(25*ROUND(D353,0) = 0, 25, 25*ROUND(D353,0))</f>
        <v>25</v>
      </c>
      <c r="G353" s="12">
        <v>0</v>
      </c>
      <c r="H353" s="30">
        <f>F353-E353</f>
        <v>11.530752721986238</v>
      </c>
      <c r="I353" s="45">
        <f>H353/B353</f>
        <v>4.1886703431783436</v>
      </c>
      <c r="J353" s="34">
        <f>J352-B353</f>
        <v>-901.20062235480032</v>
      </c>
      <c r="K353" s="3">
        <f>(1/50)*D353</f>
        <v>2.6280730656695922E-2</v>
      </c>
      <c r="L353">
        <f ca="1">_xlfn.BINOM.INV(50,K353,RAND())</f>
        <v>0</v>
      </c>
      <c r="M353" s="9">
        <f ca="1">L353*25</f>
        <v>0</v>
      </c>
      <c r="Q353" s="9"/>
      <c r="R353" s="26"/>
    </row>
    <row r="354" spans="1:18" x14ac:dyDescent="0.3">
      <c r="A354">
        <v>363</v>
      </c>
      <c r="B354" s="3">
        <v>5.7235684506015163</v>
      </c>
      <c r="C354" s="2">
        <v>6.0982912697297165</v>
      </c>
      <c r="D354" s="1">
        <v>1.1986349997228909</v>
      </c>
      <c r="E354" s="9">
        <f>0.25*C354</f>
        <v>1.5245728174324291</v>
      </c>
      <c r="F354" s="9">
        <f>IF(25*ROUND(D354,0) = 0, 25, 25*ROUND(D354,0))</f>
        <v>25</v>
      </c>
      <c r="G354" s="12">
        <v>0</v>
      </c>
      <c r="H354" s="30">
        <f>F354-E354</f>
        <v>23.475427182567572</v>
      </c>
      <c r="I354" s="45">
        <f>H354/B354</f>
        <v>4.1015368969860804</v>
      </c>
      <c r="J354" s="34">
        <f>J353-B354</f>
        <v>-906.92419080540185</v>
      </c>
      <c r="K354" s="3">
        <f>(1/50)*D354</f>
        <v>2.3972699994457818E-2</v>
      </c>
      <c r="L354">
        <f ca="1">_xlfn.BINOM.INV(50,K354,RAND())</f>
        <v>0</v>
      </c>
      <c r="M354" s="9">
        <f ca="1">L354*25</f>
        <v>0</v>
      </c>
      <c r="Q354" s="9"/>
      <c r="R354" s="26"/>
    </row>
    <row r="355" spans="1:18" x14ac:dyDescent="0.3">
      <c r="A355">
        <v>408</v>
      </c>
      <c r="B355" s="3">
        <v>3.1328311926868349</v>
      </c>
      <c r="C355" s="2">
        <v>50.531042893314527</v>
      </c>
      <c r="D355" s="1">
        <v>1.445820181648275</v>
      </c>
      <c r="E355" s="9">
        <f>0.25*C355</f>
        <v>12.632760723328632</v>
      </c>
      <c r="F355" s="9">
        <f>IF(25*ROUND(D355,0) = 0, 25, 25*ROUND(D355,0))</f>
        <v>25</v>
      </c>
      <c r="G355" s="12">
        <v>0</v>
      </c>
      <c r="H355" s="30">
        <f>F355-E355</f>
        <v>12.367239276671368</v>
      </c>
      <c r="I355" s="45">
        <f>H355/B355</f>
        <v>3.9476238954530949</v>
      </c>
      <c r="J355" s="34">
        <f>J354-B355</f>
        <v>-910.05702199808866</v>
      </c>
      <c r="K355" s="3">
        <f>(1/50)*D355</f>
        <v>2.89164036329655E-2</v>
      </c>
      <c r="L355">
        <f ca="1">_xlfn.BINOM.INV(50,K355,RAND())</f>
        <v>2</v>
      </c>
      <c r="M355" s="9">
        <f ca="1">L355*25</f>
        <v>50</v>
      </c>
      <c r="Q355" s="9"/>
      <c r="R355" s="26"/>
    </row>
    <row r="356" spans="1:18" x14ac:dyDescent="0.3">
      <c r="A356">
        <v>175</v>
      </c>
      <c r="B356" s="3">
        <v>6.0934208127887102</v>
      </c>
      <c r="C356" s="2">
        <v>5.1068824849209165</v>
      </c>
      <c r="D356" s="1">
        <v>1.2705269871456333</v>
      </c>
      <c r="E356" s="9">
        <f>0.25*C356</f>
        <v>1.2767206212302291</v>
      </c>
      <c r="F356" s="9">
        <f>IF(25*ROUND(D356,0) = 0, 25, 25*ROUND(D356,0))</f>
        <v>25</v>
      </c>
      <c r="G356" s="12">
        <v>0</v>
      </c>
      <c r="H356" s="30">
        <f>F356-E356</f>
        <v>23.723279378769771</v>
      </c>
      <c r="I356" s="45">
        <f>H356/B356</f>
        <v>3.8932612907646194</v>
      </c>
      <c r="J356" s="34">
        <f>J355-B356</f>
        <v>-916.15044281087739</v>
      </c>
      <c r="K356" s="3">
        <f>(1/50)*D356</f>
        <v>2.5410539742912665E-2</v>
      </c>
      <c r="L356">
        <f ca="1">_xlfn.BINOM.INV(50,K356,RAND())</f>
        <v>3</v>
      </c>
      <c r="M356" s="9">
        <f ca="1">L356*25</f>
        <v>75</v>
      </c>
      <c r="Q356" s="9"/>
      <c r="R356" s="26"/>
    </row>
    <row r="357" spans="1:18" x14ac:dyDescent="0.3">
      <c r="A357">
        <v>1</v>
      </c>
      <c r="B357" s="3">
        <v>2.8413064697717907</v>
      </c>
      <c r="C357" s="2">
        <v>56.394255202399854</v>
      </c>
      <c r="D357" s="1">
        <v>0.54255899440706989</v>
      </c>
      <c r="E357" s="9">
        <f>0.25*C357</f>
        <v>14.098563800599964</v>
      </c>
      <c r="F357" s="9">
        <f>IF(25*ROUND(D357,0) = 0, 25, 25*ROUND(D357,0))</f>
        <v>25</v>
      </c>
      <c r="G357" s="12">
        <v>0</v>
      </c>
      <c r="H357" s="30">
        <f>F357-E357</f>
        <v>10.901436199400036</v>
      </c>
      <c r="I357" s="45">
        <f>H357/B357</f>
        <v>3.8367688650902987</v>
      </c>
      <c r="J357" s="34">
        <f>J356-B357</f>
        <v>-918.99174928064917</v>
      </c>
      <c r="K357" s="3">
        <f>(1/50)*D357</f>
        <v>1.0851179888141398E-2</v>
      </c>
      <c r="L357">
        <f ca="1">_xlfn.BINOM.INV(50,K357,RAND())</f>
        <v>0</v>
      </c>
      <c r="M357" s="9">
        <f ca="1">L357*25</f>
        <v>0</v>
      </c>
      <c r="Q357" s="9"/>
      <c r="R357" s="26"/>
    </row>
    <row r="358" spans="1:18" x14ac:dyDescent="0.3">
      <c r="A358">
        <v>1035</v>
      </c>
      <c r="B358" s="3">
        <v>6.5297033608495365</v>
      </c>
      <c r="C358" s="2">
        <v>2.054150321596504E-2</v>
      </c>
      <c r="D358" s="1">
        <v>1.3756516629534754</v>
      </c>
      <c r="E358" s="9">
        <f>0.25*C358</f>
        <v>5.13537580399126E-3</v>
      </c>
      <c r="F358" s="9">
        <f>IF(25*ROUND(D358,0) = 0, 25, 25*ROUND(D358,0))</f>
        <v>25</v>
      </c>
      <c r="G358" s="12">
        <v>0</v>
      </c>
      <c r="H358" s="30">
        <f>F358-E358</f>
        <v>24.994864624196008</v>
      </c>
      <c r="I358" s="45">
        <f>H358/B358</f>
        <v>3.8278713814258314</v>
      </c>
      <c r="J358" s="34">
        <f>J357-B358</f>
        <v>-925.52145264149874</v>
      </c>
      <c r="K358" s="3">
        <f>(1/50)*D358</f>
        <v>2.7513033259069508E-2</v>
      </c>
      <c r="L358">
        <f ca="1">_xlfn.BINOM.INV(50,K358,RAND())</f>
        <v>3</v>
      </c>
      <c r="M358" s="9">
        <f ca="1">L358*25</f>
        <v>75</v>
      </c>
      <c r="Q358" s="9"/>
      <c r="R358" s="26"/>
    </row>
    <row r="359" spans="1:18" x14ac:dyDescent="0.3">
      <c r="A359">
        <v>642</v>
      </c>
      <c r="B359" s="3">
        <v>6.4951266980526849</v>
      </c>
      <c r="C359" s="2">
        <v>0.85461864823491718</v>
      </c>
      <c r="D359" s="1">
        <v>1.0789884556055376</v>
      </c>
      <c r="E359" s="9">
        <f>0.25*C359</f>
        <v>0.21365466205872929</v>
      </c>
      <c r="F359" s="9">
        <f>IF(25*ROUND(D359,0) = 0, 25, 25*ROUND(D359,0))</f>
        <v>25</v>
      </c>
      <c r="G359" s="12">
        <v>0</v>
      </c>
      <c r="H359" s="30">
        <f>F359-E359</f>
        <v>24.78634533794127</v>
      </c>
      <c r="I359" s="45">
        <f>H359/B359</f>
        <v>3.8161450099768657</v>
      </c>
      <c r="J359" s="34">
        <f>J358-B359</f>
        <v>-932.01657933955141</v>
      </c>
      <c r="K359" s="3">
        <f>(1/50)*D359</f>
        <v>2.1579769112110753E-2</v>
      </c>
      <c r="L359">
        <f ca="1">_xlfn.BINOM.INV(50,K359,RAND())</f>
        <v>1</v>
      </c>
      <c r="M359" s="9">
        <f ca="1">L359*25</f>
        <v>25</v>
      </c>
      <c r="Q359" s="9"/>
      <c r="R359" s="26"/>
    </row>
    <row r="360" spans="1:18" x14ac:dyDescent="0.3">
      <c r="A360">
        <v>418</v>
      </c>
      <c r="B360" s="3">
        <v>1.1510867564782989</v>
      </c>
      <c r="C360" s="2">
        <v>82.614360829755327</v>
      </c>
      <c r="D360" s="1">
        <v>0.98282399338864335</v>
      </c>
      <c r="E360" s="9">
        <f>0.25*C360</f>
        <v>20.653590207438832</v>
      </c>
      <c r="F360" s="9">
        <f>IF(25*ROUND(D360,0) = 0, 25, 25*ROUND(D360,0))</f>
        <v>25</v>
      </c>
      <c r="G360" s="12">
        <v>0</v>
      </c>
      <c r="H360" s="30">
        <f>F360-E360</f>
        <v>4.3464097925611682</v>
      </c>
      <c r="I360" s="45">
        <f>H360/B360</f>
        <v>3.7759185118755294</v>
      </c>
      <c r="J360" s="34">
        <f>J359-B360</f>
        <v>-933.16766609602973</v>
      </c>
      <c r="K360" s="3">
        <f>(1/50)*D360</f>
        <v>1.9656479867772868E-2</v>
      </c>
      <c r="L360">
        <f ca="1">_xlfn.BINOM.INV(50,K360,RAND())</f>
        <v>0</v>
      </c>
      <c r="M360" s="9">
        <f ca="1">L360*25</f>
        <v>0</v>
      </c>
      <c r="Q360" s="9"/>
      <c r="R360" s="26"/>
    </row>
    <row r="361" spans="1:18" x14ac:dyDescent="0.3">
      <c r="A361">
        <v>279</v>
      </c>
      <c r="B361" s="3">
        <v>3.0704284029135276</v>
      </c>
      <c r="C361" s="2">
        <v>53.771960856377831</v>
      </c>
      <c r="D361" s="1">
        <v>1.3058211502928894</v>
      </c>
      <c r="E361" s="9">
        <f>0.25*C361</f>
        <v>13.442990214094458</v>
      </c>
      <c r="F361" s="9">
        <f>IF(25*ROUND(D361,0) = 0, 25, 25*ROUND(D361,0))</f>
        <v>25</v>
      </c>
      <c r="G361" s="12">
        <v>0</v>
      </c>
      <c r="H361" s="30">
        <f>F361-E361</f>
        <v>11.557009785905542</v>
      </c>
      <c r="I361" s="45">
        <f>H361/B361</f>
        <v>3.7639730582674074</v>
      </c>
      <c r="J361" s="34">
        <f>J360-B361</f>
        <v>-936.23809449894327</v>
      </c>
      <c r="K361" s="3">
        <f>(1/50)*D361</f>
        <v>2.6116423005857786E-2</v>
      </c>
      <c r="L361">
        <f ca="1">_xlfn.BINOM.INV(50,K361,RAND())</f>
        <v>0</v>
      </c>
      <c r="M361" s="9">
        <f ca="1">L361*25</f>
        <v>0</v>
      </c>
      <c r="Q361" s="9"/>
      <c r="R361" s="26"/>
    </row>
    <row r="362" spans="1:18" x14ac:dyDescent="0.3">
      <c r="A362">
        <v>932</v>
      </c>
      <c r="B362" s="3">
        <v>3.0412679026231624</v>
      </c>
      <c r="C362" s="2">
        <v>54.386403670793612</v>
      </c>
      <c r="D362" s="1">
        <v>1.4432946042609451</v>
      </c>
      <c r="E362" s="9">
        <f>0.25*C362</f>
        <v>13.596600917698403</v>
      </c>
      <c r="F362" s="9">
        <f>IF(25*ROUND(D362,0) = 0, 25, 25*ROUND(D362,0))</f>
        <v>25</v>
      </c>
      <c r="G362" s="12">
        <v>0</v>
      </c>
      <c r="H362" s="30">
        <f>F362-E362</f>
        <v>11.403399082301597</v>
      </c>
      <c r="I362" s="45">
        <f>H362/B362</f>
        <v>3.7495542804584585</v>
      </c>
      <c r="J362" s="34">
        <f>J361-B362</f>
        <v>-939.27936240156646</v>
      </c>
      <c r="K362" s="3">
        <f>(1/50)*D362</f>
        <v>2.8865892085218902E-2</v>
      </c>
      <c r="L362">
        <f ca="1">_xlfn.BINOM.INV(50,K362,RAND())</f>
        <v>0</v>
      </c>
      <c r="M362" s="9">
        <f ca="1">L362*25</f>
        <v>0</v>
      </c>
      <c r="Q362" s="9"/>
      <c r="R362" s="26"/>
    </row>
    <row r="363" spans="1:18" x14ac:dyDescent="0.3">
      <c r="A363">
        <v>685</v>
      </c>
      <c r="B363" s="3">
        <v>6.3549319708390017</v>
      </c>
      <c r="C363" s="2">
        <v>5.5178734245572514</v>
      </c>
      <c r="D363" s="1">
        <v>0.39773463445090063</v>
      </c>
      <c r="E363" s="9">
        <f>0.25*C363</f>
        <v>1.3794683561393128</v>
      </c>
      <c r="F363" s="9">
        <f>IF(25*ROUND(D363,0) = 0, 25, 25*ROUND(D363,0))</f>
        <v>25</v>
      </c>
      <c r="G363" s="12">
        <v>0</v>
      </c>
      <c r="H363" s="30">
        <f>F363-E363</f>
        <v>23.620531643860687</v>
      </c>
      <c r="I363" s="45">
        <f>H363/B363</f>
        <v>3.7168819040469159</v>
      </c>
      <c r="J363" s="34">
        <f>J362-B363</f>
        <v>-945.63429437240541</v>
      </c>
      <c r="K363" s="3">
        <f>(1/50)*D363</f>
        <v>7.9546926890180121E-3</v>
      </c>
      <c r="L363">
        <f ca="1">_xlfn.BINOM.INV(50,K363,RAND())</f>
        <v>0</v>
      </c>
      <c r="M363" s="9">
        <f ca="1">L363*25</f>
        <v>0</v>
      </c>
      <c r="Q363" s="9"/>
      <c r="R363" s="26"/>
    </row>
    <row r="364" spans="1:18" x14ac:dyDescent="0.3">
      <c r="A364">
        <v>386</v>
      </c>
      <c r="B364" s="3">
        <v>6.6649267657293212</v>
      </c>
      <c r="C364" s="2">
        <v>1.5840628620161334</v>
      </c>
      <c r="D364" s="1">
        <v>0.55816895182779591</v>
      </c>
      <c r="E364" s="9">
        <f>0.25*C364</f>
        <v>0.39601571550403336</v>
      </c>
      <c r="F364" s="9">
        <f>IF(25*ROUND(D364,0) = 0, 25, 25*ROUND(D364,0))</f>
        <v>25</v>
      </c>
      <c r="G364" s="12">
        <v>0</v>
      </c>
      <c r="H364" s="30">
        <f>F364-E364</f>
        <v>24.603984284495965</v>
      </c>
      <c r="I364" s="45">
        <f>H364/B364</f>
        <v>3.6915610852632725</v>
      </c>
      <c r="J364" s="34">
        <f>J363-B364</f>
        <v>-952.29922113813473</v>
      </c>
      <c r="K364" s="3">
        <f>(1/50)*D364</f>
        <v>1.1163379036555919E-2</v>
      </c>
      <c r="L364">
        <f ca="1">_xlfn.BINOM.INV(50,K364,RAND())</f>
        <v>0</v>
      </c>
      <c r="M364" s="9">
        <f ca="1">L364*25</f>
        <v>0</v>
      </c>
      <c r="Q364" s="9"/>
      <c r="R364" s="26"/>
    </row>
    <row r="365" spans="1:18" x14ac:dyDescent="0.3">
      <c r="A365">
        <v>252</v>
      </c>
      <c r="B365" s="3">
        <v>2.3721224458470425</v>
      </c>
      <c r="C365" s="2">
        <v>65.229103657277548</v>
      </c>
      <c r="D365" s="1">
        <v>0.93048975915511445</v>
      </c>
      <c r="E365" s="9">
        <f>0.25*C365</f>
        <v>16.307275914319387</v>
      </c>
      <c r="F365" s="9">
        <f>IF(25*ROUND(D365,0) = 0, 25, 25*ROUND(D365,0))</f>
        <v>25</v>
      </c>
      <c r="G365" s="12">
        <v>0</v>
      </c>
      <c r="H365" s="30">
        <f>F365-E365</f>
        <v>8.6927240856806129</v>
      </c>
      <c r="I365" s="45">
        <f>H365/B365</f>
        <v>3.6645343080409987</v>
      </c>
      <c r="J365" s="34">
        <f>J364-B365</f>
        <v>-954.67134358398175</v>
      </c>
      <c r="K365" s="3">
        <f>(1/50)*D365</f>
        <v>1.8609795183102289E-2</v>
      </c>
      <c r="L365">
        <f ca="1">_xlfn.BINOM.INV(50,K365,RAND())</f>
        <v>0</v>
      </c>
      <c r="M365" s="9">
        <f ca="1">L365*25</f>
        <v>0</v>
      </c>
      <c r="Q365" s="9"/>
      <c r="R365" s="26"/>
    </row>
    <row r="366" spans="1:18" x14ac:dyDescent="0.3">
      <c r="A366">
        <v>26</v>
      </c>
      <c r="B366" s="3">
        <v>7.0069103981768466</v>
      </c>
      <c r="C366" s="2">
        <v>0.98561979343579909</v>
      </c>
      <c r="D366" s="1">
        <v>1.1421365354113049</v>
      </c>
      <c r="E366" s="9">
        <f>0.25*C366</f>
        <v>0.24640494835894977</v>
      </c>
      <c r="F366" s="9">
        <f>IF(25*ROUND(D366,0) = 0, 25, 25*ROUND(D366,0))</f>
        <v>25</v>
      </c>
      <c r="G366" s="12">
        <v>0</v>
      </c>
      <c r="H366" s="30">
        <f>F366-E366</f>
        <v>24.753595051641049</v>
      </c>
      <c r="I366" s="45">
        <f>H366/B366</f>
        <v>3.5327403441724869</v>
      </c>
      <c r="J366" s="34">
        <f>J365-B366</f>
        <v>-961.67825398215859</v>
      </c>
      <c r="K366" s="3">
        <f>(1/50)*D366</f>
        <v>2.2842730708226098E-2</v>
      </c>
      <c r="L366">
        <f ca="1">_xlfn.BINOM.INV(50,K366,RAND())</f>
        <v>0</v>
      </c>
      <c r="M366" s="9">
        <f ca="1">L366*25</f>
        <v>0</v>
      </c>
      <c r="Q366" s="9"/>
      <c r="R366" s="26"/>
    </row>
    <row r="367" spans="1:18" x14ac:dyDescent="0.3">
      <c r="A367">
        <v>802</v>
      </c>
      <c r="B367" s="3">
        <v>7.1043214039770586</v>
      </c>
      <c r="C367" s="2">
        <v>0.39843641945495056</v>
      </c>
      <c r="D367" s="1">
        <v>1.3545336572317539</v>
      </c>
      <c r="E367" s="9">
        <f>0.25*C367</f>
        <v>9.9609104863737641E-2</v>
      </c>
      <c r="F367" s="9">
        <f>IF(25*ROUND(D367,0) = 0, 25, 25*ROUND(D367,0))</f>
        <v>25</v>
      </c>
      <c r="G367" s="12">
        <v>0</v>
      </c>
      <c r="H367" s="30">
        <f>F367-E367</f>
        <v>24.900390895136262</v>
      </c>
      <c r="I367" s="45">
        <f>H367/B367</f>
        <v>3.5049640182659552</v>
      </c>
      <c r="J367" s="34">
        <f>J366-B367</f>
        <v>-968.7825753861357</v>
      </c>
      <c r="K367" s="3">
        <f>(1/50)*D367</f>
        <v>2.7090673144635077E-2</v>
      </c>
      <c r="L367">
        <f ca="1">_xlfn.BINOM.INV(50,K367,RAND())</f>
        <v>2</v>
      </c>
      <c r="M367" s="9">
        <f ca="1">L367*25</f>
        <v>50</v>
      </c>
      <c r="Q367" s="9"/>
      <c r="R367" s="26"/>
    </row>
    <row r="368" spans="1:18" x14ac:dyDescent="0.3">
      <c r="A368">
        <v>897</v>
      </c>
      <c r="B368" s="3">
        <v>6.6286404555023388</v>
      </c>
      <c r="C368" s="2">
        <v>7.3073806247415778</v>
      </c>
      <c r="D368" s="1">
        <v>1.1713132765910024</v>
      </c>
      <c r="E368" s="9">
        <f>0.25*C368</f>
        <v>1.8268451561853944</v>
      </c>
      <c r="F368" s="9">
        <f>IF(25*ROUND(D368,0) = 0, 25, 25*ROUND(D368,0))</f>
        <v>25</v>
      </c>
      <c r="G368" s="12">
        <v>0</v>
      </c>
      <c r="H368" s="30">
        <f>F368-E368</f>
        <v>23.173154843814604</v>
      </c>
      <c r="I368" s="45">
        <f>H368/B368</f>
        <v>3.4959136793396151</v>
      </c>
      <c r="J368" s="34">
        <f>J367-B368</f>
        <v>-975.41121584163807</v>
      </c>
      <c r="K368" s="3">
        <f>(1/50)*D368</f>
        <v>2.3426265531820048E-2</v>
      </c>
      <c r="L368">
        <f ca="1">_xlfn.BINOM.INV(50,K368,RAND())</f>
        <v>2</v>
      </c>
      <c r="M368" s="9">
        <f ca="1">L368*25</f>
        <v>50</v>
      </c>
      <c r="Q368" s="9"/>
      <c r="R368" s="26"/>
    </row>
    <row r="369" spans="1:18" x14ac:dyDescent="0.3">
      <c r="A369">
        <v>120</v>
      </c>
      <c r="B369" s="3">
        <v>7.1096906978640364</v>
      </c>
      <c r="C369" s="2">
        <v>0.76320367925554189</v>
      </c>
      <c r="D369" s="1">
        <v>0.39633753242700703</v>
      </c>
      <c r="E369" s="9">
        <f>0.25*C369</f>
        <v>0.19080091981388547</v>
      </c>
      <c r="F369" s="9">
        <f>IF(25*ROUND(D369,0) = 0, 25, 25*ROUND(D369,0))</f>
        <v>25</v>
      </c>
      <c r="G369" s="12">
        <v>0</v>
      </c>
      <c r="H369" s="30">
        <f>F369-E369</f>
        <v>24.809199080186115</v>
      </c>
      <c r="I369" s="45">
        <f>H369/B369</f>
        <v>3.4894906310958844</v>
      </c>
      <c r="J369" s="34">
        <f>J368-B369</f>
        <v>-982.52090653950211</v>
      </c>
      <c r="K369" s="3">
        <f>(1/50)*D369</f>
        <v>7.9267506485401415E-3</v>
      </c>
      <c r="L369">
        <f ca="1">_xlfn.BINOM.INV(50,K369,RAND())</f>
        <v>2</v>
      </c>
      <c r="M369" s="9">
        <f ca="1">L369*25</f>
        <v>50</v>
      </c>
      <c r="Q369" s="9"/>
      <c r="R369" s="26"/>
    </row>
    <row r="370" spans="1:18" x14ac:dyDescent="0.3">
      <c r="A370">
        <v>617</v>
      </c>
      <c r="B370" s="3">
        <v>2.3678668591491849</v>
      </c>
      <c r="C370" s="2">
        <v>67.950210726920147</v>
      </c>
      <c r="D370" s="1">
        <v>1.4095983863444823</v>
      </c>
      <c r="E370" s="9">
        <f>0.25*C370</f>
        <v>16.987552681730037</v>
      </c>
      <c r="F370" s="9">
        <f>IF(25*ROUND(D370,0) = 0, 25, 25*ROUND(D370,0))</f>
        <v>25</v>
      </c>
      <c r="G370" s="12">
        <v>0</v>
      </c>
      <c r="H370" s="30">
        <f>F370-E370</f>
        <v>8.0124473182699631</v>
      </c>
      <c r="I370" s="45">
        <f>H370/B370</f>
        <v>3.3838251028814064</v>
      </c>
      <c r="J370" s="34">
        <f>J369-B370</f>
        <v>-984.88877339865132</v>
      </c>
      <c r="K370" s="3">
        <f>(1/50)*D370</f>
        <v>2.8191967726889647E-2</v>
      </c>
      <c r="L370">
        <f ca="1">_xlfn.BINOM.INV(50,K370,RAND())</f>
        <v>1</v>
      </c>
      <c r="M370" s="9">
        <f ca="1">L370*25</f>
        <v>25</v>
      </c>
      <c r="Q370" s="9"/>
      <c r="R370" s="26"/>
    </row>
    <row r="371" spans="1:18" x14ac:dyDescent="0.3">
      <c r="A371">
        <v>453</v>
      </c>
      <c r="B371" s="3">
        <v>0.66901126411196388</v>
      </c>
      <c r="C371" s="2">
        <v>91.096457737403895</v>
      </c>
      <c r="D371" s="1">
        <v>1.0634737095200235</v>
      </c>
      <c r="E371" s="9">
        <f>0.25*C371</f>
        <v>22.774114434350974</v>
      </c>
      <c r="F371" s="9">
        <f>IF(25*ROUND(D371,0) = 0, 25, 25*ROUND(D371,0))</f>
        <v>25</v>
      </c>
      <c r="G371" s="12">
        <v>0</v>
      </c>
      <c r="H371" s="30">
        <f>F371-E371</f>
        <v>2.2258855656490262</v>
      </c>
      <c r="I371" s="45">
        <f>H371/B371</f>
        <v>3.32712718761714</v>
      </c>
      <c r="J371" s="34">
        <f>J370-B371</f>
        <v>-985.55778466276331</v>
      </c>
      <c r="K371" s="3">
        <f>(1/50)*D371</f>
        <v>2.126947419040047E-2</v>
      </c>
      <c r="L371">
        <f ca="1">_xlfn.BINOM.INV(50,K371,RAND())</f>
        <v>1</v>
      </c>
      <c r="M371" s="9">
        <f ca="1">L371*25</f>
        <v>25</v>
      </c>
      <c r="Q371" s="9"/>
      <c r="R371" s="26"/>
    </row>
    <row r="372" spans="1:18" x14ac:dyDescent="0.3">
      <c r="A372">
        <v>689</v>
      </c>
      <c r="B372" s="3">
        <v>2.7161772713823771</v>
      </c>
      <c r="C372" s="2">
        <v>64.22142235538017</v>
      </c>
      <c r="D372" s="1">
        <v>0.88413471951982647</v>
      </c>
      <c r="E372" s="9">
        <f>0.25*C372</f>
        <v>16.055355588845043</v>
      </c>
      <c r="F372" s="9">
        <f>IF(25*ROUND(D372,0) = 0, 25, 25*ROUND(D372,0))</f>
        <v>25</v>
      </c>
      <c r="G372" s="12">
        <v>0</v>
      </c>
      <c r="H372" s="30">
        <f>F372-E372</f>
        <v>8.9446444111549575</v>
      </c>
      <c r="I372" s="45">
        <f>H372/B372</f>
        <v>3.2931003824366187</v>
      </c>
      <c r="J372" s="34">
        <f>J371-B372</f>
        <v>-988.27396193414563</v>
      </c>
      <c r="K372" s="3">
        <f>(1/50)*D372</f>
        <v>1.768269439039653E-2</v>
      </c>
      <c r="L372">
        <f ca="1">_xlfn.BINOM.INV(50,K372,RAND())</f>
        <v>0</v>
      </c>
      <c r="M372" s="9">
        <f ca="1">L372*25</f>
        <v>0</v>
      </c>
      <c r="Q372" s="9"/>
      <c r="R372" s="26"/>
    </row>
    <row r="373" spans="1:18" x14ac:dyDescent="0.3">
      <c r="A373">
        <v>991</v>
      </c>
      <c r="B373" s="3">
        <v>2.5363075701339888</v>
      </c>
      <c r="C373" s="2">
        <v>67.673303917698533</v>
      </c>
      <c r="D373" s="1">
        <v>1.389346664224719</v>
      </c>
      <c r="E373" s="9">
        <f>0.25*C373</f>
        <v>16.918325979424633</v>
      </c>
      <c r="F373" s="9">
        <f>IF(25*ROUND(D373,0) = 0, 25, 25*ROUND(D373,0))</f>
        <v>25</v>
      </c>
      <c r="G373" s="12">
        <v>0</v>
      </c>
      <c r="H373" s="30">
        <f>F373-E373</f>
        <v>8.0816740205753668</v>
      </c>
      <c r="I373" s="45">
        <f>H373/B373</f>
        <v>3.1863935256670883</v>
      </c>
      <c r="J373" s="34">
        <f>J372-B373</f>
        <v>-990.81026950427963</v>
      </c>
      <c r="K373" s="3">
        <f>(1/50)*D373</f>
        <v>2.7786933284494379E-2</v>
      </c>
      <c r="L373">
        <f ca="1">_xlfn.BINOM.INV(50,K373,RAND())</f>
        <v>3</v>
      </c>
      <c r="M373" s="9">
        <f ca="1">L373*25</f>
        <v>75</v>
      </c>
      <c r="Q373" s="9"/>
      <c r="R373" s="26"/>
    </row>
    <row r="374" spans="1:18" x14ac:dyDescent="0.3">
      <c r="A374">
        <v>962</v>
      </c>
      <c r="B374" s="3">
        <v>0.3621252484718851</v>
      </c>
      <c r="C374" s="2">
        <v>95.408128218027827</v>
      </c>
      <c r="D374" s="1">
        <v>0.61690368932313355</v>
      </c>
      <c r="E374" s="9">
        <f>0.25*C374</f>
        <v>23.852032054506957</v>
      </c>
      <c r="F374" s="9">
        <f>IF(25*ROUND(D374,0) = 0, 25, 25*ROUND(D374,0))</f>
        <v>25</v>
      </c>
      <c r="G374" s="12">
        <v>0</v>
      </c>
      <c r="H374" s="30">
        <f>F374-E374</f>
        <v>1.1479679454930434</v>
      </c>
      <c r="I374" s="45">
        <f>H374/B374</f>
        <v>3.1700853512349609</v>
      </c>
      <c r="J374" s="34">
        <f>J373-B374</f>
        <v>-991.17239475275153</v>
      </c>
      <c r="K374" s="3">
        <f>(1/50)*D374</f>
        <v>1.2338073786462671E-2</v>
      </c>
      <c r="L374">
        <f ca="1">_xlfn.BINOM.INV(50,K374,RAND())</f>
        <v>0</v>
      </c>
      <c r="M374" s="9">
        <f ca="1">L374*25</f>
        <v>0</v>
      </c>
      <c r="Q374" s="9"/>
      <c r="R374" s="26"/>
    </row>
    <row r="375" spans="1:18" x14ac:dyDescent="0.3">
      <c r="A375">
        <v>750</v>
      </c>
      <c r="B375" s="3">
        <v>1.7476280176606451</v>
      </c>
      <c r="C375" s="2">
        <v>77.943863161360213</v>
      </c>
      <c r="D375" s="1">
        <v>0.94471276115091352</v>
      </c>
      <c r="E375" s="9">
        <f>0.25*C375</f>
        <v>19.485965790340053</v>
      </c>
      <c r="F375" s="9">
        <f>IF(25*ROUND(D375,0) = 0, 25, 25*ROUND(D375,0))</f>
        <v>25</v>
      </c>
      <c r="G375" s="12">
        <v>0</v>
      </c>
      <c r="H375" s="30">
        <f>F375-E375</f>
        <v>5.5140342096599468</v>
      </c>
      <c r="I375" s="45">
        <f>H375/B375</f>
        <v>3.1551532442475771</v>
      </c>
      <c r="J375" s="34">
        <f>J374-B375</f>
        <v>-992.92002277041217</v>
      </c>
      <c r="K375" s="3">
        <f>(1/50)*D375</f>
        <v>1.8894255223018269E-2</v>
      </c>
      <c r="L375">
        <f ca="1">_xlfn.BINOM.INV(50,K375,RAND())</f>
        <v>0</v>
      </c>
      <c r="M375" s="9">
        <f ca="1">L375*25</f>
        <v>0</v>
      </c>
      <c r="Q375" s="9"/>
      <c r="R375" s="26"/>
    </row>
    <row r="376" spans="1:18" x14ac:dyDescent="0.3">
      <c r="A376">
        <v>336</v>
      </c>
      <c r="B376" s="3">
        <v>7.6596669062089831</v>
      </c>
      <c r="C376" s="2">
        <v>3.9160762139717531</v>
      </c>
      <c r="D376" s="1">
        <v>0.63979386474012179</v>
      </c>
      <c r="E376" s="9">
        <f>0.25*C376</f>
        <v>0.97901905349293827</v>
      </c>
      <c r="F376" s="9">
        <f>IF(25*ROUND(D376,0) = 0, 25, 25*ROUND(D376,0))</f>
        <v>25</v>
      </c>
      <c r="G376" s="12">
        <v>0</v>
      </c>
      <c r="H376" s="30">
        <f>F376-E376</f>
        <v>24.020980946507063</v>
      </c>
      <c r="I376" s="45">
        <f>H376/B376</f>
        <v>3.136034665820191</v>
      </c>
      <c r="J376" s="34">
        <f>J375-B376</f>
        <v>-1000.5796896766211</v>
      </c>
      <c r="K376" s="3">
        <f>(1/50)*D376</f>
        <v>1.2795877294802437E-2</v>
      </c>
      <c r="L376">
        <f ca="1">_xlfn.BINOM.INV(50,K376,RAND())</f>
        <v>0</v>
      </c>
      <c r="M376" s="9">
        <f ca="1">L376*25</f>
        <v>0</v>
      </c>
      <c r="Q376" s="9"/>
      <c r="R376" s="26"/>
    </row>
    <row r="377" spans="1:18" x14ac:dyDescent="0.3">
      <c r="A377">
        <v>424</v>
      </c>
      <c r="B377" s="3">
        <v>3.3462930271354443</v>
      </c>
      <c r="C377" s="2">
        <v>59.526186635962851</v>
      </c>
      <c r="D377" s="1">
        <v>0.85829262055055877</v>
      </c>
      <c r="E377" s="9">
        <f>0.25*C377</f>
        <v>14.881546658990713</v>
      </c>
      <c r="F377" s="9">
        <f>IF(25*ROUND(D377,0) = 0, 25, 25*ROUND(D377,0))</f>
        <v>25</v>
      </c>
      <c r="G377" s="12">
        <v>0</v>
      </c>
      <c r="H377" s="30">
        <f>F377-E377</f>
        <v>10.118453341009287</v>
      </c>
      <c r="I377" s="45">
        <f>H377/B377</f>
        <v>3.0237798241091496</v>
      </c>
      <c r="J377" s="34">
        <f>J376-B377</f>
        <v>-1003.9259827037565</v>
      </c>
      <c r="K377" s="3">
        <f>(1/50)*D377</f>
        <v>1.7165852411011175E-2</v>
      </c>
      <c r="L377">
        <f ca="1">_xlfn.BINOM.INV(50,K377,RAND())</f>
        <v>0</v>
      </c>
      <c r="M377" s="9">
        <f ca="1">L377*25</f>
        <v>0</v>
      </c>
      <c r="Q377" s="9"/>
      <c r="R377" s="26"/>
    </row>
    <row r="378" spans="1:18" x14ac:dyDescent="0.3">
      <c r="A378">
        <v>549</v>
      </c>
      <c r="B378" s="3">
        <v>1.3572258448421848</v>
      </c>
      <c r="C378" s="2">
        <v>84.018507107467201</v>
      </c>
      <c r="D378" s="1">
        <v>1.2038949624514466</v>
      </c>
      <c r="E378" s="9">
        <f>0.25*C378</f>
        <v>21.0046267768668</v>
      </c>
      <c r="F378" s="9">
        <f>IF(25*ROUND(D378,0) = 0, 25, 25*ROUND(D378,0))</f>
        <v>25</v>
      </c>
      <c r="G378" s="12">
        <v>0</v>
      </c>
      <c r="H378" s="30">
        <f>F378-E378</f>
        <v>3.9953732231331998</v>
      </c>
      <c r="I378" s="45">
        <f>H378/B378</f>
        <v>2.9437792083879546</v>
      </c>
      <c r="J378" s="34">
        <f>J377-B378</f>
        <v>-1005.2832085485987</v>
      </c>
      <c r="K378" s="3">
        <f>(1/50)*D378</f>
        <v>2.4077899249028933E-2</v>
      </c>
      <c r="L378">
        <f ca="1">_xlfn.BINOM.INV(50,K378,RAND())</f>
        <v>4</v>
      </c>
      <c r="M378" s="9">
        <f ca="1">L378*25</f>
        <v>100</v>
      </c>
      <c r="Q378" s="9"/>
      <c r="R378" s="26"/>
    </row>
    <row r="379" spans="1:18" x14ac:dyDescent="0.3">
      <c r="A379">
        <v>983</v>
      </c>
      <c r="B379" s="3">
        <v>8.4421409456160852</v>
      </c>
      <c r="C379" s="2">
        <v>3.7976003360098765</v>
      </c>
      <c r="D379" s="1">
        <v>1.3674349530210526</v>
      </c>
      <c r="E379" s="9">
        <f>0.25*C379</f>
        <v>0.94940008400246911</v>
      </c>
      <c r="F379" s="9">
        <f>IF(25*ROUND(D379,0) = 0, 25, 25*ROUND(D379,0))</f>
        <v>25</v>
      </c>
      <c r="G379" s="12">
        <v>0</v>
      </c>
      <c r="H379" s="30">
        <f>F379-E379</f>
        <v>24.05059991599753</v>
      </c>
      <c r="I379" s="45">
        <f>H379/B379</f>
        <v>2.8488744823061447</v>
      </c>
      <c r="J379" s="34">
        <f>J378-B379</f>
        <v>-1013.7253494942148</v>
      </c>
      <c r="K379" s="3">
        <f>(1/50)*D379</f>
        <v>2.7348699060421051E-2</v>
      </c>
      <c r="L379">
        <f ca="1">_xlfn.BINOM.INV(50,K379,RAND())</f>
        <v>3</v>
      </c>
      <c r="M379" s="9">
        <f ca="1">L379*25</f>
        <v>75</v>
      </c>
      <c r="Q379" s="9"/>
      <c r="R379" s="26"/>
    </row>
    <row r="380" spans="1:18" x14ac:dyDescent="0.3">
      <c r="A380">
        <v>266</v>
      </c>
      <c r="B380" s="3">
        <v>8.7261062006002135</v>
      </c>
      <c r="C380" s="2">
        <v>2.6849874073990421</v>
      </c>
      <c r="D380" s="1">
        <v>0.75084445986157222</v>
      </c>
      <c r="E380" s="9">
        <f>0.25*C380</f>
        <v>0.67124685184976052</v>
      </c>
      <c r="F380" s="9">
        <f>IF(25*ROUND(D380,0) = 0, 25, 25*ROUND(D380,0))</f>
        <v>25</v>
      </c>
      <c r="G380" s="12">
        <v>0</v>
      </c>
      <c r="H380" s="30">
        <f>F380-E380</f>
        <v>24.328753148150241</v>
      </c>
      <c r="I380" s="45">
        <f>H380/B380</f>
        <v>2.7880422938786626</v>
      </c>
      <c r="J380" s="34">
        <f>J379-B380</f>
        <v>-1022.451455694815</v>
      </c>
      <c r="K380" s="3">
        <f>(1/50)*D380</f>
        <v>1.5016889197231445E-2</v>
      </c>
      <c r="L380">
        <f ca="1">_xlfn.BINOM.INV(50,K380,RAND())</f>
        <v>1</v>
      </c>
      <c r="M380" s="9">
        <f ca="1">L380*25</f>
        <v>25</v>
      </c>
      <c r="Q380" s="9"/>
      <c r="R380" s="26"/>
    </row>
    <row r="381" spans="1:18" x14ac:dyDescent="0.3">
      <c r="A381">
        <v>1004</v>
      </c>
      <c r="B381" s="3">
        <v>1.6551848363266464</v>
      </c>
      <c r="C381" s="2">
        <v>81.82849066644296</v>
      </c>
      <c r="D381" s="1">
        <v>0.66866328616416282</v>
      </c>
      <c r="E381" s="9">
        <f>0.25*C381</f>
        <v>20.45712266661074</v>
      </c>
      <c r="F381" s="9">
        <f>IF(25*ROUND(D381,0) = 0, 25, 25*ROUND(D381,0))</f>
        <v>25</v>
      </c>
      <c r="G381" s="12">
        <v>0</v>
      </c>
      <c r="H381" s="30">
        <f>F381-E381</f>
        <v>4.54287733338926</v>
      </c>
      <c r="I381" s="45">
        <f>H381/B381</f>
        <v>2.7446344563373799</v>
      </c>
      <c r="J381" s="34">
        <f>J380-B381</f>
        <v>-1024.1066405311417</v>
      </c>
      <c r="K381" s="3">
        <f>(1/50)*D381</f>
        <v>1.3373265723283257E-2</v>
      </c>
      <c r="L381">
        <f ca="1">_xlfn.BINOM.INV(50,K381,RAND())</f>
        <v>2</v>
      </c>
      <c r="M381" s="9">
        <f ca="1">L381*25</f>
        <v>50</v>
      </c>
      <c r="Q381" s="9"/>
      <c r="R381" s="26"/>
    </row>
    <row r="382" spans="1:18" x14ac:dyDescent="0.3">
      <c r="A382">
        <v>431</v>
      </c>
      <c r="B382" s="3">
        <v>8.9647730460119526</v>
      </c>
      <c r="C382" s="2">
        <v>8.0102939251496146</v>
      </c>
      <c r="D382" s="1">
        <v>1.1192198458945315</v>
      </c>
      <c r="E382" s="9">
        <f>0.25*C382</f>
        <v>2.0025734812874036</v>
      </c>
      <c r="F382" s="9">
        <f>IF(25*ROUND(D382,0) = 0, 25, 25*ROUND(D382,0))</f>
        <v>25</v>
      </c>
      <c r="G382" s="12">
        <v>0</v>
      </c>
      <c r="H382" s="30">
        <f>F382-E382</f>
        <v>22.997426518712597</v>
      </c>
      <c r="I382" s="45">
        <f>H382/B382</f>
        <v>2.5653105104476879</v>
      </c>
      <c r="J382" s="34">
        <f>J381-B382</f>
        <v>-1033.0714135771536</v>
      </c>
      <c r="K382" s="3">
        <f>(1/50)*D382</f>
        <v>2.2384396917890629E-2</v>
      </c>
      <c r="L382">
        <f ca="1">_xlfn.BINOM.INV(50,K382,RAND())</f>
        <v>1</v>
      </c>
      <c r="M382" s="9">
        <f ca="1">L382*25</f>
        <v>25</v>
      </c>
      <c r="Q382" s="9"/>
      <c r="R382" s="26"/>
    </row>
    <row r="383" spans="1:18" x14ac:dyDescent="0.3">
      <c r="A383">
        <v>441</v>
      </c>
      <c r="B383" s="3">
        <v>9.6380365224874538</v>
      </c>
      <c r="C383" s="2">
        <v>4.7434515841039744</v>
      </c>
      <c r="D383" s="1">
        <v>1.1678727362738721</v>
      </c>
      <c r="E383" s="9">
        <f>0.25*C383</f>
        <v>1.1858628960259936</v>
      </c>
      <c r="F383" s="9">
        <f>IF(25*ROUND(D383,0) = 0, 25, 25*ROUND(D383,0))</f>
        <v>25</v>
      </c>
      <c r="G383" s="12">
        <v>0</v>
      </c>
      <c r="H383" s="30">
        <f>F383-E383</f>
        <v>23.814137103974005</v>
      </c>
      <c r="I383" s="45">
        <f>H383/B383</f>
        <v>2.4708494358172324</v>
      </c>
      <c r="J383" s="34">
        <f>J382-B383</f>
        <v>-1042.7094500996411</v>
      </c>
      <c r="K383" s="3">
        <f>(1/50)*D383</f>
        <v>2.3357454725477442E-2</v>
      </c>
      <c r="L383">
        <f ca="1">_xlfn.BINOM.INV(50,K383,RAND())</f>
        <v>1</v>
      </c>
      <c r="M383" s="9">
        <f ca="1">L383*25</f>
        <v>25</v>
      </c>
      <c r="Q383" s="9"/>
      <c r="R383" s="26"/>
    </row>
    <row r="384" spans="1:18" x14ac:dyDescent="0.3">
      <c r="A384">
        <v>117</v>
      </c>
      <c r="B384" s="3">
        <v>9.9147964946269234</v>
      </c>
      <c r="C384" s="2">
        <v>3.5120389782008266</v>
      </c>
      <c r="D384" s="1">
        <v>0.93018048137586473</v>
      </c>
      <c r="E384" s="9">
        <f>0.25*C384</f>
        <v>0.87800974455020664</v>
      </c>
      <c r="F384" s="9">
        <f>IF(25*ROUND(D384,0) = 0, 25, 25*ROUND(D384,0))</f>
        <v>25</v>
      </c>
      <c r="G384" s="12">
        <v>0</v>
      </c>
      <c r="H384" s="30">
        <f>F384-E384</f>
        <v>24.121990255449795</v>
      </c>
      <c r="I384" s="45">
        <f>H384/B384</f>
        <v>2.4329284285887365</v>
      </c>
      <c r="J384" s="34">
        <f>J383-B384</f>
        <v>-1052.624246594268</v>
      </c>
      <c r="K384" s="3">
        <f>(1/50)*D384</f>
        <v>1.8603609627517295E-2</v>
      </c>
      <c r="L384">
        <f ca="1">_xlfn.BINOM.INV(50,K384,RAND())</f>
        <v>1</v>
      </c>
      <c r="M384" s="9">
        <f ca="1">L384*25</f>
        <v>25</v>
      </c>
      <c r="Q384" s="9"/>
      <c r="R384" s="26"/>
    </row>
    <row r="385" spans="1:18" x14ac:dyDescent="0.3">
      <c r="A385">
        <v>261</v>
      </c>
      <c r="B385" s="3">
        <v>0.80776163024559366</v>
      </c>
      <c r="C385" s="2">
        <v>92.17702313595197</v>
      </c>
      <c r="D385" s="1">
        <v>1.4567744320644436</v>
      </c>
      <c r="E385" s="9">
        <f>0.25*C385</f>
        <v>23.044255783987992</v>
      </c>
      <c r="F385" s="9">
        <f>IF(25*ROUND(D385,0) = 0, 25, 25*ROUND(D385,0))</f>
        <v>25</v>
      </c>
      <c r="G385" s="12">
        <v>0</v>
      </c>
      <c r="H385" s="30">
        <f>F385-E385</f>
        <v>1.9557442160120075</v>
      </c>
      <c r="I385" s="45">
        <f>H385/B385</f>
        <v>2.4211897950851897</v>
      </c>
      <c r="J385" s="34">
        <f>J384-B385</f>
        <v>-1053.4320082245135</v>
      </c>
      <c r="K385" s="3">
        <f>(1/50)*D385</f>
        <v>2.913548864128887E-2</v>
      </c>
      <c r="L385">
        <f ca="1">_xlfn.BINOM.INV(50,K385,RAND())</f>
        <v>3</v>
      </c>
      <c r="M385" s="9">
        <f ca="1">L385*25</f>
        <v>75</v>
      </c>
      <c r="Q385" s="9"/>
      <c r="R385" s="26"/>
    </row>
    <row r="386" spans="1:18" x14ac:dyDescent="0.3">
      <c r="A386">
        <v>478</v>
      </c>
      <c r="B386" s="3">
        <v>2.4935478014950609</v>
      </c>
      <c r="C386" s="2">
        <v>75.927294158058331</v>
      </c>
      <c r="D386" s="1">
        <v>0.56322531425531597</v>
      </c>
      <c r="E386" s="9">
        <f>0.25*C386</f>
        <v>18.981823539514583</v>
      </c>
      <c r="F386" s="9">
        <f>IF(25*ROUND(D386,0) = 0, 25, 25*ROUND(D386,0))</f>
        <v>25</v>
      </c>
      <c r="G386" s="12">
        <v>0</v>
      </c>
      <c r="H386" s="30">
        <f>F386-E386</f>
        <v>6.0181764604854173</v>
      </c>
      <c r="I386" s="45">
        <f>H386/B386</f>
        <v>2.4134995354318405</v>
      </c>
      <c r="J386" s="34">
        <f>J385-B386</f>
        <v>-1055.9255560260085</v>
      </c>
      <c r="K386" s="3">
        <f>(1/50)*D386</f>
        <v>1.1264506285106319E-2</v>
      </c>
      <c r="L386">
        <f ca="1">_xlfn.BINOM.INV(50,K386,RAND())</f>
        <v>2</v>
      </c>
      <c r="M386" s="9">
        <f ca="1">L386*25</f>
        <v>50</v>
      </c>
      <c r="Q386" s="9"/>
      <c r="R386" s="26"/>
    </row>
    <row r="387" spans="1:18" x14ac:dyDescent="0.3">
      <c r="A387">
        <v>258</v>
      </c>
      <c r="B387" s="3">
        <v>0.90698840741772369</v>
      </c>
      <c r="C387" s="2">
        <v>91.398755111301185</v>
      </c>
      <c r="D387" s="1">
        <v>0.67602594067115451</v>
      </c>
      <c r="E387" s="9">
        <f>0.25*C387</f>
        <v>22.849688777825296</v>
      </c>
      <c r="F387" s="9">
        <f>IF(25*ROUND(D387,0) = 0, 25, 25*ROUND(D387,0))</f>
        <v>25</v>
      </c>
      <c r="G387" s="12">
        <v>0</v>
      </c>
      <c r="H387" s="30">
        <f>F387-E387</f>
        <v>2.1503112221747038</v>
      </c>
      <c r="I387" s="45">
        <f>H387/B387</f>
        <v>2.3708254753738589</v>
      </c>
      <c r="J387" s="34">
        <f>J386-B387</f>
        <v>-1056.8325444334262</v>
      </c>
      <c r="K387" s="3">
        <f>(1/50)*D387</f>
        <v>1.352051881342309E-2</v>
      </c>
      <c r="L387">
        <f ca="1">_xlfn.BINOM.INV(50,K387,RAND())</f>
        <v>1</v>
      </c>
      <c r="M387" s="9">
        <f ca="1">L387*25</f>
        <v>25</v>
      </c>
      <c r="Q387" s="9"/>
      <c r="R387" s="26"/>
    </row>
    <row r="388" spans="1:18" x14ac:dyDescent="0.3">
      <c r="A388">
        <v>458</v>
      </c>
      <c r="B388" s="3">
        <v>2.2156445007231671</v>
      </c>
      <c r="C388" s="2">
        <v>79.041446545527791</v>
      </c>
      <c r="D388" s="1">
        <v>0.60677025062705414</v>
      </c>
      <c r="E388" s="9">
        <f>0.25*C388</f>
        <v>19.760361636381948</v>
      </c>
      <c r="F388" s="9">
        <f>IF(25*ROUND(D388,0) = 0, 25, 25*ROUND(D388,0))</f>
        <v>25</v>
      </c>
      <c r="G388" s="12">
        <v>0</v>
      </c>
      <c r="H388" s="30">
        <f>F388-E388</f>
        <v>5.2396383636180524</v>
      </c>
      <c r="I388" s="45">
        <f>H388/B388</f>
        <v>2.3648371216176058</v>
      </c>
      <c r="J388" s="34">
        <f>J387-B388</f>
        <v>-1059.0481889341493</v>
      </c>
      <c r="K388" s="3">
        <f>(1/50)*D388</f>
        <v>1.2135405012541083E-2</v>
      </c>
      <c r="L388">
        <f ca="1">_xlfn.BINOM.INV(50,K388,RAND())</f>
        <v>0</v>
      </c>
      <c r="M388" s="9">
        <f ca="1">L388*25</f>
        <v>0</v>
      </c>
      <c r="Q388" s="9"/>
      <c r="R388" s="26"/>
    </row>
    <row r="389" spans="1:18" x14ac:dyDescent="0.3">
      <c r="A389">
        <v>203</v>
      </c>
      <c r="B389" s="3">
        <v>2.7139433467080956</v>
      </c>
      <c r="C389" s="2">
        <v>75.231806135163538</v>
      </c>
      <c r="D389" s="1">
        <v>0.86074928419523</v>
      </c>
      <c r="E389" s="9">
        <f>0.25*C389</f>
        <v>18.807951533790884</v>
      </c>
      <c r="F389" s="9">
        <f>IF(25*ROUND(D389,0) = 0, 25, 25*ROUND(D389,0))</f>
        <v>25</v>
      </c>
      <c r="G389" s="12">
        <v>0</v>
      </c>
      <c r="H389" s="30">
        <f>F389-E389</f>
        <v>6.1920484662091155</v>
      </c>
      <c r="I389" s="45">
        <f>H389/B389</f>
        <v>2.2815688005130328</v>
      </c>
      <c r="J389" s="34">
        <f>J388-B389</f>
        <v>-1061.7621322808573</v>
      </c>
      <c r="K389" s="3">
        <f>(1/50)*D389</f>
        <v>1.7214985683904602E-2</v>
      </c>
      <c r="L389">
        <f ca="1">_xlfn.BINOM.INV(50,K389,RAND())</f>
        <v>1</v>
      </c>
      <c r="M389" s="9">
        <f ca="1">L389*25</f>
        <v>25</v>
      </c>
      <c r="Q389" s="9"/>
      <c r="R389" s="26"/>
    </row>
    <row r="390" spans="1:18" x14ac:dyDescent="0.3">
      <c r="A390">
        <v>715</v>
      </c>
      <c r="B390" s="3">
        <v>3.2865315631582579</v>
      </c>
      <c r="C390" s="2">
        <v>70.207863196955302</v>
      </c>
      <c r="D390" s="1">
        <v>1.4070342538151359</v>
      </c>
      <c r="E390" s="9">
        <f>0.25*C390</f>
        <v>17.551965799238825</v>
      </c>
      <c r="F390" s="9">
        <f>IF(25*ROUND(D390,0) = 0, 25, 25*ROUND(D390,0))</f>
        <v>25</v>
      </c>
      <c r="G390" s="12">
        <v>0</v>
      </c>
      <c r="H390" s="30">
        <f>F390-E390</f>
        <v>7.4480342007611746</v>
      </c>
      <c r="I390" s="45">
        <f>H390/B390</f>
        <v>2.266229323415911</v>
      </c>
      <c r="J390" s="34">
        <f>J389-B390</f>
        <v>-1065.0486638440154</v>
      </c>
      <c r="K390" s="3">
        <f>(1/50)*D390</f>
        <v>2.814068507630272E-2</v>
      </c>
      <c r="L390">
        <f ca="1">_xlfn.BINOM.INV(50,K390,RAND())</f>
        <v>2</v>
      </c>
      <c r="M390" s="9">
        <f ca="1">L390*25</f>
        <v>50</v>
      </c>
      <c r="Q390" s="9"/>
      <c r="R390" s="26"/>
    </row>
    <row r="391" spans="1:18" x14ac:dyDescent="0.3">
      <c r="A391">
        <v>854</v>
      </c>
      <c r="B391" s="3">
        <v>2.943799591398677</v>
      </c>
      <c r="C391" s="2">
        <v>74.041542528679798</v>
      </c>
      <c r="D391" s="1">
        <v>0.79966642486193384</v>
      </c>
      <c r="E391" s="9">
        <f>0.25*C391</f>
        <v>18.51038563216995</v>
      </c>
      <c r="F391" s="9">
        <f>IF(25*ROUND(D391,0) = 0, 25, 25*ROUND(D391,0))</f>
        <v>25</v>
      </c>
      <c r="G391" s="12">
        <v>0</v>
      </c>
      <c r="H391" s="30">
        <f>F391-E391</f>
        <v>6.4896143678300504</v>
      </c>
      <c r="I391" s="45">
        <f>H391/B391</f>
        <v>2.2045027748463895</v>
      </c>
      <c r="J391" s="34">
        <f>J390-B391</f>
        <v>-1067.992463435414</v>
      </c>
      <c r="K391" s="3">
        <f>(1/50)*D391</f>
        <v>1.5993328497238678E-2</v>
      </c>
      <c r="L391">
        <f ca="1">_xlfn.BINOM.INV(50,K391,RAND())</f>
        <v>2</v>
      </c>
      <c r="M391" s="9">
        <f ca="1">L391*25</f>
        <v>50</v>
      </c>
      <c r="Q391" s="9"/>
      <c r="R391" s="26"/>
    </row>
    <row r="392" spans="1:18" x14ac:dyDescent="0.3">
      <c r="A392">
        <v>974</v>
      </c>
      <c r="B392" s="3">
        <v>2.6042552090840445</v>
      </c>
      <c r="C392" s="2">
        <v>77.92819183853787</v>
      </c>
      <c r="D392" s="1">
        <v>1.2883663378130155</v>
      </c>
      <c r="E392" s="9">
        <f>0.25*C392</f>
        <v>19.482047959634468</v>
      </c>
      <c r="F392" s="9">
        <f>IF(25*ROUND(D392,0) = 0, 25, 25*ROUND(D392,0))</f>
        <v>25</v>
      </c>
      <c r="G392" s="12">
        <v>0</v>
      </c>
      <c r="H392" s="30">
        <f>F392-E392</f>
        <v>5.5179520403655324</v>
      </c>
      <c r="I392" s="45">
        <f>H392/B392</f>
        <v>2.1188215429571047</v>
      </c>
      <c r="J392" s="34">
        <f>J391-B392</f>
        <v>-1070.5967186444982</v>
      </c>
      <c r="K392" s="3">
        <f>(1/50)*D392</f>
        <v>2.5767326756260311E-2</v>
      </c>
      <c r="L392">
        <f ca="1">_xlfn.BINOM.INV(50,K392,RAND())</f>
        <v>2</v>
      </c>
      <c r="M392" s="9">
        <f ca="1">L392*25</f>
        <v>50</v>
      </c>
      <c r="Q392" s="9"/>
      <c r="R392" s="26"/>
    </row>
    <row r="393" spans="1:18" x14ac:dyDescent="0.3">
      <c r="A393">
        <v>718</v>
      </c>
      <c r="B393" s="3">
        <v>0.60515355112073177</v>
      </c>
      <c r="C393" s="2">
        <v>95.090251889881486</v>
      </c>
      <c r="D393" s="1">
        <v>0.65090810987158321</v>
      </c>
      <c r="E393" s="9">
        <f>0.25*C393</f>
        <v>23.772562972470372</v>
      </c>
      <c r="F393" s="9">
        <f>IF(25*ROUND(D393,0) = 0, 25, 25*ROUND(D393,0))</f>
        <v>25</v>
      </c>
      <c r="G393" s="12">
        <v>0</v>
      </c>
      <c r="H393" s="30">
        <f>F393-E393</f>
        <v>1.2274370275296285</v>
      </c>
      <c r="I393" s="45">
        <f>H393/B393</f>
        <v>2.0283067417458605</v>
      </c>
      <c r="J393" s="34">
        <f>J392-B393</f>
        <v>-1071.201872195619</v>
      </c>
      <c r="K393" s="3">
        <f>(1/50)*D393</f>
        <v>1.3018162197431665E-2</v>
      </c>
      <c r="L393">
        <f ca="1">_xlfn.BINOM.INV(50,K393,RAND())</f>
        <v>0</v>
      </c>
      <c r="M393" s="9">
        <f ca="1">L393*25</f>
        <v>0</v>
      </c>
      <c r="Q393" s="9"/>
      <c r="R393" s="26"/>
    </row>
    <row r="394" spans="1:18" x14ac:dyDescent="0.3">
      <c r="A394">
        <v>664</v>
      </c>
      <c r="B394" s="3">
        <v>3.0188261566051757</v>
      </c>
      <c r="C394" s="2">
        <v>75.737083959413738</v>
      </c>
      <c r="D394" s="1">
        <v>0.74962039381158352</v>
      </c>
      <c r="E394" s="9">
        <f>0.25*C394</f>
        <v>18.934270989853434</v>
      </c>
      <c r="F394" s="9">
        <f>IF(25*ROUND(D394,0) = 0, 25, 25*ROUND(D394,0))</f>
        <v>25</v>
      </c>
      <c r="G394" s="12">
        <v>0</v>
      </c>
      <c r="H394" s="30">
        <f>F394-E394</f>
        <v>6.0657290101465655</v>
      </c>
      <c r="I394" s="45">
        <f>H394/B394</f>
        <v>2.0093005345388248</v>
      </c>
      <c r="J394" s="34">
        <f>J393-B394</f>
        <v>-1074.2206983522242</v>
      </c>
      <c r="K394" s="3">
        <f>(1/50)*D394</f>
        <v>1.499240787623167E-2</v>
      </c>
      <c r="L394">
        <f ca="1">_xlfn.BINOM.INV(50,K394,RAND())</f>
        <v>0</v>
      </c>
      <c r="M394" s="9">
        <f ca="1">L394*25</f>
        <v>0</v>
      </c>
      <c r="Q394" s="9"/>
      <c r="R394" s="26"/>
    </row>
    <row r="395" spans="1:18" x14ac:dyDescent="0.3">
      <c r="A395">
        <v>469</v>
      </c>
      <c r="B395" s="3">
        <v>1.960260648324007</v>
      </c>
      <c r="C395" s="2">
        <v>84.827544236003277</v>
      </c>
      <c r="D395" s="1">
        <v>1.4916155764711687</v>
      </c>
      <c r="E395" s="9">
        <f>0.25*C395</f>
        <v>21.206886059000819</v>
      </c>
      <c r="F395" s="9">
        <f>IF(25*ROUND(D395,0) = 0, 25, 25*ROUND(D395,0))</f>
        <v>25</v>
      </c>
      <c r="G395" s="12">
        <v>0</v>
      </c>
      <c r="H395" s="30">
        <f>F395-E395</f>
        <v>3.7931139409991808</v>
      </c>
      <c r="I395" s="45">
        <f>H395/B395</f>
        <v>1.9350048904171164</v>
      </c>
      <c r="J395" s="34">
        <f>J394-B395</f>
        <v>-1076.1809590005482</v>
      </c>
      <c r="K395" s="3">
        <f>(1/50)*D395</f>
        <v>2.9832311529423373E-2</v>
      </c>
      <c r="L395">
        <f ca="1">_xlfn.BINOM.INV(50,K395,RAND())</f>
        <v>1</v>
      </c>
      <c r="M395" s="9">
        <f ca="1">L395*25</f>
        <v>25</v>
      </c>
      <c r="Q395" s="9"/>
      <c r="R395" s="26"/>
    </row>
    <row r="396" spans="1:18" x14ac:dyDescent="0.3">
      <c r="A396">
        <v>777</v>
      </c>
      <c r="B396" s="3">
        <v>2.671789963568163</v>
      </c>
      <c r="C396" s="2">
        <v>79.960129684216227</v>
      </c>
      <c r="D396" s="1">
        <v>0.54849940582999301</v>
      </c>
      <c r="E396" s="9">
        <f>0.25*C396</f>
        <v>19.990032421054057</v>
      </c>
      <c r="F396" s="9">
        <f>IF(25*ROUND(D396,0) = 0, 25, 25*ROUND(D396,0))</f>
        <v>25</v>
      </c>
      <c r="G396" s="12">
        <v>0</v>
      </c>
      <c r="H396" s="30">
        <f>F396-E396</f>
        <v>5.0099675789459432</v>
      </c>
      <c r="I396" s="45">
        <f>H396/B396</f>
        <v>1.8751352640965666</v>
      </c>
      <c r="J396" s="34">
        <f>J395-B396</f>
        <v>-1078.8527489641165</v>
      </c>
      <c r="K396" s="3">
        <f>(1/50)*D396</f>
        <v>1.096998811659986E-2</v>
      </c>
      <c r="L396">
        <f ca="1">_xlfn.BINOM.INV(50,K396,RAND())</f>
        <v>0</v>
      </c>
      <c r="M396" s="9">
        <f ca="1">L396*25</f>
        <v>0</v>
      </c>
      <c r="Q396" s="9"/>
      <c r="R396" s="26"/>
    </row>
    <row r="397" spans="1:18" x14ac:dyDescent="0.3">
      <c r="A397">
        <v>220</v>
      </c>
      <c r="B397" s="3">
        <v>2.2304074359527681</v>
      </c>
      <c r="C397" s="2">
        <v>84.152262926483161</v>
      </c>
      <c r="D397" s="1">
        <v>0.60695155850954063</v>
      </c>
      <c r="E397" s="9">
        <f>0.25*C397</f>
        <v>21.03806573162079</v>
      </c>
      <c r="F397" s="9">
        <f>IF(25*ROUND(D397,0) = 0, 25, 25*ROUND(D397,0))</f>
        <v>25</v>
      </c>
      <c r="G397" s="12">
        <v>0</v>
      </c>
      <c r="H397" s="30">
        <f>F397-E397</f>
        <v>3.9619342683792098</v>
      </c>
      <c r="I397" s="45">
        <f>H397/B397</f>
        <v>1.7763275913249372</v>
      </c>
      <c r="J397" s="34">
        <f>J396-B397</f>
        <v>-1081.0831564000691</v>
      </c>
      <c r="K397" s="3">
        <f>(1/50)*D397</f>
        <v>1.2139031170190813E-2</v>
      </c>
      <c r="L397">
        <f ca="1">_xlfn.BINOM.INV(50,K397,RAND())</f>
        <v>0</v>
      </c>
      <c r="M397" s="9">
        <f ca="1">L397*25</f>
        <v>0</v>
      </c>
      <c r="Q397" s="9"/>
      <c r="R397" s="26"/>
    </row>
    <row r="398" spans="1:18" x14ac:dyDescent="0.3">
      <c r="A398">
        <v>417</v>
      </c>
      <c r="B398" s="3">
        <v>2.5451494406359032</v>
      </c>
      <c r="C398" s="2">
        <v>82.205010121632455</v>
      </c>
      <c r="D398" s="1">
        <v>1.360162703625075</v>
      </c>
      <c r="E398" s="9">
        <f>0.25*C398</f>
        <v>20.551252530408114</v>
      </c>
      <c r="F398" s="9">
        <f>IF(25*ROUND(D398,0) = 0, 25, 25*ROUND(D398,0))</f>
        <v>25</v>
      </c>
      <c r="G398" s="12">
        <v>0</v>
      </c>
      <c r="H398" s="30">
        <f>F398-E398</f>
        <v>4.4487474695918863</v>
      </c>
      <c r="I398" s="45">
        <f>H398/B398</f>
        <v>1.7479317318516161</v>
      </c>
      <c r="J398" s="34">
        <f>J397-B398</f>
        <v>-1083.628305840705</v>
      </c>
      <c r="K398" s="3">
        <f>(1/50)*D398</f>
        <v>2.7203254072501501E-2</v>
      </c>
      <c r="L398">
        <f ca="1">_xlfn.BINOM.INV(50,K398,RAND())</f>
        <v>2</v>
      </c>
      <c r="M398" s="9">
        <f ca="1">L398*25</f>
        <v>50</v>
      </c>
      <c r="Q398" s="9"/>
      <c r="R398" s="26"/>
    </row>
    <row r="399" spans="1:18" x14ac:dyDescent="0.3">
      <c r="A399">
        <v>415</v>
      </c>
      <c r="B399" s="3">
        <v>0.70067273284080134</v>
      </c>
      <c r="C399" s="2">
        <v>95.353208893257985</v>
      </c>
      <c r="D399" s="1">
        <v>1.0568472590055649</v>
      </c>
      <c r="E399" s="9">
        <f>0.25*C399</f>
        <v>23.838302223314496</v>
      </c>
      <c r="F399" s="9">
        <f>IF(25*ROUND(D399,0) = 0, 25, 25*ROUND(D399,0))</f>
        <v>25</v>
      </c>
      <c r="G399" s="12">
        <v>0</v>
      </c>
      <c r="H399" s="30">
        <f>F399-E399</f>
        <v>1.1616977766855037</v>
      </c>
      <c r="I399" s="45">
        <f>H399/B399</f>
        <v>1.6579748607820466</v>
      </c>
      <c r="J399" s="34">
        <f>J398-B399</f>
        <v>-1084.3289785735458</v>
      </c>
      <c r="K399" s="3">
        <f>(1/50)*D399</f>
        <v>2.1136945180111298E-2</v>
      </c>
      <c r="L399">
        <f ca="1">_xlfn.BINOM.INV(50,K399,RAND())</f>
        <v>2</v>
      </c>
      <c r="M399" s="9">
        <f ca="1">L399*25</f>
        <v>50</v>
      </c>
      <c r="Q399" s="9"/>
      <c r="R399" s="26"/>
    </row>
    <row r="400" spans="1:18" x14ac:dyDescent="0.3">
      <c r="A400">
        <v>96</v>
      </c>
      <c r="B400" s="3">
        <v>1.393934377638294</v>
      </c>
      <c r="C400" s="2">
        <v>91.148653343778307</v>
      </c>
      <c r="D400" s="1">
        <v>0.57986306579295555</v>
      </c>
      <c r="E400" s="9">
        <f>0.25*C400</f>
        <v>22.787163335944577</v>
      </c>
      <c r="F400" s="9">
        <f>IF(25*ROUND(D400,0) = 0, 25, 25*ROUND(D400,0))</f>
        <v>25</v>
      </c>
      <c r="G400" s="12">
        <v>0</v>
      </c>
      <c r="H400" s="30">
        <f>F400-E400</f>
        <v>2.2128366640554233</v>
      </c>
      <c r="I400" s="45">
        <f>H400/B400</f>
        <v>1.5874754935053499</v>
      </c>
      <c r="J400" s="34">
        <f>J399-B400</f>
        <v>-1085.7229129511841</v>
      </c>
      <c r="K400" s="3">
        <f>(1/50)*D400</f>
        <v>1.1597261315859111E-2</v>
      </c>
      <c r="L400">
        <f ca="1">_xlfn.BINOM.INV(50,K400,RAND())</f>
        <v>0</v>
      </c>
      <c r="M400" s="9">
        <f ca="1">L400*25</f>
        <v>0</v>
      </c>
      <c r="Q400" s="9"/>
      <c r="R400" s="26"/>
    </row>
    <row r="401" spans="1:18" x14ac:dyDescent="0.3">
      <c r="A401">
        <v>317</v>
      </c>
      <c r="B401" s="3">
        <v>2.375879976802727</v>
      </c>
      <c r="C401" s="2">
        <v>85.288951892263583</v>
      </c>
      <c r="D401" s="1">
        <v>0.42659838856682947</v>
      </c>
      <c r="E401" s="9">
        <f>0.25*C401</f>
        <v>21.322237973065896</v>
      </c>
      <c r="F401" s="9">
        <f>IF(25*ROUND(D401,0) = 0, 25, 25*ROUND(D401,0))</f>
        <v>25</v>
      </c>
      <c r="G401" s="12">
        <v>0</v>
      </c>
      <c r="H401" s="30">
        <f>F401-E401</f>
        <v>3.6777620269341043</v>
      </c>
      <c r="I401" s="45">
        <f>H401/B401</f>
        <v>1.5479578357671704</v>
      </c>
      <c r="J401" s="34">
        <f>J400-B401</f>
        <v>-1088.0987929279868</v>
      </c>
      <c r="K401" s="3">
        <f>(1/50)*D401</f>
        <v>8.5319677713365898E-3</v>
      </c>
      <c r="L401">
        <f ca="1">_xlfn.BINOM.INV(50,K401,RAND())</f>
        <v>0</v>
      </c>
      <c r="M401" s="9">
        <f ca="1">L401*25</f>
        <v>0</v>
      </c>
      <c r="Q401" s="9"/>
      <c r="R401" s="26"/>
    </row>
    <row r="402" spans="1:18" x14ac:dyDescent="0.3">
      <c r="A402">
        <v>796</v>
      </c>
      <c r="B402" s="3">
        <v>1.8426413365189798</v>
      </c>
      <c r="C402" s="2">
        <v>88.953729975202123</v>
      </c>
      <c r="D402" s="1">
        <v>0.87201116677975232</v>
      </c>
      <c r="E402" s="9">
        <f>0.25*C402</f>
        <v>22.238432493800531</v>
      </c>
      <c r="F402" s="9">
        <f>IF(25*ROUND(D402,0) = 0, 25, 25*ROUND(D402,0))</f>
        <v>25</v>
      </c>
      <c r="G402" s="12">
        <v>0</v>
      </c>
      <c r="H402" s="30">
        <f>F402-E402</f>
        <v>2.7615675061994693</v>
      </c>
      <c r="I402" s="45">
        <f>H402/B402</f>
        <v>1.4987005075097664</v>
      </c>
      <c r="J402" s="34">
        <f>J401-B402</f>
        <v>-1089.9414342645057</v>
      </c>
      <c r="K402" s="3">
        <f>(1/50)*D402</f>
        <v>1.7440223335595046E-2</v>
      </c>
      <c r="L402">
        <f ca="1">_xlfn.BINOM.INV(50,K402,RAND())</f>
        <v>0</v>
      </c>
      <c r="M402" s="9">
        <f ca="1">L402*25</f>
        <v>0</v>
      </c>
      <c r="Q402" s="9"/>
      <c r="R402" s="26"/>
    </row>
    <row r="403" spans="1:18" x14ac:dyDescent="0.3">
      <c r="A403">
        <v>866</v>
      </c>
      <c r="B403" s="3">
        <v>2.6350399785298926</v>
      </c>
      <c r="C403" s="2">
        <v>85.066456875315552</v>
      </c>
      <c r="D403" s="1">
        <v>1.3373020077115685</v>
      </c>
      <c r="E403" s="9">
        <f>0.25*C403</f>
        <v>21.266614218828888</v>
      </c>
      <c r="F403" s="9">
        <f>IF(25*ROUND(D403,0) = 0, 25, 25*ROUND(D403,0))</f>
        <v>25</v>
      </c>
      <c r="G403" s="12">
        <v>0</v>
      </c>
      <c r="H403" s="30">
        <f>F403-E403</f>
        <v>3.733385781171112</v>
      </c>
      <c r="I403" s="45">
        <f>H403/B403</f>
        <v>1.4168232025284089</v>
      </c>
      <c r="J403" s="34">
        <f>J402-B403</f>
        <v>-1092.5764742430356</v>
      </c>
      <c r="K403" s="3">
        <f>(1/50)*D403</f>
        <v>2.6746040154231369E-2</v>
      </c>
      <c r="L403">
        <f ca="1">_xlfn.BINOM.INV(50,K403,RAND())</f>
        <v>1</v>
      </c>
      <c r="M403" s="9">
        <f ca="1">L403*25</f>
        <v>25</v>
      </c>
      <c r="Q403" s="9"/>
      <c r="R403" s="26"/>
    </row>
    <row r="404" spans="1:18" x14ac:dyDescent="0.3">
      <c r="A404">
        <v>85</v>
      </c>
      <c r="B404" s="3">
        <v>1.5306598931066917</v>
      </c>
      <c r="C404" s="2">
        <v>91.402840219275134</v>
      </c>
      <c r="D404" s="1">
        <v>1.0088374140522212</v>
      </c>
      <c r="E404" s="9">
        <f>0.25*C404</f>
        <v>22.850710054818784</v>
      </c>
      <c r="F404" s="9">
        <f>IF(25*ROUND(D404,0) = 0, 25, 25*ROUND(D404,0))</f>
        <v>25</v>
      </c>
      <c r="G404" s="12">
        <v>0</v>
      </c>
      <c r="H404" s="30">
        <f>F404-E404</f>
        <v>2.1492899451812164</v>
      </c>
      <c r="I404" s="45">
        <f>H404/B404</f>
        <v>1.4041590524848255</v>
      </c>
      <c r="J404" s="34">
        <f>J403-B404</f>
        <v>-1094.1071341361423</v>
      </c>
      <c r="K404" s="3">
        <f>(1/50)*D404</f>
        <v>2.0176748281044425E-2</v>
      </c>
      <c r="L404">
        <f ca="1">_xlfn.BINOM.INV(50,K404,RAND())</f>
        <v>2</v>
      </c>
      <c r="M404" s="9">
        <f ca="1">L404*25</f>
        <v>50</v>
      </c>
      <c r="Q404" s="9"/>
      <c r="R404" s="26"/>
    </row>
    <row r="405" spans="1:18" x14ac:dyDescent="0.3">
      <c r="A405">
        <v>618</v>
      </c>
      <c r="B405" s="3">
        <v>1.9363829889535311</v>
      </c>
      <c r="C405" s="2">
        <v>89.519498797185008</v>
      </c>
      <c r="D405" s="1">
        <v>0.99037553406235113</v>
      </c>
      <c r="E405" s="9">
        <f>0.25*C405</f>
        <v>22.379874699296252</v>
      </c>
      <c r="F405" s="9">
        <f>IF(25*ROUND(D405,0) = 0, 25, 25*ROUND(D405,0))</f>
        <v>25</v>
      </c>
      <c r="G405" s="12">
        <v>0</v>
      </c>
      <c r="H405" s="30">
        <f>F405-E405</f>
        <v>2.6201253007037479</v>
      </c>
      <c r="I405" s="45">
        <f>H405/B405</f>
        <v>1.3531028291669345</v>
      </c>
      <c r="J405" s="34">
        <f>J404-B405</f>
        <v>-1096.0435171250958</v>
      </c>
      <c r="K405" s="3">
        <f>(1/50)*D405</f>
        <v>1.9807510681247024E-2</v>
      </c>
      <c r="L405">
        <f ca="1">_xlfn.BINOM.INV(50,K405,RAND())</f>
        <v>2</v>
      </c>
      <c r="M405" s="9">
        <f ca="1">L405*25</f>
        <v>50</v>
      </c>
      <c r="Q405" s="9"/>
      <c r="R405" s="26"/>
    </row>
    <row r="406" spans="1:18" x14ac:dyDescent="0.3">
      <c r="A406">
        <v>723</v>
      </c>
      <c r="B406" s="3">
        <v>3.2634114782301382</v>
      </c>
      <c r="C406" s="2">
        <v>82.425268446051433</v>
      </c>
      <c r="D406" s="1">
        <v>0.53737840539109127</v>
      </c>
      <c r="E406" s="9">
        <f>0.25*C406</f>
        <v>20.606317111512858</v>
      </c>
      <c r="F406" s="9">
        <f>IF(25*ROUND(D406,0) = 0, 25, 25*ROUND(D406,0))</f>
        <v>25</v>
      </c>
      <c r="G406" s="12">
        <v>0</v>
      </c>
      <c r="H406" s="30">
        <f>F406-E406</f>
        <v>4.3936828884871417</v>
      </c>
      <c r="I406" s="45">
        <f>H406/B406</f>
        <v>1.3463465817280231</v>
      </c>
      <c r="J406" s="34">
        <f>J405-B406</f>
        <v>-1099.306928603326</v>
      </c>
      <c r="K406" s="3">
        <f>(1/50)*D406</f>
        <v>1.0747568107821825E-2</v>
      </c>
      <c r="L406">
        <f ca="1">_xlfn.BINOM.INV(50,K406,RAND())</f>
        <v>0</v>
      </c>
      <c r="M406" s="9">
        <f ca="1">L406*25</f>
        <v>0</v>
      </c>
      <c r="Q406" s="9"/>
      <c r="R406" s="26"/>
    </row>
    <row r="407" spans="1:18" x14ac:dyDescent="0.3">
      <c r="A407">
        <v>766</v>
      </c>
      <c r="B407" s="3">
        <v>1.0911776982561749</v>
      </c>
      <c r="C407" s="2">
        <v>94.268184033534979</v>
      </c>
      <c r="D407" s="1">
        <v>0.89277196797294156</v>
      </c>
      <c r="E407" s="9">
        <f>0.25*C407</f>
        <v>23.567046008383745</v>
      </c>
      <c r="F407" s="9">
        <f>IF(25*ROUND(D407,0) = 0, 25, 25*ROUND(D407,0))</f>
        <v>25</v>
      </c>
      <c r="G407" s="12">
        <v>0</v>
      </c>
      <c r="H407" s="30">
        <f>F407-E407</f>
        <v>1.4329539916162553</v>
      </c>
      <c r="I407" s="45">
        <f>H407/B407</f>
        <v>1.3132178140244961</v>
      </c>
      <c r="J407" s="34">
        <f>J406-B407</f>
        <v>-1100.3981063015822</v>
      </c>
      <c r="K407" s="3">
        <f>(1/50)*D407</f>
        <v>1.7855439359458831E-2</v>
      </c>
      <c r="L407">
        <f ca="1">_xlfn.BINOM.INV(50,K407,RAND())</f>
        <v>1</v>
      </c>
      <c r="M407" s="9">
        <f ca="1">L407*25</f>
        <v>25</v>
      </c>
      <c r="Q407" s="9"/>
      <c r="R407" s="26"/>
    </row>
    <row r="408" spans="1:18" x14ac:dyDescent="0.3">
      <c r="A408">
        <v>443</v>
      </c>
      <c r="B408" s="3">
        <v>3.1097485430567051</v>
      </c>
      <c r="C408" s="2">
        <v>83.767907589946688</v>
      </c>
      <c r="D408" s="1">
        <v>1.3413836926218059</v>
      </c>
      <c r="E408" s="9">
        <f>0.25*C408</f>
        <v>20.941976897486672</v>
      </c>
      <c r="F408" s="9">
        <f>IF(25*ROUND(D408,0) = 0, 25, 25*ROUND(D408,0))</f>
        <v>25</v>
      </c>
      <c r="G408" s="12">
        <v>0</v>
      </c>
      <c r="H408" s="30">
        <f>F408-E408</f>
        <v>4.058023102513328</v>
      </c>
      <c r="I408" s="45">
        <f>H408/B408</f>
        <v>1.3049360893098203</v>
      </c>
      <c r="J408" s="34">
        <f>J407-B408</f>
        <v>-1103.5078548446388</v>
      </c>
      <c r="K408" s="3">
        <f>(1/50)*D408</f>
        <v>2.6827673852436118E-2</v>
      </c>
      <c r="L408">
        <f ca="1">_xlfn.BINOM.INV(50,K408,RAND())</f>
        <v>1</v>
      </c>
      <c r="M408" s="9">
        <f ca="1">L408*25</f>
        <v>25</v>
      </c>
      <c r="Q408" s="9"/>
      <c r="R408" s="26"/>
    </row>
    <row r="409" spans="1:18" x14ac:dyDescent="0.3">
      <c r="A409">
        <v>1104</v>
      </c>
      <c r="B409" s="3">
        <v>2.4110866230520589</v>
      </c>
      <c r="C409" s="2">
        <v>87.68549569993786</v>
      </c>
      <c r="D409" s="1">
        <v>1.2292350199888231</v>
      </c>
      <c r="E409" s="9">
        <f>0.25*C409</f>
        <v>21.921373924984465</v>
      </c>
      <c r="F409" s="9">
        <f>IF(25*ROUND(D409,0) = 0, 25, 25*ROUND(D409,0))</f>
        <v>25</v>
      </c>
      <c r="G409" s="12">
        <v>0</v>
      </c>
      <c r="H409" s="30">
        <f>F409-E409</f>
        <v>3.078626075015535</v>
      </c>
      <c r="I409" s="45">
        <f>H409/B409</f>
        <v>1.2768624924468601</v>
      </c>
      <c r="J409" s="34">
        <f>J408-B409</f>
        <v>-1105.918941467691</v>
      </c>
      <c r="K409" s="3">
        <f>(1/50)*D409</f>
        <v>2.4584700399776463E-2</v>
      </c>
      <c r="L409">
        <f ca="1">_xlfn.BINOM.INV(50,K409,RAND())</f>
        <v>2</v>
      </c>
      <c r="M409" s="9">
        <f ca="1">L409*25</f>
        <v>50</v>
      </c>
      <c r="Q409" s="9"/>
      <c r="R409" s="26"/>
    </row>
    <row r="410" spans="1:18" x14ac:dyDescent="0.3">
      <c r="A410">
        <v>305</v>
      </c>
      <c r="B410" s="3">
        <v>0.80548397244653347</v>
      </c>
      <c r="C410" s="2">
        <v>96.175139060883183</v>
      </c>
      <c r="D410" s="1">
        <v>0.51230620832834872</v>
      </c>
      <c r="E410" s="9">
        <f>0.25*C410</f>
        <v>24.043784765220796</v>
      </c>
      <c r="F410" s="9">
        <f>IF(25*ROUND(D410,0) = 0, 25, 25*ROUND(D410,0))</f>
        <v>25</v>
      </c>
      <c r="G410" s="12">
        <v>0</v>
      </c>
      <c r="H410" s="30">
        <f>F410-E410</f>
        <v>0.95621523477920434</v>
      </c>
      <c r="I410" s="45">
        <f>H410/B410</f>
        <v>1.1871312993042529</v>
      </c>
      <c r="J410" s="34">
        <f>J409-B410</f>
        <v>-1106.7244254401376</v>
      </c>
      <c r="K410" s="3">
        <f>(1/50)*D410</f>
        <v>1.0246124166566974E-2</v>
      </c>
      <c r="L410">
        <f ca="1">_xlfn.BINOM.INV(50,K410,RAND())</f>
        <v>1</v>
      </c>
      <c r="M410" s="9">
        <f ca="1">L410*25</f>
        <v>25</v>
      </c>
      <c r="Q410" s="9"/>
      <c r="R410" s="26"/>
    </row>
    <row r="411" spans="1:18" x14ac:dyDescent="0.3">
      <c r="A411">
        <v>592</v>
      </c>
      <c r="B411" s="3">
        <v>3.1448978560422081</v>
      </c>
      <c r="C411" s="2">
        <v>88.999860494817909</v>
      </c>
      <c r="D411" s="1">
        <v>0.45380353961207798</v>
      </c>
      <c r="E411" s="9">
        <f>0.25*C411</f>
        <v>22.249965123704477</v>
      </c>
      <c r="F411" s="9">
        <f>IF(25*ROUND(D411,0) = 0, 25, 25*ROUND(D411,0))</f>
        <v>25</v>
      </c>
      <c r="G411" s="12">
        <v>0</v>
      </c>
      <c r="H411" s="30">
        <f>F411-E411</f>
        <v>2.7500348762955227</v>
      </c>
      <c r="I411" s="45">
        <f>H411/B411</f>
        <v>0.87444330537220927</v>
      </c>
      <c r="J411" s="34">
        <f>J410-B411</f>
        <v>-1109.8693232961798</v>
      </c>
      <c r="K411" s="3">
        <f>(1/50)*D411</f>
        <v>9.0760707922415591E-3</v>
      </c>
      <c r="L411">
        <f ca="1">_xlfn.BINOM.INV(50,K411,RAND())</f>
        <v>0</v>
      </c>
      <c r="M411" s="9">
        <f ca="1">L411*25</f>
        <v>0</v>
      </c>
      <c r="Q411" s="9"/>
      <c r="R411" s="26"/>
    </row>
    <row r="412" spans="1:18" x14ac:dyDescent="0.3">
      <c r="A412">
        <v>925</v>
      </c>
      <c r="B412" s="3">
        <v>1.9951619736682802</v>
      </c>
      <c r="C412" s="2">
        <v>93.519207582981494</v>
      </c>
      <c r="D412" s="1">
        <v>1.0887239067010381</v>
      </c>
      <c r="E412" s="9">
        <f>0.25*C412</f>
        <v>23.379801895745373</v>
      </c>
      <c r="F412" s="9">
        <f>IF(25*ROUND(D412,0) = 0, 25, 25*ROUND(D412,0))</f>
        <v>25</v>
      </c>
      <c r="G412" s="12">
        <v>0</v>
      </c>
      <c r="H412" s="30">
        <f>F412-E412</f>
        <v>1.6201981042546265</v>
      </c>
      <c r="I412" s="45">
        <f>H412/B412</f>
        <v>0.81206344429056565</v>
      </c>
      <c r="J412" s="34">
        <f>J411-B412</f>
        <v>-1111.864485269848</v>
      </c>
      <c r="K412" s="3">
        <f>(1/50)*D412</f>
        <v>2.1774478134020763E-2</v>
      </c>
      <c r="L412">
        <f ca="1">_xlfn.BINOM.INV(50,K412,RAND())</f>
        <v>0</v>
      </c>
      <c r="M412" s="9">
        <f ca="1">L412*25</f>
        <v>0</v>
      </c>
      <c r="Q412" s="9"/>
      <c r="R412" s="26"/>
    </row>
    <row r="413" spans="1:18" x14ac:dyDescent="0.3">
      <c r="A413">
        <v>320</v>
      </c>
      <c r="B413" s="3">
        <v>2.830000131724538</v>
      </c>
      <c r="C413" s="2">
        <v>91.605800730371527</v>
      </c>
      <c r="D413" s="1">
        <v>1.1594194856160032</v>
      </c>
      <c r="E413" s="9">
        <f>0.25*C413</f>
        <v>22.901450182592882</v>
      </c>
      <c r="F413" s="9">
        <f>IF(25*ROUND(D413,0) = 0, 25, 25*ROUND(D413,0))</f>
        <v>25</v>
      </c>
      <c r="G413" s="12">
        <v>0</v>
      </c>
      <c r="H413" s="30">
        <f>F413-E413</f>
        <v>2.0985498174071182</v>
      </c>
      <c r="I413" s="45">
        <f>H413/B413</f>
        <v>0.74153700343763218</v>
      </c>
      <c r="J413" s="34">
        <f>J412-B413</f>
        <v>-1114.6944854015726</v>
      </c>
      <c r="K413" s="3">
        <f>(1/50)*D413</f>
        <v>2.3188389712320064E-2</v>
      </c>
      <c r="L413">
        <f ca="1">_xlfn.BINOM.INV(50,K413,RAND())</f>
        <v>2</v>
      </c>
      <c r="M413" s="9">
        <f ca="1">L413*25</f>
        <v>50</v>
      </c>
      <c r="Q413" s="9"/>
      <c r="R413" s="26"/>
    </row>
    <row r="414" spans="1:18" x14ac:dyDescent="0.3">
      <c r="A414">
        <v>820</v>
      </c>
      <c r="B414" s="3">
        <v>2.8667342608148338</v>
      </c>
      <c r="C414" s="2">
        <v>93.1599478171469</v>
      </c>
      <c r="D414" s="1">
        <v>0.40648714014498344</v>
      </c>
      <c r="E414" s="9">
        <f>0.25*C414</f>
        <v>23.289986954286725</v>
      </c>
      <c r="F414" s="9">
        <f>IF(25*ROUND(D414,0) = 0, 25, 25*ROUND(D414,0))</f>
        <v>25</v>
      </c>
      <c r="G414" s="12">
        <v>0</v>
      </c>
      <c r="H414" s="30">
        <f>F414-E414</f>
        <v>1.7100130457132749</v>
      </c>
      <c r="I414" s="45">
        <f>H414/B414</f>
        <v>0.59650211360268346</v>
      </c>
      <c r="J414" s="34">
        <f>J413-B414</f>
        <v>-1117.5612196623874</v>
      </c>
      <c r="K414" s="3">
        <f>(1/50)*D414</f>
        <v>8.1297428028996692E-3</v>
      </c>
      <c r="L414">
        <f ca="1">_xlfn.BINOM.INV(50,K414,RAND())</f>
        <v>1</v>
      </c>
      <c r="M414" s="9">
        <f ca="1">L414*25</f>
        <v>25</v>
      </c>
      <c r="Q414" s="9"/>
      <c r="R414" s="26"/>
    </row>
    <row r="415" spans="1:18" x14ac:dyDescent="0.3">
      <c r="A415">
        <v>762</v>
      </c>
      <c r="B415" s="3">
        <v>0.45024089787638277</v>
      </c>
      <c r="C415" s="2">
        <v>99.337194752892017</v>
      </c>
      <c r="D415" s="1">
        <v>1.2038968510307821</v>
      </c>
      <c r="E415" s="9">
        <f>0.25*C415</f>
        <v>24.834298688223004</v>
      </c>
      <c r="F415" s="9">
        <f>IF(25*ROUND(D415,0) = 0, 25, 25*ROUND(D415,0))</f>
        <v>25</v>
      </c>
      <c r="G415" s="12">
        <v>0</v>
      </c>
      <c r="H415" s="30">
        <f>F415-E415</f>
        <v>0.16570131177699565</v>
      </c>
      <c r="I415" s="45">
        <f>H415/B415</f>
        <v>0.36802812129805734</v>
      </c>
      <c r="J415" s="34">
        <f>J414-B415</f>
        <v>-1118.0114605602639</v>
      </c>
      <c r="K415" s="3">
        <f>(1/50)*D415</f>
        <v>2.4077937020615642E-2</v>
      </c>
      <c r="L415">
        <f ca="1">_xlfn.BINOM.INV(50,K415,RAND())</f>
        <v>4</v>
      </c>
      <c r="M415" s="9">
        <f ca="1">L415*25</f>
        <v>100</v>
      </c>
      <c r="Q415" s="9"/>
      <c r="R415" s="26"/>
    </row>
    <row r="416" spans="1:18" x14ac:dyDescent="0.3">
      <c r="A416">
        <v>369</v>
      </c>
      <c r="B416" s="3">
        <v>0.77954630192057506</v>
      </c>
      <c r="C416" s="2">
        <v>98.923876546700512</v>
      </c>
      <c r="D416" s="1">
        <v>1.0344286700388112</v>
      </c>
      <c r="E416" s="9">
        <f>0.25*C416</f>
        <v>24.730969136675128</v>
      </c>
      <c r="F416" s="9">
        <f>IF(25*ROUND(D416,0) = 0, 25, 25*ROUND(D416,0))</f>
        <v>25</v>
      </c>
      <c r="G416" s="12">
        <v>0</v>
      </c>
      <c r="H416" s="30">
        <f>F416-E416</f>
        <v>0.26903086332487192</v>
      </c>
      <c r="I416" s="45">
        <f>H416/B416</f>
        <v>0.34511210259359609</v>
      </c>
      <c r="J416" s="34">
        <f>J415-B416</f>
        <v>-1118.7910068621845</v>
      </c>
      <c r="K416" s="3">
        <f>(1/50)*D416</f>
        <v>2.0688573400776226E-2</v>
      </c>
      <c r="L416">
        <f ca="1">_xlfn.BINOM.INV(50,K416,RAND())</f>
        <v>1</v>
      </c>
      <c r="M416" s="9">
        <f ca="1">L416*25</f>
        <v>25</v>
      </c>
      <c r="Q416" s="9"/>
      <c r="R416" s="26"/>
    </row>
    <row r="417" spans="1:18" x14ac:dyDescent="0.3">
      <c r="A417">
        <v>128</v>
      </c>
      <c r="B417" s="3">
        <v>3.1105955154469189</v>
      </c>
      <c r="C417" s="2">
        <v>97.376170710780329</v>
      </c>
      <c r="D417" s="1">
        <v>1.4899168860371081</v>
      </c>
      <c r="E417" s="9">
        <f>0.25*C417</f>
        <v>24.344042677695082</v>
      </c>
      <c r="F417" s="9">
        <f>IF(25*ROUND(D417,0) = 0, 25, 25*ROUND(D417,0))</f>
        <v>25</v>
      </c>
      <c r="G417" s="12">
        <v>0</v>
      </c>
      <c r="H417" s="30">
        <f>F417-E417</f>
        <v>0.65595732230491777</v>
      </c>
      <c r="I417" s="45">
        <f>H417/B417</f>
        <v>0.21087837330424242</v>
      </c>
      <c r="J417" s="34">
        <f>J416-B417</f>
        <v>-1121.9016023776314</v>
      </c>
      <c r="K417" s="3">
        <f>(1/50)*D417</f>
        <v>2.9798337720742165E-2</v>
      </c>
      <c r="L417">
        <f ca="1">_xlfn.BINOM.INV(50,K417,RAND())</f>
        <v>1</v>
      </c>
      <c r="M417" s="9">
        <f ca="1">L417*25</f>
        <v>25</v>
      </c>
      <c r="Q417" s="9"/>
      <c r="R417" s="26"/>
    </row>
    <row r="418" spans="1:18" x14ac:dyDescent="0.3">
      <c r="Q418" s="9"/>
      <c r="R418" s="26"/>
    </row>
    <row r="419" spans="1:18" x14ac:dyDescent="0.3">
      <c r="Q419" s="9"/>
      <c r="R419" s="26"/>
    </row>
    <row r="420" spans="1:18" x14ac:dyDescent="0.3">
      <c r="Q420" s="9"/>
      <c r="R420" s="26"/>
    </row>
    <row r="421" spans="1:18" x14ac:dyDescent="0.3">
      <c r="Q421" s="9"/>
      <c r="R421" s="26"/>
    </row>
    <row r="422" spans="1:18" x14ac:dyDescent="0.3">
      <c r="Q422" s="9"/>
      <c r="R422" s="26"/>
    </row>
    <row r="423" spans="1:18" x14ac:dyDescent="0.3">
      <c r="Q423" s="9"/>
      <c r="R423" s="26"/>
    </row>
    <row r="424" spans="1:18" x14ac:dyDescent="0.3">
      <c r="Q424" s="9"/>
      <c r="R424" s="26"/>
    </row>
    <row r="425" spans="1:18" x14ac:dyDescent="0.3">
      <c r="Q425" s="9"/>
      <c r="R425" s="26"/>
    </row>
    <row r="426" spans="1:18" x14ac:dyDescent="0.3">
      <c r="Q426" s="9"/>
      <c r="R426" s="26"/>
    </row>
    <row r="427" spans="1:18" x14ac:dyDescent="0.3">
      <c r="Q427" s="9"/>
      <c r="R427" s="26"/>
    </row>
    <row r="428" spans="1:18" x14ac:dyDescent="0.3">
      <c r="Q428" s="9"/>
      <c r="R428" s="26"/>
    </row>
    <row r="429" spans="1:18" x14ac:dyDescent="0.3">
      <c r="Q429" s="9"/>
      <c r="R429" s="26"/>
    </row>
    <row r="430" spans="1:18" x14ac:dyDescent="0.3">
      <c r="Q430" s="9"/>
      <c r="R430" s="26"/>
    </row>
    <row r="431" spans="1:18" x14ac:dyDescent="0.3">
      <c r="Q431" s="9"/>
      <c r="R431" s="26"/>
    </row>
    <row r="432" spans="1:18" x14ac:dyDescent="0.3">
      <c r="Q432" s="9"/>
      <c r="R432" s="26"/>
    </row>
    <row r="433" spans="17:18" x14ac:dyDescent="0.3">
      <c r="Q433" s="9"/>
      <c r="R433" s="26"/>
    </row>
    <row r="434" spans="17:18" x14ac:dyDescent="0.3">
      <c r="Q434" s="9"/>
      <c r="R434" s="26"/>
    </row>
    <row r="435" spans="17:18" x14ac:dyDescent="0.3">
      <c r="Q435" s="9"/>
      <c r="R435" s="26"/>
    </row>
    <row r="436" spans="17:18" x14ac:dyDescent="0.3">
      <c r="Q436" s="9"/>
      <c r="R436" s="26"/>
    </row>
    <row r="437" spans="17:18" x14ac:dyDescent="0.3">
      <c r="Q437" s="9"/>
      <c r="R437" s="26"/>
    </row>
    <row r="438" spans="17:18" x14ac:dyDescent="0.3">
      <c r="Q438" s="9"/>
      <c r="R438" s="26"/>
    </row>
    <row r="439" spans="17:18" x14ac:dyDescent="0.3">
      <c r="Q439" s="9"/>
      <c r="R439" s="26"/>
    </row>
    <row r="440" spans="17:18" x14ac:dyDescent="0.3">
      <c r="Q440" s="9"/>
      <c r="R440" s="26"/>
    </row>
    <row r="441" spans="17:18" x14ac:dyDescent="0.3">
      <c r="Q441" s="9"/>
      <c r="R441" s="26"/>
    </row>
    <row r="442" spans="17:18" x14ac:dyDescent="0.3">
      <c r="Q442" s="9"/>
      <c r="R442" s="26"/>
    </row>
    <row r="443" spans="17:18" x14ac:dyDescent="0.3">
      <c r="Q443" s="9"/>
      <c r="R443" s="26"/>
    </row>
    <row r="444" spans="17:18" x14ac:dyDescent="0.3">
      <c r="Q444" s="9"/>
      <c r="R444" s="26"/>
    </row>
    <row r="445" spans="17:18" x14ac:dyDescent="0.3">
      <c r="Q445" s="9"/>
      <c r="R445" s="26"/>
    </row>
    <row r="446" spans="17:18" x14ac:dyDescent="0.3">
      <c r="Q446" s="9"/>
      <c r="R446" s="26"/>
    </row>
    <row r="447" spans="17:18" x14ac:dyDescent="0.3">
      <c r="Q447" s="9"/>
      <c r="R447" s="26"/>
    </row>
    <row r="448" spans="17:18" x14ac:dyDescent="0.3">
      <c r="Q448" s="9"/>
      <c r="R448" s="26"/>
    </row>
    <row r="449" spans="17:18" x14ac:dyDescent="0.3">
      <c r="Q449" s="9"/>
      <c r="R449" s="26"/>
    </row>
    <row r="450" spans="17:18" x14ac:dyDescent="0.3">
      <c r="Q450" s="9"/>
      <c r="R450" s="26"/>
    </row>
    <row r="451" spans="17:18" x14ac:dyDescent="0.3">
      <c r="Q451" s="9"/>
      <c r="R451" s="26"/>
    </row>
    <row r="452" spans="17:18" x14ac:dyDescent="0.3">
      <c r="Q452" s="9"/>
      <c r="R452" s="26"/>
    </row>
    <row r="453" spans="17:18" x14ac:dyDescent="0.3">
      <c r="Q453" s="9"/>
      <c r="R453" s="26"/>
    </row>
    <row r="454" spans="17:18" x14ac:dyDescent="0.3">
      <c r="Q454" s="9"/>
      <c r="R454" s="26"/>
    </row>
    <row r="455" spans="17:18" x14ac:dyDescent="0.3">
      <c r="Q455" s="9"/>
      <c r="R455" s="26"/>
    </row>
    <row r="456" spans="17:18" x14ac:dyDescent="0.3">
      <c r="Q456" s="9"/>
      <c r="R456" s="26"/>
    </row>
    <row r="457" spans="17:18" x14ac:dyDescent="0.3">
      <c r="Q457" s="9"/>
      <c r="R457" s="26"/>
    </row>
    <row r="458" spans="17:18" x14ac:dyDescent="0.3">
      <c r="Q458" s="9"/>
      <c r="R458" s="26"/>
    </row>
    <row r="459" spans="17:18" x14ac:dyDescent="0.3">
      <c r="Q459" s="9"/>
      <c r="R459" s="26"/>
    </row>
    <row r="460" spans="17:18" x14ac:dyDescent="0.3">
      <c r="Q460" s="9"/>
      <c r="R460" s="26"/>
    </row>
    <row r="461" spans="17:18" x14ac:dyDescent="0.3">
      <c r="Q461" s="9"/>
      <c r="R461" s="26"/>
    </row>
    <row r="462" spans="17:18" x14ac:dyDescent="0.3">
      <c r="Q462" s="9"/>
      <c r="R462" s="26"/>
    </row>
    <row r="463" spans="17:18" x14ac:dyDescent="0.3">
      <c r="Q463" s="9"/>
      <c r="R463" s="26"/>
    </row>
    <row r="464" spans="17:18" x14ac:dyDescent="0.3">
      <c r="Q464" s="9"/>
      <c r="R464" s="26"/>
    </row>
    <row r="465" spans="17:18" x14ac:dyDescent="0.3">
      <c r="Q465" s="9"/>
      <c r="R465" s="26"/>
    </row>
    <row r="466" spans="17:18" x14ac:dyDescent="0.3">
      <c r="Q466" s="9"/>
      <c r="R466" s="26"/>
    </row>
    <row r="467" spans="17:18" x14ac:dyDescent="0.3">
      <c r="Q467" s="9"/>
      <c r="R467" s="26"/>
    </row>
    <row r="468" spans="17:18" x14ac:dyDescent="0.3">
      <c r="Q468" s="9"/>
      <c r="R468" s="26"/>
    </row>
    <row r="469" spans="17:18" x14ac:dyDescent="0.3">
      <c r="Q469" s="9"/>
      <c r="R469" s="26"/>
    </row>
    <row r="470" spans="17:18" x14ac:dyDescent="0.3">
      <c r="Q470" s="9"/>
      <c r="R470" s="26"/>
    </row>
    <row r="471" spans="17:18" x14ac:dyDescent="0.3">
      <c r="Q471" s="9"/>
      <c r="R471" s="26"/>
    </row>
    <row r="472" spans="17:18" x14ac:dyDescent="0.3">
      <c r="Q472" s="9"/>
      <c r="R472" s="26"/>
    </row>
    <row r="473" spans="17:18" x14ac:dyDescent="0.3">
      <c r="Q473" s="9"/>
      <c r="R473" s="26"/>
    </row>
    <row r="474" spans="17:18" x14ac:dyDescent="0.3">
      <c r="Q474" s="9"/>
      <c r="R474" s="26"/>
    </row>
    <row r="475" spans="17:18" x14ac:dyDescent="0.3">
      <c r="Q475" s="9"/>
      <c r="R475" s="26"/>
    </row>
    <row r="476" spans="17:18" x14ac:dyDescent="0.3">
      <c r="Q476" s="9"/>
      <c r="R476" s="26"/>
    </row>
    <row r="477" spans="17:18" x14ac:dyDescent="0.3">
      <c r="Q477" s="9"/>
      <c r="R477" s="26"/>
    </row>
    <row r="478" spans="17:18" x14ac:dyDescent="0.3">
      <c r="Q478" s="9"/>
      <c r="R478" s="26"/>
    </row>
    <row r="479" spans="17:18" x14ac:dyDescent="0.3">
      <c r="Q479" s="9"/>
      <c r="R479" s="26"/>
    </row>
    <row r="480" spans="17:18" x14ac:dyDescent="0.3">
      <c r="Q480" s="9"/>
      <c r="R480" s="26"/>
    </row>
    <row r="481" spans="17:18" x14ac:dyDescent="0.3">
      <c r="Q481" s="9"/>
      <c r="R481" s="26"/>
    </row>
    <row r="482" spans="17:18" x14ac:dyDescent="0.3">
      <c r="Q482" s="9"/>
      <c r="R482" s="26"/>
    </row>
    <row r="483" spans="17:18" x14ac:dyDescent="0.3">
      <c r="Q483" s="9"/>
      <c r="R483" s="26"/>
    </row>
    <row r="484" spans="17:18" x14ac:dyDescent="0.3">
      <c r="Q484" s="9"/>
      <c r="R484" s="26"/>
    </row>
    <row r="485" spans="17:18" x14ac:dyDescent="0.3">
      <c r="Q485" s="9"/>
      <c r="R485" s="26"/>
    </row>
    <row r="486" spans="17:18" x14ac:dyDescent="0.3">
      <c r="Q486" s="9"/>
      <c r="R486" s="26"/>
    </row>
    <row r="487" spans="17:18" x14ac:dyDescent="0.3">
      <c r="Q487" s="9"/>
      <c r="R487" s="26"/>
    </row>
    <row r="488" spans="17:18" x14ac:dyDescent="0.3">
      <c r="Q488" s="9"/>
      <c r="R488" s="26"/>
    </row>
    <row r="489" spans="17:18" x14ac:dyDescent="0.3">
      <c r="Q489" s="9"/>
      <c r="R489" s="26"/>
    </row>
    <row r="490" spans="17:18" x14ac:dyDescent="0.3">
      <c r="Q490" s="9"/>
      <c r="R490" s="26"/>
    </row>
    <row r="491" spans="17:18" x14ac:dyDescent="0.3">
      <c r="Q491" s="9"/>
      <c r="R491" s="26"/>
    </row>
    <row r="492" spans="17:18" x14ac:dyDescent="0.3">
      <c r="Q492" s="9"/>
      <c r="R492" s="26"/>
    </row>
    <row r="493" spans="17:18" x14ac:dyDescent="0.3">
      <c r="Q493" s="9"/>
      <c r="R493" s="26"/>
    </row>
    <row r="494" spans="17:18" x14ac:dyDescent="0.3">
      <c r="Q494" s="9"/>
      <c r="R494" s="26"/>
    </row>
    <row r="495" spans="17:18" x14ac:dyDescent="0.3">
      <c r="Q495" s="9"/>
      <c r="R495" s="26"/>
    </row>
    <row r="496" spans="17:18" x14ac:dyDescent="0.3">
      <c r="Q496" s="9"/>
      <c r="R496" s="26"/>
    </row>
    <row r="497" spans="17:18" x14ac:dyDescent="0.3">
      <c r="Q497" s="9"/>
      <c r="R497" s="26"/>
    </row>
    <row r="498" spans="17:18" x14ac:dyDescent="0.3">
      <c r="Q498" s="9"/>
      <c r="R498" s="26"/>
    </row>
    <row r="499" spans="17:18" x14ac:dyDescent="0.3">
      <c r="Q499" s="9"/>
      <c r="R499" s="26"/>
    </row>
    <row r="500" spans="17:18" x14ac:dyDescent="0.3">
      <c r="Q500" s="9"/>
      <c r="R500" s="26"/>
    </row>
    <row r="501" spans="17:18" x14ac:dyDescent="0.3">
      <c r="Q501" s="9"/>
      <c r="R501" s="26"/>
    </row>
    <row r="502" spans="17:18" x14ac:dyDescent="0.3">
      <c r="Q502" s="9"/>
      <c r="R502" s="26"/>
    </row>
    <row r="503" spans="17:18" x14ac:dyDescent="0.3">
      <c r="Q503" s="9"/>
      <c r="R503" s="26"/>
    </row>
    <row r="504" spans="17:18" x14ac:dyDescent="0.3">
      <c r="Q504" s="9"/>
      <c r="R504" s="26"/>
    </row>
    <row r="505" spans="17:18" x14ac:dyDescent="0.3">
      <c r="Q505" s="9"/>
      <c r="R505" s="26"/>
    </row>
    <row r="506" spans="17:18" x14ac:dyDescent="0.3">
      <c r="Q506" s="9"/>
      <c r="R506" s="26"/>
    </row>
    <row r="507" spans="17:18" x14ac:dyDescent="0.3">
      <c r="Q507" s="9"/>
      <c r="R507" s="26"/>
    </row>
    <row r="508" spans="17:18" x14ac:dyDescent="0.3">
      <c r="Q508" s="9"/>
      <c r="R508" s="26"/>
    </row>
    <row r="509" spans="17:18" x14ac:dyDescent="0.3">
      <c r="Q509" s="9"/>
      <c r="R509" s="26"/>
    </row>
    <row r="510" spans="17:18" x14ac:dyDescent="0.3">
      <c r="Q510" s="9"/>
      <c r="R510" s="26"/>
    </row>
    <row r="511" spans="17:18" x14ac:dyDescent="0.3">
      <c r="Q511" s="9"/>
      <c r="R511" s="26"/>
    </row>
    <row r="512" spans="17:18" x14ac:dyDescent="0.3">
      <c r="Q512" s="9"/>
      <c r="R512" s="26"/>
    </row>
    <row r="513" spans="17:18" x14ac:dyDescent="0.3">
      <c r="Q513" s="9"/>
      <c r="R513" s="26"/>
    </row>
    <row r="514" spans="17:18" x14ac:dyDescent="0.3">
      <c r="Q514" s="9"/>
      <c r="R514" s="26"/>
    </row>
  </sheetData>
  <autoFilter ref="A1:M417" xr:uid="{00000000-0001-0000-0000-000000000000}">
    <sortState xmlns:xlrd2="http://schemas.microsoft.com/office/spreadsheetml/2017/richdata2" ref="A2:M417">
      <sortCondition descending="1" ref="I1:I417"/>
    </sortState>
  </autoFilter>
  <sortState xmlns:xlrd2="http://schemas.microsoft.com/office/spreadsheetml/2017/richdata2" ref="A2:M417">
    <sortCondition descending="1" ref="F2:F417"/>
    <sortCondition ref="B2:B417"/>
    <sortCondition descending="1" ref="I2:I417"/>
  </sortState>
  <mergeCells count="9">
    <mergeCell ref="T41:U41"/>
    <mergeCell ref="T62:U62"/>
    <mergeCell ref="P1:R1"/>
    <mergeCell ref="T24:T25"/>
    <mergeCell ref="T35:T36"/>
    <mergeCell ref="T18:U18"/>
    <mergeCell ref="T29:U29"/>
    <mergeCell ref="T26:T27"/>
    <mergeCell ref="T37:T3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31"/>
  <sheetViews>
    <sheetView workbookViewId="0">
      <selection activeCell="M8" sqref="M8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9.33203125" bestFit="1" customWidth="1"/>
    <col min="4" max="4" width="10.33203125" bestFit="1" customWidth="1"/>
    <col min="5" max="5" width="12" bestFit="1" customWidth="1"/>
    <col min="6" max="6" width="11.5546875" style="9" bestFit="1" customWidth="1"/>
    <col min="8" max="8" width="10.33203125" style="33" bestFit="1" customWidth="1"/>
    <col min="9" max="9" width="22.44140625" style="33" bestFit="1" customWidth="1"/>
    <col min="10" max="10" width="14.77734375" style="32" customWidth="1"/>
    <col min="12" max="12" width="35.6640625" bestFit="1" customWidth="1"/>
    <col min="13" max="13" width="12.21875" customWidth="1"/>
  </cols>
  <sheetData>
    <row r="1" spans="1:13" x14ac:dyDescent="0.3">
      <c r="A1" s="4" t="s">
        <v>0</v>
      </c>
      <c r="B1" s="5" t="s">
        <v>1</v>
      </c>
      <c r="C1" s="6" t="s">
        <v>2</v>
      </c>
      <c r="D1" s="4" t="s">
        <v>3</v>
      </c>
      <c r="E1" s="4" t="s">
        <v>11</v>
      </c>
      <c r="F1" s="4" t="s">
        <v>5</v>
      </c>
      <c r="G1" s="4" t="s">
        <v>7</v>
      </c>
      <c r="H1" s="28" t="s">
        <v>33</v>
      </c>
      <c r="I1" s="28" t="s">
        <v>34</v>
      </c>
      <c r="J1" s="29" t="s">
        <v>35</v>
      </c>
      <c r="L1" s="15" t="s">
        <v>13</v>
      </c>
      <c r="M1" s="4"/>
    </row>
    <row r="2" spans="1:13" x14ac:dyDescent="0.3">
      <c r="A2">
        <v>35</v>
      </c>
      <c r="B2" s="3">
        <v>0.43645018317542084</v>
      </c>
      <c r="C2" s="2">
        <v>78.177645639745492</v>
      </c>
      <c r="D2" s="1">
        <v>2.746872613905055</v>
      </c>
      <c r="E2" s="1">
        <f>0.25*C2</f>
        <v>19.544411409936373</v>
      </c>
      <c r="F2" s="9">
        <f>25*ROUND(D2,0)</f>
        <v>75</v>
      </c>
      <c r="G2" s="12">
        <v>1</v>
      </c>
      <c r="H2" s="30">
        <f>F2-E2</f>
        <v>55.455588590063627</v>
      </c>
      <c r="I2" s="31">
        <f>H2/B2</f>
        <v>127.06052311994233</v>
      </c>
      <c r="J2" s="32">
        <f>50-B2</f>
        <v>49.563549816824576</v>
      </c>
      <c r="L2" s="13"/>
    </row>
    <row r="3" spans="1:13" x14ac:dyDescent="0.3">
      <c r="A3">
        <v>91</v>
      </c>
      <c r="B3" s="3">
        <v>0.33735976863779937</v>
      </c>
      <c r="C3" s="2">
        <v>47.435302492539634</v>
      </c>
      <c r="D3" s="1">
        <v>1.403178780418642</v>
      </c>
      <c r="E3" s="1">
        <f t="shared" ref="E3:E31" si="0">0.25*C3</f>
        <v>11.858825623134909</v>
      </c>
      <c r="F3" s="9">
        <f t="shared" ref="F3:F31" si="1">25*ROUND(D3,0)</f>
        <v>25</v>
      </c>
      <c r="G3" s="12">
        <v>1</v>
      </c>
      <c r="H3" s="30">
        <f t="shared" ref="H3:H31" si="2">F3-E3</f>
        <v>13.141174376865091</v>
      </c>
      <c r="I3" s="31">
        <f t="shared" ref="I3:I31" si="3">H3/B3</f>
        <v>38.952997952088033</v>
      </c>
      <c r="J3" s="32">
        <f>J2-B3</f>
        <v>49.22619004818678</v>
      </c>
      <c r="L3" s="10" t="s">
        <v>8</v>
      </c>
      <c r="M3" s="14">
        <f>SUMPRODUCT(G2:G31,E2:E31)</f>
        <v>210.38643199401238</v>
      </c>
    </row>
    <row r="4" spans="1:13" x14ac:dyDescent="0.3">
      <c r="A4">
        <v>207</v>
      </c>
      <c r="B4" s="3">
        <v>0.53226354816753751</v>
      </c>
      <c r="C4" s="2">
        <v>36.389595342580009</v>
      </c>
      <c r="D4" s="1">
        <v>0.55340951299649488</v>
      </c>
      <c r="E4" s="1">
        <f t="shared" si="0"/>
        <v>9.0973988356450022</v>
      </c>
      <c r="F4" s="9">
        <f t="shared" si="1"/>
        <v>25</v>
      </c>
      <c r="G4" s="12">
        <v>1</v>
      </c>
      <c r="H4" s="30">
        <f t="shared" si="2"/>
        <v>15.902601164354998</v>
      </c>
      <c r="I4" s="31">
        <f t="shared" si="3"/>
        <v>29.877306494318539</v>
      </c>
      <c r="J4" s="32">
        <f t="shared" ref="J4:J31" si="4">J3-B4</f>
        <v>48.693926500019245</v>
      </c>
      <c r="L4" s="10" t="s">
        <v>9</v>
      </c>
      <c r="M4" s="14">
        <f>SUM(F2:F31)-SUMPRODUCT(F2:F31,G2:G31)</f>
        <v>450</v>
      </c>
    </row>
    <row r="5" spans="1:13" x14ac:dyDescent="0.3">
      <c r="A5">
        <v>570</v>
      </c>
      <c r="B5" s="3">
        <v>4.641911641886189</v>
      </c>
      <c r="C5" s="2">
        <v>0.7361126155005504</v>
      </c>
      <c r="D5" s="1">
        <v>1.9311091598096972</v>
      </c>
      <c r="E5" s="1">
        <f t="shared" si="0"/>
        <v>0.1840281538751376</v>
      </c>
      <c r="F5" s="9">
        <f t="shared" si="1"/>
        <v>50</v>
      </c>
      <c r="G5" s="12">
        <v>1</v>
      </c>
      <c r="H5" s="30">
        <f t="shared" si="2"/>
        <v>49.81597184612486</v>
      </c>
      <c r="I5" s="31">
        <f t="shared" si="3"/>
        <v>10.731779423936363</v>
      </c>
      <c r="J5" s="32">
        <f t="shared" si="4"/>
        <v>44.052014858133056</v>
      </c>
      <c r="L5" s="10" t="s">
        <v>6</v>
      </c>
      <c r="M5" s="16">
        <f>SUM(M3:M4)</f>
        <v>660.38643199401236</v>
      </c>
    </row>
    <row r="6" spans="1:13" x14ac:dyDescent="0.3">
      <c r="A6">
        <v>631</v>
      </c>
      <c r="B6" s="3">
        <v>9.4227545758652536</v>
      </c>
      <c r="C6" s="2">
        <v>0.40188261642927214</v>
      </c>
      <c r="D6" s="1">
        <v>2.0276600868965624</v>
      </c>
      <c r="E6" s="1">
        <f t="shared" si="0"/>
        <v>0.10047065410731804</v>
      </c>
      <c r="F6" s="9">
        <f t="shared" si="1"/>
        <v>50</v>
      </c>
      <c r="G6" s="12">
        <v>0</v>
      </c>
      <c r="H6" s="30">
        <f t="shared" si="2"/>
        <v>49.899529345892681</v>
      </c>
      <c r="I6" s="31">
        <f t="shared" si="3"/>
        <v>5.2956414118756356</v>
      </c>
      <c r="J6" s="32">
        <f t="shared" si="4"/>
        <v>34.629260282267801</v>
      </c>
      <c r="L6" s="10" t="s">
        <v>12</v>
      </c>
      <c r="M6" s="10">
        <f>COUNTIF(G2:G31,"&gt;0")</f>
        <v>16</v>
      </c>
    </row>
    <row r="7" spans="1:13" x14ac:dyDescent="0.3">
      <c r="A7">
        <v>697</v>
      </c>
      <c r="B7" s="3">
        <v>9.5989039155543345</v>
      </c>
      <c r="C7" s="2">
        <v>0.17494846771503036</v>
      </c>
      <c r="D7" s="1">
        <v>2.6995400017259548</v>
      </c>
      <c r="E7" s="1">
        <f t="shared" si="0"/>
        <v>4.3737116928757591E-2</v>
      </c>
      <c r="F7" s="9">
        <f t="shared" si="1"/>
        <v>75</v>
      </c>
      <c r="G7" s="12">
        <v>1</v>
      </c>
      <c r="H7" s="30">
        <f t="shared" si="2"/>
        <v>74.956262883071247</v>
      </c>
      <c r="I7" s="31">
        <f t="shared" si="3"/>
        <v>7.8088356277439139</v>
      </c>
      <c r="J7" s="32">
        <f t="shared" si="4"/>
        <v>25.030356366713466</v>
      </c>
      <c r="L7" s="10" t="s">
        <v>10</v>
      </c>
      <c r="M7" s="17">
        <f>SUMPRODUCT(B2:B31,G2:G31)</f>
        <v>49.959763833196313</v>
      </c>
    </row>
    <row r="8" spans="1:13" x14ac:dyDescent="0.3">
      <c r="A8">
        <v>707</v>
      </c>
      <c r="B8" s="3">
        <v>0.42070180467416507</v>
      </c>
      <c r="C8" s="2">
        <v>90.364466751957792</v>
      </c>
      <c r="D8" s="1">
        <v>0.68573498692666646</v>
      </c>
      <c r="E8" s="1">
        <f t="shared" si="0"/>
        <v>22.591116687989448</v>
      </c>
      <c r="F8" s="9">
        <f t="shared" si="1"/>
        <v>25</v>
      </c>
      <c r="G8" s="12">
        <v>0</v>
      </c>
      <c r="H8" s="30">
        <f t="shared" si="2"/>
        <v>2.4088833120105519</v>
      </c>
      <c r="I8" s="31">
        <f t="shared" si="3"/>
        <v>5.7258687394418004</v>
      </c>
      <c r="J8" s="32">
        <f t="shared" si="4"/>
        <v>24.609654562039299</v>
      </c>
      <c r="L8" s="10" t="s">
        <v>16</v>
      </c>
      <c r="M8" s="22">
        <f>(SUMPRODUCT(G2:G31,D2:D31)/SUM(D2:D31))</f>
        <v>0.69597820422836876</v>
      </c>
    </row>
    <row r="9" spans="1:13" x14ac:dyDescent="0.3">
      <c r="A9">
        <v>755</v>
      </c>
      <c r="B9" s="3">
        <v>0.53430713571528288</v>
      </c>
      <c r="C9" s="2">
        <v>88.099969932523493</v>
      </c>
      <c r="D9" s="1">
        <v>1.2079509469533682</v>
      </c>
      <c r="E9" s="1">
        <f t="shared" si="0"/>
        <v>22.024992483130873</v>
      </c>
      <c r="F9" s="9">
        <f t="shared" si="1"/>
        <v>25</v>
      </c>
      <c r="G9" s="12">
        <v>1</v>
      </c>
      <c r="H9" s="30">
        <f t="shared" si="2"/>
        <v>2.9750075168691268</v>
      </c>
      <c r="I9" s="31">
        <f t="shared" si="3"/>
        <v>5.5679726472049662</v>
      </c>
      <c r="J9" s="35">
        <f t="shared" si="4"/>
        <v>24.075347426324015</v>
      </c>
      <c r="L9" s="10" t="s">
        <v>36</v>
      </c>
      <c r="M9" s="36">
        <f>SUM(I1:I13)</f>
        <v>247.36561058011284</v>
      </c>
    </row>
    <row r="10" spans="1:13" x14ac:dyDescent="0.3">
      <c r="A10">
        <v>762</v>
      </c>
      <c r="B10" s="3">
        <v>0.45024089787638277</v>
      </c>
      <c r="C10" s="2">
        <v>99.337194752892017</v>
      </c>
      <c r="D10" s="1">
        <v>1.2038968510307821</v>
      </c>
      <c r="E10" s="1">
        <f t="shared" si="0"/>
        <v>24.834298688223004</v>
      </c>
      <c r="F10" s="9">
        <f t="shared" si="1"/>
        <v>25</v>
      </c>
      <c r="G10" s="12">
        <v>0</v>
      </c>
      <c r="H10" s="30">
        <f t="shared" si="2"/>
        <v>0.16570131177699565</v>
      </c>
      <c r="I10" s="31">
        <f t="shared" si="3"/>
        <v>0.36802812129805734</v>
      </c>
      <c r="J10" s="35">
        <f t="shared" si="4"/>
        <v>23.625106528447631</v>
      </c>
      <c r="L10" s="10" t="s">
        <v>40</v>
      </c>
      <c r="M10" s="22">
        <f>M9/717.77</f>
        <v>0.34463074603300897</v>
      </c>
    </row>
    <row r="11" spans="1:13" x14ac:dyDescent="0.3">
      <c r="A11">
        <v>790</v>
      </c>
      <c r="B11" s="3">
        <v>7.8201937950803906</v>
      </c>
      <c r="C11" s="2">
        <v>3.3189732381488923E-2</v>
      </c>
      <c r="D11" s="1">
        <v>1.8528444424142394</v>
      </c>
      <c r="E11" s="1">
        <f t="shared" si="0"/>
        <v>8.2974330953722308E-3</v>
      </c>
      <c r="F11" s="9">
        <f t="shared" si="1"/>
        <v>50</v>
      </c>
      <c r="G11" s="12">
        <v>0</v>
      </c>
      <c r="H11" s="30">
        <f t="shared" si="2"/>
        <v>49.991702566904628</v>
      </c>
      <c r="I11" s="31">
        <f t="shared" si="3"/>
        <v>6.3926424174237129</v>
      </c>
      <c r="J11" s="35">
        <f t="shared" si="4"/>
        <v>15.804912733367241</v>
      </c>
      <c r="L11" s="3"/>
    </row>
    <row r="12" spans="1:13" x14ac:dyDescent="0.3">
      <c r="A12">
        <v>802</v>
      </c>
      <c r="B12" s="3">
        <v>7.1043214039770586</v>
      </c>
      <c r="C12" s="2">
        <v>0.39843641945495056</v>
      </c>
      <c r="D12" s="1">
        <v>1.3545336572317539</v>
      </c>
      <c r="E12" s="1">
        <f t="shared" si="0"/>
        <v>9.9609104863737641E-2</v>
      </c>
      <c r="F12" s="9">
        <f t="shared" si="1"/>
        <v>25</v>
      </c>
      <c r="G12" s="12">
        <v>0</v>
      </c>
      <c r="H12" s="30">
        <f t="shared" si="2"/>
        <v>24.900390895136262</v>
      </c>
      <c r="I12" s="31">
        <f t="shared" si="3"/>
        <v>3.5049640182659552</v>
      </c>
      <c r="J12" s="35">
        <f t="shared" si="4"/>
        <v>8.700591329390182</v>
      </c>
    </row>
    <row r="13" spans="1:13" x14ac:dyDescent="0.3">
      <c r="A13">
        <v>836</v>
      </c>
      <c r="B13" s="3">
        <v>8.2176486062281029</v>
      </c>
      <c r="C13" s="2">
        <v>0.17799302280316898</v>
      </c>
      <c r="D13" s="1">
        <v>1.7590900459121823</v>
      </c>
      <c r="E13" s="1">
        <f t="shared" si="0"/>
        <v>4.4498255700792244E-2</v>
      </c>
      <c r="F13" s="9">
        <f t="shared" si="1"/>
        <v>50</v>
      </c>
      <c r="G13" s="12">
        <v>0</v>
      </c>
      <c r="H13" s="30">
        <f t="shared" si="2"/>
        <v>49.955501744299205</v>
      </c>
      <c r="I13" s="31">
        <f t="shared" si="3"/>
        <v>6.0790506065735466</v>
      </c>
      <c r="J13" s="35">
        <f t="shared" si="4"/>
        <v>0.48294272316207909</v>
      </c>
    </row>
    <row r="14" spans="1:13" x14ac:dyDescent="0.3">
      <c r="A14">
        <v>872</v>
      </c>
      <c r="B14" s="3">
        <v>5.8911859065317298</v>
      </c>
      <c r="C14" s="2">
        <v>0.32542690615354752</v>
      </c>
      <c r="D14" s="1">
        <v>0.92378802779970148</v>
      </c>
      <c r="E14" s="1">
        <f t="shared" si="0"/>
        <v>8.1356726538386881E-2</v>
      </c>
      <c r="F14" s="9">
        <f t="shared" si="1"/>
        <v>25</v>
      </c>
      <c r="G14" s="12">
        <v>0</v>
      </c>
      <c r="H14" s="30">
        <f t="shared" si="2"/>
        <v>24.918643273461612</v>
      </c>
      <c r="I14" s="31">
        <f t="shared" si="3"/>
        <v>4.2298178446267647</v>
      </c>
      <c r="J14" s="34">
        <f t="shared" si="4"/>
        <v>-5.4082431833696507</v>
      </c>
    </row>
    <row r="15" spans="1:13" x14ac:dyDescent="0.3">
      <c r="A15">
        <v>954</v>
      </c>
      <c r="B15" s="3">
        <v>3.5213995169796286</v>
      </c>
      <c r="C15" s="2">
        <v>4.1259991134545704E-2</v>
      </c>
      <c r="D15" s="1">
        <v>0.25512942873062083</v>
      </c>
      <c r="E15" s="1">
        <f t="shared" si="0"/>
        <v>1.0314997783636426E-2</v>
      </c>
      <c r="F15" s="9">
        <f>25</f>
        <v>25</v>
      </c>
      <c r="G15" s="12">
        <v>0</v>
      </c>
      <c r="H15" s="30">
        <f t="shared" si="2"/>
        <v>24.989685002216362</v>
      </c>
      <c r="I15" s="31">
        <f t="shared" si="3"/>
        <v>7.0965208240985076</v>
      </c>
      <c r="J15" s="34">
        <f t="shared" si="4"/>
        <v>-8.9296427003492802</v>
      </c>
    </row>
    <row r="16" spans="1:13" x14ac:dyDescent="0.3">
      <c r="A16">
        <v>962</v>
      </c>
      <c r="B16" s="3">
        <v>0.3621252484718851</v>
      </c>
      <c r="C16" s="2">
        <v>95.408128218027827</v>
      </c>
      <c r="D16" s="1">
        <v>0.61690368932313355</v>
      </c>
      <c r="E16" s="1">
        <f t="shared" si="0"/>
        <v>23.852032054506957</v>
      </c>
      <c r="F16" s="9">
        <f t="shared" si="1"/>
        <v>25</v>
      </c>
      <c r="G16" s="12">
        <v>0</v>
      </c>
      <c r="H16" s="30">
        <f t="shared" si="2"/>
        <v>1.1479679454930434</v>
      </c>
      <c r="I16" s="31">
        <f t="shared" si="3"/>
        <v>3.1700853512349609</v>
      </c>
      <c r="J16" s="34">
        <f t="shared" si="4"/>
        <v>-9.2917679488211657</v>
      </c>
    </row>
    <row r="17" spans="1:10" x14ac:dyDescent="0.3">
      <c r="A17">
        <v>971</v>
      </c>
      <c r="B17" s="3">
        <v>0.33898337185350957</v>
      </c>
      <c r="C17" s="2">
        <v>91.732859570614224</v>
      </c>
      <c r="D17" s="1">
        <v>0.64675650793850092</v>
      </c>
      <c r="E17" s="1">
        <f t="shared" si="0"/>
        <v>22.933214892653556</v>
      </c>
      <c r="F17" s="9">
        <f t="shared" si="1"/>
        <v>25</v>
      </c>
      <c r="G17" s="12">
        <v>0</v>
      </c>
      <c r="H17" s="30">
        <f t="shared" si="2"/>
        <v>2.0667851073464441</v>
      </c>
      <c r="I17" s="31">
        <f t="shared" si="3"/>
        <v>6.0970102929992613</v>
      </c>
      <c r="J17" s="34">
        <f t="shared" si="4"/>
        <v>-9.6307513206746762</v>
      </c>
    </row>
    <row r="18" spans="1:10" x14ac:dyDescent="0.3">
      <c r="A18">
        <v>982</v>
      </c>
      <c r="B18" s="3">
        <v>0.33735976863779937</v>
      </c>
      <c r="C18" s="2">
        <v>57.704951339070263</v>
      </c>
      <c r="D18" s="1">
        <v>2.9035709185058072</v>
      </c>
      <c r="E18" s="1">
        <f t="shared" si="0"/>
        <v>14.426237834767566</v>
      </c>
      <c r="F18" s="9">
        <f t="shared" si="1"/>
        <v>75</v>
      </c>
      <c r="G18" s="12">
        <v>1</v>
      </c>
      <c r="H18" s="30">
        <f t="shared" si="2"/>
        <v>60.573762165232438</v>
      </c>
      <c r="I18" s="31">
        <f t="shared" si="3"/>
        <v>179.55241791224501</v>
      </c>
      <c r="J18" s="34">
        <f t="shared" si="4"/>
        <v>-9.968111089312476</v>
      </c>
    </row>
    <row r="19" spans="1:10" x14ac:dyDescent="0.3">
      <c r="A19">
        <v>1014</v>
      </c>
      <c r="B19" s="3">
        <v>9.0506776562361004</v>
      </c>
      <c r="C19" s="2">
        <v>0.71198952660367354</v>
      </c>
      <c r="D19" s="1">
        <v>2.3017811631630205</v>
      </c>
      <c r="E19" s="1">
        <f t="shared" si="0"/>
        <v>0.17799738165091838</v>
      </c>
      <c r="F19" s="9">
        <f t="shared" si="1"/>
        <v>50</v>
      </c>
      <c r="G19" s="12">
        <v>0</v>
      </c>
      <c r="H19" s="30">
        <f t="shared" si="2"/>
        <v>49.822002618349082</v>
      </c>
      <c r="I19" s="31">
        <f t="shared" si="3"/>
        <v>5.5047814661723935</v>
      </c>
      <c r="J19" s="34">
        <f t="shared" si="4"/>
        <v>-19.018788745548576</v>
      </c>
    </row>
    <row r="20" spans="1:10" x14ac:dyDescent="0.3">
      <c r="A20">
        <v>1035</v>
      </c>
      <c r="B20" s="3">
        <v>6.5297033608495365</v>
      </c>
      <c r="C20" s="2">
        <v>2.054150321596504E-2</v>
      </c>
      <c r="D20" s="1">
        <v>1.3756516629534754</v>
      </c>
      <c r="E20" s="1">
        <f t="shared" si="0"/>
        <v>5.13537580399126E-3</v>
      </c>
      <c r="F20" s="9">
        <f t="shared" si="1"/>
        <v>25</v>
      </c>
      <c r="G20" s="12">
        <v>0</v>
      </c>
      <c r="H20" s="30">
        <f t="shared" si="2"/>
        <v>24.994864624196008</v>
      </c>
      <c r="I20" s="31">
        <f t="shared" si="3"/>
        <v>3.8278713814258314</v>
      </c>
      <c r="J20" s="34">
        <f t="shared" si="4"/>
        <v>-25.548492106398115</v>
      </c>
    </row>
    <row r="21" spans="1:10" x14ac:dyDescent="0.3">
      <c r="A21">
        <v>1044</v>
      </c>
      <c r="B21" s="3">
        <v>0.5610562758446358</v>
      </c>
      <c r="C21" s="2">
        <v>84.301423961499964</v>
      </c>
      <c r="D21" s="1">
        <v>2.6492622052295749</v>
      </c>
      <c r="E21" s="1">
        <f t="shared" si="0"/>
        <v>21.075355990374991</v>
      </c>
      <c r="F21" s="9">
        <f t="shared" si="1"/>
        <v>75</v>
      </c>
      <c r="G21" s="12">
        <v>1</v>
      </c>
      <c r="H21" s="30">
        <f t="shared" si="2"/>
        <v>53.924644009625013</v>
      </c>
      <c r="I21" s="31">
        <f t="shared" si="3"/>
        <v>96.112718690196928</v>
      </c>
      <c r="J21" s="34">
        <f t="shared" si="4"/>
        <v>-26.10954838224275</v>
      </c>
    </row>
    <row r="22" spans="1:10" x14ac:dyDescent="0.3">
      <c r="A22">
        <v>1091</v>
      </c>
      <c r="B22" s="3">
        <v>0.92553085588797601</v>
      </c>
      <c r="C22" s="2">
        <v>88.661022343278077</v>
      </c>
      <c r="D22" s="1">
        <v>2.66143771994926</v>
      </c>
      <c r="E22" s="1">
        <f t="shared" si="0"/>
        <v>22.165255585819519</v>
      </c>
      <c r="F22" s="9">
        <f t="shared" si="1"/>
        <v>75</v>
      </c>
      <c r="G22" s="12">
        <v>1</v>
      </c>
      <c r="H22" s="30">
        <f t="shared" si="2"/>
        <v>52.834744414180477</v>
      </c>
      <c r="I22" s="31">
        <f t="shared" si="3"/>
        <v>57.085881122233992</v>
      </c>
      <c r="J22" s="34">
        <f t="shared" si="4"/>
        <v>-27.035079238130727</v>
      </c>
    </row>
    <row r="23" spans="1:10" x14ac:dyDescent="0.3">
      <c r="A23">
        <v>1094</v>
      </c>
      <c r="B23" s="3">
        <v>3.441588237306096</v>
      </c>
      <c r="C23" s="2">
        <v>66.340574915676257</v>
      </c>
      <c r="D23" s="1">
        <v>2.4948461086784777</v>
      </c>
      <c r="E23" s="1">
        <f t="shared" si="0"/>
        <v>16.585143728919064</v>
      </c>
      <c r="F23" s="9">
        <f t="shared" si="1"/>
        <v>50</v>
      </c>
      <c r="G23" s="12">
        <v>1</v>
      </c>
      <c r="H23" s="30">
        <f t="shared" si="2"/>
        <v>33.414856271080936</v>
      </c>
      <c r="I23" s="31">
        <f t="shared" si="3"/>
        <v>9.7091383300509015</v>
      </c>
      <c r="J23" s="34">
        <f t="shared" si="4"/>
        <v>-30.476667475436823</v>
      </c>
    </row>
    <row r="24" spans="1:10" x14ac:dyDescent="0.3">
      <c r="A24">
        <v>1097</v>
      </c>
      <c r="B24" s="3">
        <v>4.3030294604863446</v>
      </c>
      <c r="C24" s="2">
        <v>99.222808457063948</v>
      </c>
      <c r="D24" s="1">
        <v>2.8395750199815346</v>
      </c>
      <c r="E24" s="1">
        <f t="shared" si="0"/>
        <v>24.805702114265987</v>
      </c>
      <c r="F24" s="9">
        <f t="shared" si="1"/>
        <v>75</v>
      </c>
      <c r="G24" s="12">
        <v>1</v>
      </c>
      <c r="H24" s="30">
        <f t="shared" si="2"/>
        <v>50.194297885734017</v>
      </c>
      <c r="I24" s="31">
        <f t="shared" si="3"/>
        <v>11.664874327878961</v>
      </c>
      <c r="J24" s="34">
        <f t="shared" si="4"/>
        <v>-34.77969693592317</v>
      </c>
    </row>
    <row r="25" spans="1:10" x14ac:dyDescent="0.3">
      <c r="A25">
        <v>1098</v>
      </c>
      <c r="B25" s="3">
        <v>0.69534260741033416</v>
      </c>
      <c r="C25" s="2">
        <v>48.204808004424237</v>
      </c>
      <c r="D25" s="1">
        <v>0.31486619023461765</v>
      </c>
      <c r="E25" s="1">
        <f t="shared" si="0"/>
        <v>12.051202001106059</v>
      </c>
      <c r="F25" s="9">
        <v>25</v>
      </c>
      <c r="G25" s="12">
        <v>0</v>
      </c>
      <c r="H25" s="30">
        <f t="shared" si="2"/>
        <v>12.948797998893941</v>
      </c>
      <c r="I25" s="31">
        <f t="shared" si="3"/>
        <v>18.622184029710439</v>
      </c>
      <c r="J25" s="34">
        <f t="shared" si="4"/>
        <v>-35.475039543333502</v>
      </c>
    </row>
    <row r="26" spans="1:10" x14ac:dyDescent="0.3">
      <c r="A26">
        <v>1100</v>
      </c>
      <c r="B26" s="3">
        <v>6.6708003843085297</v>
      </c>
      <c r="C26" s="2">
        <v>9.6869700740117146</v>
      </c>
      <c r="D26" s="1">
        <v>3.2266163247432469</v>
      </c>
      <c r="E26" s="1">
        <f t="shared" si="0"/>
        <v>2.4217425185029287</v>
      </c>
      <c r="F26" s="9">
        <f t="shared" si="1"/>
        <v>75</v>
      </c>
      <c r="G26" s="12">
        <v>1</v>
      </c>
      <c r="H26" s="30">
        <f t="shared" si="2"/>
        <v>72.578257481497076</v>
      </c>
      <c r="I26" s="31">
        <f t="shared" si="3"/>
        <v>10.879992399745637</v>
      </c>
      <c r="J26" s="34">
        <f t="shared" si="4"/>
        <v>-42.145839927642029</v>
      </c>
    </row>
    <row r="27" spans="1:10" x14ac:dyDescent="0.3">
      <c r="A27">
        <v>1101</v>
      </c>
      <c r="B27" s="3">
        <v>3.7797107747075431</v>
      </c>
      <c r="C27" s="2">
        <v>72.776842359512912</v>
      </c>
      <c r="D27" s="1">
        <v>2.7091732189573881</v>
      </c>
      <c r="E27" s="1">
        <f t="shared" si="0"/>
        <v>18.194210589878228</v>
      </c>
      <c r="F27" s="9">
        <f t="shared" si="1"/>
        <v>75</v>
      </c>
      <c r="G27" s="12">
        <v>1</v>
      </c>
      <c r="H27" s="30">
        <f t="shared" si="2"/>
        <v>56.805789410121776</v>
      </c>
      <c r="I27" s="31">
        <f t="shared" si="3"/>
        <v>15.029136565222283</v>
      </c>
      <c r="J27" s="34">
        <f t="shared" si="4"/>
        <v>-45.925550702349575</v>
      </c>
    </row>
    <row r="28" spans="1:10" x14ac:dyDescent="0.3">
      <c r="A28">
        <v>1104</v>
      </c>
      <c r="B28" s="3">
        <v>2.4110866230520589</v>
      </c>
      <c r="C28" s="2">
        <v>87.68549569993786</v>
      </c>
      <c r="D28" s="1">
        <v>1.2292350199888231</v>
      </c>
      <c r="E28" s="1">
        <f t="shared" si="0"/>
        <v>21.921373924984465</v>
      </c>
      <c r="F28" s="9">
        <f t="shared" si="1"/>
        <v>25</v>
      </c>
      <c r="G28" s="12">
        <v>0</v>
      </c>
      <c r="H28" s="30">
        <f t="shared" si="2"/>
        <v>3.078626075015535</v>
      </c>
      <c r="I28" s="31">
        <f t="shared" si="3"/>
        <v>1.2768624924468601</v>
      </c>
      <c r="J28" s="34">
        <f t="shared" si="4"/>
        <v>-48.336637325401632</v>
      </c>
    </row>
    <row r="29" spans="1:10" x14ac:dyDescent="0.3">
      <c r="A29">
        <v>1106</v>
      </c>
      <c r="B29" s="3">
        <v>2.9859893627222291</v>
      </c>
      <c r="C29" s="2">
        <v>82.198983453072742</v>
      </c>
      <c r="D29" s="1">
        <v>2.8706130768340863</v>
      </c>
      <c r="E29" s="1">
        <f t="shared" si="0"/>
        <v>20.549745863268186</v>
      </c>
      <c r="F29" s="9">
        <f t="shared" si="1"/>
        <v>75</v>
      </c>
      <c r="G29" s="12">
        <v>1</v>
      </c>
      <c r="H29" s="30">
        <f t="shared" si="2"/>
        <v>54.450254136731814</v>
      </c>
      <c r="I29" s="31">
        <f t="shared" si="3"/>
        <v>18.235247190261688</v>
      </c>
      <c r="J29" s="34">
        <f t="shared" si="4"/>
        <v>-51.322626688123862</v>
      </c>
    </row>
    <row r="30" spans="1:10" x14ac:dyDescent="0.3">
      <c r="A30">
        <v>1109</v>
      </c>
      <c r="B30" s="3">
        <v>7.3420481814718386</v>
      </c>
      <c r="C30" s="2">
        <v>0.8047632978806174</v>
      </c>
      <c r="D30" s="1">
        <v>2.5271032160928897</v>
      </c>
      <c r="E30" s="1">
        <f t="shared" si="0"/>
        <v>0.20119082447015435</v>
      </c>
      <c r="F30" s="9">
        <f t="shared" si="1"/>
        <v>75</v>
      </c>
      <c r="G30" s="12">
        <v>1</v>
      </c>
      <c r="H30" s="30">
        <f t="shared" si="2"/>
        <v>74.79880917552984</v>
      </c>
      <c r="I30" s="31">
        <f t="shared" si="3"/>
        <v>10.187730634115118</v>
      </c>
      <c r="J30" s="34">
        <f t="shared" si="4"/>
        <v>-58.6646748695957</v>
      </c>
    </row>
    <row r="31" spans="1:10" x14ac:dyDescent="0.3">
      <c r="A31">
        <v>1115</v>
      </c>
      <c r="B31" s="3">
        <v>3.531454338686749</v>
      </c>
      <c r="C31" s="2">
        <v>28.833813284378884</v>
      </c>
      <c r="D31" s="1">
        <v>2.4577556619557446</v>
      </c>
      <c r="E31" s="1">
        <f t="shared" si="0"/>
        <v>7.208453321094721</v>
      </c>
      <c r="F31" s="9">
        <f t="shared" si="1"/>
        <v>50</v>
      </c>
      <c r="G31" s="12">
        <v>1</v>
      </c>
      <c r="H31" s="30">
        <f t="shared" si="2"/>
        <v>42.791546678905277</v>
      </c>
      <c r="I31" s="31">
        <f t="shared" si="3"/>
        <v>12.117258946300939</v>
      </c>
      <c r="J31" s="34">
        <f t="shared" si="4"/>
        <v>-62.19612920828245</v>
      </c>
    </row>
  </sheetData>
  <sortState xmlns:xlrd2="http://schemas.microsoft.com/office/spreadsheetml/2017/richdata2" ref="A2:D31">
    <sortCondition ref="A1"/>
  </sortState>
  <pageMargins left="0.7" right="0.7" top="0.75" bottom="0.75" header="0.3" footer="0.3"/>
  <ignoredErrors>
    <ignoredError sqref="F15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63A36-A9F5-4DF9-9282-29D2141E81C4}">
  <dimension ref="A1:M31"/>
  <sheetViews>
    <sheetView workbookViewId="0">
      <selection activeCell="L10" sqref="L10:M11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9.33203125" bestFit="1" customWidth="1"/>
    <col min="4" max="4" width="10.33203125" bestFit="1" customWidth="1"/>
    <col min="5" max="5" width="12" style="9" bestFit="1" customWidth="1"/>
    <col min="6" max="6" width="11.5546875" style="9" bestFit="1" customWidth="1"/>
    <col min="8" max="8" width="10.33203125" style="33" bestFit="1" customWidth="1"/>
    <col min="9" max="9" width="22.44140625" style="33" bestFit="1" customWidth="1"/>
    <col min="10" max="10" width="14.77734375" style="32" customWidth="1"/>
    <col min="11" max="11" width="6.5546875" customWidth="1"/>
    <col min="12" max="12" width="45.77734375" customWidth="1"/>
    <col min="13" max="14" width="18.6640625" bestFit="1" customWidth="1"/>
  </cols>
  <sheetData>
    <row r="1" spans="1:13" x14ac:dyDescent="0.3">
      <c r="A1" s="4" t="s">
        <v>0</v>
      </c>
      <c r="B1" s="5" t="s">
        <v>1</v>
      </c>
      <c r="C1" s="6" t="s">
        <v>2</v>
      </c>
      <c r="D1" s="4" t="s">
        <v>3</v>
      </c>
      <c r="E1" s="6" t="s">
        <v>11</v>
      </c>
      <c r="F1" s="4" t="s">
        <v>5</v>
      </c>
      <c r="G1" s="4" t="s">
        <v>7</v>
      </c>
      <c r="H1" s="28" t="s">
        <v>33</v>
      </c>
      <c r="I1" s="28" t="s">
        <v>34</v>
      </c>
      <c r="J1" s="29" t="s">
        <v>35</v>
      </c>
      <c r="K1" s="4"/>
      <c r="L1" s="15" t="s">
        <v>24</v>
      </c>
      <c r="M1" s="4"/>
    </row>
    <row r="2" spans="1:13" x14ac:dyDescent="0.3">
      <c r="A2">
        <v>91</v>
      </c>
      <c r="B2" s="3">
        <v>0.33735976863779937</v>
      </c>
      <c r="C2" s="2">
        <v>47.435302492539634</v>
      </c>
      <c r="D2" s="1">
        <v>1.403178780418642</v>
      </c>
      <c r="E2" s="9">
        <f t="shared" ref="E2:E31" si="0">0.25*C2</f>
        <v>11.858825623134909</v>
      </c>
      <c r="F2" s="9">
        <f t="shared" ref="F2:F11" si="1">25*ROUND(D2,0)</f>
        <v>25</v>
      </c>
      <c r="G2" s="12">
        <v>1</v>
      </c>
      <c r="H2" s="30">
        <f>F2-E2</f>
        <v>13.141174376865091</v>
      </c>
      <c r="I2" s="31">
        <f>H2/B2</f>
        <v>38.952997952088033</v>
      </c>
      <c r="J2" s="32">
        <f>50-B2</f>
        <v>49.662640231362204</v>
      </c>
      <c r="K2" s="27"/>
    </row>
    <row r="3" spans="1:13" x14ac:dyDescent="0.3">
      <c r="A3">
        <v>982</v>
      </c>
      <c r="B3" s="3">
        <v>0.33735976863779937</v>
      </c>
      <c r="C3" s="2">
        <v>57.704951339070263</v>
      </c>
      <c r="D3" s="1">
        <v>2.9035709185058072</v>
      </c>
      <c r="E3" s="9">
        <f t="shared" si="0"/>
        <v>14.426237834767566</v>
      </c>
      <c r="F3" s="9">
        <f t="shared" si="1"/>
        <v>75</v>
      </c>
      <c r="G3" s="12">
        <v>1</v>
      </c>
      <c r="H3" s="30">
        <f t="shared" ref="H3:H31" si="2">F3-E3</f>
        <v>60.573762165232438</v>
      </c>
      <c r="I3" s="31">
        <f t="shared" ref="I3:I31" si="3">H3/B3</f>
        <v>179.55241791224501</v>
      </c>
      <c r="J3" s="32">
        <f>J2-B3</f>
        <v>49.325280462724407</v>
      </c>
      <c r="K3" s="27"/>
      <c r="L3" s="10" t="s">
        <v>8</v>
      </c>
      <c r="M3" s="14">
        <f>SUMPRODUCT(G2:G31,E2:E31)</f>
        <v>335.99980688370016</v>
      </c>
    </row>
    <row r="4" spans="1:13" x14ac:dyDescent="0.3">
      <c r="A4">
        <v>971</v>
      </c>
      <c r="B4" s="3">
        <v>0.33898337185350957</v>
      </c>
      <c r="C4" s="2">
        <v>91.732859570614224</v>
      </c>
      <c r="D4" s="1">
        <v>0.64675650793850092</v>
      </c>
      <c r="E4" s="9">
        <f t="shared" si="0"/>
        <v>22.933214892653556</v>
      </c>
      <c r="F4" s="9">
        <f t="shared" si="1"/>
        <v>25</v>
      </c>
      <c r="G4" s="12">
        <v>1</v>
      </c>
      <c r="H4" s="30">
        <f t="shared" si="2"/>
        <v>2.0667851073464441</v>
      </c>
      <c r="I4" s="31">
        <f t="shared" si="3"/>
        <v>6.0970102929992613</v>
      </c>
      <c r="J4" s="32">
        <f t="shared" ref="J4:J31" si="4">J3-B4</f>
        <v>48.986297090870899</v>
      </c>
      <c r="K4" s="27"/>
      <c r="L4" s="10" t="s">
        <v>9</v>
      </c>
      <c r="M4" s="14">
        <f>SUM(F2:F31)-SUMPRODUCT(F2:F31,G2:G31)</f>
        <v>450</v>
      </c>
    </row>
    <row r="5" spans="1:13" x14ac:dyDescent="0.3">
      <c r="A5">
        <v>962</v>
      </c>
      <c r="B5" s="3">
        <v>0.3621252484718851</v>
      </c>
      <c r="C5" s="2">
        <v>95.408128218027827</v>
      </c>
      <c r="D5" s="1">
        <v>0.61690368932313355</v>
      </c>
      <c r="E5" s="9">
        <f t="shared" si="0"/>
        <v>23.852032054506957</v>
      </c>
      <c r="F5" s="9">
        <f t="shared" si="1"/>
        <v>25</v>
      </c>
      <c r="G5" s="12">
        <v>1</v>
      </c>
      <c r="H5" s="30">
        <f t="shared" si="2"/>
        <v>1.1479679454930434</v>
      </c>
      <c r="I5" s="31">
        <f t="shared" si="3"/>
        <v>3.1700853512349609</v>
      </c>
      <c r="J5" s="32">
        <f t="shared" si="4"/>
        <v>48.624171842399015</v>
      </c>
      <c r="K5" s="27"/>
      <c r="L5" s="10" t="s">
        <v>6</v>
      </c>
      <c r="M5" s="16">
        <f>SUM(M3:M4)</f>
        <v>785.9998068837001</v>
      </c>
    </row>
    <row r="6" spans="1:13" x14ac:dyDescent="0.3">
      <c r="A6">
        <v>707</v>
      </c>
      <c r="B6" s="3">
        <v>0.42070180467416507</v>
      </c>
      <c r="C6" s="2">
        <v>90.364466751957792</v>
      </c>
      <c r="D6" s="1">
        <v>0.68573498692666646</v>
      </c>
      <c r="E6" s="9">
        <f t="shared" si="0"/>
        <v>22.591116687989448</v>
      </c>
      <c r="F6" s="9">
        <f t="shared" si="1"/>
        <v>25</v>
      </c>
      <c r="G6" s="12">
        <v>1</v>
      </c>
      <c r="H6" s="30">
        <f t="shared" si="2"/>
        <v>2.4088833120105519</v>
      </c>
      <c r="I6" s="31">
        <f t="shared" si="3"/>
        <v>5.7258687394418004</v>
      </c>
      <c r="J6" s="32">
        <f t="shared" si="4"/>
        <v>48.203470037724848</v>
      </c>
      <c r="K6" s="27"/>
      <c r="L6" s="10" t="s">
        <v>12</v>
      </c>
      <c r="M6" s="10">
        <f>COUNTIF(G2:G31,"&gt;0")</f>
        <v>22</v>
      </c>
    </row>
    <row r="7" spans="1:13" x14ac:dyDescent="0.3">
      <c r="A7">
        <v>35</v>
      </c>
      <c r="B7" s="3">
        <v>0.43645018317542084</v>
      </c>
      <c r="C7" s="2">
        <v>78.177645639745492</v>
      </c>
      <c r="D7" s="1">
        <v>2.746872613905055</v>
      </c>
      <c r="E7" s="9">
        <f t="shared" si="0"/>
        <v>19.544411409936373</v>
      </c>
      <c r="F7" s="9">
        <f t="shared" si="1"/>
        <v>75</v>
      </c>
      <c r="G7" s="12">
        <v>1</v>
      </c>
      <c r="H7" s="30">
        <f t="shared" si="2"/>
        <v>55.455588590063627</v>
      </c>
      <c r="I7" s="31">
        <f t="shared" si="3"/>
        <v>127.06052311994233</v>
      </c>
      <c r="J7" s="32">
        <f t="shared" si="4"/>
        <v>47.767019854549424</v>
      </c>
      <c r="K7" s="27"/>
      <c r="L7" s="10" t="s">
        <v>10</v>
      </c>
      <c r="M7" s="17">
        <f>SUMPRODUCT(B2:B31,G2:G31)</f>
        <v>46.968780689560838</v>
      </c>
    </row>
    <row r="8" spans="1:13" x14ac:dyDescent="0.3">
      <c r="A8">
        <v>762</v>
      </c>
      <c r="B8" s="3">
        <v>0.45024089787638277</v>
      </c>
      <c r="C8" s="2">
        <v>99.337194752892017</v>
      </c>
      <c r="D8" s="1">
        <v>1.2038968510307821</v>
      </c>
      <c r="E8" s="9">
        <f t="shared" si="0"/>
        <v>24.834298688223004</v>
      </c>
      <c r="F8" s="9">
        <f t="shared" si="1"/>
        <v>25</v>
      </c>
      <c r="G8" s="12">
        <v>1</v>
      </c>
      <c r="H8" s="30">
        <f t="shared" si="2"/>
        <v>0.16570131177699565</v>
      </c>
      <c r="I8" s="31">
        <f t="shared" si="3"/>
        <v>0.36802812129805734</v>
      </c>
      <c r="J8" s="32">
        <f t="shared" si="4"/>
        <v>47.316778956673041</v>
      </c>
      <c r="K8" s="27"/>
      <c r="L8" s="10" t="s">
        <v>16</v>
      </c>
      <c r="M8" s="22">
        <f>(SUMPRODUCT(G2:G31,D2:D31)/SUM(D2:D31))</f>
        <v>0.67390766062704388</v>
      </c>
    </row>
    <row r="9" spans="1:13" x14ac:dyDescent="0.3">
      <c r="A9">
        <v>207</v>
      </c>
      <c r="B9" s="3">
        <v>0.53226354816753751</v>
      </c>
      <c r="C9" s="2">
        <v>36.389595342580009</v>
      </c>
      <c r="D9" s="1">
        <v>0.55340951299649488</v>
      </c>
      <c r="E9" s="9">
        <f t="shared" si="0"/>
        <v>9.0973988356450022</v>
      </c>
      <c r="F9" s="9">
        <f t="shared" si="1"/>
        <v>25</v>
      </c>
      <c r="G9" s="12">
        <v>1</v>
      </c>
      <c r="H9" s="30">
        <f t="shared" si="2"/>
        <v>15.902601164354998</v>
      </c>
      <c r="I9" s="31">
        <f t="shared" si="3"/>
        <v>29.877306494318539</v>
      </c>
      <c r="J9" s="35">
        <f t="shared" si="4"/>
        <v>46.784515408505506</v>
      </c>
      <c r="K9" s="27"/>
      <c r="L9" s="10" t="s">
        <v>17</v>
      </c>
      <c r="M9" s="23">
        <f>(M5-660.39)/660.39</f>
        <v>0.19020549506155471</v>
      </c>
    </row>
    <row r="10" spans="1:13" x14ac:dyDescent="0.3">
      <c r="A10">
        <v>755</v>
      </c>
      <c r="B10" s="3">
        <v>0.53430713571528288</v>
      </c>
      <c r="C10" s="2">
        <v>88.099969932523493</v>
      </c>
      <c r="D10" s="1">
        <v>1.2079509469533682</v>
      </c>
      <c r="E10" s="9">
        <f t="shared" si="0"/>
        <v>22.024992483130873</v>
      </c>
      <c r="F10" s="9">
        <f t="shared" si="1"/>
        <v>25</v>
      </c>
      <c r="G10" s="12">
        <v>1</v>
      </c>
      <c r="H10" s="30">
        <f t="shared" si="2"/>
        <v>2.9750075168691268</v>
      </c>
      <c r="I10" s="31">
        <f t="shared" si="3"/>
        <v>5.5679726472049662</v>
      </c>
      <c r="J10" s="35">
        <f t="shared" si="4"/>
        <v>46.250208272790225</v>
      </c>
      <c r="K10" s="27"/>
      <c r="L10" s="10" t="s">
        <v>36</v>
      </c>
      <c r="M10" s="36">
        <f>SUM(I2:I23)</f>
        <v>662.11150179916331</v>
      </c>
    </row>
    <row r="11" spans="1:13" x14ac:dyDescent="0.3">
      <c r="A11">
        <v>1044</v>
      </c>
      <c r="B11" s="3">
        <v>0.5610562758446358</v>
      </c>
      <c r="C11" s="2">
        <v>84.301423961499964</v>
      </c>
      <c r="D11" s="1">
        <v>2.6492622052295749</v>
      </c>
      <c r="E11" s="9">
        <f t="shared" si="0"/>
        <v>21.075355990374991</v>
      </c>
      <c r="F11" s="9">
        <f t="shared" si="1"/>
        <v>75</v>
      </c>
      <c r="G11" s="12">
        <v>1</v>
      </c>
      <c r="H11" s="30">
        <f t="shared" si="2"/>
        <v>53.924644009625013</v>
      </c>
      <c r="I11" s="31">
        <f t="shared" si="3"/>
        <v>96.112718690196928</v>
      </c>
      <c r="J11" s="35">
        <f t="shared" si="4"/>
        <v>45.68915199694559</v>
      </c>
      <c r="K11" s="27"/>
      <c r="L11" s="10" t="s">
        <v>40</v>
      </c>
      <c r="M11" s="22">
        <f>M10/717.77</f>
        <v>0.92245636039283241</v>
      </c>
    </row>
    <row r="12" spans="1:13" x14ac:dyDescent="0.3">
      <c r="A12">
        <v>1098</v>
      </c>
      <c r="B12" s="3">
        <v>0.69534260741033416</v>
      </c>
      <c r="C12" s="2">
        <v>48.204808004424237</v>
      </c>
      <c r="D12" s="1">
        <v>0.31486619023461765</v>
      </c>
      <c r="E12" s="9">
        <f t="shared" si="0"/>
        <v>12.051202001106059</v>
      </c>
      <c r="F12" s="9">
        <v>25</v>
      </c>
      <c r="G12" s="12">
        <v>1</v>
      </c>
      <c r="H12" s="30">
        <f t="shared" si="2"/>
        <v>12.948797998893941</v>
      </c>
      <c r="I12" s="31">
        <f t="shared" si="3"/>
        <v>18.622184029710439</v>
      </c>
      <c r="J12" s="35">
        <f t="shared" si="4"/>
        <v>44.993809389535258</v>
      </c>
      <c r="K12" s="27"/>
    </row>
    <row r="13" spans="1:13" x14ac:dyDescent="0.3">
      <c r="A13">
        <v>1091</v>
      </c>
      <c r="B13" s="3">
        <v>0.92553085588797601</v>
      </c>
      <c r="C13" s="2">
        <v>88.661022343278077</v>
      </c>
      <c r="D13" s="1">
        <v>2.66143771994926</v>
      </c>
      <c r="E13" s="9">
        <f t="shared" si="0"/>
        <v>22.165255585819519</v>
      </c>
      <c r="F13" s="9">
        <f>25*ROUND(D13,0)</f>
        <v>75</v>
      </c>
      <c r="G13" s="12">
        <v>1</v>
      </c>
      <c r="H13" s="30">
        <f t="shared" si="2"/>
        <v>52.834744414180477</v>
      </c>
      <c r="I13" s="31">
        <f t="shared" si="3"/>
        <v>57.085881122233992</v>
      </c>
      <c r="J13" s="35">
        <f t="shared" si="4"/>
        <v>44.06827853364728</v>
      </c>
      <c r="K13" s="27"/>
    </row>
    <row r="14" spans="1:13" x14ac:dyDescent="0.3">
      <c r="A14">
        <v>1104</v>
      </c>
      <c r="B14" s="3">
        <v>2.4110866230520589</v>
      </c>
      <c r="C14" s="2">
        <v>87.68549569993786</v>
      </c>
      <c r="D14" s="1">
        <v>1.2292350199888231</v>
      </c>
      <c r="E14" s="9">
        <f t="shared" si="0"/>
        <v>21.921373924984465</v>
      </c>
      <c r="F14" s="9">
        <f>25*ROUND(D14,0)</f>
        <v>25</v>
      </c>
      <c r="G14" s="12">
        <v>1</v>
      </c>
      <c r="H14" s="30">
        <f t="shared" si="2"/>
        <v>3.078626075015535</v>
      </c>
      <c r="I14" s="31">
        <f t="shared" si="3"/>
        <v>1.2768624924468601</v>
      </c>
      <c r="J14" s="35">
        <f t="shared" si="4"/>
        <v>41.657191910595223</v>
      </c>
      <c r="K14" s="27"/>
    </row>
    <row r="15" spans="1:13" x14ac:dyDescent="0.3">
      <c r="A15">
        <v>1106</v>
      </c>
      <c r="B15" s="3">
        <v>2.9859893627222291</v>
      </c>
      <c r="C15" s="2">
        <v>82.198983453072742</v>
      </c>
      <c r="D15" s="1">
        <v>2.8706130768340863</v>
      </c>
      <c r="E15" s="9">
        <f t="shared" si="0"/>
        <v>20.549745863268186</v>
      </c>
      <c r="F15" s="9">
        <f>25*ROUND(D15,0)</f>
        <v>75</v>
      </c>
      <c r="G15" s="12">
        <v>1</v>
      </c>
      <c r="H15" s="30">
        <f t="shared" si="2"/>
        <v>54.450254136731814</v>
      </c>
      <c r="I15" s="31">
        <f t="shared" si="3"/>
        <v>18.235247190261688</v>
      </c>
      <c r="J15" s="35">
        <f t="shared" si="4"/>
        <v>38.671202547872994</v>
      </c>
      <c r="K15" s="27"/>
    </row>
    <row r="16" spans="1:13" x14ac:dyDescent="0.3">
      <c r="A16">
        <v>1094</v>
      </c>
      <c r="B16" s="3">
        <v>3.441588237306096</v>
      </c>
      <c r="C16" s="2">
        <v>66.340574915676257</v>
      </c>
      <c r="D16" s="1">
        <v>2.4948461086784777</v>
      </c>
      <c r="E16" s="9">
        <f t="shared" si="0"/>
        <v>16.585143728919064</v>
      </c>
      <c r="F16" s="9">
        <f>25*ROUND(D16,0)</f>
        <v>50</v>
      </c>
      <c r="G16" s="12">
        <v>1</v>
      </c>
      <c r="H16" s="30">
        <f t="shared" si="2"/>
        <v>33.414856271080936</v>
      </c>
      <c r="I16" s="31">
        <f t="shared" si="3"/>
        <v>9.7091383300509015</v>
      </c>
      <c r="J16" s="35">
        <f t="shared" si="4"/>
        <v>35.229614310566902</v>
      </c>
      <c r="K16" s="27"/>
    </row>
    <row r="17" spans="1:11" x14ac:dyDescent="0.3">
      <c r="A17">
        <v>954</v>
      </c>
      <c r="B17" s="3">
        <v>3.5213995169796286</v>
      </c>
      <c r="C17" s="2">
        <v>4.1259991134545704E-2</v>
      </c>
      <c r="D17" s="1">
        <v>0.25512942873062083</v>
      </c>
      <c r="E17" s="9">
        <f t="shared" si="0"/>
        <v>1.0314997783636426E-2</v>
      </c>
      <c r="F17" s="9">
        <f>25</f>
        <v>25</v>
      </c>
      <c r="G17" s="12">
        <v>1</v>
      </c>
      <c r="H17" s="30">
        <f t="shared" si="2"/>
        <v>24.989685002216362</v>
      </c>
      <c r="I17" s="31">
        <f t="shared" si="3"/>
        <v>7.0965208240985076</v>
      </c>
      <c r="J17" s="35">
        <f t="shared" si="4"/>
        <v>31.708214793587274</v>
      </c>
      <c r="K17" s="27"/>
    </row>
    <row r="18" spans="1:11" x14ac:dyDescent="0.3">
      <c r="A18">
        <v>1115</v>
      </c>
      <c r="B18" s="3">
        <v>3.531454338686749</v>
      </c>
      <c r="C18" s="2">
        <v>28.833813284378884</v>
      </c>
      <c r="D18" s="1">
        <v>2.4577556619557446</v>
      </c>
      <c r="E18" s="9">
        <f t="shared" si="0"/>
        <v>7.208453321094721</v>
      </c>
      <c r="F18" s="9">
        <f t="shared" ref="F18:F31" si="5">25*ROUND(D18,0)</f>
        <v>50</v>
      </c>
      <c r="G18" s="12">
        <v>1</v>
      </c>
      <c r="H18" s="30">
        <f t="shared" si="2"/>
        <v>42.791546678905277</v>
      </c>
      <c r="I18" s="31">
        <f t="shared" si="3"/>
        <v>12.117258946300939</v>
      </c>
      <c r="J18" s="35">
        <f t="shared" si="4"/>
        <v>28.176760454900524</v>
      </c>
      <c r="K18" s="27"/>
    </row>
    <row r="19" spans="1:11" x14ac:dyDescent="0.3">
      <c r="A19">
        <v>1101</v>
      </c>
      <c r="B19" s="3">
        <v>3.7797107747075431</v>
      </c>
      <c r="C19" s="2">
        <v>72.776842359512912</v>
      </c>
      <c r="D19" s="1">
        <v>2.7091732189573881</v>
      </c>
      <c r="E19" s="9">
        <f t="shared" si="0"/>
        <v>18.194210589878228</v>
      </c>
      <c r="F19" s="9">
        <f t="shared" si="5"/>
        <v>75</v>
      </c>
      <c r="G19" s="12">
        <v>1</v>
      </c>
      <c r="H19" s="30">
        <f t="shared" si="2"/>
        <v>56.805789410121776</v>
      </c>
      <c r="I19" s="31">
        <f t="shared" si="3"/>
        <v>15.029136565222283</v>
      </c>
      <c r="J19" s="35">
        <f t="shared" si="4"/>
        <v>24.397049680192982</v>
      </c>
      <c r="K19" s="27"/>
    </row>
    <row r="20" spans="1:11" x14ac:dyDescent="0.3">
      <c r="A20">
        <v>1097</v>
      </c>
      <c r="B20" s="3">
        <v>4.3030294604863446</v>
      </c>
      <c r="C20" s="2">
        <v>99.222808457063948</v>
      </c>
      <c r="D20" s="1">
        <v>2.8395750199815346</v>
      </c>
      <c r="E20" s="9">
        <f t="shared" si="0"/>
        <v>24.805702114265987</v>
      </c>
      <c r="F20" s="9">
        <f t="shared" si="5"/>
        <v>75</v>
      </c>
      <c r="G20" s="12">
        <v>1</v>
      </c>
      <c r="H20" s="30">
        <f t="shared" si="2"/>
        <v>50.194297885734017</v>
      </c>
      <c r="I20" s="31">
        <f t="shared" si="3"/>
        <v>11.664874327878961</v>
      </c>
      <c r="J20" s="35">
        <f t="shared" si="4"/>
        <v>20.094020219706636</v>
      </c>
      <c r="K20" s="27"/>
    </row>
    <row r="21" spans="1:11" x14ac:dyDescent="0.3">
      <c r="A21">
        <v>570</v>
      </c>
      <c r="B21" s="3">
        <v>4.641911641886189</v>
      </c>
      <c r="C21" s="2">
        <v>0.7361126155005504</v>
      </c>
      <c r="D21" s="1">
        <v>1.9311091598096972</v>
      </c>
      <c r="E21" s="9">
        <f t="shared" si="0"/>
        <v>0.1840281538751376</v>
      </c>
      <c r="F21" s="9">
        <f t="shared" si="5"/>
        <v>50</v>
      </c>
      <c r="G21" s="12">
        <v>1</v>
      </c>
      <c r="H21" s="30">
        <f t="shared" si="2"/>
        <v>49.81597184612486</v>
      </c>
      <c r="I21" s="31">
        <f t="shared" si="3"/>
        <v>10.731779423936363</v>
      </c>
      <c r="J21" s="35">
        <f t="shared" si="4"/>
        <v>15.452108577820447</v>
      </c>
      <c r="K21" s="27"/>
    </row>
    <row r="22" spans="1:11" x14ac:dyDescent="0.3">
      <c r="A22">
        <v>872</v>
      </c>
      <c r="B22" s="3">
        <v>5.8911859065317298</v>
      </c>
      <c r="C22" s="2">
        <v>0.32542690615354752</v>
      </c>
      <c r="D22" s="1">
        <v>0.92378802779970148</v>
      </c>
      <c r="E22" s="9">
        <f t="shared" si="0"/>
        <v>8.1356726538386881E-2</v>
      </c>
      <c r="F22" s="9">
        <f t="shared" si="5"/>
        <v>25</v>
      </c>
      <c r="G22" s="12">
        <v>1</v>
      </c>
      <c r="H22" s="30">
        <f t="shared" si="2"/>
        <v>24.918643273461612</v>
      </c>
      <c r="I22" s="31">
        <f t="shared" si="3"/>
        <v>4.2298178446267647</v>
      </c>
      <c r="J22" s="35">
        <f t="shared" si="4"/>
        <v>9.5609226712887168</v>
      </c>
      <c r="K22" s="27"/>
    </row>
    <row r="23" spans="1:11" x14ac:dyDescent="0.3">
      <c r="A23">
        <v>1035</v>
      </c>
      <c r="B23" s="3">
        <v>6.5297033608495365</v>
      </c>
      <c r="C23" s="2">
        <v>2.054150321596504E-2</v>
      </c>
      <c r="D23" s="1">
        <v>1.3756516629534754</v>
      </c>
      <c r="E23" s="9">
        <f t="shared" si="0"/>
        <v>5.13537580399126E-3</v>
      </c>
      <c r="F23" s="9">
        <f t="shared" si="5"/>
        <v>25</v>
      </c>
      <c r="G23" s="12">
        <v>1</v>
      </c>
      <c r="H23" s="30">
        <f t="shared" si="2"/>
        <v>24.994864624196008</v>
      </c>
      <c r="I23" s="31">
        <f t="shared" si="3"/>
        <v>3.8278713814258314</v>
      </c>
      <c r="J23" s="35">
        <f t="shared" si="4"/>
        <v>3.0312193104391802</v>
      </c>
      <c r="K23" s="27"/>
    </row>
    <row r="24" spans="1:11" x14ac:dyDescent="0.3">
      <c r="A24">
        <v>1100</v>
      </c>
      <c r="B24" s="3">
        <v>6.6708003843085297</v>
      </c>
      <c r="C24" s="2">
        <v>9.6869700740117146</v>
      </c>
      <c r="D24" s="1">
        <v>3.2266163247432469</v>
      </c>
      <c r="E24" s="9">
        <f t="shared" si="0"/>
        <v>2.4217425185029287</v>
      </c>
      <c r="F24" s="9">
        <f t="shared" si="5"/>
        <v>75</v>
      </c>
      <c r="G24" s="12">
        <v>0</v>
      </c>
      <c r="H24" s="30">
        <f t="shared" si="2"/>
        <v>72.578257481497076</v>
      </c>
      <c r="I24" s="31">
        <f t="shared" si="3"/>
        <v>10.879992399745637</v>
      </c>
      <c r="J24" s="34">
        <f t="shared" si="4"/>
        <v>-3.6395810738693495</v>
      </c>
      <c r="K24" s="27"/>
    </row>
    <row r="25" spans="1:11" x14ac:dyDescent="0.3">
      <c r="A25">
        <v>802</v>
      </c>
      <c r="B25" s="3">
        <v>7.1043214039770586</v>
      </c>
      <c r="C25" s="2">
        <v>0.39843641945495056</v>
      </c>
      <c r="D25" s="1">
        <v>1.3545336572317539</v>
      </c>
      <c r="E25" s="9">
        <f t="shared" si="0"/>
        <v>9.9609104863737641E-2</v>
      </c>
      <c r="F25" s="9">
        <f t="shared" si="5"/>
        <v>25</v>
      </c>
      <c r="G25" s="12">
        <v>0</v>
      </c>
      <c r="H25" s="30">
        <f t="shared" si="2"/>
        <v>24.900390895136262</v>
      </c>
      <c r="I25" s="31">
        <f t="shared" si="3"/>
        <v>3.5049640182659552</v>
      </c>
      <c r="J25" s="34">
        <f t="shared" si="4"/>
        <v>-10.743902477846408</v>
      </c>
      <c r="K25" s="27"/>
    </row>
    <row r="26" spans="1:11" x14ac:dyDescent="0.3">
      <c r="A26">
        <v>1109</v>
      </c>
      <c r="B26" s="3">
        <v>7.3420481814718386</v>
      </c>
      <c r="C26" s="2">
        <v>0.8047632978806174</v>
      </c>
      <c r="D26" s="1">
        <v>2.5271032160928897</v>
      </c>
      <c r="E26" s="9">
        <f t="shared" si="0"/>
        <v>0.20119082447015435</v>
      </c>
      <c r="F26" s="9">
        <f t="shared" si="5"/>
        <v>75</v>
      </c>
      <c r="G26" s="12">
        <v>0</v>
      </c>
      <c r="H26" s="30">
        <f t="shared" si="2"/>
        <v>74.79880917552984</v>
      </c>
      <c r="I26" s="31">
        <f t="shared" si="3"/>
        <v>10.187730634115118</v>
      </c>
      <c r="J26" s="34">
        <f t="shared" si="4"/>
        <v>-18.085950659318247</v>
      </c>
      <c r="K26" s="27"/>
    </row>
    <row r="27" spans="1:11" x14ac:dyDescent="0.3">
      <c r="A27">
        <v>790</v>
      </c>
      <c r="B27" s="3">
        <v>7.8201937950803906</v>
      </c>
      <c r="C27" s="2">
        <v>3.3189732381488923E-2</v>
      </c>
      <c r="D27" s="1">
        <v>1.8528444424142394</v>
      </c>
      <c r="E27" s="9">
        <f t="shared" si="0"/>
        <v>8.2974330953722308E-3</v>
      </c>
      <c r="F27" s="9">
        <f t="shared" si="5"/>
        <v>50</v>
      </c>
      <c r="G27" s="12">
        <v>0</v>
      </c>
      <c r="H27" s="30">
        <f t="shared" si="2"/>
        <v>49.991702566904628</v>
      </c>
      <c r="I27" s="31">
        <f t="shared" si="3"/>
        <v>6.3926424174237129</v>
      </c>
      <c r="J27" s="34">
        <f t="shared" si="4"/>
        <v>-25.906144454398635</v>
      </c>
      <c r="K27" s="27"/>
    </row>
    <row r="28" spans="1:11" x14ac:dyDescent="0.3">
      <c r="A28">
        <v>836</v>
      </c>
      <c r="B28" s="3">
        <v>8.2176486062281029</v>
      </c>
      <c r="C28" s="2">
        <v>0.17799302280316898</v>
      </c>
      <c r="D28" s="1">
        <v>1.7590900459121823</v>
      </c>
      <c r="E28" s="9">
        <f t="shared" si="0"/>
        <v>4.4498255700792244E-2</v>
      </c>
      <c r="F28" s="9">
        <f t="shared" si="5"/>
        <v>50</v>
      </c>
      <c r="G28" s="12">
        <v>0</v>
      </c>
      <c r="H28" s="30">
        <f t="shared" si="2"/>
        <v>49.955501744299205</v>
      </c>
      <c r="I28" s="31">
        <f t="shared" si="3"/>
        <v>6.0790506065735466</v>
      </c>
      <c r="J28" s="34">
        <f t="shared" si="4"/>
        <v>-34.123793060626738</v>
      </c>
      <c r="K28" s="27"/>
    </row>
    <row r="29" spans="1:11" x14ac:dyDescent="0.3">
      <c r="A29">
        <v>1014</v>
      </c>
      <c r="B29" s="3">
        <v>9.0506776562361004</v>
      </c>
      <c r="C29" s="2">
        <v>0.71198952660367354</v>
      </c>
      <c r="D29" s="1">
        <v>2.3017811631630205</v>
      </c>
      <c r="E29" s="9">
        <f t="shared" si="0"/>
        <v>0.17799738165091838</v>
      </c>
      <c r="F29" s="9">
        <f t="shared" si="5"/>
        <v>50</v>
      </c>
      <c r="G29" s="12">
        <v>0</v>
      </c>
      <c r="H29" s="30">
        <f t="shared" si="2"/>
        <v>49.822002618349082</v>
      </c>
      <c r="I29" s="31">
        <f t="shared" si="3"/>
        <v>5.5047814661723935</v>
      </c>
      <c r="J29" s="34">
        <f t="shared" si="4"/>
        <v>-43.174470716862842</v>
      </c>
      <c r="K29" s="27"/>
    </row>
    <row r="30" spans="1:11" x14ac:dyDescent="0.3">
      <c r="A30">
        <v>631</v>
      </c>
      <c r="B30" s="3">
        <v>9.4227545758652536</v>
      </c>
      <c r="C30" s="2">
        <v>0.40188261642927214</v>
      </c>
      <c r="D30" s="1">
        <v>2.0276600868965624</v>
      </c>
      <c r="E30" s="9">
        <f t="shared" si="0"/>
        <v>0.10047065410731804</v>
      </c>
      <c r="F30" s="9">
        <f t="shared" si="5"/>
        <v>50</v>
      </c>
      <c r="G30" s="12">
        <v>0</v>
      </c>
      <c r="H30" s="30">
        <f t="shared" si="2"/>
        <v>49.899529345892681</v>
      </c>
      <c r="I30" s="31">
        <f t="shared" si="3"/>
        <v>5.2956414118756356</v>
      </c>
      <c r="J30" s="34">
        <f t="shared" si="4"/>
        <v>-52.597225292728098</v>
      </c>
      <c r="K30" s="27"/>
    </row>
    <row r="31" spans="1:11" x14ac:dyDescent="0.3">
      <c r="A31">
        <v>697</v>
      </c>
      <c r="B31" s="3">
        <v>9.5989039155543345</v>
      </c>
      <c r="C31" s="2">
        <v>0.17494846771503036</v>
      </c>
      <c r="D31" s="1">
        <v>2.6995400017259548</v>
      </c>
      <c r="E31" s="9">
        <f t="shared" si="0"/>
        <v>4.3737116928757591E-2</v>
      </c>
      <c r="F31" s="9">
        <f t="shared" si="5"/>
        <v>75</v>
      </c>
      <c r="G31" s="12">
        <v>0</v>
      </c>
      <c r="H31" s="30">
        <f t="shared" si="2"/>
        <v>74.956262883071247</v>
      </c>
      <c r="I31" s="31">
        <f t="shared" si="3"/>
        <v>7.8088356277439139</v>
      </c>
      <c r="J31" s="34">
        <f t="shared" si="4"/>
        <v>-62.196129208282429</v>
      </c>
      <c r="K31" s="27"/>
    </row>
  </sheetData>
  <sortState xmlns:xlrd2="http://schemas.microsoft.com/office/spreadsheetml/2017/richdata2" ref="A2:G31">
    <sortCondition ref="B1:B3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8A72-9B83-4D8C-806C-D546B9FB5796}">
  <dimension ref="A1:M31"/>
  <sheetViews>
    <sheetView workbookViewId="0">
      <selection activeCell="L11" sqref="L11:M11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9.33203125" bestFit="1" customWidth="1"/>
    <col min="4" max="4" width="10.33203125" bestFit="1" customWidth="1"/>
    <col min="5" max="5" width="12" bestFit="1" customWidth="1"/>
    <col min="6" max="6" width="11.5546875" style="9" bestFit="1" customWidth="1"/>
    <col min="8" max="8" width="10.33203125" style="33" bestFit="1" customWidth="1"/>
    <col min="9" max="9" width="22.44140625" style="33" bestFit="1" customWidth="1"/>
    <col min="10" max="10" width="14.77734375" style="32" customWidth="1"/>
    <col min="12" max="12" width="47.77734375" customWidth="1"/>
    <col min="13" max="13" width="17.33203125" customWidth="1"/>
  </cols>
  <sheetData>
    <row r="1" spans="1:13" x14ac:dyDescent="0.3">
      <c r="A1" s="4" t="s">
        <v>0</v>
      </c>
      <c r="B1" s="5" t="s">
        <v>1</v>
      </c>
      <c r="C1" s="6" t="s">
        <v>2</v>
      </c>
      <c r="D1" s="4" t="s">
        <v>3</v>
      </c>
      <c r="E1" s="4" t="s">
        <v>11</v>
      </c>
      <c r="F1" s="4" t="s">
        <v>5</v>
      </c>
      <c r="G1" s="4" t="s">
        <v>7</v>
      </c>
      <c r="H1" s="28" t="s">
        <v>33</v>
      </c>
      <c r="I1" s="28" t="s">
        <v>34</v>
      </c>
      <c r="J1" s="29" t="s">
        <v>35</v>
      </c>
      <c r="L1" s="15" t="s">
        <v>25</v>
      </c>
      <c r="M1" s="4"/>
    </row>
    <row r="2" spans="1:13" x14ac:dyDescent="0.3">
      <c r="A2">
        <v>1035</v>
      </c>
      <c r="B2" s="3">
        <v>6.5297033608495365</v>
      </c>
      <c r="C2" s="2">
        <v>2.054150321596504E-2</v>
      </c>
      <c r="D2" s="1">
        <v>1.3756516629534754</v>
      </c>
      <c r="E2" s="1">
        <f t="shared" ref="E2:E31" si="0">0.25*C2</f>
        <v>5.13537580399126E-3</v>
      </c>
      <c r="F2" s="9">
        <f>25*ROUND(D2,0)</f>
        <v>25</v>
      </c>
      <c r="G2" s="12">
        <v>1</v>
      </c>
      <c r="H2" s="30">
        <f>F2-E2</f>
        <v>24.994864624196008</v>
      </c>
      <c r="I2" s="31">
        <f>H2/B2</f>
        <v>3.8278713814258314</v>
      </c>
      <c r="J2" s="32">
        <f>50-B2</f>
        <v>43.470296639150462</v>
      </c>
    </row>
    <row r="3" spans="1:13" x14ac:dyDescent="0.3">
      <c r="A3">
        <v>790</v>
      </c>
      <c r="B3" s="3">
        <v>7.8201937950803906</v>
      </c>
      <c r="C3" s="2">
        <v>3.3189732381488923E-2</v>
      </c>
      <c r="D3" s="1">
        <v>1.8528444424142394</v>
      </c>
      <c r="E3" s="1">
        <f t="shared" si="0"/>
        <v>8.2974330953722308E-3</v>
      </c>
      <c r="F3" s="9">
        <f>25*ROUND(D3,0)</f>
        <v>50</v>
      </c>
      <c r="G3" s="12">
        <v>1</v>
      </c>
      <c r="H3" s="30">
        <f t="shared" ref="H3:H31" si="1">F3-E3</f>
        <v>49.991702566904628</v>
      </c>
      <c r="I3" s="31">
        <f t="shared" ref="I3:I31" si="2">H3/B3</f>
        <v>6.3926424174237129</v>
      </c>
      <c r="J3" s="32">
        <f>J2-B3</f>
        <v>35.650102844070069</v>
      </c>
      <c r="L3" s="10" t="s">
        <v>8</v>
      </c>
      <c r="M3" s="14">
        <f>SUMPRODUCT(G2:G31,E2:E31)</f>
        <v>0.29294901071467427</v>
      </c>
    </row>
    <row r="4" spans="1:13" x14ac:dyDescent="0.3">
      <c r="A4">
        <v>954</v>
      </c>
      <c r="B4" s="3">
        <v>3.5213995169796286</v>
      </c>
      <c r="C4" s="2">
        <v>4.1259991134545704E-2</v>
      </c>
      <c r="D4" s="1">
        <v>0.25512942873062083</v>
      </c>
      <c r="E4" s="1">
        <f t="shared" si="0"/>
        <v>1.0314997783636426E-2</v>
      </c>
      <c r="F4" s="9">
        <f>25</f>
        <v>25</v>
      </c>
      <c r="G4" s="12">
        <v>1</v>
      </c>
      <c r="H4" s="30">
        <f t="shared" si="1"/>
        <v>24.989685002216362</v>
      </c>
      <c r="I4" s="31">
        <f t="shared" si="2"/>
        <v>7.0965208240985076</v>
      </c>
      <c r="J4" s="32">
        <f t="shared" ref="J4:J31" si="3">J3-B4</f>
        <v>32.128703327090442</v>
      </c>
      <c r="L4" s="10" t="s">
        <v>9</v>
      </c>
      <c r="M4" s="14">
        <f>SUM(F2:F31)-SUMPRODUCT(F2:F31,G2:G31)</f>
        <v>1150</v>
      </c>
    </row>
    <row r="5" spans="1:13" x14ac:dyDescent="0.3">
      <c r="A5">
        <v>697</v>
      </c>
      <c r="B5" s="3">
        <v>9.5989039155543345</v>
      </c>
      <c r="C5" s="2">
        <v>0.17494846771503036</v>
      </c>
      <c r="D5" s="1">
        <v>2.6995400017259548</v>
      </c>
      <c r="E5" s="1">
        <f t="shared" si="0"/>
        <v>4.3737116928757591E-2</v>
      </c>
      <c r="F5" s="9">
        <f t="shared" ref="F5:F16" si="4">25*ROUND(D5,0)</f>
        <v>75</v>
      </c>
      <c r="G5" s="12">
        <v>1</v>
      </c>
      <c r="H5" s="30">
        <f t="shared" si="1"/>
        <v>74.956262883071247</v>
      </c>
      <c r="I5" s="31">
        <f t="shared" si="2"/>
        <v>7.8088356277439139</v>
      </c>
      <c r="J5" s="32">
        <f t="shared" si="3"/>
        <v>22.529799411536107</v>
      </c>
      <c r="L5" s="10" t="s">
        <v>6</v>
      </c>
      <c r="M5" s="16">
        <f>SUM(M3:M4)</f>
        <v>1150.2929490107147</v>
      </c>
    </row>
    <row r="6" spans="1:13" x14ac:dyDescent="0.3">
      <c r="A6">
        <v>836</v>
      </c>
      <c r="B6" s="3">
        <v>8.2176486062281029</v>
      </c>
      <c r="C6" s="2">
        <v>0.17799302280316898</v>
      </c>
      <c r="D6" s="1">
        <v>1.7590900459121823</v>
      </c>
      <c r="E6" s="1">
        <f t="shared" si="0"/>
        <v>4.4498255700792244E-2</v>
      </c>
      <c r="F6" s="9">
        <f t="shared" si="4"/>
        <v>50</v>
      </c>
      <c r="G6" s="12">
        <v>1</v>
      </c>
      <c r="H6" s="30">
        <f t="shared" si="1"/>
        <v>49.955501744299205</v>
      </c>
      <c r="I6" s="31">
        <f t="shared" si="2"/>
        <v>6.0790506065735466</v>
      </c>
      <c r="J6" s="32">
        <f t="shared" si="3"/>
        <v>14.312150805308004</v>
      </c>
      <c r="L6" s="10" t="s">
        <v>12</v>
      </c>
      <c r="M6" s="10">
        <f>COUNTIF(G2:G31,"&gt;0")</f>
        <v>7</v>
      </c>
    </row>
    <row r="7" spans="1:13" x14ac:dyDescent="0.3">
      <c r="A7">
        <v>872</v>
      </c>
      <c r="B7" s="3">
        <v>5.8911859065317298</v>
      </c>
      <c r="C7" s="2">
        <v>0.32542690615354752</v>
      </c>
      <c r="D7" s="1">
        <v>0.92378802779970148</v>
      </c>
      <c r="E7" s="1">
        <f t="shared" si="0"/>
        <v>8.1356726538386881E-2</v>
      </c>
      <c r="F7" s="9">
        <f t="shared" si="4"/>
        <v>25</v>
      </c>
      <c r="G7" s="12">
        <v>1</v>
      </c>
      <c r="H7" s="30">
        <f t="shared" si="1"/>
        <v>24.918643273461612</v>
      </c>
      <c r="I7" s="31">
        <f t="shared" si="2"/>
        <v>4.2298178446267647</v>
      </c>
      <c r="J7" s="32">
        <f t="shared" si="3"/>
        <v>8.4209648987762744</v>
      </c>
      <c r="L7" s="10" t="s">
        <v>10</v>
      </c>
      <c r="M7" s="17">
        <f>SUMPRODUCT(B2:B31,G2:G31)</f>
        <v>48.683356505200784</v>
      </c>
    </row>
    <row r="8" spans="1:13" x14ac:dyDescent="0.3">
      <c r="A8">
        <v>802</v>
      </c>
      <c r="B8" s="3">
        <v>7.1043214039770586</v>
      </c>
      <c r="C8" s="2">
        <v>0.39843641945495056</v>
      </c>
      <c r="D8" s="1">
        <v>1.3545336572317539</v>
      </c>
      <c r="E8" s="1">
        <f t="shared" si="0"/>
        <v>9.9609104863737641E-2</v>
      </c>
      <c r="F8" s="9">
        <f t="shared" si="4"/>
        <v>25</v>
      </c>
      <c r="G8" s="12">
        <v>1</v>
      </c>
      <c r="H8" s="30">
        <f t="shared" si="1"/>
        <v>24.900390895136262</v>
      </c>
      <c r="I8" s="31">
        <f t="shared" si="2"/>
        <v>3.5049640182659552</v>
      </c>
      <c r="J8" s="32">
        <f t="shared" si="3"/>
        <v>1.3166434947992158</v>
      </c>
      <c r="L8" s="10" t="s">
        <v>16</v>
      </c>
      <c r="M8" s="22">
        <f>(SUMPRODUCT(G2:G31,D2:D31)/SUM(D2:D31))</f>
        <v>0.1877750987818467</v>
      </c>
    </row>
    <row r="9" spans="1:13" x14ac:dyDescent="0.3">
      <c r="A9">
        <v>631</v>
      </c>
      <c r="B9" s="3">
        <v>9.4227545758652536</v>
      </c>
      <c r="C9" s="2">
        <v>0.40188261642927214</v>
      </c>
      <c r="D9" s="1">
        <v>2.0276600868965624</v>
      </c>
      <c r="E9" s="1">
        <f t="shared" si="0"/>
        <v>0.10047065410731804</v>
      </c>
      <c r="F9" s="9">
        <f t="shared" si="4"/>
        <v>50</v>
      </c>
      <c r="G9" s="12">
        <v>0</v>
      </c>
      <c r="H9" s="30">
        <f t="shared" si="1"/>
        <v>49.899529345892681</v>
      </c>
      <c r="I9" s="31">
        <f t="shared" si="2"/>
        <v>5.2956414118756356</v>
      </c>
      <c r="J9" s="34">
        <f t="shared" si="3"/>
        <v>-8.1061110810660377</v>
      </c>
      <c r="L9" s="10" t="s">
        <v>17</v>
      </c>
      <c r="M9" s="23">
        <f>(M5-660.39)/660.39</f>
        <v>0.74183883615850432</v>
      </c>
    </row>
    <row r="10" spans="1:13" x14ac:dyDescent="0.3">
      <c r="A10">
        <v>1014</v>
      </c>
      <c r="B10" s="3">
        <v>9.0506776562361004</v>
      </c>
      <c r="C10" s="2">
        <v>0.71198952660367354</v>
      </c>
      <c r="D10" s="1">
        <v>2.3017811631630205</v>
      </c>
      <c r="E10" s="1">
        <f t="shared" si="0"/>
        <v>0.17799738165091838</v>
      </c>
      <c r="F10" s="9">
        <f t="shared" si="4"/>
        <v>50</v>
      </c>
      <c r="G10" s="12">
        <v>0</v>
      </c>
      <c r="H10" s="30">
        <f t="shared" si="1"/>
        <v>49.822002618349082</v>
      </c>
      <c r="I10" s="31">
        <f t="shared" si="2"/>
        <v>5.5047814661723935</v>
      </c>
      <c r="J10" s="34">
        <f t="shared" si="3"/>
        <v>-17.156788737302136</v>
      </c>
      <c r="L10" s="10" t="s">
        <v>37</v>
      </c>
      <c r="M10" s="37">
        <f>SUM(I2:I8)</f>
        <v>38.939702720158238</v>
      </c>
    </row>
    <row r="11" spans="1:13" x14ac:dyDescent="0.3">
      <c r="A11">
        <v>570</v>
      </c>
      <c r="B11" s="3">
        <v>4.641911641886189</v>
      </c>
      <c r="C11" s="2">
        <v>0.7361126155005504</v>
      </c>
      <c r="D11" s="1">
        <v>1.9311091598096972</v>
      </c>
      <c r="E11" s="1">
        <f t="shared" si="0"/>
        <v>0.1840281538751376</v>
      </c>
      <c r="F11" s="9">
        <f t="shared" si="4"/>
        <v>50</v>
      </c>
      <c r="G11" s="12">
        <v>0</v>
      </c>
      <c r="H11" s="30">
        <f t="shared" si="1"/>
        <v>49.81597184612486</v>
      </c>
      <c r="I11" s="31">
        <f t="shared" si="2"/>
        <v>10.731779423936363</v>
      </c>
      <c r="J11" s="34">
        <f t="shared" si="3"/>
        <v>-21.798700379188325</v>
      </c>
      <c r="L11" s="10" t="s">
        <v>40</v>
      </c>
      <c r="M11" s="22">
        <f>M10/717.77</f>
        <v>5.4250947685412096E-2</v>
      </c>
    </row>
    <row r="12" spans="1:13" x14ac:dyDescent="0.3">
      <c r="A12">
        <v>1109</v>
      </c>
      <c r="B12" s="3">
        <v>7.3420481814718386</v>
      </c>
      <c r="C12" s="2">
        <v>0.8047632978806174</v>
      </c>
      <c r="D12" s="1">
        <v>2.5271032160928897</v>
      </c>
      <c r="E12" s="1">
        <f t="shared" si="0"/>
        <v>0.20119082447015435</v>
      </c>
      <c r="F12" s="9">
        <f t="shared" si="4"/>
        <v>75</v>
      </c>
      <c r="G12" s="12">
        <v>0</v>
      </c>
      <c r="H12" s="30">
        <f t="shared" si="1"/>
        <v>74.79880917552984</v>
      </c>
      <c r="I12" s="31">
        <f t="shared" si="2"/>
        <v>10.187730634115118</v>
      </c>
      <c r="J12" s="34">
        <f t="shared" si="3"/>
        <v>-29.140748560660164</v>
      </c>
    </row>
    <row r="13" spans="1:13" x14ac:dyDescent="0.3">
      <c r="A13">
        <v>1100</v>
      </c>
      <c r="B13" s="3">
        <v>6.6708003843085297</v>
      </c>
      <c r="C13" s="2">
        <v>9.6869700740117146</v>
      </c>
      <c r="D13" s="1">
        <v>3.2266163247432469</v>
      </c>
      <c r="E13" s="1">
        <f t="shared" si="0"/>
        <v>2.4217425185029287</v>
      </c>
      <c r="F13" s="9">
        <f t="shared" si="4"/>
        <v>75</v>
      </c>
      <c r="G13" s="12">
        <v>0</v>
      </c>
      <c r="H13" s="30">
        <f t="shared" si="1"/>
        <v>72.578257481497076</v>
      </c>
      <c r="I13" s="31">
        <f t="shared" si="2"/>
        <v>10.879992399745637</v>
      </c>
      <c r="J13" s="34">
        <f t="shared" si="3"/>
        <v>-35.811548944968692</v>
      </c>
    </row>
    <row r="14" spans="1:13" x14ac:dyDescent="0.3">
      <c r="A14">
        <v>1115</v>
      </c>
      <c r="B14" s="3">
        <v>3.531454338686749</v>
      </c>
      <c r="C14" s="2">
        <v>28.833813284378884</v>
      </c>
      <c r="D14" s="1">
        <v>2.4577556619557446</v>
      </c>
      <c r="E14" s="1">
        <f t="shared" si="0"/>
        <v>7.208453321094721</v>
      </c>
      <c r="F14" s="9">
        <f t="shared" si="4"/>
        <v>50</v>
      </c>
      <c r="G14" s="12">
        <v>0</v>
      </c>
      <c r="H14" s="30">
        <f t="shared" si="1"/>
        <v>42.791546678905277</v>
      </c>
      <c r="I14" s="31">
        <f t="shared" si="2"/>
        <v>12.117258946300939</v>
      </c>
      <c r="J14" s="34">
        <f t="shared" si="3"/>
        <v>-39.343003283655442</v>
      </c>
    </row>
    <row r="15" spans="1:13" x14ac:dyDescent="0.3">
      <c r="A15">
        <v>207</v>
      </c>
      <c r="B15" s="3">
        <v>0.53226354816753751</v>
      </c>
      <c r="C15" s="2">
        <v>36.389595342580009</v>
      </c>
      <c r="D15" s="1">
        <v>0.55340951299649488</v>
      </c>
      <c r="E15" s="1">
        <f t="shared" si="0"/>
        <v>9.0973988356450022</v>
      </c>
      <c r="F15" s="9">
        <f t="shared" si="4"/>
        <v>25</v>
      </c>
      <c r="G15" s="12">
        <v>0</v>
      </c>
      <c r="H15" s="30">
        <f t="shared" si="1"/>
        <v>15.902601164354998</v>
      </c>
      <c r="I15" s="31">
        <f t="shared" si="2"/>
        <v>29.877306494318539</v>
      </c>
      <c r="J15" s="34">
        <f t="shared" si="3"/>
        <v>-39.875266831822977</v>
      </c>
    </row>
    <row r="16" spans="1:13" x14ac:dyDescent="0.3">
      <c r="A16">
        <v>91</v>
      </c>
      <c r="B16" s="3">
        <v>0.33735976863779937</v>
      </c>
      <c r="C16" s="2">
        <v>47.435302492539634</v>
      </c>
      <c r="D16" s="1">
        <v>1.403178780418642</v>
      </c>
      <c r="E16" s="1">
        <f t="shared" si="0"/>
        <v>11.858825623134909</v>
      </c>
      <c r="F16" s="9">
        <f t="shared" si="4"/>
        <v>25</v>
      </c>
      <c r="G16" s="12">
        <v>0</v>
      </c>
      <c r="H16" s="30">
        <f t="shared" si="1"/>
        <v>13.141174376865091</v>
      </c>
      <c r="I16" s="31">
        <f t="shared" si="2"/>
        <v>38.952997952088033</v>
      </c>
      <c r="J16" s="34">
        <f t="shared" si="3"/>
        <v>-40.212626600460773</v>
      </c>
    </row>
    <row r="17" spans="1:10" x14ac:dyDescent="0.3">
      <c r="A17">
        <v>1098</v>
      </c>
      <c r="B17" s="3">
        <v>0.69534260741033416</v>
      </c>
      <c r="C17" s="2">
        <v>48.204808004424237</v>
      </c>
      <c r="D17" s="1">
        <v>0.31486619023461765</v>
      </c>
      <c r="E17" s="1">
        <f t="shared" si="0"/>
        <v>12.051202001106059</v>
      </c>
      <c r="F17" s="9">
        <v>25</v>
      </c>
      <c r="G17" s="12">
        <v>0</v>
      </c>
      <c r="H17" s="30">
        <f t="shared" si="1"/>
        <v>12.948797998893941</v>
      </c>
      <c r="I17" s="31">
        <f t="shared" si="2"/>
        <v>18.622184029710439</v>
      </c>
      <c r="J17" s="34">
        <f t="shared" si="3"/>
        <v>-40.907969207871105</v>
      </c>
    </row>
    <row r="18" spans="1:10" x14ac:dyDescent="0.3">
      <c r="A18">
        <v>982</v>
      </c>
      <c r="B18" s="3">
        <v>0.33735976863779937</v>
      </c>
      <c r="C18" s="2">
        <v>57.704951339070263</v>
      </c>
      <c r="D18" s="1">
        <v>2.9035709185058072</v>
      </c>
      <c r="E18" s="1">
        <f t="shared" si="0"/>
        <v>14.426237834767566</v>
      </c>
      <c r="F18" s="9">
        <f t="shared" ref="F18:F31" si="5">25*ROUND(D18,0)</f>
        <v>75</v>
      </c>
      <c r="G18" s="12">
        <v>0</v>
      </c>
      <c r="H18" s="30">
        <f t="shared" si="1"/>
        <v>60.573762165232438</v>
      </c>
      <c r="I18" s="31">
        <f t="shared" si="2"/>
        <v>179.55241791224501</v>
      </c>
      <c r="J18" s="34">
        <f t="shared" si="3"/>
        <v>-41.245328976508901</v>
      </c>
    </row>
    <row r="19" spans="1:10" x14ac:dyDescent="0.3">
      <c r="A19">
        <v>1094</v>
      </c>
      <c r="B19" s="3">
        <v>3.441588237306096</v>
      </c>
      <c r="C19" s="2">
        <v>66.340574915676257</v>
      </c>
      <c r="D19" s="1">
        <v>2.4948461086784777</v>
      </c>
      <c r="E19" s="1">
        <f t="shared" si="0"/>
        <v>16.585143728919064</v>
      </c>
      <c r="F19" s="9">
        <f t="shared" si="5"/>
        <v>50</v>
      </c>
      <c r="G19" s="12">
        <v>0</v>
      </c>
      <c r="H19" s="30">
        <f t="shared" si="1"/>
        <v>33.414856271080936</v>
      </c>
      <c r="I19" s="31">
        <f t="shared" si="2"/>
        <v>9.7091383300509015</v>
      </c>
      <c r="J19" s="34">
        <f t="shared" si="3"/>
        <v>-44.686917213814993</v>
      </c>
    </row>
    <row r="20" spans="1:10" x14ac:dyDescent="0.3">
      <c r="A20">
        <v>1101</v>
      </c>
      <c r="B20" s="3">
        <v>3.7797107747075431</v>
      </c>
      <c r="C20" s="2">
        <v>72.776842359512912</v>
      </c>
      <c r="D20" s="1">
        <v>2.7091732189573881</v>
      </c>
      <c r="E20" s="1">
        <f t="shared" si="0"/>
        <v>18.194210589878228</v>
      </c>
      <c r="F20" s="9">
        <f t="shared" si="5"/>
        <v>75</v>
      </c>
      <c r="G20" s="12">
        <v>0</v>
      </c>
      <c r="H20" s="30">
        <f t="shared" si="1"/>
        <v>56.805789410121776</v>
      </c>
      <c r="I20" s="31">
        <f t="shared" si="2"/>
        <v>15.029136565222283</v>
      </c>
      <c r="J20" s="34">
        <f t="shared" si="3"/>
        <v>-48.466627988522539</v>
      </c>
    </row>
    <row r="21" spans="1:10" x14ac:dyDescent="0.3">
      <c r="A21">
        <v>35</v>
      </c>
      <c r="B21" s="3">
        <v>0.43645018317542084</v>
      </c>
      <c r="C21" s="2">
        <v>78.177645639745492</v>
      </c>
      <c r="D21" s="1">
        <v>2.746872613905055</v>
      </c>
      <c r="E21" s="1">
        <f t="shared" si="0"/>
        <v>19.544411409936373</v>
      </c>
      <c r="F21" s="9">
        <f t="shared" si="5"/>
        <v>75</v>
      </c>
      <c r="G21" s="12">
        <v>0</v>
      </c>
      <c r="H21" s="30">
        <f t="shared" si="1"/>
        <v>55.455588590063627</v>
      </c>
      <c r="I21" s="31">
        <f t="shared" si="2"/>
        <v>127.06052311994233</v>
      </c>
      <c r="J21" s="34">
        <f t="shared" si="3"/>
        <v>-48.903078171697963</v>
      </c>
    </row>
    <row r="22" spans="1:10" x14ac:dyDescent="0.3">
      <c r="A22">
        <v>1106</v>
      </c>
      <c r="B22" s="3">
        <v>2.9859893627222291</v>
      </c>
      <c r="C22" s="2">
        <v>82.198983453072742</v>
      </c>
      <c r="D22" s="1">
        <v>2.8706130768340863</v>
      </c>
      <c r="E22" s="1">
        <f t="shared" si="0"/>
        <v>20.549745863268186</v>
      </c>
      <c r="F22" s="9">
        <f t="shared" si="5"/>
        <v>75</v>
      </c>
      <c r="G22" s="12">
        <v>0</v>
      </c>
      <c r="H22" s="30">
        <f t="shared" si="1"/>
        <v>54.450254136731814</v>
      </c>
      <c r="I22" s="31">
        <f t="shared" si="2"/>
        <v>18.235247190261688</v>
      </c>
      <c r="J22" s="34">
        <f t="shared" si="3"/>
        <v>-51.889067534420192</v>
      </c>
    </row>
    <row r="23" spans="1:10" x14ac:dyDescent="0.3">
      <c r="A23">
        <v>1044</v>
      </c>
      <c r="B23" s="3">
        <v>0.5610562758446358</v>
      </c>
      <c r="C23" s="2">
        <v>84.301423961499964</v>
      </c>
      <c r="D23" s="1">
        <v>2.6492622052295749</v>
      </c>
      <c r="E23" s="1">
        <f t="shared" si="0"/>
        <v>21.075355990374991</v>
      </c>
      <c r="F23" s="9">
        <f t="shared" si="5"/>
        <v>75</v>
      </c>
      <c r="G23" s="12">
        <v>0</v>
      </c>
      <c r="H23" s="30">
        <f t="shared" si="1"/>
        <v>53.924644009625013</v>
      </c>
      <c r="I23" s="31">
        <f t="shared" si="2"/>
        <v>96.112718690196928</v>
      </c>
      <c r="J23" s="34">
        <f t="shared" si="3"/>
        <v>-52.450123810264827</v>
      </c>
    </row>
    <row r="24" spans="1:10" x14ac:dyDescent="0.3">
      <c r="A24">
        <v>1104</v>
      </c>
      <c r="B24" s="3">
        <v>2.4110866230520589</v>
      </c>
      <c r="C24" s="2">
        <v>87.68549569993786</v>
      </c>
      <c r="D24" s="1">
        <v>1.2292350199888231</v>
      </c>
      <c r="E24" s="1">
        <f t="shared" si="0"/>
        <v>21.921373924984465</v>
      </c>
      <c r="F24" s="9">
        <f t="shared" si="5"/>
        <v>25</v>
      </c>
      <c r="G24" s="12">
        <v>0</v>
      </c>
      <c r="H24" s="30">
        <f t="shared" si="1"/>
        <v>3.078626075015535</v>
      </c>
      <c r="I24" s="31">
        <f t="shared" si="2"/>
        <v>1.2768624924468601</v>
      </c>
      <c r="J24" s="34">
        <f t="shared" si="3"/>
        <v>-54.861210433316884</v>
      </c>
    </row>
    <row r="25" spans="1:10" x14ac:dyDescent="0.3">
      <c r="A25">
        <v>755</v>
      </c>
      <c r="B25" s="3">
        <v>0.53430713571528288</v>
      </c>
      <c r="C25" s="2">
        <v>88.099969932523493</v>
      </c>
      <c r="D25" s="1">
        <v>1.2079509469533682</v>
      </c>
      <c r="E25" s="1">
        <f t="shared" si="0"/>
        <v>22.024992483130873</v>
      </c>
      <c r="F25" s="9">
        <f t="shared" si="5"/>
        <v>25</v>
      </c>
      <c r="G25" s="12">
        <v>0</v>
      </c>
      <c r="H25" s="30">
        <f t="shared" si="1"/>
        <v>2.9750075168691268</v>
      </c>
      <c r="I25" s="31">
        <f t="shared" si="2"/>
        <v>5.5679726472049662</v>
      </c>
      <c r="J25" s="34">
        <f t="shared" si="3"/>
        <v>-55.395517569032165</v>
      </c>
    </row>
    <row r="26" spans="1:10" x14ac:dyDescent="0.3">
      <c r="A26">
        <v>1091</v>
      </c>
      <c r="B26" s="3">
        <v>0.92553085588797601</v>
      </c>
      <c r="C26" s="2">
        <v>88.661022343278077</v>
      </c>
      <c r="D26" s="1">
        <v>2.66143771994926</v>
      </c>
      <c r="E26" s="1">
        <f t="shared" si="0"/>
        <v>22.165255585819519</v>
      </c>
      <c r="F26" s="9">
        <f t="shared" si="5"/>
        <v>75</v>
      </c>
      <c r="G26" s="12">
        <v>0</v>
      </c>
      <c r="H26" s="30">
        <f t="shared" si="1"/>
        <v>52.834744414180477</v>
      </c>
      <c r="I26" s="31">
        <f t="shared" si="2"/>
        <v>57.085881122233992</v>
      </c>
      <c r="J26" s="34">
        <f t="shared" si="3"/>
        <v>-56.321048424920143</v>
      </c>
    </row>
    <row r="27" spans="1:10" x14ac:dyDescent="0.3">
      <c r="A27">
        <v>707</v>
      </c>
      <c r="B27" s="3">
        <v>0.42070180467416507</v>
      </c>
      <c r="C27" s="2">
        <v>90.364466751957792</v>
      </c>
      <c r="D27" s="1">
        <v>0.68573498692666646</v>
      </c>
      <c r="E27" s="1">
        <f t="shared" si="0"/>
        <v>22.591116687989448</v>
      </c>
      <c r="F27" s="9">
        <f t="shared" si="5"/>
        <v>25</v>
      </c>
      <c r="G27" s="12">
        <v>0</v>
      </c>
      <c r="H27" s="30">
        <f t="shared" si="1"/>
        <v>2.4088833120105519</v>
      </c>
      <c r="I27" s="31">
        <f t="shared" si="2"/>
        <v>5.7258687394418004</v>
      </c>
      <c r="J27" s="34">
        <f t="shared" si="3"/>
        <v>-56.741750229594309</v>
      </c>
    </row>
    <row r="28" spans="1:10" x14ac:dyDescent="0.3">
      <c r="A28">
        <v>971</v>
      </c>
      <c r="B28" s="3">
        <v>0.33898337185350957</v>
      </c>
      <c r="C28" s="2">
        <v>91.732859570614224</v>
      </c>
      <c r="D28" s="1">
        <v>0.64675650793850092</v>
      </c>
      <c r="E28" s="1">
        <f t="shared" si="0"/>
        <v>22.933214892653556</v>
      </c>
      <c r="F28" s="9">
        <f t="shared" si="5"/>
        <v>25</v>
      </c>
      <c r="G28" s="12">
        <v>0</v>
      </c>
      <c r="H28" s="30">
        <f t="shared" si="1"/>
        <v>2.0667851073464441</v>
      </c>
      <c r="I28" s="31">
        <f t="shared" si="2"/>
        <v>6.0970102929992613</v>
      </c>
      <c r="J28" s="34">
        <f t="shared" si="3"/>
        <v>-57.080733601447818</v>
      </c>
    </row>
    <row r="29" spans="1:10" x14ac:dyDescent="0.3">
      <c r="A29">
        <v>962</v>
      </c>
      <c r="B29" s="3">
        <v>0.3621252484718851</v>
      </c>
      <c r="C29" s="2">
        <v>95.408128218027827</v>
      </c>
      <c r="D29" s="1">
        <v>0.61690368932313355</v>
      </c>
      <c r="E29" s="1">
        <f t="shared" si="0"/>
        <v>23.852032054506957</v>
      </c>
      <c r="F29" s="9">
        <f t="shared" si="5"/>
        <v>25</v>
      </c>
      <c r="G29" s="12">
        <v>0</v>
      </c>
      <c r="H29" s="30">
        <f t="shared" si="1"/>
        <v>1.1479679454930434</v>
      </c>
      <c r="I29" s="31">
        <f t="shared" si="2"/>
        <v>3.1700853512349609</v>
      </c>
      <c r="J29" s="34">
        <f t="shared" si="3"/>
        <v>-57.442858849919702</v>
      </c>
    </row>
    <row r="30" spans="1:10" x14ac:dyDescent="0.3">
      <c r="A30">
        <v>1097</v>
      </c>
      <c r="B30" s="3">
        <v>4.3030294604863446</v>
      </c>
      <c r="C30" s="2">
        <v>99.222808457063948</v>
      </c>
      <c r="D30" s="1">
        <v>2.8395750199815346</v>
      </c>
      <c r="E30" s="1">
        <f t="shared" si="0"/>
        <v>24.805702114265987</v>
      </c>
      <c r="F30" s="9">
        <f t="shared" si="5"/>
        <v>75</v>
      </c>
      <c r="G30" s="12">
        <v>0</v>
      </c>
      <c r="H30" s="30">
        <f t="shared" si="1"/>
        <v>50.194297885734017</v>
      </c>
      <c r="I30" s="31">
        <f t="shared" si="2"/>
        <v>11.664874327878961</v>
      </c>
      <c r="J30" s="34">
        <f t="shared" si="3"/>
        <v>-61.745888310406045</v>
      </c>
    </row>
    <row r="31" spans="1:10" x14ac:dyDescent="0.3">
      <c r="A31">
        <v>762</v>
      </c>
      <c r="B31" s="3">
        <v>0.45024089787638277</v>
      </c>
      <c r="C31" s="2">
        <v>99.337194752892017</v>
      </c>
      <c r="D31" s="1">
        <v>1.2038968510307821</v>
      </c>
      <c r="E31" s="1">
        <f t="shared" si="0"/>
        <v>24.834298688223004</v>
      </c>
      <c r="F31" s="9">
        <f t="shared" si="5"/>
        <v>25</v>
      </c>
      <c r="G31" s="12">
        <v>0</v>
      </c>
      <c r="H31" s="30">
        <f t="shared" si="1"/>
        <v>0.16570131177699565</v>
      </c>
      <c r="I31" s="31">
        <f t="shared" si="2"/>
        <v>0.36802812129805734</v>
      </c>
      <c r="J31" s="34">
        <f t="shared" si="3"/>
        <v>-62.196129208282429</v>
      </c>
    </row>
  </sheetData>
  <sortState xmlns:xlrd2="http://schemas.microsoft.com/office/spreadsheetml/2017/richdata2" ref="A2:G32">
    <sortCondition ref="C1:C3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5039-5432-4EDC-9A6C-9A1121B79C49}">
  <dimension ref="A1:M31"/>
  <sheetViews>
    <sheetView workbookViewId="0">
      <selection activeCell="L11" sqref="L11:M11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9.33203125" bestFit="1" customWidth="1"/>
    <col min="4" max="4" width="10.33203125" bestFit="1" customWidth="1"/>
    <col min="5" max="5" width="12" bestFit="1" customWidth="1"/>
    <col min="6" max="6" width="11.5546875" style="9" bestFit="1" customWidth="1"/>
    <col min="8" max="8" width="10.33203125" style="33" bestFit="1" customWidth="1"/>
    <col min="9" max="9" width="22.44140625" style="33" bestFit="1" customWidth="1"/>
    <col min="10" max="10" width="14.77734375" style="32" customWidth="1"/>
    <col min="12" max="12" width="45.109375" customWidth="1"/>
    <col min="13" max="13" width="17.33203125" customWidth="1"/>
  </cols>
  <sheetData>
    <row r="1" spans="1:13" x14ac:dyDescent="0.3">
      <c r="A1" s="4" t="s">
        <v>0</v>
      </c>
      <c r="B1" s="5" t="s">
        <v>1</v>
      </c>
      <c r="C1" s="6" t="s">
        <v>2</v>
      </c>
      <c r="D1" s="4" t="s">
        <v>3</v>
      </c>
      <c r="E1" s="4" t="s">
        <v>11</v>
      </c>
      <c r="F1" s="4" t="s">
        <v>5</v>
      </c>
      <c r="G1" s="4" t="s">
        <v>7</v>
      </c>
      <c r="H1" s="28" t="s">
        <v>33</v>
      </c>
      <c r="I1" s="28" t="s">
        <v>34</v>
      </c>
      <c r="J1" s="29" t="s">
        <v>35</v>
      </c>
      <c r="L1" s="15" t="s">
        <v>26</v>
      </c>
      <c r="M1" s="4"/>
    </row>
    <row r="2" spans="1:13" x14ac:dyDescent="0.3">
      <c r="A2">
        <v>1100</v>
      </c>
      <c r="B2" s="3">
        <v>6.6708003843085297</v>
      </c>
      <c r="C2" s="2">
        <v>9.6869700740117146</v>
      </c>
      <c r="D2" s="1">
        <v>3.2266163247432469</v>
      </c>
      <c r="E2" s="1">
        <f t="shared" ref="E2:E31" si="0">0.25*C2</f>
        <v>2.4217425185029287</v>
      </c>
      <c r="F2" s="9">
        <f t="shared" ref="F2:F29" si="1">25*ROUND(D2,0)</f>
        <v>75</v>
      </c>
      <c r="G2" s="12">
        <v>1</v>
      </c>
      <c r="H2" s="30">
        <f>F2-E2</f>
        <v>72.578257481497076</v>
      </c>
      <c r="I2" s="31">
        <f>H2/B2</f>
        <v>10.879992399745637</v>
      </c>
      <c r="J2" s="32">
        <f>50-B2</f>
        <v>43.329199615691472</v>
      </c>
    </row>
    <row r="3" spans="1:13" x14ac:dyDescent="0.3">
      <c r="A3">
        <v>982</v>
      </c>
      <c r="B3" s="3">
        <v>0.33735976863779937</v>
      </c>
      <c r="C3" s="2">
        <v>57.704951339070263</v>
      </c>
      <c r="D3" s="1">
        <v>2.9035709185058072</v>
      </c>
      <c r="E3" s="1">
        <f t="shared" si="0"/>
        <v>14.426237834767566</v>
      </c>
      <c r="F3" s="9">
        <f t="shared" si="1"/>
        <v>75</v>
      </c>
      <c r="G3" s="12">
        <v>1</v>
      </c>
      <c r="H3" s="30">
        <f t="shared" ref="H3:H31" si="2">F3-E3</f>
        <v>60.573762165232438</v>
      </c>
      <c r="I3" s="31">
        <f t="shared" ref="I3:I31" si="3">H3/B3</f>
        <v>179.55241791224501</v>
      </c>
      <c r="J3" s="32">
        <f>J2-B3</f>
        <v>42.991839847053676</v>
      </c>
      <c r="L3" s="10" t="s">
        <v>8</v>
      </c>
      <c r="M3" s="14">
        <f>SUMPRODUCT(G2:G31,E2:E31)</f>
        <v>167.22118689822648</v>
      </c>
    </row>
    <row r="4" spans="1:13" x14ac:dyDescent="0.3">
      <c r="A4">
        <v>1106</v>
      </c>
      <c r="B4" s="3">
        <v>2.9859893627222291</v>
      </c>
      <c r="C4" s="2">
        <v>82.198983453072742</v>
      </c>
      <c r="D4" s="1">
        <v>2.8706130768340863</v>
      </c>
      <c r="E4" s="1">
        <f t="shared" si="0"/>
        <v>20.549745863268186</v>
      </c>
      <c r="F4" s="9">
        <f t="shared" si="1"/>
        <v>75</v>
      </c>
      <c r="G4" s="12">
        <v>1</v>
      </c>
      <c r="H4" s="30">
        <f t="shared" si="2"/>
        <v>54.450254136731814</v>
      </c>
      <c r="I4" s="31">
        <f t="shared" si="3"/>
        <v>18.235247190261688</v>
      </c>
      <c r="J4" s="32">
        <f t="shared" ref="J4:J31" si="4">J3-B4</f>
        <v>40.005850484331447</v>
      </c>
      <c r="L4" s="10" t="s">
        <v>9</v>
      </c>
      <c r="M4" s="14">
        <f>SUM(F2:F31)-SUMPRODUCT(F2:F31,G2:G31)</f>
        <v>575</v>
      </c>
    </row>
    <row r="5" spans="1:13" x14ac:dyDescent="0.3">
      <c r="A5">
        <v>1097</v>
      </c>
      <c r="B5" s="3">
        <v>4.3030294604863446</v>
      </c>
      <c r="C5" s="2">
        <v>99.222808457063948</v>
      </c>
      <c r="D5" s="1">
        <v>2.8395750199815346</v>
      </c>
      <c r="E5" s="1">
        <f t="shared" si="0"/>
        <v>24.805702114265987</v>
      </c>
      <c r="F5" s="9">
        <f t="shared" si="1"/>
        <v>75</v>
      </c>
      <c r="G5" s="12">
        <v>1</v>
      </c>
      <c r="H5" s="30">
        <f t="shared" si="2"/>
        <v>50.194297885734017</v>
      </c>
      <c r="I5" s="31">
        <f t="shared" si="3"/>
        <v>11.664874327878961</v>
      </c>
      <c r="J5" s="32">
        <f t="shared" si="4"/>
        <v>35.702821023845104</v>
      </c>
      <c r="L5" s="10" t="s">
        <v>6</v>
      </c>
      <c r="M5" s="16">
        <f>SUM(M3:M4)</f>
        <v>742.22118689822651</v>
      </c>
    </row>
    <row r="6" spans="1:13" x14ac:dyDescent="0.3">
      <c r="A6">
        <v>35</v>
      </c>
      <c r="B6" s="3">
        <v>0.43645018317542084</v>
      </c>
      <c r="C6" s="2">
        <v>78.177645639745492</v>
      </c>
      <c r="D6" s="1">
        <v>2.746872613905055</v>
      </c>
      <c r="E6" s="1">
        <f t="shared" si="0"/>
        <v>19.544411409936373</v>
      </c>
      <c r="F6" s="9">
        <f t="shared" si="1"/>
        <v>75</v>
      </c>
      <c r="G6" s="12">
        <v>1</v>
      </c>
      <c r="H6" s="30">
        <f t="shared" si="2"/>
        <v>55.455588590063627</v>
      </c>
      <c r="I6" s="31">
        <f t="shared" si="3"/>
        <v>127.06052311994233</v>
      </c>
      <c r="J6" s="32">
        <f t="shared" si="4"/>
        <v>35.26637084066968</v>
      </c>
      <c r="L6" s="10" t="s">
        <v>12</v>
      </c>
      <c r="M6" s="10">
        <f>COUNTIF(G2:G31,"&gt;0")</f>
        <v>12</v>
      </c>
    </row>
    <row r="7" spans="1:13" x14ac:dyDescent="0.3">
      <c r="A7">
        <v>1101</v>
      </c>
      <c r="B7" s="3">
        <v>3.7797107747075431</v>
      </c>
      <c r="C7" s="2">
        <v>72.776842359512912</v>
      </c>
      <c r="D7" s="1">
        <v>2.7091732189573881</v>
      </c>
      <c r="E7" s="1">
        <f t="shared" si="0"/>
        <v>18.194210589878228</v>
      </c>
      <c r="F7" s="9">
        <f t="shared" si="1"/>
        <v>75</v>
      </c>
      <c r="G7" s="12">
        <v>1</v>
      </c>
      <c r="H7" s="30">
        <f t="shared" si="2"/>
        <v>56.805789410121776</v>
      </c>
      <c r="I7" s="31">
        <f t="shared" si="3"/>
        <v>15.029136565222283</v>
      </c>
      <c r="J7" s="32">
        <f t="shared" si="4"/>
        <v>31.486660065962138</v>
      </c>
      <c r="L7" s="10" t="s">
        <v>10</v>
      </c>
      <c r="M7" s="17">
        <f>SUMPRODUCT(B2:B31,G2:G31)</f>
        <v>43.91392173878949</v>
      </c>
    </row>
    <row r="8" spans="1:13" x14ac:dyDescent="0.3">
      <c r="A8">
        <v>697</v>
      </c>
      <c r="B8" s="3">
        <v>9.5989039155543345</v>
      </c>
      <c r="C8" s="2">
        <v>0.17494846771503036</v>
      </c>
      <c r="D8" s="1">
        <v>2.6995400017259548</v>
      </c>
      <c r="E8" s="1">
        <f t="shared" si="0"/>
        <v>4.3737116928757591E-2</v>
      </c>
      <c r="F8" s="9">
        <f t="shared" si="1"/>
        <v>75</v>
      </c>
      <c r="G8" s="12">
        <v>1</v>
      </c>
      <c r="H8" s="30">
        <f t="shared" si="2"/>
        <v>74.956262883071247</v>
      </c>
      <c r="I8" s="31">
        <f t="shared" si="3"/>
        <v>7.8088356277439139</v>
      </c>
      <c r="J8" s="32">
        <f t="shared" si="4"/>
        <v>21.887756150407803</v>
      </c>
      <c r="L8" s="10" t="s">
        <v>16</v>
      </c>
      <c r="M8" s="22">
        <f>(SUMPRODUCT(G2:G31,D2:D31)/SUM(D2:D31))</f>
        <v>0.60235962900247031</v>
      </c>
    </row>
    <row r="9" spans="1:13" x14ac:dyDescent="0.3">
      <c r="A9">
        <v>1091</v>
      </c>
      <c r="B9" s="3">
        <v>0.92553085588797601</v>
      </c>
      <c r="C9" s="2">
        <v>88.661022343278077</v>
      </c>
      <c r="D9" s="1">
        <v>2.66143771994926</v>
      </c>
      <c r="E9" s="1">
        <f t="shared" si="0"/>
        <v>22.165255585819519</v>
      </c>
      <c r="F9" s="9">
        <f t="shared" si="1"/>
        <v>75</v>
      </c>
      <c r="G9" s="12">
        <v>1</v>
      </c>
      <c r="H9" s="30">
        <f t="shared" si="2"/>
        <v>52.834744414180477</v>
      </c>
      <c r="I9" s="31">
        <f t="shared" si="3"/>
        <v>57.085881122233992</v>
      </c>
      <c r="J9" s="35">
        <f t="shared" si="4"/>
        <v>20.962225294519826</v>
      </c>
      <c r="L9" s="10" t="s">
        <v>17</v>
      </c>
      <c r="M9" s="23">
        <f>(M5-660.39)/660.39</f>
        <v>0.12391342524603116</v>
      </c>
    </row>
    <row r="10" spans="1:13" x14ac:dyDescent="0.3">
      <c r="A10">
        <v>1044</v>
      </c>
      <c r="B10" s="3">
        <v>0.5610562758446358</v>
      </c>
      <c r="C10" s="2">
        <v>84.301423961499964</v>
      </c>
      <c r="D10" s="1">
        <v>2.6492622052295749</v>
      </c>
      <c r="E10" s="1">
        <f t="shared" si="0"/>
        <v>21.075355990374991</v>
      </c>
      <c r="F10" s="9">
        <f t="shared" si="1"/>
        <v>75</v>
      </c>
      <c r="G10" s="12">
        <v>1</v>
      </c>
      <c r="H10" s="30">
        <f t="shared" si="2"/>
        <v>53.924644009625013</v>
      </c>
      <c r="I10" s="31">
        <f t="shared" si="3"/>
        <v>96.112718690196928</v>
      </c>
      <c r="J10" s="35">
        <f t="shared" si="4"/>
        <v>20.401169018675191</v>
      </c>
      <c r="L10" s="10" t="s">
        <v>37</v>
      </c>
      <c r="M10" s="37">
        <f>SUM(I2:I13)</f>
        <v>555.44375486593776</v>
      </c>
    </row>
    <row r="11" spans="1:13" x14ac:dyDescent="0.3">
      <c r="A11">
        <v>1109</v>
      </c>
      <c r="B11" s="3">
        <v>7.3420481814718386</v>
      </c>
      <c r="C11" s="2">
        <v>0.8047632978806174</v>
      </c>
      <c r="D11" s="1">
        <v>2.5271032160928897</v>
      </c>
      <c r="E11" s="1">
        <f t="shared" si="0"/>
        <v>0.20119082447015435</v>
      </c>
      <c r="F11" s="9">
        <f t="shared" si="1"/>
        <v>75</v>
      </c>
      <c r="G11" s="12">
        <v>1</v>
      </c>
      <c r="H11" s="30">
        <f t="shared" si="2"/>
        <v>74.79880917552984</v>
      </c>
      <c r="I11" s="31">
        <f t="shared" si="3"/>
        <v>10.187730634115118</v>
      </c>
      <c r="J11" s="35">
        <f t="shared" si="4"/>
        <v>13.059120837203352</v>
      </c>
      <c r="L11" s="10" t="s">
        <v>40</v>
      </c>
      <c r="M11" s="22">
        <f>M10/717.77</f>
        <v>0.77384643390771102</v>
      </c>
    </row>
    <row r="12" spans="1:13" x14ac:dyDescent="0.3">
      <c r="A12">
        <v>1094</v>
      </c>
      <c r="B12" s="3">
        <v>3.441588237306096</v>
      </c>
      <c r="C12" s="2">
        <v>66.340574915676257</v>
      </c>
      <c r="D12" s="1">
        <v>2.4948461086784777</v>
      </c>
      <c r="E12" s="1">
        <f t="shared" si="0"/>
        <v>16.585143728919064</v>
      </c>
      <c r="F12" s="9">
        <f t="shared" si="1"/>
        <v>50</v>
      </c>
      <c r="G12" s="12">
        <v>1</v>
      </c>
      <c r="H12" s="30">
        <f t="shared" si="2"/>
        <v>33.414856271080936</v>
      </c>
      <c r="I12" s="31">
        <f t="shared" si="3"/>
        <v>9.7091383300509015</v>
      </c>
      <c r="J12" s="35">
        <f t="shared" si="4"/>
        <v>9.6175325998972561</v>
      </c>
    </row>
    <row r="13" spans="1:13" x14ac:dyDescent="0.3">
      <c r="A13">
        <v>1115</v>
      </c>
      <c r="B13" s="3">
        <v>3.531454338686749</v>
      </c>
      <c r="C13" s="2">
        <v>28.833813284378884</v>
      </c>
      <c r="D13" s="1">
        <v>2.4577556619557446</v>
      </c>
      <c r="E13" s="1">
        <f t="shared" si="0"/>
        <v>7.208453321094721</v>
      </c>
      <c r="F13" s="9">
        <f t="shared" si="1"/>
        <v>50</v>
      </c>
      <c r="G13" s="12">
        <v>1</v>
      </c>
      <c r="H13" s="30">
        <f t="shared" si="2"/>
        <v>42.791546678905277</v>
      </c>
      <c r="I13" s="31">
        <f t="shared" si="3"/>
        <v>12.117258946300939</v>
      </c>
      <c r="J13" s="35">
        <f t="shared" si="4"/>
        <v>6.0860782612105071</v>
      </c>
    </row>
    <row r="14" spans="1:13" x14ac:dyDescent="0.3">
      <c r="A14">
        <v>1014</v>
      </c>
      <c r="B14" s="3">
        <v>9.0506776562361004</v>
      </c>
      <c r="C14" s="2">
        <v>0.71198952660367354</v>
      </c>
      <c r="D14" s="1">
        <v>2.3017811631630205</v>
      </c>
      <c r="E14" s="1">
        <f t="shared" si="0"/>
        <v>0.17799738165091838</v>
      </c>
      <c r="F14" s="9">
        <f t="shared" si="1"/>
        <v>50</v>
      </c>
      <c r="G14" s="12">
        <v>0</v>
      </c>
      <c r="H14" s="30">
        <f t="shared" si="2"/>
        <v>49.822002618349082</v>
      </c>
      <c r="I14" s="31">
        <f t="shared" si="3"/>
        <v>5.5047814661723935</v>
      </c>
      <c r="J14" s="34">
        <f t="shared" si="4"/>
        <v>-2.9645993950255933</v>
      </c>
    </row>
    <row r="15" spans="1:13" x14ac:dyDescent="0.3">
      <c r="A15">
        <v>631</v>
      </c>
      <c r="B15" s="3">
        <v>9.4227545758652536</v>
      </c>
      <c r="C15" s="2">
        <v>0.40188261642927214</v>
      </c>
      <c r="D15" s="1">
        <v>2.0276600868965624</v>
      </c>
      <c r="E15" s="1">
        <f t="shared" si="0"/>
        <v>0.10047065410731804</v>
      </c>
      <c r="F15" s="9">
        <f t="shared" si="1"/>
        <v>50</v>
      </c>
      <c r="G15" s="12">
        <v>0</v>
      </c>
      <c r="H15" s="30">
        <f t="shared" si="2"/>
        <v>49.899529345892681</v>
      </c>
      <c r="I15" s="31">
        <f t="shared" si="3"/>
        <v>5.2956414118756356</v>
      </c>
      <c r="J15" s="34">
        <f t="shared" si="4"/>
        <v>-12.387353970890846</v>
      </c>
    </row>
    <row r="16" spans="1:13" x14ac:dyDescent="0.3">
      <c r="A16">
        <v>570</v>
      </c>
      <c r="B16" s="3">
        <v>4.641911641886189</v>
      </c>
      <c r="C16" s="2">
        <v>0.7361126155005504</v>
      </c>
      <c r="D16" s="1">
        <v>1.9311091598096972</v>
      </c>
      <c r="E16" s="1">
        <f t="shared" si="0"/>
        <v>0.1840281538751376</v>
      </c>
      <c r="F16" s="9">
        <f t="shared" si="1"/>
        <v>50</v>
      </c>
      <c r="G16" s="12">
        <v>0</v>
      </c>
      <c r="H16" s="30">
        <f t="shared" si="2"/>
        <v>49.81597184612486</v>
      </c>
      <c r="I16" s="31">
        <f t="shared" si="3"/>
        <v>10.731779423936363</v>
      </c>
      <c r="J16" s="34">
        <f t="shared" si="4"/>
        <v>-17.029265612777035</v>
      </c>
    </row>
    <row r="17" spans="1:10" x14ac:dyDescent="0.3">
      <c r="A17">
        <v>790</v>
      </c>
      <c r="B17" s="3">
        <v>7.8201937950803906</v>
      </c>
      <c r="C17" s="2">
        <v>3.3189732381488923E-2</v>
      </c>
      <c r="D17" s="1">
        <v>1.8528444424142394</v>
      </c>
      <c r="E17" s="1">
        <f t="shared" si="0"/>
        <v>8.2974330953722308E-3</v>
      </c>
      <c r="F17" s="9">
        <f t="shared" si="1"/>
        <v>50</v>
      </c>
      <c r="G17" s="12">
        <v>0</v>
      </c>
      <c r="H17" s="30">
        <f t="shared" si="2"/>
        <v>49.991702566904628</v>
      </c>
      <c r="I17" s="31">
        <f t="shared" si="3"/>
        <v>6.3926424174237129</v>
      </c>
      <c r="J17" s="34">
        <f t="shared" si="4"/>
        <v>-24.849459407857424</v>
      </c>
    </row>
    <row r="18" spans="1:10" x14ac:dyDescent="0.3">
      <c r="A18">
        <v>836</v>
      </c>
      <c r="B18" s="3">
        <v>8.2176486062281029</v>
      </c>
      <c r="C18" s="2">
        <v>0.17799302280316898</v>
      </c>
      <c r="D18" s="1">
        <v>1.7590900459121823</v>
      </c>
      <c r="E18" s="1">
        <f t="shared" si="0"/>
        <v>4.4498255700792244E-2</v>
      </c>
      <c r="F18" s="9">
        <f t="shared" si="1"/>
        <v>50</v>
      </c>
      <c r="G18" s="12">
        <v>0</v>
      </c>
      <c r="H18" s="30">
        <f t="shared" si="2"/>
        <v>49.955501744299205</v>
      </c>
      <c r="I18" s="31">
        <f t="shared" si="3"/>
        <v>6.0790506065735466</v>
      </c>
      <c r="J18" s="34">
        <f t="shared" si="4"/>
        <v>-33.067108014085527</v>
      </c>
    </row>
    <row r="19" spans="1:10" x14ac:dyDescent="0.3">
      <c r="A19">
        <v>91</v>
      </c>
      <c r="B19" s="3">
        <v>0.33735976863779937</v>
      </c>
      <c r="C19" s="2">
        <v>47.435302492539634</v>
      </c>
      <c r="D19" s="1">
        <v>1.403178780418642</v>
      </c>
      <c r="E19" s="1">
        <f t="shared" si="0"/>
        <v>11.858825623134909</v>
      </c>
      <c r="F19" s="9">
        <f t="shared" si="1"/>
        <v>25</v>
      </c>
      <c r="G19" s="12">
        <v>0</v>
      </c>
      <c r="H19" s="30">
        <f t="shared" si="2"/>
        <v>13.141174376865091</v>
      </c>
      <c r="I19" s="31">
        <f t="shared" si="3"/>
        <v>38.952997952088033</v>
      </c>
      <c r="J19" s="34">
        <f t="shared" si="4"/>
        <v>-33.404467782723323</v>
      </c>
    </row>
    <row r="20" spans="1:10" x14ac:dyDescent="0.3">
      <c r="A20">
        <v>1035</v>
      </c>
      <c r="B20" s="3">
        <v>6.5297033608495365</v>
      </c>
      <c r="C20" s="2">
        <v>2.054150321596504E-2</v>
      </c>
      <c r="D20" s="1">
        <v>1.3756516629534754</v>
      </c>
      <c r="E20" s="1">
        <f t="shared" si="0"/>
        <v>5.13537580399126E-3</v>
      </c>
      <c r="F20" s="9">
        <f t="shared" si="1"/>
        <v>25</v>
      </c>
      <c r="G20" s="12">
        <v>0</v>
      </c>
      <c r="H20" s="30">
        <f t="shared" si="2"/>
        <v>24.994864624196008</v>
      </c>
      <c r="I20" s="31">
        <f t="shared" si="3"/>
        <v>3.8278713814258314</v>
      </c>
      <c r="J20" s="34">
        <f t="shared" si="4"/>
        <v>-39.934171143572861</v>
      </c>
    </row>
    <row r="21" spans="1:10" x14ac:dyDescent="0.3">
      <c r="A21">
        <v>802</v>
      </c>
      <c r="B21" s="3">
        <v>7.1043214039770586</v>
      </c>
      <c r="C21" s="2">
        <v>0.39843641945495056</v>
      </c>
      <c r="D21" s="1">
        <v>1.3545336572317539</v>
      </c>
      <c r="E21" s="1">
        <f t="shared" si="0"/>
        <v>9.9609104863737641E-2</v>
      </c>
      <c r="F21" s="9">
        <f t="shared" si="1"/>
        <v>25</v>
      </c>
      <c r="G21" s="12">
        <v>0</v>
      </c>
      <c r="H21" s="30">
        <f t="shared" si="2"/>
        <v>24.900390895136262</v>
      </c>
      <c r="I21" s="31">
        <f t="shared" si="3"/>
        <v>3.5049640182659552</v>
      </c>
      <c r="J21" s="34">
        <f t="shared" si="4"/>
        <v>-47.038492547549922</v>
      </c>
    </row>
    <row r="22" spans="1:10" x14ac:dyDescent="0.3">
      <c r="A22">
        <v>1104</v>
      </c>
      <c r="B22" s="3">
        <v>2.4110866230520589</v>
      </c>
      <c r="C22" s="2">
        <v>87.68549569993786</v>
      </c>
      <c r="D22" s="1">
        <v>1.2292350199888231</v>
      </c>
      <c r="E22" s="1">
        <f t="shared" si="0"/>
        <v>21.921373924984465</v>
      </c>
      <c r="F22" s="9">
        <f t="shared" si="1"/>
        <v>25</v>
      </c>
      <c r="G22" s="12">
        <v>0</v>
      </c>
      <c r="H22" s="30">
        <f t="shared" si="2"/>
        <v>3.078626075015535</v>
      </c>
      <c r="I22" s="31">
        <f t="shared" si="3"/>
        <v>1.2768624924468601</v>
      </c>
      <c r="J22" s="34">
        <f t="shared" si="4"/>
        <v>-49.449579170601979</v>
      </c>
    </row>
    <row r="23" spans="1:10" x14ac:dyDescent="0.3">
      <c r="A23">
        <v>755</v>
      </c>
      <c r="B23" s="3">
        <v>0.53430713571528288</v>
      </c>
      <c r="C23" s="2">
        <v>88.099969932523493</v>
      </c>
      <c r="D23" s="1">
        <v>1.2079509469533682</v>
      </c>
      <c r="E23" s="1">
        <f t="shared" si="0"/>
        <v>22.024992483130873</v>
      </c>
      <c r="F23" s="9">
        <f t="shared" si="1"/>
        <v>25</v>
      </c>
      <c r="G23" s="12">
        <v>0</v>
      </c>
      <c r="H23" s="30">
        <f t="shared" si="2"/>
        <v>2.9750075168691268</v>
      </c>
      <c r="I23" s="31">
        <f t="shared" si="3"/>
        <v>5.5679726472049662</v>
      </c>
      <c r="J23" s="34">
        <f t="shared" si="4"/>
        <v>-49.98388630631726</v>
      </c>
    </row>
    <row r="24" spans="1:10" x14ac:dyDescent="0.3">
      <c r="A24">
        <v>762</v>
      </c>
      <c r="B24" s="3">
        <v>0.45024089787638277</v>
      </c>
      <c r="C24" s="2">
        <v>99.337194752892017</v>
      </c>
      <c r="D24" s="1">
        <v>1.2038968510307821</v>
      </c>
      <c r="E24" s="1">
        <f t="shared" si="0"/>
        <v>24.834298688223004</v>
      </c>
      <c r="F24" s="9">
        <f t="shared" si="1"/>
        <v>25</v>
      </c>
      <c r="G24" s="12">
        <v>0</v>
      </c>
      <c r="H24" s="30">
        <f t="shared" si="2"/>
        <v>0.16570131177699565</v>
      </c>
      <c r="I24" s="31">
        <f t="shared" si="3"/>
        <v>0.36802812129805734</v>
      </c>
      <c r="J24" s="34">
        <f t="shared" si="4"/>
        <v>-50.434127204193643</v>
      </c>
    </row>
    <row r="25" spans="1:10" x14ac:dyDescent="0.3">
      <c r="A25">
        <v>872</v>
      </c>
      <c r="B25" s="3">
        <v>5.8911859065317298</v>
      </c>
      <c r="C25" s="2">
        <v>0.32542690615354752</v>
      </c>
      <c r="D25" s="1">
        <v>0.92378802779970148</v>
      </c>
      <c r="E25" s="1">
        <f t="shared" si="0"/>
        <v>8.1356726538386881E-2</v>
      </c>
      <c r="F25" s="9">
        <f t="shared" si="1"/>
        <v>25</v>
      </c>
      <c r="G25" s="12">
        <v>0</v>
      </c>
      <c r="H25" s="30">
        <f t="shared" si="2"/>
        <v>24.918643273461612</v>
      </c>
      <c r="I25" s="31">
        <f t="shared" si="3"/>
        <v>4.2298178446267647</v>
      </c>
      <c r="J25" s="34">
        <f t="shared" si="4"/>
        <v>-56.325313110725375</v>
      </c>
    </row>
    <row r="26" spans="1:10" x14ac:dyDescent="0.3">
      <c r="A26">
        <v>707</v>
      </c>
      <c r="B26" s="3">
        <v>0.42070180467416507</v>
      </c>
      <c r="C26" s="2">
        <v>90.364466751957792</v>
      </c>
      <c r="D26" s="1">
        <v>0.68573498692666646</v>
      </c>
      <c r="E26" s="1">
        <f t="shared" si="0"/>
        <v>22.591116687989448</v>
      </c>
      <c r="F26" s="9">
        <f t="shared" si="1"/>
        <v>25</v>
      </c>
      <c r="G26" s="12">
        <v>0</v>
      </c>
      <c r="H26" s="30">
        <f t="shared" si="2"/>
        <v>2.4088833120105519</v>
      </c>
      <c r="I26" s="31">
        <f t="shared" si="3"/>
        <v>5.7258687394418004</v>
      </c>
      <c r="J26" s="34">
        <f t="shared" si="4"/>
        <v>-56.746014915399542</v>
      </c>
    </row>
    <row r="27" spans="1:10" x14ac:dyDescent="0.3">
      <c r="A27">
        <v>971</v>
      </c>
      <c r="B27" s="3">
        <v>0.33898337185350957</v>
      </c>
      <c r="C27" s="2">
        <v>91.732859570614224</v>
      </c>
      <c r="D27" s="1">
        <v>0.64675650793850092</v>
      </c>
      <c r="E27" s="1">
        <f t="shared" si="0"/>
        <v>22.933214892653556</v>
      </c>
      <c r="F27" s="9">
        <f t="shared" si="1"/>
        <v>25</v>
      </c>
      <c r="G27" s="12">
        <v>0</v>
      </c>
      <c r="H27" s="30">
        <f t="shared" si="2"/>
        <v>2.0667851073464441</v>
      </c>
      <c r="I27" s="31">
        <f t="shared" si="3"/>
        <v>6.0970102929992613</v>
      </c>
      <c r="J27" s="34">
        <f t="shared" si="4"/>
        <v>-57.08499828725305</v>
      </c>
    </row>
    <row r="28" spans="1:10" x14ac:dyDescent="0.3">
      <c r="A28">
        <v>962</v>
      </c>
      <c r="B28" s="3">
        <v>0.3621252484718851</v>
      </c>
      <c r="C28" s="2">
        <v>95.408128218027827</v>
      </c>
      <c r="D28" s="1">
        <v>0.61690368932313355</v>
      </c>
      <c r="E28" s="1">
        <f t="shared" si="0"/>
        <v>23.852032054506957</v>
      </c>
      <c r="F28" s="9">
        <f t="shared" si="1"/>
        <v>25</v>
      </c>
      <c r="G28" s="12">
        <v>0</v>
      </c>
      <c r="H28" s="30">
        <f t="shared" si="2"/>
        <v>1.1479679454930434</v>
      </c>
      <c r="I28" s="31">
        <f t="shared" si="3"/>
        <v>3.1700853512349609</v>
      </c>
      <c r="J28" s="34">
        <f t="shared" si="4"/>
        <v>-57.447123535724934</v>
      </c>
    </row>
    <row r="29" spans="1:10" x14ac:dyDescent="0.3">
      <c r="A29">
        <v>207</v>
      </c>
      <c r="B29" s="3">
        <v>0.53226354816753751</v>
      </c>
      <c r="C29" s="2">
        <v>36.389595342580009</v>
      </c>
      <c r="D29" s="1">
        <v>0.55340951299649488</v>
      </c>
      <c r="E29" s="1">
        <f t="shared" si="0"/>
        <v>9.0973988356450022</v>
      </c>
      <c r="F29" s="9">
        <f t="shared" si="1"/>
        <v>25</v>
      </c>
      <c r="G29" s="12">
        <v>0</v>
      </c>
      <c r="H29" s="30">
        <f t="shared" si="2"/>
        <v>15.902601164354998</v>
      </c>
      <c r="I29" s="31">
        <f t="shared" si="3"/>
        <v>29.877306494318539</v>
      </c>
      <c r="J29" s="34">
        <f t="shared" si="4"/>
        <v>-57.979387083892469</v>
      </c>
    </row>
    <row r="30" spans="1:10" x14ac:dyDescent="0.3">
      <c r="A30">
        <v>1098</v>
      </c>
      <c r="B30" s="3">
        <v>0.69534260741033416</v>
      </c>
      <c r="C30" s="2">
        <v>48.204808004424237</v>
      </c>
      <c r="D30" s="1">
        <v>0.31486619023461765</v>
      </c>
      <c r="E30" s="1">
        <f t="shared" si="0"/>
        <v>12.051202001106059</v>
      </c>
      <c r="F30" s="9">
        <v>25</v>
      </c>
      <c r="G30" s="12">
        <v>0</v>
      </c>
      <c r="H30" s="30">
        <f t="shared" si="2"/>
        <v>12.948797998893941</v>
      </c>
      <c r="I30" s="31">
        <f t="shared" si="3"/>
        <v>18.622184029710439</v>
      </c>
      <c r="J30" s="34">
        <f t="shared" si="4"/>
        <v>-58.674729691302801</v>
      </c>
    </row>
    <row r="31" spans="1:10" x14ac:dyDescent="0.3">
      <c r="A31">
        <v>954</v>
      </c>
      <c r="B31" s="3">
        <v>3.5213995169796286</v>
      </c>
      <c r="C31" s="2">
        <v>4.1259991134545704E-2</v>
      </c>
      <c r="D31" s="1">
        <v>0.25512942873062083</v>
      </c>
      <c r="E31" s="1">
        <f t="shared" si="0"/>
        <v>1.0314997783636426E-2</v>
      </c>
      <c r="F31" s="9">
        <f>25</f>
        <v>25</v>
      </c>
      <c r="G31" s="12">
        <v>0</v>
      </c>
      <c r="H31" s="30">
        <f t="shared" si="2"/>
        <v>24.989685002216362</v>
      </c>
      <c r="I31" s="31">
        <f t="shared" si="3"/>
        <v>7.0965208240985076</v>
      </c>
      <c r="J31" s="34">
        <f t="shared" si="4"/>
        <v>-62.196129208282429</v>
      </c>
    </row>
  </sheetData>
  <sortState xmlns:xlrd2="http://schemas.microsoft.com/office/spreadsheetml/2017/richdata2" ref="A2:G33">
    <sortCondition descending="1" ref="D1:D3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6CD7-C73F-4DCC-AFFC-737E5E014163}">
  <dimension ref="A1:M31"/>
  <sheetViews>
    <sheetView topLeftCell="B6" workbookViewId="0">
      <selection activeCell="L11" sqref="L11:M11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9.33203125" bestFit="1" customWidth="1"/>
    <col min="4" max="4" width="10.33203125" bestFit="1" customWidth="1"/>
    <col min="5" max="5" width="12" bestFit="1" customWidth="1"/>
    <col min="6" max="6" width="11.5546875" style="9" bestFit="1" customWidth="1"/>
    <col min="8" max="8" width="10.33203125" style="33" bestFit="1" customWidth="1"/>
    <col min="9" max="9" width="22.44140625" style="33" bestFit="1" customWidth="1"/>
    <col min="10" max="10" width="14.77734375" style="32" customWidth="1"/>
    <col min="11" max="11" width="2.109375" customWidth="1"/>
    <col min="12" max="12" width="46" customWidth="1"/>
    <col min="13" max="13" width="36.21875" customWidth="1"/>
  </cols>
  <sheetData>
    <row r="1" spans="1:13" x14ac:dyDescent="0.3">
      <c r="A1" s="4" t="s">
        <v>0</v>
      </c>
      <c r="B1" s="5" t="s">
        <v>1</v>
      </c>
      <c r="C1" s="6" t="s">
        <v>2</v>
      </c>
      <c r="D1" s="4" t="s">
        <v>3</v>
      </c>
      <c r="E1" s="4" t="s">
        <v>11</v>
      </c>
      <c r="F1" s="4" t="s">
        <v>5</v>
      </c>
      <c r="G1" s="4" t="s">
        <v>7</v>
      </c>
      <c r="H1" s="28" t="s">
        <v>33</v>
      </c>
      <c r="I1" s="28" t="s">
        <v>34</v>
      </c>
      <c r="J1" s="29" t="s">
        <v>35</v>
      </c>
      <c r="L1" s="15" t="s">
        <v>27</v>
      </c>
      <c r="M1" s="4"/>
    </row>
    <row r="2" spans="1:13" x14ac:dyDescent="0.3">
      <c r="A2">
        <v>697</v>
      </c>
      <c r="B2" s="3">
        <v>9.5989039155543345</v>
      </c>
      <c r="C2" s="2">
        <v>0.17494846771503036</v>
      </c>
      <c r="D2" s="1">
        <v>2.6995400017259548</v>
      </c>
      <c r="E2" s="1">
        <f t="shared" ref="E2:E31" si="0">0.25*C2</f>
        <v>4.3737116928757591E-2</v>
      </c>
      <c r="F2" s="9">
        <f t="shared" ref="F2:F19" si="1">25*ROUND(D2,0)</f>
        <v>75</v>
      </c>
      <c r="G2" s="12">
        <v>1</v>
      </c>
      <c r="H2" s="30">
        <f>F2-E2</f>
        <v>74.956262883071247</v>
      </c>
      <c r="I2" s="31">
        <f>H2/B2</f>
        <v>7.8088356277439139</v>
      </c>
      <c r="J2" s="32">
        <f>50-B2</f>
        <v>40.401096084445669</v>
      </c>
      <c r="M2" s="20"/>
    </row>
    <row r="3" spans="1:13" x14ac:dyDescent="0.3">
      <c r="A3">
        <v>1109</v>
      </c>
      <c r="B3" s="3">
        <v>7.3420481814718386</v>
      </c>
      <c r="C3" s="2">
        <v>0.8047632978806174</v>
      </c>
      <c r="D3" s="1">
        <v>2.5271032160928897</v>
      </c>
      <c r="E3" s="1">
        <f t="shared" si="0"/>
        <v>0.20119082447015435</v>
      </c>
      <c r="F3" s="9">
        <f t="shared" si="1"/>
        <v>75</v>
      </c>
      <c r="G3" s="12">
        <v>1</v>
      </c>
      <c r="H3" s="30">
        <f t="shared" ref="H3:H31" si="2">F3-E3</f>
        <v>74.79880917552984</v>
      </c>
      <c r="I3" s="31">
        <f t="shared" ref="I3:I31" si="3">H3/B3</f>
        <v>10.187730634115118</v>
      </c>
      <c r="J3" s="32">
        <f>J2-B3</f>
        <v>33.05904790297383</v>
      </c>
      <c r="L3" s="10" t="s">
        <v>8</v>
      </c>
      <c r="M3" s="11">
        <f>SUMPRODUCT(G2:G31,E2:E31)</f>
        <v>143.43588728130808</v>
      </c>
    </row>
    <row r="4" spans="1:13" x14ac:dyDescent="0.3">
      <c r="A4">
        <v>1100</v>
      </c>
      <c r="B4" s="3">
        <v>6.6708003843085297</v>
      </c>
      <c r="C4" s="2">
        <v>9.6869700740117146</v>
      </c>
      <c r="D4" s="1">
        <v>3.2266163247432469</v>
      </c>
      <c r="E4" s="1">
        <f t="shared" si="0"/>
        <v>2.4217425185029287</v>
      </c>
      <c r="F4" s="9">
        <f t="shared" si="1"/>
        <v>75</v>
      </c>
      <c r="G4" s="12">
        <v>1</v>
      </c>
      <c r="H4" s="30">
        <f t="shared" si="2"/>
        <v>72.578257481497076</v>
      </c>
      <c r="I4" s="31">
        <f t="shared" si="3"/>
        <v>10.879992399745637</v>
      </c>
      <c r="J4" s="32">
        <f t="shared" ref="J4:J31" si="4">J3-B4</f>
        <v>26.388247518665302</v>
      </c>
      <c r="L4" s="10" t="s">
        <v>9</v>
      </c>
      <c r="M4" s="11">
        <f>SUM(F2:F31)-SUMPRODUCT(G2:G31,F2:F31)</f>
        <v>625</v>
      </c>
    </row>
    <row r="5" spans="1:13" x14ac:dyDescent="0.3">
      <c r="A5">
        <v>982</v>
      </c>
      <c r="B5" s="3">
        <v>0.33735976863779937</v>
      </c>
      <c r="C5" s="2">
        <v>57.704951339070263</v>
      </c>
      <c r="D5" s="1">
        <v>2.9035709185058072</v>
      </c>
      <c r="E5" s="1">
        <f t="shared" si="0"/>
        <v>14.426237834767566</v>
      </c>
      <c r="F5" s="9">
        <f t="shared" si="1"/>
        <v>75</v>
      </c>
      <c r="G5" s="12">
        <v>1</v>
      </c>
      <c r="H5" s="30">
        <f t="shared" si="2"/>
        <v>60.573762165232438</v>
      </c>
      <c r="I5" s="31">
        <f t="shared" si="3"/>
        <v>179.55241791224501</v>
      </c>
      <c r="J5" s="32">
        <f t="shared" si="4"/>
        <v>26.050887750027503</v>
      </c>
      <c r="L5" s="10" t="s">
        <v>6</v>
      </c>
      <c r="M5" s="19">
        <f>SUM(M3:M4)</f>
        <v>768.43588728130806</v>
      </c>
    </row>
    <row r="6" spans="1:13" x14ac:dyDescent="0.3">
      <c r="A6">
        <v>1101</v>
      </c>
      <c r="B6" s="3">
        <v>3.7797107747075431</v>
      </c>
      <c r="C6" s="2">
        <v>72.776842359512912</v>
      </c>
      <c r="D6" s="1">
        <v>2.7091732189573881</v>
      </c>
      <c r="E6" s="1">
        <f t="shared" si="0"/>
        <v>18.194210589878228</v>
      </c>
      <c r="F6" s="9">
        <f t="shared" si="1"/>
        <v>75</v>
      </c>
      <c r="G6" s="12">
        <v>1</v>
      </c>
      <c r="H6" s="30">
        <f t="shared" si="2"/>
        <v>56.805789410121776</v>
      </c>
      <c r="I6" s="31">
        <f t="shared" si="3"/>
        <v>15.029136565222283</v>
      </c>
      <c r="J6" s="32">
        <f t="shared" si="4"/>
        <v>22.27117697531996</v>
      </c>
      <c r="L6" s="10" t="s">
        <v>14</v>
      </c>
      <c r="M6" s="10">
        <f>COUNTIF(G2:G31,"&gt;0")</f>
        <v>11</v>
      </c>
    </row>
    <row r="7" spans="1:13" x14ac:dyDescent="0.3">
      <c r="A7">
        <v>35</v>
      </c>
      <c r="B7" s="3">
        <v>0.43645018317542084</v>
      </c>
      <c r="C7" s="2">
        <v>78.177645639745492</v>
      </c>
      <c r="D7" s="1">
        <v>2.746872613905055</v>
      </c>
      <c r="E7" s="1">
        <f t="shared" si="0"/>
        <v>19.544411409936373</v>
      </c>
      <c r="F7" s="9">
        <f t="shared" si="1"/>
        <v>75</v>
      </c>
      <c r="G7" s="12">
        <v>1</v>
      </c>
      <c r="H7" s="30">
        <f t="shared" si="2"/>
        <v>55.455588590063627</v>
      </c>
      <c r="I7" s="31">
        <f t="shared" si="3"/>
        <v>127.06052311994233</v>
      </c>
      <c r="J7" s="32">
        <f t="shared" si="4"/>
        <v>21.83472679214454</v>
      </c>
      <c r="L7" s="10" t="s">
        <v>15</v>
      </c>
      <c r="M7" s="17">
        <f>SUMPRODUCT(G2:G31,B2:B31)</f>
        <v>44.76107295787704</v>
      </c>
    </row>
    <row r="8" spans="1:13" x14ac:dyDescent="0.3">
      <c r="A8">
        <v>1106</v>
      </c>
      <c r="B8" s="3">
        <v>2.9859893627222291</v>
      </c>
      <c r="C8" s="2">
        <v>82.198983453072742</v>
      </c>
      <c r="D8" s="1">
        <v>2.8706130768340863</v>
      </c>
      <c r="E8" s="1">
        <f t="shared" si="0"/>
        <v>20.549745863268186</v>
      </c>
      <c r="F8" s="9">
        <f t="shared" si="1"/>
        <v>75</v>
      </c>
      <c r="G8" s="12">
        <v>1</v>
      </c>
      <c r="H8" s="30">
        <f t="shared" si="2"/>
        <v>54.450254136731814</v>
      </c>
      <c r="I8" s="31">
        <f t="shared" si="3"/>
        <v>18.235247190261688</v>
      </c>
      <c r="J8" s="32">
        <f t="shared" si="4"/>
        <v>18.848737429422311</v>
      </c>
      <c r="L8" s="10" t="s">
        <v>16</v>
      </c>
      <c r="M8" s="22">
        <f>(SUMPRODUCT(G2:G31,D2:D31)/SUM(D2:D31))</f>
        <v>0.54541008267901436</v>
      </c>
    </row>
    <row r="9" spans="1:13" x14ac:dyDescent="0.3">
      <c r="A9">
        <v>1044</v>
      </c>
      <c r="B9" s="3">
        <v>0.5610562758446358</v>
      </c>
      <c r="C9" s="2">
        <v>84.301423961499964</v>
      </c>
      <c r="D9" s="1">
        <v>2.6492622052295749</v>
      </c>
      <c r="E9" s="1">
        <f t="shared" si="0"/>
        <v>21.075355990374991</v>
      </c>
      <c r="F9" s="9">
        <f t="shared" si="1"/>
        <v>75</v>
      </c>
      <c r="G9" s="12">
        <v>1</v>
      </c>
      <c r="H9" s="30">
        <f t="shared" si="2"/>
        <v>53.924644009625013</v>
      </c>
      <c r="I9" s="31">
        <f t="shared" si="3"/>
        <v>96.112718690196928</v>
      </c>
      <c r="J9" s="35">
        <f t="shared" si="4"/>
        <v>18.287681153577676</v>
      </c>
      <c r="L9" s="10" t="s">
        <v>17</v>
      </c>
      <c r="M9" s="23">
        <f>(M5-660.39)/660.39</f>
        <v>0.16360921164964351</v>
      </c>
    </row>
    <row r="10" spans="1:13" x14ac:dyDescent="0.3">
      <c r="A10">
        <v>1091</v>
      </c>
      <c r="B10" s="3">
        <v>0.92553085588797601</v>
      </c>
      <c r="C10" s="2">
        <v>88.661022343278077</v>
      </c>
      <c r="D10" s="1">
        <v>2.66143771994926</v>
      </c>
      <c r="E10" s="1">
        <f t="shared" si="0"/>
        <v>22.165255585819519</v>
      </c>
      <c r="F10" s="9">
        <f t="shared" si="1"/>
        <v>75</v>
      </c>
      <c r="G10" s="12">
        <v>1</v>
      </c>
      <c r="H10" s="30">
        <f t="shared" si="2"/>
        <v>52.834744414180477</v>
      </c>
      <c r="I10" s="31">
        <f t="shared" si="3"/>
        <v>57.085881122233992</v>
      </c>
      <c r="J10" s="35">
        <f t="shared" si="4"/>
        <v>17.362150297689698</v>
      </c>
      <c r="L10" s="10" t="s">
        <v>37</v>
      </c>
      <c r="M10" s="37">
        <f>SUM(I2:I12)</f>
        <v>540.01000000700958</v>
      </c>
    </row>
    <row r="11" spans="1:13" x14ac:dyDescent="0.3">
      <c r="A11">
        <v>1097</v>
      </c>
      <c r="B11" s="3">
        <v>4.3030294604863446</v>
      </c>
      <c r="C11" s="2">
        <v>99.222808457063948</v>
      </c>
      <c r="D11" s="1">
        <v>2.8395750199815346</v>
      </c>
      <c r="E11" s="1">
        <f t="shared" si="0"/>
        <v>24.805702114265987</v>
      </c>
      <c r="F11" s="9">
        <f t="shared" si="1"/>
        <v>75</v>
      </c>
      <c r="G11" s="12">
        <v>1</v>
      </c>
      <c r="H11" s="30">
        <f t="shared" si="2"/>
        <v>50.194297885734017</v>
      </c>
      <c r="I11" s="31">
        <f t="shared" si="3"/>
        <v>11.664874327878961</v>
      </c>
      <c r="J11" s="35">
        <f t="shared" si="4"/>
        <v>13.059120837203354</v>
      </c>
      <c r="L11" s="10" t="s">
        <v>40</v>
      </c>
      <c r="M11" s="22">
        <f>M10/717.77</f>
        <v>0.75234406565753598</v>
      </c>
    </row>
    <row r="12" spans="1:13" x14ac:dyDescent="0.3">
      <c r="A12">
        <v>790</v>
      </c>
      <c r="B12" s="3">
        <v>7.8201937950803906</v>
      </c>
      <c r="C12" s="2">
        <v>3.3189732381488923E-2</v>
      </c>
      <c r="D12" s="1">
        <v>1.8528444424142394</v>
      </c>
      <c r="E12" s="1">
        <f t="shared" si="0"/>
        <v>8.2974330953722308E-3</v>
      </c>
      <c r="F12" s="9">
        <f t="shared" si="1"/>
        <v>50</v>
      </c>
      <c r="G12" s="12">
        <v>1</v>
      </c>
      <c r="H12" s="30">
        <f t="shared" si="2"/>
        <v>49.991702566904628</v>
      </c>
      <c r="I12" s="31">
        <f t="shared" si="3"/>
        <v>6.3926424174237129</v>
      </c>
      <c r="J12" s="35">
        <f t="shared" si="4"/>
        <v>5.2389270421229632</v>
      </c>
    </row>
    <row r="13" spans="1:13" x14ac:dyDescent="0.3">
      <c r="A13">
        <v>836</v>
      </c>
      <c r="B13" s="3">
        <v>8.2176486062281029</v>
      </c>
      <c r="C13" s="2">
        <v>0.17799302280316898</v>
      </c>
      <c r="D13" s="1">
        <v>1.7590900459121823</v>
      </c>
      <c r="E13" s="1">
        <f t="shared" si="0"/>
        <v>4.4498255700792244E-2</v>
      </c>
      <c r="F13" s="9">
        <f t="shared" si="1"/>
        <v>50</v>
      </c>
      <c r="G13" s="12">
        <v>0</v>
      </c>
      <c r="H13" s="30">
        <f t="shared" si="2"/>
        <v>49.955501744299205</v>
      </c>
      <c r="I13" s="31">
        <f t="shared" si="3"/>
        <v>6.0790506065735466</v>
      </c>
      <c r="J13" s="34">
        <f t="shared" si="4"/>
        <v>-2.9787215641051397</v>
      </c>
    </row>
    <row r="14" spans="1:13" x14ac:dyDescent="0.3">
      <c r="A14">
        <v>631</v>
      </c>
      <c r="B14" s="3">
        <v>9.4227545758652536</v>
      </c>
      <c r="C14" s="2">
        <v>0.40188261642927214</v>
      </c>
      <c r="D14" s="1">
        <v>2.0276600868965624</v>
      </c>
      <c r="E14" s="1">
        <f t="shared" si="0"/>
        <v>0.10047065410731804</v>
      </c>
      <c r="F14" s="9">
        <f t="shared" si="1"/>
        <v>50</v>
      </c>
      <c r="G14" s="12">
        <v>0</v>
      </c>
      <c r="H14" s="30">
        <f t="shared" si="2"/>
        <v>49.899529345892681</v>
      </c>
      <c r="I14" s="31">
        <f t="shared" si="3"/>
        <v>5.2956414118756356</v>
      </c>
      <c r="J14" s="34">
        <f t="shared" si="4"/>
        <v>-12.401476139970393</v>
      </c>
    </row>
    <row r="15" spans="1:13" x14ac:dyDescent="0.3">
      <c r="A15">
        <v>1014</v>
      </c>
      <c r="B15" s="3">
        <v>9.0506776562361004</v>
      </c>
      <c r="C15" s="2">
        <v>0.71198952660367354</v>
      </c>
      <c r="D15" s="1">
        <v>2.3017811631630205</v>
      </c>
      <c r="E15" s="1">
        <f t="shared" si="0"/>
        <v>0.17799738165091838</v>
      </c>
      <c r="F15" s="9">
        <f t="shared" si="1"/>
        <v>50</v>
      </c>
      <c r="G15" s="12">
        <v>0</v>
      </c>
      <c r="H15" s="30">
        <f t="shared" si="2"/>
        <v>49.822002618349082</v>
      </c>
      <c r="I15" s="31">
        <f t="shared" si="3"/>
        <v>5.5047814661723935</v>
      </c>
      <c r="J15" s="34">
        <f t="shared" si="4"/>
        <v>-21.452153796206495</v>
      </c>
      <c r="M15" s="2"/>
    </row>
    <row r="16" spans="1:13" x14ac:dyDescent="0.3">
      <c r="A16">
        <v>570</v>
      </c>
      <c r="B16" s="3">
        <v>4.641911641886189</v>
      </c>
      <c r="C16" s="2">
        <v>0.7361126155005504</v>
      </c>
      <c r="D16" s="1">
        <v>1.9311091598096972</v>
      </c>
      <c r="E16" s="1">
        <f t="shared" si="0"/>
        <v>0.1840281538751376</v>
      </c>
      <c r="F16" s="9">
        <f t="shared" si="1"/>
        <v>50</v>
      </c>
      <c r="G16" s="12">
        <v>0</v>
      </c>
      <c r="H16" s="30">
        <f t="shared" si="2"/>
        <v>49.81597184612486</v>
      </c>
      <c r="I16" s="31">
        <f t="shared" si="3"/>
        <v>10.731779423936363</v>
      </c>
      <c r="J16" s="34">
        <f t="shared" si="4"/>
        <v>-26.094065438092684</v>
      </c>
      <c r="M16" s="21"/>
    </row>
    <row r="17" spans="1:10" x14ac:dyDescent="0.3">
      <c r="A17">
        <v>1115</v>
      </c>
      <c r="B17" s="3">
        <v>3.531454338686749</v>
      </c>
      <c r="C17" s="2">
        <v>28.833813284378884</v>
      </c>
      <c r="D17" s="1">
        <v>2.4577556619557446</v>
      </c>
      <c r="E17" s="1">
        <f t="shared" si="0"/>
        <v>7.208453321094721</v>
      </c>
      <c r="F17" s="9">
        <f t="shared" si="1"/>
        <v>50</v>
      </c>
      <c r="G17" s="12">
        <v>0</v>
      </c>
      <c r="H17" s="30">
        <f t="shared" si="2"/>
        <v>42.791546678905277</v>
      </c>
      <c r="I17" s="31">
        <f t="shared" si="3"/>
        <v>12.117258946300939</v>
      </c>
      <c r="J17" s="34">
        <f t="shared" si="4"/>
        <v>-29.625519776779434</v>
      </c>
    </row>
    <row r="18" spans="1:10" x14ac:dyDescent="0.3">
      <c r="A18">
        <v>1094</v>
      </c>
      <c r="B18" s="3">
        <v>3.441588237306096</v>
      </c>
      <c r="C18" s="2">
        <v>66.340574915676257</v>
      </c>
      <c r="D18" s="1">
        <v>2.4948461086784777</v>
      </c>
      <c r="E18" s="1">
        <f t="shared" si="0"/>
        <v>16.585143728919064</v>
      </c>
      <c r="F18" s="9">
        <f t="shared" si="1"/>
        <v>50</v>
      </c>
      <c r="G18" s="12">
        <v>0</v>
      </c>
      <c r="H18" s="30">
        <f t="shared" si="2"/>
        <v>33.414856271080936</v>
      </c>
      <c r="I18" s="31">
        <f t="shared" si="3"/>
        <v>9.7091383300509015</v>
      </c>
      <c r="J18" s="34">
        <f t="shared" si="4"/>
        <v>-33.067108014085534</v>
      </c>
    </row>
    <row r="19" spans="1:10" x14ac:dyDescent="0.3">
      <c r="A19">
        <v>1035</v>
      </c>
      <c r="B19" s="3">
        <v>6.5297033608495365</v>
      </c>
      <c r="C19" s="2">
        <v>2.054150321596504E-2</v>
      </c>
      <c r="D19" s="1">
        <v>1.3756516629534754</v>
      </c>
      <c r="E19" s="1">
        <f t="shared" si="0"/>
        <v>5.13537580399126E-3</v>
      </c>
      <c r="F19" s="9">
        <f t="shared" si="1"/>
        <v>25</v>
      </c>
      <c r="G19" s="12">
        <v>0</v>
      </c>
      <c r="H19" s="30">
        <f t="shared" si="2"/>
        <v>24.994864624196008</v>
      </c>
      <c r="I19" s="31">
        <f t="shared" si="3"/>
        <v>3.8278713814258314</v>
      </c>
      <c r="J19" s="34">
        <f t="shared" si="4"/>
        <v>-39.596811374935072</v>
      </c>
    </row>
    <row r="20" spans="1:10" x14ac:dyDescent="0.3">
      <c r="A20">
        <v>954</v>
      </c>
      <c r="B20" s="3">
        <v>3.5213995169796286</v>
      </c>
      <c r="C20" s="2">
        <v>4.1259991134545704E-2</v>
      </c>
      <c r="D20" s="1">
        <v>0.25512942873062083</v>
      </c>
      <c r="E20" s="1">
        <f t="shared" si="0"/>
        <v>1.0314997783636426E-2</v>
      </c>
      <c r="F20" s="9">
        <f>25</f>
        <v>25</v>
      </c>
      <c r="G20" s="12">
        <v>0</v>
      </c>
      <c r="H20" s="30">
        <f t="shared" si="2"/>
        <v>24.989685002216362</v>
      </c>
      <c r="I20" s="31">
        <f t="shared" si="3"/>
        <v>7.0965208240985076</v>
      </c>
      <c r="J20" s="34">
        <f t="shared" si="4"/>
        <v>-43.1182108919147</v>
      </c>
    </row>
    <row r="21" spans="1:10" x14ac:dyDescent="0.3">
      <c r="A21">
        <v>872</v>
      </c>
      <c r="B21" s="3">
        <v>5.8911859065317298</v>
      </c>
      <c r="C21" s="2">
        <v>0.32542690615354752</v>
      </c>
      <c r="D21" s="1">
        <v>0.92378802779970148</v>
      </c>
      <c r="E21" s="1">
        <f t="shared" si="0"/>
        <v>8.1356726538386881E-2</v>
      </c>
      <c r="F21" s="9">
        <f>25*ROUND(D21,0)</f>
        <v>25</v>
      </c>
      <c r="G21" s="12">
        <v>0</v>
      </c>
      <c r="H21" s="30">
        <f t="shared" si="2"/>
        <v>24.918643273461612</v>
      </c>
      <c r="I21" s="31">
        <f t="shared" si="3"/>
        <v>4.2298178446267647</v>
      </c>
      <c r="J21" s="34">
        <f t="shared" si="4"/>
        <v>-49.009396798446431</v>
      </c>
    </row>
    <row r="22" spans="1:10" x14ac:dyDescent="0.3">
      <c r="A22">
        <v>802</v>
      </c>
      <c r="B22" s="3">
        <v>7.1043214039770586</v>
      </c>
      <c r="C22" s="2">
        <v>0.39843641945495056</v>
      </c>
      <c r="D22" s="1">
        <v>1.3545336572317539</v>
      </c>
      <c r="E22" s="1">
        <f t="shared" si="0"/>
        <v>9.9609104863737641E-2</v>
      </c>
      <c r="F22" s="9">
        <f>25*ROUND(D22,0)</f>
        <v>25</v>
      </c>
      <c r="G22" s="12">
        <v>0</v>
      </c>
      <c r="H22" s="30">
        <f t="shared" si="2"/>
        <v>24.900390895136262</v>
      </c>
      <c r="I22" s="31">
        <f t="shared" si="3"/>
        <v>3.5049640182659552</v>
      </c>
      <c r="J22" s="34">
        <f t="shared" si="4"/>
        <v>-56.113718202423492</v>
      </c>
    </row>
    <row r="23" spans="1:10" x14ac:dyDescent="0.3">
      <c r="A23">
        <v>207</v>
      </c>
      <c r="B23" s="3">
        <v>0.53226354816753751</v>
      </c>
      <c r="C23" s="2">
        <v>36.389595342580009</v>
      </c>
      <c r="D23" s="1">
        <v>0.55340951299649488</v>
      </c>
      <c r="E23" s="1">
        <f t="shared" si="0"/>
        <v>9.0973988356450022</v>
      </c>
      <c r="F23" s="9">
        <f>25*ROUND(D23,0)</f>
        <v>25</v>
      </c>
      <c r="G23" s="12">
        <v>0</v>
      </c>
      <c r="H23" s="30">
        <f t="shared" si="2"/>
        <v>15.902601164354998</v>
      </c>
      <c r="I23" s="31">
        <f t="shared" si="3"/>
        <v>29.877306494318539</v>
      </c>
      <c r="J23" s="34">
        <f t="shared" si="4"/>
        <v>-56.645981750591027</v>
      </c>
    </row>
    <row r="24" spans="1:10" x14ac:dyDescent="0.3">
      <c r="A24">
        <v>91</v>
      </c>
      <c r="B24" s="3">
        <v>0.33735976863779937</v>
      </c>
      <c r="C24" s="2">
        <v>47.435302492539634</v>
      </c>
      <c r="D24" s="1">
        <v>1.403178780418642</v>
      </c>
      <c r="E24" s="1">
        <f t="shared" si="0"/>
        <v>11.858825623134909</v>
      </c>
      <c r="F24" s="9">
        <f>25*ROUND(D24,0)</f>
        <v>25</v>
      </c>
      <c r="G24" s="12">
        <v>0</v>
      </c>
      <c r="H24" s="30">
        <f t="shared" si="2"/>
        <v>13.141174376865091</v>
      </c>
      <c r="I24" s="31">
        <f t="shared" si="3"/>
        <v>38.952997952088033</v>
      </c>
      <c r="J24" s="34">
        <f t="shared" si="4"/>
        <v>-56.983341519228823</v>
      </c>
    </row>
    <row r="25" spans="1:10" x14ac:dyDescent="0.3">
      <c r="A25">
        <v>1098</v>
      </c>
      <c r="B25" s="3">
        <v>0.69534260741033416</v>
      </c>
      <c r="C25" s="2">
        <v>48.204808004424237</v>
      </c>
      <c r="D25" s="1">
        <v>0.31486619023461765</v>
      </c>
      <c r="E25" s="1">
        <f t="shared" si="0"/>
        <v>12.051202001106059</v>
      </c>
      <c r="F25" s="9">
        <v>25</v>
      </c>
      <c r="G25" s="12">
        <v>0</v>
      </c>
      <c r="H25" s="30">
        <f t="shared" si="2"/>
        <v>12.948797998893941</v>
      </c>
      <c r="I25" s="31">
        <f t="shared" si="3"/>
        <v>18.622184029710439</v>
      </c>
      <c r="J25" s="34">
        <f t="shared" si="4"/>
        <v>-57.678684126639155</v>
      </c>
    </row>
    <row r="26" spans="1:10" x14ac:dyDescent="0.3">
      <c r="A26">
        <v>1104</v>
      </c>
      <c r="B26" s="3">
        <v>2.4110866230520589</v>
      </c>
      <c r="C26" s="2">
        <v>87.68549569993786</v>
      </c>
      <c r="D26" s="1">
        <v>1.2292350199888231</v>
      </c>
      <c r="E26" s="1">
        <f t="shared" si="0"/>
        <v>21.921373924984465</v>
      </c>
      <c r="F26" s="9">
        <f t="shared" ref="F26:F31" si="5">25*ROUND(D26,0)</f>
        <v>25</v>
      </c>
      <c r="G26" s="12">
        <v>0</v>
      </c>
      <c r="H26" s="30">
        <f t="shared" si="2"/>
        <v>3.078626075015535</v>
      </c>
      <c r="I26" s="31">
        <f t="shared" si="3"/>
        <v>1.2768624924468601</v>
      </c>
      <c r="J26" s="34">
        <f t="shared" si="4"/>
        <v>-60.089770749691212</v>
      </c>
    </row>
    <row r="27" spans="1:10" x14ac:dyDescent="0.3">
      <c r="A27">
        <v>755</v>
      </c>
      <c r="B27" s="3">
        <v>0.53430713571528288</v>
      </c>
      <c r="C27" s="2">
        <v>88.099969932523493</v>
      </c>
      <c r="D27" s="1">
        <v>1.2079509469533682</v>
      </c>
      <c r="E27" s="1">
        <f t="shared" si="0"/>
        <v>22.024992483130873</v>
      </c>
      <c r="F27" s="9">
        <f t="shared" si="5"/>
        <v>25</v>
      </c>
      <c r="G27" s="12">
        <v>0</v>
      </c>
      <c r="H27" s="30">
        <f t="shared" si="2"/>
        <v>2.9750075168691268</v>
      </c>
      <c r="I27" s="31">
        <f t="shared" si="3"/>
        <v>5.5679726472049662</v>
      </c>
      <c r="J27" s="34">
        <f t="shared" si="4"/>
        <v>-60.624077885406493</v>
      </c>
    </row>
    <row r="28" spans="1:10" x14ac:dyDescent="0.3">
      <c r="A28">
        <v>707</v>
      </c>
      <c r="B28" s="3">
        <v>0.42070180467416507</v>
      </c>
      <c r="C28" s="2">
        <v>90.364466751957792</v>
      </c>
      <c r="D28" s="1">
        <v>0.68573498692666646</v>
      </c>
      <c r="E28" s="1">
        <f t="shared" si="0"/>
        <v>22.591116687989448</v>
      </c>
      <c r="F28" s="9">
        <f t="shared" si="5"/>
        <v>25</v>
      </c>
      <c r="G28" s="12">
        <v>0</v>
      </c>
      <c r="H28" s="30">
        <f t="shared" si="2"/>
        <v>2.4088833120105519</v>
      </c>
      <c r="I28" s="31">
        <f t="shared" si="3"/>
        <v>5.7258687394418004</v>
      </c>
      <c r="J28" s="34">
        <f t="shared" si="4"/>
        <v>-61.044779690080659</v>
      </c>
    </row>
    <row r="29" spans="1:10" x14ac:dyDescent="0.3">
      <c r="A29">
        <v>971</v>
      </c>
      <c r="B29" s="3">
        <v>0.33898337185350957</v>
      </c>
      <c r="C29" s="2">
        <v>91.732859570614224</v>
      </c>
      <c r="D29" s="1">
        <v>0.64675650793850092</v>
      </c>
      <c r="E29" s="1">
        <f t="shared" si="0"/>
        <v>22.933214892653556</v>
      </c>
      <c r="F29" s="9">
        <f t="shared" si="5"/>
        <v>25</v>
      </c>
      <c r="G29" s="12">
        <v>0</v>
      </c>
      <c r="H29" s="30">
        <f t="shared" si="2"/>
        <v>2.0667851073464441</v>
      </c>
      <c r="I29" s="31">
        <f t="shared" si="3"/>
        <v>6.0970102929992613</v>
      </c>
      <c r="J29" s="34">
        <f t="shared" si="4"/>
        <v>-61.383763061934168</v>
      </c>
    </row>
    <row r="30" spans="1:10" x14ac:dyDescent="0.3">
      <c r="A30">
        <v>962</v>
      </c>
      <c r="B30" s="3">
        <v>0.3621252484718851</v>
      </c>
      <c r="C30" s="2">
        <v>95.408128218027827</v>
      </c>
      <c r="D30" s="1">
        <v>0.61690368932313355</v>
      </c>
      <c r="E30" s="1">
        <f t="shared" si="0"/>
        <v>23.852032054506957</v>
      </c>
      <c r="F30" s="9">
        <f t="shared" si="5"/>
        <v>25</v>
      </c>
      <c r="G30" s="12">
        <v>0</v>
      </c>
      <c r="H30" s="30">
        <f t="shared" si="2"/>
        <v>1.1479679454930434</v>
      </c>
      <c r="I30" s="31">
        <f t="shared" si="3"/>
        <v>3.1700853512349609</v>
      </c>
      <c r="J30" s="34">
        <f t="shared" si="4"/>
        <v>-61.745888310406052</v>
      </c>
    </row>
    <row r="31" spans="1:10" x14ac:dyDescent="0.3">
      <c r="A31">
        <v>762</v>
      </c>
      <c r="B31" s="3">
        <v>0.45024089787638277</v>
      </c>
      <c r="C31" s="2">
        <v>99.337194752892017</v>
      </c>
      <c r="D31" s="1">
        <v>1.2038968510307821</v>
      </c>
      <c r="E31" s="1">
        <f t="shared" si="0"/>
        <v>24.834298688223004</v>
      </c>
      <c r="F31" s="9">
        <f t="shared" si="5"/>
        <v>25</v>
      </c>
      <c r="G31" s="12">
        <v>0</v>
      </c>
      <c r="H31" s="30">
        <f t="shared" si="2"/>
        <v>0.16570131177699565</v>
      </c>
      <c r="I31" s="31">
        <f t="shared" si="3"/>
        <v>0.36802812129805734</v>
      </c>
      <c r="J31" s="34">
        <f t="shared" si="4"/>
        <v>-62.196129208282436</v>
      </c>
    </row>
  </sheetData>
  <sortState xmlns:xlrd2="http://schemas.microsoft.com/office/spreadsheetml/2017/richdata2" ref="A2:M31">
    <sortCondition descending="1" ref="F2:F31"/>
    <sortCondition ref="E2:E31"/>
    <sortCondition ref="B2:B3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E69C-8DF9-49C6-BCBD-3D1319441532}">
  <dimension ref="A1:O31"/>
  <sheetViews>
    <sheetView workbookViewId="0">
      <selection activeCell="L1" sqref="L1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9.33203125" bestFit="1" customWidth="1"/>
    <col min="4" max="4" width="10.33203125" bestFit="1" customWidth="1"/>
    <col min="5" max="5" width="12" bestFit="1" customWidth="1"/>
    <col min="6" max="6" width="11.5546875" style="9" bestFit="1" customWidth="1"/>
    <col min="8" max="8" width="10.33203125" style="33" bestFit="1" customWidth="1"/>
    <col min="9" max="9" width="22.44140625" style="33" bestFit="1" customWidth="1"/>
    <col min="10" max="10" width="14.77734375" style="32" customWidth="1"/>
    <col min="12" max="12" width="45.88671875" customWidth="1"/>
    <col min="13" max="13" width="28.21875" customWidth="1"/>
  </cols>
  <sheetData>
    <row r="1" spans="1:15" x14ac:dyDescent="0.3">
      <c r="A1" s="4" t="s">
        <v>0</v>
      </c>
      <c r="B1" s="5" t="s">
        <v>1</v>
      </c>
      <c r="C1" s="6" t="s">
        <v>2</v>
      </c>
      <c r="D1" s="4" t="s">
        <v>3</v>
      </c>
      <c r="E1" s="4" t="s">
        <v>11</v>
      </c>
      <c r="F1" s="4" t="s">
        <v>5</v>
      </c>
      <c r="G1" s="4" t="s">
        <v>7</v>
      </c>
      <c r="H1" s="28" t="s">
        <v>33</v>
      </c>
      <c r="I1" s="28" t="s">
        <v>34</v>
      </c>
      <c r="J1" s="29" t="s">
        <v>35</v>
      </c>
      <c r="L1" s="15" t="s">
        <v>28</v>
      </c>
      <c r="M1" s="4"/>
      <c r="N1" s="4"/>
      <c r="O1" s="4"/>
    </row>
    <row r="2" spans="1:15" x14ac:dyDescent="0.3">
      <c r="A2">
        <v>982</v>
      </c>
      <c r="B2" s="3">
        <v>0.33735976863779937</v>
      </c>
      <c r="C2" s="2">
        <v>57.704951339070263</v>
      </c>
      <c r="D2" s="1">
        <v>2.9035709185058072</v>
      </c>
      <c r="E2" s="1">
        <f t="shared" ref="E2:E31" si="0">0.25*C2</f>
        <v>14.426237834767566</v>
      </c>
      <c r="F2" s="9">
        <f t="shared" ref="F2:F25" si="1">25*ROUND(D2,0)</f>
        <v>75</v>
      </c>
      <c r="G2" s="12">
        <v>1</v>
      </c>
      <c r="H2" s="30">
        <f>F2-E2</f>
        <v>60.573762165232438</v>
      </c>
      <c r="I2" s="31">
        <f>H2/B2</f>
        <v>179.55241791224501</v>
      </c>
      <c r="J2" s="32">
        <f>50-B2</f>
        <v>49.662640231362204</v>
      </c>
    </row>
    <row r="3" spans="1:15" x14ac:dyDescent="0.3">
      <c r="A3">
        <v>35</v>
      </c>
      <c r="B3" s="3">
        <v>0.43645018317542084</v>
      </c>
      <c r="C3" s="2">
        <v>78.177645639745492</v>
      </c>
      <c r="D3" s="1">
        <v>2.746872613905055</v>
      </c>
      <c r="E3" s="1">
        <f t="shared" si="0"/>
        <v>19.544411409936373</v>
      </c>
      <c r="F3" s="9">
        <f t="shared" si="1"/>
        <v>75</v>
      </c>
      <c r="G3" s="12">
        <v>1</v>
      </c>
      <c r="H3" s="30">
        <f t="shared" ref="H3:H31" si="2">F3-E3</f>
        <v>55.455588590063627</v>
      </c>
      <c r="I3" s="31">
        <f t="shared" ref="I3:I31" si="3">H3/B3</f>
        <v>127.06052311994233</v>
      </c>
      <c r="J3" s="32">
        <f>J2-B3</f>
        <v>49.22619004818678</v>
      </c>
      <c r="L3" s="10" t="s">
        <v>8</v>
      </c>
      <c r="M3" s="11">
        <f>SUMPRODUCT(G2:G31,E2:E31)</f>
        <v>235.41310706020653</v>
      </c>
    </row>
    <row r="4" spans="1:15" x14ac:dyDescent="0.3">
      <c r="A4">
        <v>1044</v>
      </c>
      <c r="B4" s="3">
        <v>0.5610562758446358</v>
      </c>
      <c r="C4" s="2">
        <v>84.301423961499964</v>
      </c>
      <c r="D4" s="1">
        <v>2.6492622052295749</v>
      </c>
      <c r="E4" s="1">
        <f t="shared" si="0"/>
        <v>21.075355990374991</v>
      </c>
      <c r="F4" s="9">
        <f t="shared" si="1"/>
        <v>75</v>
      </c>
      <c r="G4" s="12">
        <v>1</v>
      </c>
      <c r="H4" s="30">
        <f t="shared" si="2"/>
        <v>53.924644009625013</v>
      </c>
      <c r="I4" s="31">
        <f t="shared" si="3"/>
        <v>96.112718690196928</v>
      </c>
      <c r="J4" s="32">
        <f t="shared" ref="J4:J31" si="4">J3-B4</f>
        <v>48.665133772342145</v>
      </c>
      <c r="L4" s="10" t="s">
        <v>9</v>
      </c>
      <c r="M4" s="11">
        <f>SUM(F2:F31)-SUMPRODUCT(G2:G31,F2:F31)</f>
        <v>425</v>
      </c>
    </row>
    <row r="5" spans="1:15" x14ac:dyDescent="0.3">
      <c r="A5">
        <v>1091</v>
      </c>
      <c r="B5" s="3">
        <v>0.92553085588797601</v>
      </c>
      <c r="C5" s="2">
        <v>88.661022343278077</v>
      </c>
      <c r="D5" s="1">
        <v>2.66143771994926</v>
      </c>
      <c r="E5" s="1">
        <f t="shared" si="0"/>
        <v>22.165255585819519</v>
      </c>
      <c r="F5" s="9">
        <f t="shared" si="1"/>
        <v>75</v>
      </c>
      <c r="G5" s="12">
        <v>1</v>
      </c>
      <c r="H5" s="30">
        <f t="shared" si="2"/>
        <v>52.834744414180477</v>
      </c>
      <c r="I5" s="31">
        <f t="shared" si="3"/>
        <v>57.085881122233992</v>
      </c>
      <c r="J5" s="32">
        <f t="shared" si="4"/>
        <v>47.739602916454167</v>
      </c>
      <c r="L5" s="10" t="s">
        <v>6</v>
      </c>
      <c r="M5" s="19">
        <f>SUM(M3:M4)</f>
        <v>660.41310706020658</v>
      </c>
    </row>
    <row r="6" spans="1:15" x14ac:dyDescent="0.3">
      <c r="A6">
        <v>1106</v>
      </c>
      <c r="B6" s="3">
        <v>2.9859893627222291</v>
      </c>
      <c r="C6" s="2">
        <v>82.198983453072742</v>
      </c>
      <c r="D6" s="1">
        <v>2.8706130768340863</v>
      </c>
      <c r="E6" s="1">
        <f t="shared" si="0"/>
        <v>20.549745863268186</v>
      </c>
      <c r="F6" s="9">
        <f t="shared" si="1"/>
        <v>75</v>
      </c>
      <c r="G6" s="12">
        <v>1</v>
      </c>
      <c r="H6" s="30">
        <f t="shared" si="2"/>
        <v>54.450254136731814</v>
      </c>
      <c r="I6" s="31">
        <f t="shared" si="3"/>
        <v>18.235247190261688</v>
      </c>
      <c r="J6" s="32">
        <f t="shared" si="4"/>
        <v>44.753613553731938</v>
      </c>
      <c r="L6" s="10" t="s">
        <v>14</v>
      </c>
      <c r="M6" s="10">
        <f>COUNTIF(G2:G31,"&gt;0")</f>
        <v>17</v>
      </c>
    </row>
    <row r="7" spans="1:15" x14ac:dyDescent="0.3">
      <c r="A7">
        <v>1101</v>
      </c>
      <c r="B7" s="3">
        <v>3.7797107747075431</v>
      </c>
      <c r="C7" s="2">
        <v>72.776842359512912</v>
      </c>
      <c r="D7" s="1">
        <v>2.7091732189573881</v>
      </c>
      <c r="E7" s="1">
        <f t="shared" si="0"/>
        <v>18.194210589878228</v>
      </c>
      <c r="F7" s="9">
        <f t="shared" si="1"/>
        <v>75</v>
      </c>
      <c r="G7" s="12">
        <v>1</v>
      </c>
      <c r="H7" s="30">
        <f t="shared" si="2"/>
        <v>56.805789410121776</v>
      </c>
      <c r="I7" s="31">
        <f t="shared" si="3"/>
        <v>15.029136565222283</v>
      </c>
      <c r="J7" s="32">
        <f t="shared" si="4"/>
        <v>40.973902779024392</v>
      </c>
      <c r="L7" s="10" t="s">
        <v>15</v>
      </c>
      <c r="M7" s="17">
        <f>SUMPRODUCT(G2:G31,B2:B31)</f>
        <v>50.767987569845211</v>
      </c>
    </row>
    <row r="8" spans="1:15" x14ac:dyDescent="0.3">
      <c r="A8">
        <v>1097</v>
      </c>
      <c r="B8" s="3">
        <v>4.3030294604863446</v>
      </c>
      <c r="C8" s="2">
        <v>99.222808457063948</v>
      </c>
      <c r="D8" s="1">
        <v>2.8395750199815346</v>
      </c>
      <c r="E8" s="1">
        <f t="shared" si="0"/>
        <v>24.805702114265987</v>
      </c>
      <c r="F8" s="9">
        <f t="shared" si="1"/>
        <v>75</v>
      </c>
      <c r="G8" s="12">
        <v>1</v>
      </c>
      <c r="H8" s="30">
        <f t="shared" si="2"/>
        <v>50.194297885734017</v>
      </c>
      <c r="I8" s="31">
        <f t="shared" si="3"/>
        <v>11.664874327878961</v>
      </c>
      <c r="J8" s="32">
        <f t="shared" si="4"/>
        <v>36.67087331853805</v>
      </c>
      <c r="L8" s="10" t="s">
        <v>16</v>
      </c>
      <c r="M8" s="38">
        <f>(SUMPRODUCT(G2:G31,D2:D31)/SUM(D2:D31))</f>
        <v>0.69810174827403604</v>
      </c>
    </row>
    <row r="9" spans="1:15" x14ac:dyDescent="0.3">
      <c r="A9">
        <v>1100</v>
      </c>
      <c r="B9" s="3">
        <v>6.6708003843085297</v>
      </c>
      <c r="C9" s="2">
        <v>9.6869700740117146</v>
      </c>
      <c r="D9" s="1">
        <v>3.2266163247432469</v>
      </c>
      <c r="E9" s="1">
        <f t="shared" si="0"/>
        <v>2.4217425185029287</v>
      </c>
      <c r="F9" s="9">
        <f t="shared" si="1"/>
        <v>75</v>
      </c>
      <c r="G9" s="12">
        <v>1</v>
      </c>
      <c r="H9" s="30">
        <f t="shared" si="2"/>
        <v>72.578257481497076</v>
      </c>
      <c r="I9" s="31">
        <f t="shared" si="3"/>
        <v>10.879992399745637</v>
      </c>
      <c r="J9" s="35">
        <f t="shared" si="4"/>
        <v>30.000072934229522</v>
      </c>
      <c r="L9" s="10" t="s">
        <v>17</v>
      </c>
      <c r="M9" s="24">
        <f>(M5-660.39)/660.39</f>
        <v>3.4990021361011466E-5</v>
      </c>
    </row>
    <row r="10" spans="1:15" x14ac:dyDescent="0.3">
      <c r="A10">
        <v>1109</v>
      </c>
      <c r="B10" s="3">
        <v>7.3420481814718386</v>
      </c>
      <c r="C10" s="2">
        <v>0.8047632978806174</v>
      </c>
      <c r="D10" s="1">
        <v>2.5271032160928897</v>
      </c>
      <c r="E10" s="1">
        <f t="shared" si="0"/>
        <v>0.20119082447015435</v>
      </c>
      <c r="F10" s="9">
        <f t="shared" si="1"/>
        <v>75</v>
      </c>
      <c r="G10" s="12">
        <v>1</v>
      </c>
      <c r="H10" s="30">
        <f t="shared" si="2"/>
        <v>74.79880917552984</v>
      </c>
      <c r="I10" s="31">
        <f t="shared" si="3"/>
        <v>10.187730634115118</v>
      </c>
      <c r="J10" s="35">
        <f t="shared" si="4"/>
        <v>22.658024752757683</v>
      </c>
      <c r="L10" s="10" t="s">
        <v>37</v>
      </c>
      <c r="M10" s="37">
        <f>SUM(I2:I14)</f>
        <v>566.17553428987412</v>
      </c>
    </row>
    <row r="11" spans="1:15" x14ac:dyDescent="0.3">
      <c r="A11">
        <v>697</v>
      </c>
      <c r="B11" s="3">
        <v>9.5989039155543345</v>
      </c>
      <c r="C11" s="2">
        <v>0.17494846771503036</v>
      </c>
      <c r="D11" s="1">
        <v>2.6995400017259548</v>
      </c>
      <c r="E11" s="1">
        <f t="shared" si="0"/>
        <v>4.3737116928757591E-2</v>
      </c>
      <c r="F11" s="9">
        <f t="shared" si="1"/>
        <v>75</v>
      </c>
      <c r="G11" s="12">
        <v>1</v>
      </c>
      <c r="H11" s="30">
        <f t="shared" si="2"/>
        <v>74.956262883071247</v>
      </c>
      <c r="I11" s="31">
        <f t="shared" si="3"/>
        <v>7.8088356277439139</v>
      </c>
      <c r="J11" s="35">
        <f t="shared" si="4"/>
        <v>13.059120837203348</v>
      </c>
      <c r="L11" s="10" t="s">
        <v>40</v>
      </c>
      <c r="M11" s="22">
        <f>M10/717.77</f>
        <v>0.78879799140375628</v>
      </c>
    </row>
    <row r="12" spans="1:15" x14ac:dyDescent="0.3">
      <c r="A12">
        <v>1094</v>
      </c>
      <c r="B12" s="3">
        <v>3.441588237306096</v>
      </c>
      <c r="C12" s="2">
        <v>66.340574915676257</v>
      </c>
      <c r="D12" s="1">
        <v>2.4948461086784777</v>
      </c>
      <c r="E12" s="1">
        <f t="shared" si="0"/>
        <v>16.585143728919064</v>
      </c>
      <c r="F12" s="9">
        <f t="shared" si="1"/>
        <v>50</v>
      </c>
      <c r="G12" s="12">
        <v>1</v>
      </c>
      <c r="H12" s="30">
        <f t="shared" si="2"/>
        <v>33.414856271080936</v>
      </c>
      <c r="I12" s="31">
        <f t="shared" si="3"/>
        <v>9.7091383300509015</v>
      </c>
      <c r="J12" s="35">
        <f t="shared" si="4"/>
        <v>9.6175325998972525</v>
      </c>
    </row>
    <row r="13" spans="1:15" x14ac:dyDescent="0.3">
      <c r="A13">
        <v>1115</v>
      </c>
      <c r="B13" s="3">
        <v>3.531454338686749</v>
      </c>
      <c r="C13" s="2">
        <v>28.833813284378884</v>
      </c>
      <c r="D13" s="1">
        <v>2.4577556619557446</v>
      </c>
      <c r="E13" s="1">
        <f t="shared" si="0"/>
        <v>7.208453321094721</v>
      </c>
      <c r="F13" s="9">
        <f t="shared" si="1"/>
        <v>50</v>
      </c>
      <c r="G13" s="12">
        <v>1</v>
      </c>
      <c r="H13" s="30">
        <f t="shared" si="2"/>
        <v>42.791546678905277</v>
      </c>
      <c r="I13" s="31">
        <f t="shared" si="3"/>
        <v>12.117258946300939</v>
      </c>
      <c r="J13" s="35">
        <f t="shared" si="4"/>
        <v>6.0860782612105035</v>
      </c>
    </row>
    <row r="14" spans="1:15" x14ac:dyDescent="0.3">
      <c r="A14">
        <v>570</v>
      </c>
      <c r="B14" s="3">
        <v>4.641911641886189</v>
      </c>
      <c r="C14" s="2">
        <v>0.7361126155005504</v>
      </c>
      <c r="D14" s="1">
        <v>1.9311091598096972</v>
      </c>
      <c r="E14" s="1">
        <f t="shared" si="0"/>
        <v>0.1840281538751376</v>
      </c>
      <c r="F14" s="9">
        <f t="shared" si="1"/>
        <v>50</v>
      </c>
      <c r="G14" s="12">
        <v>1</v>
      </c>
      <c r="H14" s="30">
        <f t="shared" si="2"/>
        <v>49.81597184612486</v>
      </c>
      <c r="I14" s="31">
        <f t="shared" si="3"/>
        <v>10.731779423936363</v>
      </c>
      <c r="J14" s="35">
        <f t="shared" si="4"/>
        <v>1.4441666193243146</v>
      </c>
    </row>
    <row r="15" spans="1:15" x14ac:dyDescent="0.3">
      <c r="A15">
        <v>790</v>
      </c>
      <c r="B15" s="3">
        <v>7.8201937950803906</v>
      </c>
      <c r="C15" s="2">
        <v>3.3189732381488923E-2</v>
      </c>
      <c r="D15" s="1">
        <v>1.8528444424142394</v>
      </c>
      <c r="E15" s="1">
        <f t="shared" si="0"/>
        <v>8.2974330953722308E-3</v>
      </c>
      <c r="F15" s="9">
        <f t="shared" si="1"/>
        <v>50</v>
      </c>
      <c r="G15" s="12">
        <v>0</v>
      </c>
      <c r="H15" s="30">
        <f t="shared" si="2"/>
        <v>49.991702566904628</v>
      </c>
      <c r="I15" s="31">
        <f t="shared" si="3"/>
        <v>6.3926424174237129</v>
      </c>
      <c r="J15" s="34">
        <f t="shared" si="4"/>
        <v>-6.376027175756076</v>
      </c>
      <c r="M15" s="2"/>
    </row>
    <row r="16" spans="1:15" x14ac:dyDescent="0.3">
      <c r="A16">
        <v>836</v>
      </c>
      <c r="B16" s="3">
        <v>8.2176486062281029</v>
      </c>
      <c r="C16" s="2">
        <v>0.17799302280316898</v>
      </c>
      <c r="D16" s="1">
        <v>1.7590900459121823</v>
      </c>
      <c r="E16" s="1">
        <f t="shared" si="0"/>
        <v>4.4498255700792244E-2</v>
      </c>
      <c r="F16" s="9">
        <f t="shared" si="1"/>
        <v>50</v>
      </c>
      <c r="G16" s="12">
        <v>0</v>
      </c>
      <c r="H16" s="30">
        <f t="shared" si="2"/>
        <v>49.955501744299205</v>
      </c>
      <c r="I16" s="31">
        <f t="shared" si="3"/>
        <v>6.0790506065735466</v>
      </c>
      <c r="J16" s="34">
        <f t="shared" si="4"/>
        <v>-14.593675781984178</v>
      </c>
    </row>
    <row r="17" spans="1:13" x14ac:dyDescent="0.3">
      <c r="A17">
        <v>1014</v>
      </c>
      <c r="B17" s="3">
        <v>9.0506776562361004</v>
      </c>
      <c r="C17" s="2">
        <v>0.71198952660367354</v>
      </c>
      <c r="D17" s="1">
        <v>2.3017811631630205</v>
      </c>
      <c r="E17" s="1">
        <f t="shared" si="0"/>
        <v>0.17799738165091838</v>
      </c>
      <c r="F17" s="9">
        <f t="shared" si="1"/>
        <v>50</v>
      </c>
      <c r="G17" s="12">
        <v>0</v>
      </c>
      <c r="H17" s="30">
        <f t="shared" si="2"/>
        <v>49.822002618349082</v>
      </c>
      <c r="I17" s="31">
        <f t="shared" si="3"/>
        <v>5.5047814661723935</v>
      </c>
      <c r="J17" s="34">
        <f t="shared" si="4"/>
        <v>-23.644353438220278</v>
      </c>
    </row>
    <row r="18" spans="1:13" x14ac:dyDescent="0.3">
      <c r="A18">
        <v>631</v>
      </c>
      <c r="B18" s="3">
        <v>9.4227545758652536</v>
      </c>
      <c r="C18" s="2">
        <v>0.40188261642927214</v>
      </c>
      <c r="D18" s="1">
        <v>2.0276600868965624</v>
      </c>
      <c r="E18" s="1">
        <f t="shared" si="0"/>
        <v>0.10047065410731804</v>
      </c>
      <c r="F18" s="9">
        <f t="shared" si="1"/>
        <v>50</v>
      </c>
      <c r="G18" s="12">
        <v>0</v>
      </c>
      <c r="H18" s="30">
        <f t="shared" si="2"/>
        <v>49.899529345892681</v>
      </c>
      <c r="I18" s="31">
        <f t="shared" si="3"/>
        <v>5.2956414118756356</v>
      </c>
      <c r="J18" s="34">
        <f t="shared" si="4"/>
        <v>-33.067108014085534</v>
      </c>
    </row>
    <row r="19" spans="1:13" x14ac:dyDescent="0.3">
      <c r="A19">
        <v>91</v>
      </c>
      <c r="B19" s="3">
        <v>0.33735976863779937</v>
      </c>
      <c r="C19" s="2">
        <v>47.435302492539634</v>
      </c>
      <c r="D19" s="1">
        <v>1.403178780418642</v>
      </c>
      <c r="E19" s="1">
        <f t="shared" si="0"/>
        <v>11.858825623134909</v>
      </c>
      <c r="F19" s="9">
        <f t="shared" si="1"/>
        <v>25</v>
      </c>
      <c r="G19" s="12">
        <v>0</v>
      </c>
      <c r="H19" s="30">
        <f t="shared" si="2"/>
        <v>13.141174376865091</v>
      </c>
      <c r="I19" s="31">
        <f t="shared" si="3"/>
        <v>38.952997952088033</v>
      </c>
      <c r="J19" s="34">
        <f t="shared" si="4"/>
        <v>-33.40446778272333</v>
      </c>
    </row>
    <row r="20" spans="1:13" x14ac:dyDescent="0.3">
      <c r="A20">
        <v>971</v>
      </c>
      <c r="B20" s="3">
        <v>0.33898337185350957</v>
      </c>
      <c r="C20" s="2">
        <v>91.732859570614224</v>
      </c>
      <c r="D20" s="1">
        <v>0.64675650793850092</v>
      </c>
      <c r="E20" s="1">
        <f t="shared" si="0"/>
        <v>22.933214892653556</v>
      </c>
      <c r="F20" s="9">
        <f t="shared" si="1"/>
        <v>25</v>
      </c>
      <c r="G20" s="12">
        <v>0</v>
      </c>
      <c r="H20" s="30">
        <f t="shared" si="2"/>
        <v>2.0667851073464441</v>
      </c>
      <c r="I20" s="31">
        <f t="shared" si="3"/>
        <v>6.0970102929992613</v>
      </c>
      <c r="J20" s="34">
        <f t="shared" si="4"/>
        <v>-33.743451154576839</v>
      </c>
    </row>
    <row r="21" spans="1:13" x14ac:dyDescent="0.3">
      <c r="A21">
        <v>962</v>
      </c>
      <c r="B21" s="3">
        <v>0.3621252484718851</v>
      </c>
      <c r="C21" s="2">
        <v>95.408128218027827</v>
      </c>
      <c r="D21" s="1">
        <v>0.61690368932313355</v>
      </c>
      <c r="E21" s="1">
        <f t="shared" si="0"/>
        <v>23.852032054506957</v>
      </c>
      <c r="F21" s="9">
        <f t="shared" si="1"/>
        <v>25</v>
      </c>
      <c r="G21" s="12">
        <v>0</v>
      </c>
      <c r="H21" s="30">
        <f t="shared" si="2"/>
        <v>1.1479679454930434</v>
      </c>
      <c r="I21" s="31">
        <f t="shared" si="3"/>
        <v>3.1700853512349609</v>
      </c>
      <c r="J21" s="34">
        <f t="shared" si="4"/>
        <v>-34.105576403048723</v>
      </c>
    </row>
    <row r="22" spans="1:13" x14ac:dyDescent="0.3">
      <c r="A22">
        <v>707</v>
      </c>
      <c r="B22" s="3">
        <v>0.42070180467416507</v>
      </c>
      <c r="C22" s="2">
        <v>90.364466751957792</v>
      </c>
      <c r="D22" s="1">
        <v>0.68573498692666646</v>
      </c>
      <c r="E22" s="1">
        <f t="shared" si="0"/>
        <v>22.591116687989448</v>
      </c>
      <c r="F22" s="9">
        <f t="shared" si="1"/>
        <v>25</v>
      </c>
      <c r="G22" s="12">
        <v>0</v>
      </c>
      <c r="H22" s="30">
        <f t="shared" si="2"/>
        <v>2.4088833120105519</v>
      </c>
      <c r="I22" s="31">
        <f t="shared" si="3"/>
        <v>5.7258687394418004</v>
      </c>
      <c r="J22" s="34">
        <f t="shared" si="4"/>
        <v>-34.526278207722889</v>
      </c>
    </row>
    <row r="23" spans="1:13" x14ac:dyDescent="0.3">
      <c r="A23">
        <v>762</v>
      </c>
      <c r="B23" s="3">
        <v>0.45024089787638277</v>
      </c>
      <c r="C23" s="2">
        <v>99.337194752892017</v>
      </c>
      <c r="D23" s="1">
        <v>1.2038968510307821</v>
      </c>
      <c r="E23" s="1">
        <f t="shared" si="0"/>
        <v>24.834298688223004</v>
      </c>
      <c r="F23" s="9">
        <f t="shared" si="1"/>
        <v>25</v>
      </c>
      <c r="G23" s="12">
        <v>1</v>
      </c>
      <c r="H23" s="30">
        <f t="shared" si="2"/>
        <v>0.16570131177699565</v>
      </c>
      <c r="I23" s="31">
        <f t="shared" si="3"/>
        <v>0.36802812129805734</v>
      </c>
      <c r="J23" s="34">
        <f t="shared" si="4"/>
        <v>-34.976519105599273</v>
      </c>
    </row>
    <row r="24" spans="1:13" x14ac:dyDescent="0.3">
      <c r="A24">
        <v>207</v>
      </c>
      <c r="B24" s="3">
        <v>0.53226354816753751</v>
      </c>
      <c r="C24" s="2">
        <v>36.389595342580009</v>
      </c>
      <c r="D24" s="1">
        <v>0.55340951299649488</v>
      </c>
      <c r="E24" s="1">
        <f t="shared" si="0"/>
        <v>9.0973988356450022</v>
      </c>
      <c r="F24" s="9">
        <f t="shared" si="1"/>
        <v>25</v>
      </c>
      <c r="G24" s="12">
        <v>1</v>
      </c>
      <c r="H24" s="30">
        <f t="shared" si="2"/>
        <v>15.902601164354998</v>
      </c>
      <c r="I24" s="31">
        <f t="shared" si="3"/>
        <v>29.877306494318539</v>
      </c>
      <c r="J24" s="34">
        <f t="shared" si="4"/>
        <v>-35.508782653766808</v>
      </c>
    </row>
    <row r="25" spans="1:13" x14ac:dyDescent="0.3">
      <c r="A25">
        <v>755</v>
      </c>
      <c r="B25" s="3">
        <v>0.53430713571528288</v>
      </c>
      <c r="C25" s="2">
        <v>88.099969932523493</v>
      </c>
      <c r="D25" s="1">
        <v>1.2079509469533682</v>
      </c>
      <c r="E25" s="1">
        <f t="shared" si="0"/>
        <v>22.024992483130873</v>
      </c>
      <c r="F25" s="9">
        <f t="shared" si="1"/>
        <v>25</v>
      </c>
      <c r="G25" s="12">
        <v>1</v>
      </c>
      <c r="H25" s="30">
        <f t="shared" si="2"/>
        <v>2.9750075168691268</v>
      </c>
      <c r="I25" s="31">
        <f t="shared" si="3"/>
        <v>5.5679726472049662</v>
      </c>
      <c r="J25" s="34">
        <f t="shared" si="4"/>
        <v>-36.043089789482089</v>
      </c>
    </row>
    <row r="26" spans="1:13" x14ac:dyDescent="0.3">
      <c r="A26">
        <v>1098</v>
      </c>
      <c r="B26" s="3">
        <v>0.69534260741033416</v>
      </c>
      <c r="C26" s="2">
        <v>48.204808004424237</v>
      </c>
      <c r="D26" s="1">
        <v>0.31486619023461765</v>
      </c>
      <c r="E26" s="1">
        <f t="shared" si="0"/>
        <v>12.051202001106059</v>
      </c>
      <c r="F26" s="9">
        <v>25</v>
      </c>
      <c r="G26" s="12">
        <v>1</v>
      </c>
      <c r="H26" s="30">
        <f t="shared" si="2"/>
        <v>12.948797998893941</v>
      </c>
      <c r="I26" s="31">
        <f t="shared" si="3"/>
        <v>18.622184029710439</v>
      </c>
      <c r="J26" s="34">
        <f t="shared" si="4"/>
        <v>-36.738432396892421</v>
      </c>
    </row>
    <row r="27" spans="1:13" x14ac:dyDescent="0.3">
      <c r="A27">
        <v>1104</v>
      </c>
      <c r="B27" s="3">
        <v>2.4110866230520589</v>
      </c>
      <c r="C27" s="2">
        <v>87.68549569993786</v>
      </c>
      <c r="D27" s="1">
        <v>1.2292350199888231</v>
      </c>
      <c r="E27" s="1">
        <f t="shared" si="0"/>
        <v>21.921373924984465</v>
      </c>
      <c r="F27" s="9">
        <f>25*ROUND(D27,0)</f>
        <v>25</v>
      </c>
      <c r="G27" s="12">
        <v>0</v>
      </c>
      <c r="H27" s="30">
        <f t="shared" si="2"/>
        <v>3.078626075015535</v>
      </c>
      <c r="I27" s="31">
        <f t="shared" si="3"/>
        <v>1.2768624924468601</v>
      </c>
      <c r="J27" s="34">
        <f t="shared" si="4"/>
        <v>-39.149519019944478</v>
      </c>
    </row>
    <row r="28" spans="1:13" x14ac:dyDescent="0.3">
      <c r="A28">
        <v>954</v>
      </c>
      <c r="B28" s="3">
        <v>3.5213995169796286</v>
      </c>
      <c r="C28" s="2">
        <v>4.1259991134545704E-2</v>
      </c>
      <c r="D28" s="1">
        <v>0.25512942873062083</v>
      </c>
      <c r="E28" s="1">
        <f t="shared" si="0"/>
        <v>1.0314997783636426E-2</v>
      </c>
      <c r="F28" s="9">
        <f>25</f>
        <v>25</v>
      </c>
      <c r="G28" s="12">
        <v>0</v>
      </c>
      <c r="H28" s="30">
        <f t="shared" si="2"/>
        <v>24.989685002216362</v>
      </c>
      <c r="I28" s="31">
        <f t="shared" si="3"/>
        <v>7.0965208240985076</v>
      </c>
      <c r="J28" s="34">
        <f t="shared" si="4"/>
        <v>-42.670918536924106</v>
      </c>
      <c r="M28" s="2"/>
    </row>
    <row r="29" spans="1:13" x14ac:dyDescent="0.3">
      <c r="A29">
        <v>872</v>
      </c>
      <c r="B29" s="3">
        <v>5.8911859065317298</v>
      </c>
      <c r="C29" s="2">
        <v>0.32542690615354752</v>
      </c>
      <c r="D29" s="1">
        <v>0.92378802779970148</v>
      </c>
      <c r="E29" s="1">
        <f t="shared" si="0"/>
        <v>8.1356726538386881E-2</v>
      </c>
      <c r="F29" s="9">
        <f>25*ROUND(D29,0)</f>
        <v>25</v>
      </c>
      <c r="G29" s="12">
        <v>0</v>
      </c>
      <c r="H29" s="30">
        <f t="shared" si="2"/>
        <v>24.918643273461612</v>
      </c>
      <c r="I29" s="31">
        <f t="shared" si="3"/>
        <v>4.2298178446267647</v>
      </c>
      <c r="J29" s="34">
        <f t="shared" si="4"/>
        <v>-48.562104443455837</v>
      </c>
      <c r="M29" s="21"/>
    </row>
    <row r="30" spans="1:13" x14ac:dyDescent="0.3">
      <c r="A30">
        <v>1035</v>
      </c>
      <c r="B30" s="3">
        <v>6.5297033608495365</v>
      </c>
      <c r="C30" s="2">
        <v>2.054150321596504E-2</v>
      </c>
      <c r="D30" s="1">
        <v>1.3756516629534754</v>
      </c>
      <c r="E30" s="1">
        <f t="shared" si="0"/>
        <v>5.13537580399126E-3</v>
      </c>
      <c r="F30" s="9">
        <f>25*ROUND(D30,0)</f>
        <v>25</v>
      </c>
      <c r="G30" s="12">
        <v>0</v>
      </c>
      <c r="H30" s="30">
        <f t="shared" si="2"/>
        <v>24.994864624196008</v>
      </c>
      <c r="I30" s="31">
        <f t="shared" si="3"/>
        <v>3.8278713814258314</v>
      </c>
      <c r="J30" s="34">
        <f t="shared" si="4"/>
        <v>-55.091807804305375</v>
      </c>
    </row>
    <row r="31" spans="1:13" x14ac:dyDescent="0.3">
      <c r="A31">
        <v>802</v>
      </c>
      <c r="B31" s="3">
        <v>7.1043214039770586</v>
      </c>
      <c r="C31" s="2">
        <v>0.39843641945495056</v>
      </c>
      <c r="D31" s="1">
        <v>1.3545336572317539</v>
      </c>
      <c r="E31" s="1">
        <f t="shared" si="0"/>
        <v>9.9609104863737641E-2</v>
      </c>
      <c r="F31" s="9">
        <f>25*ROUND(D31,0)</f>
        <v>25</v>
      </c>
      <c r="G31" s="12">
        <v>0</v>
      </c>
      <c r="H31" s="30">
        <f t="shared" si="2"/>
        <v>24.900390895136262</v>
      </c>
      <c r="I31" s="31">
        <f t="shared" si="3"/>
        <v>3.5049640182659552</v>
      </c>
      <c r="J31" s="34">
        <f t="shared" si="4"/>
        <v>-62.196129208282436</v>
      </c>
    </row>
  </sheetData>
  <sortState xmlns:xlrd2="http://schemas.microsoft.com/office/spreadsheetml/2017/richdata2" ref="A2:M31">
    <sortCondition descending="1" ref="F2:F31"/>
    <sortCondition ref="B2:B3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5631C-2D95-4977-BBF4-4F2595EFEA52}">
  <dimension ref="A1:O31"/>
  <sheetViews>
    <sheetView workbookViewId="0">
      <selection activeCell="L19" sqref="L19"/>
    </sheetView>
  </sheetViews>
  <sheetFormatPr defaultRowHeight="14.4" x14ac:dyDescent="0.3"/>
  <cols>
    <col min="1" max="1" width="8.44140625" bestFit="1" customWidth="1"/>
    <col min="2" max="2" width="14.44140625" bestFit="1" customWidth="1"/>
    <col min="3" max="3" width="9.33203125" bestFit="1" customWidth="1"/>
    <col min="4" max="4" width="10.33203125" bestFit="1" customWidth="1"/>
    <col min="5" max="5" width="12" bestFit="1" customWidth="1"/>
    <col min="6" max="6" width="11.5546875" style="9" bestFit="1" customWidth="1"/>
    <col min="8" max="8" width="10.33203125" style="33" bestFit="1" customWidth="1"/>
    <col min="9" max="9" width="22.44140625" style="33" bestFit="1" customWidth="1"/>
    <col min="10" max="10" width="14.77734375" style="32" customWidth="1"/>
    <col min="11" max="11" width="4.33203125" customWidth="1"/>
    <col min="12" max="12" width="45.5546875" customWidth="1"/>
    <col min="13" max="13" width="28.21875" customWidth="1"/>
  </cols>
  <sheetData>
    <row r="1" spans="1:15" x14ac:dyDescent="0.3">
      <c r="A1" s="4" t="s">
        <v>0</v>
      </c>
      <c r="B1" s="5" t="s">
        <v>1</v>
      </c>
      <c r="C1" s="6" t="s">
        <v>2</v>
      </c>
      <c r="D1" s="4" t="s">
        <v>3</v>
      </c>
      <c r="E1" s="4" t="s">
        <v>11</v>
      </c>
      <c r="F1" s="4" t="s">
        <v>5</v>
      </c>
      <c r="G1" s="4" t="s">
        <v>7</v>
      </c>
      <c r="H1" s="28" t="s">
        <v>33</v>
      </c>
      <c r="I1" s="28" t="s">
        <v>34</v>
      </c>
      <c r="J1" s="29" t="s">
        <v>35</v>
      </c>
      <c r="L1" s="15" t="s">
        <v>29</v>
      </c>
      <c r="M1" s="4"/>
      <c r="N1" s="4"/>
      <c r="O1" s="4"/>
    </row>
    <row r="2" spans="1:15" x14ac:dyDescent="0.3">
      <c r="A2">
        <v>1100</v>
      </c>
      <c r="B2" s="3">
        <v>6.6708003843085297</v>
      </c>
      <c r="C2" s="2">
        <v>9.6869700740117146</v>
      </c>
      <c r="D2" s="1">
        <v>3.2266163247432469</v>
      </c>
      <c r="E2" s="1">
        <f t="shared" ref="E2:E31" si="0">0.25*C2</f>
        <v>2.4217425185029287</v>
      </c>
      <c r="F2" s="9">
        <f t="shared" ref="F2:F29" si="1">25*ROUND(D2,0)</f>
        <v>75</v>
      </c>
      <c r="G2" s="12">
        <v>1</v>
      </c>
      <c r="H2" s="30">
        <f>F2-E2</f>
        <v>72.578257481497076</v>
      </c>
      <c r="I2" s="31">
        <f>H2/B2</f>
        <v>10.879992399745637</v>
      </c>
      <c r="J2" s="32">
        <f>50-B2</f>
        <v>43.329199615691472</v>
      </c>
    </row>
    <row r="3" spans="1:15" x14ac:dyDescent="0.3">
      <c r="A3">
        <v>982</v>
      </c>
      <c r="B3" s="3">
        <v>0.33735976863779937</v>
      </c>
      <c r="C3" s="2">
        <v>57.704951339070263</v>
      </c>
      <c r="D3" s="1">
        <v>2.9035709185058072</v>
      </c>
      <c r="E3" s="1">
        <f t="shared" si="0"/>
        <v>14.426237834767566</v>
      </c>
      <c r="F3" s="9">
        <f t="shared" si="1"/>
        <v>75</v>
      </c>
      <c r="G3" s="12">
        <v>1</v>
      </c>
      <c r="H3" s="30">
        <f t="shared" ref="H3:H31" si="2">F3-E3</f>
        <v>60.573762165232438</v>
      </c>
      <c r="I3" s="31">
        <f t="shared" ref="I3:I31" si="3">H3/B3</f>
        <v>179.55241791224501</v>
      </c>
      <c r="J3" s="32">
        <f>J2-B3</f>
        <v>42.991839847053676</v>
      </c>
      <c r="L3" s="10" t="s">
        <v>8</v>
      </c>
      <c r="M3" s="11">
        <f>SUMPRODUCT(G2:G31,E2:E31)</f>
        <v>167.22118689822648</v>
      </c>
    </row>
    <row r="4" spans="1:15" x14ac:dyDescent="0.3">
      <c r="A4">
        <v>1106</v>
      </c>
      <c r="B4" s="3">
        <v>2.9859893627222291</v>
      </c>
      <c r="C4" s="2">
        <v>82.198983453072742</v>
      </c>
      <c r="D4" s="1">
        <v>2.8706130768340863</v>
      </c>
      <c r="E4" s="1">
        <f t="shared" si="0"/>
        <v>20.549745863268186</v>
      </c>
      <c r="F4" s="9">
        <f t="shared" si="1"/>
        <v>75</v>
      </c>
      <c r="G4" s="12">
        <v>1</v>
      </c>
      <c r="H4" s="30">
        <f t="shared" si="2"/>
        <v>54.450254136731814</v>
      </c>
      <c r="I4" s="31">
        <f t="shared" si="3"/>
        <v>18.235247190261688</v>
      </c>
      <c r="J4" s="32">
        <f t="shared" ref="J4:J31" si="4">J3-B4</f>
        <v>40.005850484331447</v>
      </c>
      <c r="L4" s="10" t="s">
        <v>9</v>
      </c>
      <c r="M4" s="11">
        <f>SUM(F2:F31)-SUMPRODUCT(G2:G31,F2:F31)</f>
        <v>575</v>
      </c>
    </row>
    <row r="5" spans="1:15" x14ac:dyDescent="0.3">
      <c r="A5">
        <v>1097</v>
      </c>
      <c r="B5" s="3">
        <v>4.3030294604863446</v>
      </c>
      <c r="C5" s="2">
        <v>99.222808457063948</v>
      </c>
      <c r="D5" s="1">
        <v>2.8395750199815346</v>
      </c>
      <c r="E5" s="1">
        <f t="shared" si="0"/>
        <v>24.805702114265987</v>
      </c>
      <c r="F5" s="9">
        <f t="shared" si="1"/>
        <v>75</v>
      </c>
      <c r="G5" s="12">
        <v>1</v>
      </c>
      <c r="H5" s="30">
        <f t="shared" si="2"/>
        <v>50.194297885734017</v>
      </c>
      <c r="I5" s="31">
        <f t="shared" si="3"/>
        <v>11.664874327878961</v>
      </c>
      <c r="J5" s="32">
        <f t="shared" si="4"/>
        <v>35.702821023845104</v>
      </c>
      <c r="L5" s="10" t="s">
        <v>6</v>
      </c>
      <c r="M5" s="19">
        <f>SUM(M3:M4)</f>
        <v>742.22118689822651</v>
      </c>
    </row>
    <row r="6" spans="1:15" x14ac:dyDescent="0.3">
      <c r="A6">
        <v>35</v>
      </c>
      <c r="B6" s="3">
        <v>0.43645018317542084</v>
      </c>
      <c r="C6" s="2">
        <v>78.177645639745492</v>
      </c>
      <c r="D6" s="1">
        <v>2.746872613905055</v>
      </c>
      <c r="E6" s="1">
        <f t="shared" si="0"/>
        <v>19.544411409936373</v>
      </c>
      <c r="F6" s="9">
        <f t="shared" si="1"/>
        <v>75</v>
      </c>
      <c r="G6" s="12">
        <v>1</v>
      </c>
      <c r="H6" s="30">
        <f t="shared" si="2"/>
        <v>55.455588590063627</v>
      </c>
      <c r="I6" s="31">
        <f t="shared" si="3"/>
        <v>127.06052311994233</v>
      </c>
      <c r="J6" s="32">
        <f t="shared" si="4"/>
        <v>35.26637084066968</v>
      </c>
      <c r="L6" s="10" t="s">
        <v>14</v>
      </c>
      <c r="M6" s="10">
        <f>COUNTIF(G2:G31,"&gt;0")</f>
        <v>12</v>
      </c>
    </row>
    <row r="7" spans="1:15" x14ac:dyDescent="0.3">
      <c r="A7">
        <v>1101</v>
      </c>
      <c r="B7" s="3">
        <v>3.7797107747075431</v>
      </c>
      <c r="C7" s="2">
        <v>72.776842359512912</v>
      </c>
      <c r="D7" s="1">
        <v>2.7091732189573881</v>
      </c>
      <c r="E7" s="1">
        <f t="shared" si="0"/>
        <v>18.194210589878228</v>
      </c>
      <c r="F7" s="9">
        <f t="shared" si="1"/>
        <v>75</v>
      </c>
      <c r="G7" s="12">
        <v>1</v>
      </c>
      <c r="H7" s="30">
        <f t="shared" si="2"/>
        <v>56.805789410121776</v>
      </c>
      <c r="I7" s="31">
        <f t="shared" si="3"/>
        <v>15.029136565222283</v>
      </c>
      <c r="J7" s="32">
        <f t="shared" si="4"/>
        <v>31.486660065962138</v>
      </c>
      <c r="L7" s="10" t="s">
        <v>15</v>
      </c>
      <c r="M7" s="17">
        <f>SUMPRODUCT(G2:G31,B2:B31)</f>
        <v>43.91392173878949</v>
      </c>
    </row>
    <row r="8" spans="1:15" x14ac:dyDescent="0.3">
      <c r="A8">
        <v>697</v>
      </c>
      <c r="B8" s="3">
        <v>9.5989039155543345</v>
      </c>
      <c r="C8" s="2">
        <v>0.17494846771503036</v>
      </c>
      <c r="D8" s="1">
        <v>2.6995400017259548</v>
      </c>
      <c r="E8" s="1">
        <f t="shared" si="0"/>
        <v>4.3737116928757591E-2</v>
      </c>
      <c r="F8" s="9">
        <f t="shared" si="1"/>
        <v>75</v>
      </c>
      <c r="G8" s="12">
        <v>1</v>
      </c>
      <c r="H8" s="30">
        <f t="shared" si="2"/>
        <v>74.956262883071247</v>
      </c>
      <c r="I8" s="31">
        <f t="shared" si="3"/>
        <v>7.8088356277439139</v>
      </c>
      <c r="J8" s="32">
        <f t="shared" si="4"/>
        <v>21.887756150407803</v>
      </c>
      <c r="L8" s="10" t="s">
        <v>16</v>
      </c>
      <c r="M8" s="22">
        <f>(SUMPRODUCT(G2:G31,D2:D31)/SUM(D2:D31))</f>
        <v>0.60235962900247031</v>
      </c>
    </row>
    <row r="9" spans="1:15" x14ac:dyDescent="0.3">
      <c r="A9">
        <v>1091</v>
      </c>
      <c r="B9" s="3">
        <v>0.92553085588797601</v>
      </c>
      <c r="C9" s="2">
        <v>88.661022343278077</v>
      </c>
      <c r="D9" s="1">
        <v>2.66143771994926</v>
      </c>
      <c r="E9" s="1">
        <f t="shared" si="0"/>
        <v>22.165255585819519</v>
      </c>
      <c r="F9" s="9">
        <f t="shared" si="1"/>
        <v>75</v>
      </c>
      <c r="G9" s="12">
        <v>1</v>
      </c>
      <c r="H9" s="30">
        <f t="shared" si="2"/>
        <v>52.834744414180477</v>
      </c>
      <c r="I9" s="31">
        <f t="shared" si="3"/>
        <v>57.085881122233992</v>
      </c>
      <c r="J9" s="35">
        <f t="shared" si="4"/>
        <v>20.962225294519826</v>
      </c>
      <c r="L9" s="10" t="s">
        <v>17</v>
      </c>
      <c r="M9" s="22">
        <f>(M5-660.39)/660.39</f>
        <v>0.12391342524603116</v>
      </c>
    </row>
    <row r="10" spans="1:15" x14ac:dyDescent="0.3">
      <c r="A10">
        <v>1044</v>
      </c>
      <c r="B10" s="3">
        <v>0.5610562758446358</v>
      </c>
      <c r="C10" s="2">
        <v>84.301423961499964</v>
      </c>
      <c r="D10" s="1">
        <v>2.6492622052295749</v>
      </c>
      <c r="E10" s="1">
        <f t="shared" si="0"/>
        <v>21.075355990374991</v>
      </c>
      <c r="F10" s="9">
        <f t="shared" si="1"/>
        <v>75</v>
      </c>
      <c r="G10" s="12">
        <v>1</v>
      </c>
      <c r="H10" s="30">
        <f t="shared" si="2"/>
        <v>53.924644009625013</v>
      </c>
      <c r="I10" s="31">
        <f t="shared" si="3"/>
        <v>96.112718690196928</v>
      </c>
      <c r="J10" s="35">
        <f t="shared" si="4"/>
        <v>20.401169018675191</v>
      </c>
      <c r="L10" s="10" t="s">
        <v>37</v>
      </c>
      <c r="M10" s="37">
        <f>SUM(I2:I13)</f>
        <v>555.44375486593776</v>
      </c>
    </row>
    <row r="11" spans="1:15" x14ac:dyDescent="0.3">
      <c r="A11">
        <v>1109</v>
      </c>
      <c r="B11" s="3">
        <v>7.3420481814718386</v>
      </c>
      <c r="C11" s="2">
        <v>0.8047632978806174</v>
      </c>
      <c r="D11" s="1">
        <v>2.5271032160928897</v>
      </c>
      <c r="E11" s="1">
        <f t="shared" si="0"/>
        <v>0.20119082447015435</v>
      </c>
      <c r="F11" s="9">
        <f t="shared" si="1"/>
        <v>75</v>
      </c>
      <c r="G11" s="12">
        <v>1</v>
      </c>
      <c r="H11" s="30">
        <f t="shared" si="2"/>
        <v>74.79880917552984</v>
      </c>
      <c r="I11" s="31">
        <f t="shared" si="3"/>
        <v>10.187730634115118</v>
      </c>
      <c r="J11" s="35">
        <f t="shared" si="4"/>
        <v>13.059120837203352</v>
      </c>
      <c r="L11" s="10" t="s">
        <v>40</v>
      </c>
      <c r="M11" s="22">
        <f>M10/717.77</f>
        <v>0.77384643390771102</v>
      </c>
    </row>
    <row r="12" spans="1:15" x14ac:dyDescent="0.3">
      <c r="A12">
        <v>1094</v>
      </c>
      <c r="B12" s="3">
        <v>3.441588237306096</v>
      </c>
      <c r="C12" s="2">
        <v>66.340574915676257</v>
      </c>
      <c r="D12" s="1">
        <v>2.4948461086784777</v>
      </c>
      <c r="E12" s="1">
        <f t="shared" si="0"/>
        <v>16.585143728919064</v>
      </c>
      <c r="F12" s="9">
        <f t="shared" si="1"/>
        <v>50</v>
      </c>
      <c r="G12" s="12">
        <v>1</v>
      </c>
      <c r="H12" s="30">
        <f t="shared" si="2"/>
        <v>33.414856271080936</v>
      </c>
      <c r="I12" s="31">
        <f t="shared" si="3"/>
        <v>9.7091383300509015</v>
      </c>
      <c r="J12" s="35">
        <f t="shared" si="4"/>
        <v>9.6175325998972561</v>
      </c>
    </row>
    <row r="13" spans="1:15" x14ac:dyDescent="0.3">
      <c r="A13">
        <v>1115</v>
      </c>
      <c r="B13" s="3">
        <v>3.531454338686749</v>
      </c>
      <c r="C13" s="2">
        <v>28.833813284378884</v>
      </c>
      <c r="D13" s="1">
        <v>2.4577556619557446</v>
      </c>
      <c r="E13" s="1">
        <f t="shared" si="0"/>
        <v>7.208453321094721</v>
      </c>
      <c r="F13" s="9">
        <f t="shared" si="1"/>
        <v>50</v>
      </c>
      <c r="G13" s="12">
        <v>1</v>
      </c>
      <c r="H13" s="30">
        <f t="shared" si="2"/>
        <v>42.791546678905277</v>
      </c>
      <c r="I13" s="31">
        <f t="shared" si="3"/>
        <v>12.117258946300939</v>
      </c>
      <c r="J13" s="35">
        <f t="shared" si="4"/>
        <v>6.0860782612105071</v>
      </c>
    </row>
    <row r="14" spans="1:15" x14ac:dyDescent="0.3">
      <c r="A14">
        <v>1014</v>
      </c>
      <c r="B14" s="3">
        <v>9.0506776562361004</v>
      </c>
      <c r="C14" s="2">
        <v>0.71198952660367354</v>
      </c>
      <c r="D14" s="1">
        <v>2.3017811631630205</v>
      </c>
      <c r="E14" s="1">
        <f t="shared" si="0"/>
        <v>0.17799738165091838</v>
      </c>
      <c r="F14" s="9">
        <f t="shared" si="1"/>
        <v>50</v>
      </c>
      <c r="G14" s="12">
        <v>0</v>
      </c>
      <c r="H14" s="30">
        <f t="shared" si="2"/>
        <v>49.822002618349082</v>
      </c>
      <c r="I14" s="31">
        <f t="shared" si="3"/>
        <v>5.5047814661723935</v>
      </c>
      <c r="J14" s="34">
        <f t="shared" si="4"/>
        <v>-2.9645993950255933</v>
      </c>
    </row>
    <row r="15" spans="1:15" x14ac:dyDescent="0.3">
      <c r="A15">
        <v>631</v>
      </c>
      <c r="B15" s="3">
        <v>9.4227545758652536</v>
      </c>
      <c r="C15" s="2">
        <v>0.40188261642927214</v>
      </c>
      <c r="D15" s="1">
        <v>2.0276600868965624</v>
      </c>
      <c r="E15" s="1">
        <f t="shared" si="0"/>
        <v>0.10047065410731804</v>
      </c>
      <c r="F15" s="9">
        <f t="shared" si="1"/>
        <v>50</v>
      </c>
      <c r="G15" s="12">
        <v>0</v>
      </c>
      <c r="H15" s="30">
        <f t="shared" si="2"/>
        <v>49.899529345892681</v>
      </c>
      <c r="I15" s="31">
        <f t="shared" si="3"/>
        <v>5.2956414118756356</v>
      </c>
      <c r="J15" s="34">
        <f t="shared" si="4"/>
        <v>-12.387353970890846</v>
      </c>
      <c r="M15" s="2"/>
    </row>
    <row r="16" spans="1:15" x14ac:dyDescent="0.3">
      <c r="A16">
        <v>570</v>
      </c>
      <c r="B16" s="3">
        <v>4.641911641886189</v>
      </c>
      <c r="C16" s="2">
        <v>0.7361126155005504</v>
      </c>
      <c r="D16" s="1">
        <v>1.9311091598096972</v>
      </c>
      <c r="E16" s="1">
        <f t="shared" si="0"/>
        <v>0.1840281538751376</v>
      </c>
      <c r="F16" s="9">
        <f t="shared" si="1"/>
        <v>50</v>
      </c>
      <c r="G16" s="12">
        <v>0</v>
      </c>
      <c r="H16" s="30">
        <f t="shared" si="2"/>
        <v>49.81597184612486</v>
      </c>
      <c r="I16" s="31">
        <f t="shared" si="3"/>
        <v>10.731779423936363</v>
      </c>
      <c r="J16" s="34">
        <f t="shared" si="4"/>
        <v>-17.029265612777035</v>
      </c>
    </row>
    <row r="17" spans="1:13" x14ac:dyDescent="0.3">
      <c r="A17">
        <v>790</v>
      </c>
      <c r="B17" s="3">
        <v>7.8201937950803906</v>
      </c>
      <c r="C17" s="2">
        <v>3.3189732381488923E-2</v>
      </c>
      <c r="D17" s="1">
        <v>1.8528444424142394</v>
      </c>
      <c r="E17" s="1">
        <f t="shared" si="0"/>
        <v>8.2974330953722308E-3</v>
      </c>
      <c r="F17" s="9">
        <f t="shared" si="1"/>
        <v>50</v>
      </c>
      <c r="G17" s="12">
        <v>0</v>
      </c>
      <c r="H17" s="30">
        <f t="shared" si="2"/>
        <v>49.991702566904628</v>
      </c>
      <c r="I17" s="31">
        <f t="shared" si="3"/>
        <v>6.3926424174237129</v>
      </c>
      <c r="J17" s="34">
        <f t="shared" si="4"/>
        <v>-24.849459407857424</v>
      </c>
    </row>
    <row r="18" spans="1:13" x14ac:dyDescent="0.3">
      <c r="A18">
        <v>836</v>
      </c>
      <c r="B18" s="3">
        <v>8.2176486062281029</v>
      </c>
      <c r="C18" s="2">
        <v>0.17799302280316898</v>
      </c>
      <c r="D18" s="1">
        <v>1.7590900459121823</v>
      </c>
      <c r="E18" s="1">
        <f t="shared" si="0"/>
        <v>4.4498255700792244E-2</v>
      </c>
      <c r="F18" s="9">
        <f t="shared" si="1"/>
        <v>50</v>
      </c>
      <c r="G18" s="12">
        <v>0</v>
      </c>
      <c r="H18" s="30">
        <f t="shared" si="2"/>
        <v>49.955501744299205</v>
      </c>
      <c r="I18" s="31">
        <f t="shared" si="3"/>
        <v>6.0790506065735466</v>
      </c>
      <c r="J18" s="34">
        <f t="shared" si="4"/>
        <v>-33.067108014085527</v>
      </c>
    </row>
    <row r="19" spans="1:13" x14ac:dyDescent="0.3">
      <c r="A19">
        <v>91</v>
      </c>
      <c r="B19" s="3">
        <v>0.33735976863779937</v>
      </c>
      <c r="C19" s="2">
        <v>47.435302492539634</v>
      </c>
      <c r="D19" s="1">
        <v>1.403178780418642</v>
      </c>
      <c r="E19" s="1">
        <f t="shared" si="0"/>
        <v>11.858825623134909</v>
      </c>
      <c r="F19" s="9">
        <f t="shared" si="1"/>
        <v>25</v>
      </c>
      <c r="G19" s="12">
        <v>0</v>
      </c>
      <c r="H19" s="30">
        <f t="shared" si="2"/>
        <v>13.141174376865091</v>
      </c>
      <c r="I19" s="31">
        <f t="shared" si="3"/>
        <v>38.952997952088033</v>
      </c>
      <c r="J19" s="34">
        <f t="shared" si="4"/>
        <v>-33.404467782723323</v>
      </c>
    </row>
    <row r="20" spans="1:13" x14ac:dyDescent="0.3">
      <c r="A20">
        <v>1035</v>
      </c>
      <c r="B20" s="3">
        <v>6.5297033608495365</v>
      </c>
      <c r="C20" s="2">
        <v>2.054150321596504E-2</v>
      </c>
      <c r="D20" s="1">
        <v>1.3756516629534754</v>
      </c>
      <c r="E20" s="1">
        <f t="shared" si="0"/>
        <v>5.13537580399126E-3</v>
      </c>
      <c r="F20" s="9">
        <f t="shared" si="1"/>
        <v>25</v>
      </c>
      <c r="G20" s="12">
        <v>0</v>
      </c>
      <c r="H20" s="30">
        <f t="shared" si="2"/>
        <v>24.994864624196008</v>
      </c>
      <c r="I20" s="31">
        <f t="shared" si="3"/>
        <v>3.8278713814258314</v>
      </c>
      <c r="J20" s="34">
        <f t="shared" si="4"/>
        <v>-39.934171143572861</v>
      </c>
    </row>
    <row r="21" spans="1:13" x14ac:dyDescent="0.3">
      <c r="A21">
        <v>802</v>
      </c>
      <c r="B21" s="3">
        <v>7.1043214039770586</v>
      </c>
      <c r="C21" s="2">
        <v>0.39843641945495056</v>
      </c>
      <c r="D21" s="1">
        <v>1.3545336572317539</v>
      </c>
      <c r="E21" s="1">
        <f t="shared" si="0"/>
        <v>9.9609104863737641E-2</v>
      </c>
      <c r="F21" s="9">
        <f t="shared" si="1"/>
        <v>25</v>
      </c>
      <c r="G21" s="12">
        <v>0</v>
      </c>
      <c r="H21" s="30">
        <f t="shared" si="2"/>
        <v>24.900390895136262</v>
      </c>
      <c r="I21" s="31">
        <f t="shared" si="3"/>
        <v>3.5049640182659552</v>
      </c>
      <c r="J21" s="34">
        <f t="shared" si="4"/>
        <v>-47.038492547549922</v>
      </c>
    </row>
    <row r="22" spans="1:13" x14ac:dyDescent="0.3">
      <c r="A22">
        <v>1104</v>
      </c>
      <c r="B22" s="3">
        <v>2.4110866230520589</v>
      </c>
      <c r="C22" s="2">
        <v>87.68549569993786</v>
      </c>
      <c r="D22" s="1">
        <v>1.2292350199888231</v>
      </c>
      <c r="E22" s="1">
        <f t="shared" si="0"/>
        <v>21.921373924984465</v>
      </c>
      <c r="F22" s="9">
        <f t="shared" si="1"/>
        <v>25</v>
      </c>
      <c r="G22" s="12">
        <v>0</v>
      </c>
      <c r="H22" s="30">
        <f t="shared" si="2"/>
        <v>3.078626075015535</v>
      </c>
      <c r="I22" s="31">
        <f t="shared" si="3"/>
        <v>1.2768624924468601</v>
      </c>
      <c r="J22" s="34">
        <f t="shared" si="4"/>
        <v>-49.449579170601979</v>
      </c>
    </row>
    <row r="23" spans="1:13" x14ac:dyDescent="0.3">
      <c r="A23">
        <v>755</v>
      </c>
      <c r="B23" s="3">
        <v>0.53430713571528288</v>
      </c>
      <c r="C23" s="2">
        <v>88.099969932523493</v>
      </c>
      <c r="D23" s="1">
        <v>1.2079509469533682</v>
      </c>
      <c r="E23" s="1">
        <f t="shared" si="0"/>
        <v>22.024992483130873</v>
      </c>
      <c r="F23" s="9">
        <f t="shared" si="1"/>
        <v>25</v>
      </c>
      <c r="G23" s="12">
        <v>0</v>
      </c>
      <c r="H23" s="30">
        <f t="shared" si="2"/>
        <v>2.9750075168691268</v>
      </c>
      <c r="I23" s="31">
        <f t="shared" si="3"/>
        <v>5.5679726472049662</v>
      </c>
      <c r="J23" s="34">
        <f t="shared" si="4"/>
        <v>-49.98388630631726</v>
      </c>
    </row>
    <row r="24" spans="1:13" x14ac:dyDescent="0.3">
      <c r="A24">
        <v>762</v>
      </c>
      <c r="B24" s="3">
        <v>0.45024089787638277</v>
      </c>
      <c r="C24" s="2">
        <v>99.337194752892017</v>
      </c>
      <c r="D24" s="1">
        <v>1.2038968510307821</v>
      </c>
      <c r="E24" s="1">
        <f t="shared" si="0"/>
        <v>24.834298688223004</v>
      </c>
      <c r="F24" s="9">
        <f t="shared" si="1"/>
        <v>25</v>
      </c>
      <c r="G24" s="12">
        <v>0</v>
      </c>
      <c r="H24" s="30">
        <f t="shared" si="2"/>
        <v>0.16570131177699565</v>
      </c>
      <c r="I24" s="31">
        <f t="shared" si="3"/>
        <v>0.36802812129805734</v>
      </c>
      <c r="J24" s="34">
        <f t="shared" si="4"/>
        <v>-50.434127204193643</v>
      </c>
    </row>
    <row r="25" spans="1:13" x14ac:dyDescent="0.3">
      <c r="A25">
        <v>872</v>
      </c>
      <c r="B25" s="3">
        <v>5.8911859065317298</v>
      </c>
      <c r="C25" s="2">
        <v>0.32542690615354752</v>
      </c>
      <c r="D25" s="1">
        <v>0.92378802779970148</v>
      </c>
      <c r="E25" s="1">
        <f t="shared" si="0"/>
        <v>8.1356726538386881E-2</v>
      </c>
      <c r="F25" s="9">
        <f t="shared" si="1"/>
        <v>25</v>
      </c>
      <c r="G25" s="12">
        <v>0</v>
      </c>
      <c r="H25" s="30">
        <f t="shared" si="2"/>
        <v>24.918643273461612</v>
      </c>
      <c r="I25" s="31">
        <f t="shared" si="3"/>
        <v>4.2298178446267647</v>
      </c>
      <c r="J25" s="34">
        <f t="shared" si="4"/>
        <v>-56.325313110725375</v>
      </c>
    </row>
    <row r="26" spans="1:13" x14ac:dyDescent="0.3">
      <c r="A26">
        <v>707</v>
      </c>
      <c r="B26" s="3">
        <v>0.42070180467416507</v>
      </c>
      <c r="C26" s="2">
        <v>90.364466751957792</v>
      </c>
      <c r="D26" s="1">
        <v>0.68573498692666646</v>
      </c>
      <c r="E26" s="1">
        <f t="shared" si="0"/>
        <v>22.591116687989448</v>
      </c>
      <c r="F26" s="9">
        <f t="shared" si="1"/>
        <v>25</v>
      </c>
      <c r="G26" s="12">
        <v>0</v>
      </c>
      <c r="H26" s="30">
        <f t="shared" si="2"/>
        <v>2.4088833120105519</v>
      </c>
      <c r="I26" s="31">
        <f t="shared" si="3"/>
        <v>5.7258687394418004</v>
      </c>
      <c r="J26" s="34">
        <f t="shared" si="4"/>
        <v>-56.746014915399542</v>
      </c>
    </row>
    <row r="27" spans="1:13" x14ac:dyDescent="0.3">
      <c r="A27">
        <v>971</v>
      </c>
      <c r="B27" s="3">
        <v>0.33898337185350957</v>
      </c>
      <c r="C27" s="2">
        <v>91.732859570614224</v>
      </c>
      <c r="D27" s="1">
        <v>0.64675650793850092</v>
      </c>
      <c r="E27" s="1">
        <f t="shared" si="0"/>
        <v>22.933214892653556</v>
      </c>
      <c r="F27" s="9">
        <f t="shared" si="1"/>
        <v>25</v>
      </c>
      <c r="G27" s="12">
        <v>0</v>
      </c>
      <c r="H27" s="30">
        <f t="shared" si="2"/>
        <v>2.0667851073464441</v>
      </c>
      <c r="I27" s="31">
        <f t="shared" si="3"/>
        <v>6.0970102929992613</v>
      </c>
      <c r="J27" s="34">
        <f t="shared" si="4"/>
        <v>-57.08499828725305</v>
      </c>
    </row>
    <row r="28" spans="1:13" x14ac:dyDescent="0.3">
      <c r="A28">
        <v>962</v>
      </c>
      <c r="B28" s="3">
        <v>0.3621252484718851</v>
      </c>
      <c r="C28" s="2">
        <v>95.408128218027827</v>
      </c>
      <c r="D28" s="1">
        <v>0.61690368932313355</v>
      </c>
      <c r="E28" s="1">
        <f t="shared" si="0"/>
        <v>23.852032054506957</v>
      </c>
      <c r="F28" s="9">
        <f t="shared" si="1"/>
        <v>25</v>
      </c>
      <c r="G28" s="12">
        <v>0</v>
      </c>
      <c r="H28" s="30">
        <f t="shared" si="2"/>
        <v>1.1479679454930434</v>
      </c>
      <c r="I28" s="31">
        <f t="shared" si="3"/>
        <v>3.1700853512349609</v>
      </c>
      <c r="J28" s="34">
        <f t="shared" si="4"/>
        <v>-57.447123535724934</v>
      </c>
      <c r="M28" s="2"/>
    </row>
    <row r="29" spans="1:13" x14ac:dyDescent="0.3">
      <c r="A29">
        <v>207</v>
      </c>
      <c r="B29" s="3">
        <v>0.53226354816753751</v>
      </c>
      <c r="C29" s="2">
        <v>36.389595342580009</v>
      </c>
      <c r="D29" s="1">
        <v>0.55340951299649488</v>
      </c>
      <c r="E29" s="1">
        <f t="shared" si="0"/>
        <v>9.0973988356450022</v>
      </c>
      <c r="F29" s="9">
        <f t="shared" si="1"/>
        <v>25</v>
      </c>
      <c r="G29" s="12">
        <v>0</v>
      </c>
      <c r="H29" s="30">
        <f t="shared" si="2"/>
        <v>15.902601164354998</v>
      </c>
      <c r="I29" s="31">
        <f t="shared" si="3"/>
        <v>29.877306494318539</v>
      </c>
      <c r="J29" s="34">
        <f t="shared" si="4"/>
        <v>-57.979387083892469</v>
      </c>
      <c r="M29" s="18"/>
    </row>
    <row r="30" spans="1:13" x14ac:dyDescent="0.3">
      <c r="A30">
        <v>1098</v>
      </c>
      <c r="B30" s="3">
        <v>0.69534260741033416</v>
      </c>
      <c r="C30" s="2">
        <v>48.204808004424237</v>
      </c>
      <c r="D30" s="1">
        <v>0.31486619023461765</v>
      </c>
      <c r="E30" s="1">
        <f t="shared" si="0"/>
        <v>12.051202001106059</v>
      </c>
      <c r="F30" s="9">
        <v>25</v>
      </c>
      <c r="G30" s="12">
        <v>0</v>
      </c>
      <c r="H30" s="30">
        <f t="shared" si="2"/>
        <v>12.948797998893941</v>
      </c>
      <c r="I30" s="31">
        <f t="shared" si="3"/>
        <v>18.622184029710439</v>
      </c>
      <c r="J30" s="34">
        <f t="shared" si="4"/>
        <v>-58.674729691302801</v>
      </c>
    </row>
    <row r="31" spans="1:13" x14ac:dyDescent="0.3">
      <c r="A31">
        <v>954</v>
      </c>
      <c r="B31" s="3">
        <v>3.5213995169796286</v>
      </c>
      <c r="C31" s="2">
        <v>4.1259991134545704E-2</v>
      </c>
      <c r="D31" s="1">
        <v>0.25512942873062083</v>
      </c>
      <c r="E31" s="1">
        <f t="shared" si="0"/>
        <v>1.0314997783636426E-2</v>
      </c>
      <c r="F31" s="9">
        <f>25</f>
        <v>25</v>
      </c>
      <c r="G31" s="12">
        <v>0</v>
      </c>
      <c r="H31" s="30">
        <f t="shared" si="2"/>
        <v>24.989685002216362</v>
      </c>
      <c r="I31" s="31">
        <f t="shared" si="3"/>
        <v>7.0965208240985076</v>
      </c>
      <c r="J31" s="34">
        <f t="shared" si="4"/>
        <v>-62.196129208282429</v>
      </c>
    </row>
  </sheetData>
  <sortState xmlns:xlrd2="http://schemas.microsoft.com/office/spreadsheetml/2017/richdata2" ref="A2:G31">
    <sortCondition descending="1" ref="F2:F31"/>
    <sortCondition descending="1" ref="D2:D31"/>
    <sortCondition ref="B2:B3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F89ED-F642-49D5-9025-F614FB310846}">
  <dimension ref="A2:D27"/>
  <sheetViews>
    <sheetView zoomScale="70" zoomScaleNormal="70" workbookViewId="0">
      <selection activeCell="T11" sqref="T11"/>
    </sheetView>
  </sheetViews>
  <sheetFormatPr defaultRowHeight="14.4" x14ac:dyDescent="0.3"/>
  <cols>
    <col min="1" max="1" width="20.21875" customWidth="1"/>
    <col min="2" max="2" width="31.21875" bestFit="1" customWidth="1"/>
    <col min="3" max="3" width="19.33203125" bestFit="1" customWidth="1"/>
    <col min="4" max="4" width="9.88671875" customWidth="1"/>
  </cols>
  <sheetData>
    <row r="2" spans="1:3" x14ac:dyDescent="0.3">
      <c r="A2" s="13" t="s">
        <v>22</v>
      </c>
      <c r="B2" s="13" t="s">
        <v>10</v>
      </c>
      <c r="C2" s="13" t="s">
        <v>38</v>
      </c>
    </row>
    <row r="3" spans="1:3" x14ac:dyDescent="0.3">
      <c r="A3" t="s">
        <v>23</v>
      </c>
      <c r="B3" s="26">
        <f>49.96/50</f>
        <v>0.99919999999999998</v>
      </c>
      <c r="C3" s="25">
        <v>0.7</v>
      </c>
    </row>
    <row r="4" spans="1:3" x14ac:dyDescent="0.3">
      <c r="A4" t="s">
        <v>18</v>
      </c>
      <c r="B4" s="26">
        <f>46.97/50</f>
        <v>0.93940000000000001</v>
      </c>
      <c r="C4" s="25">
        <v>0.67</v>
      </c>
    </row>
    <row r="5" spans="1:3" x14ac:dyDescent="0.3">
      <c r="A5" t="s">
        <v>19</v>
      </c>
      <c r="B5" s="26">
        <f>48.68/50</f>
        <v>0.97360000000000002</v>
      </c>
      <c r="C5" s="25">
        <v>0.19</v>
      </c>
    </row>
    <row r="6" spans="1:3" x14ac:dyDescent="0.3">
      <c r="A6" t="s">
        <v>20</v>
      </c>
      <c r="B6" s="26">
        <f>43.91/50</f>
        <v>0.87819999999999998</v>
      </c>
      <c r="C6" s="25">
        <v>0.6</v>
      </c>
    </row>
    <row r="7" spans="1:3" x14ac:dyDescent="0.3">
      <c r="A7" t="s">
        <v>30</v>
      </c>
      <c r="B7" s="26">
        <f>44.76/50</f>
        <v>0.8952</v>
      </c>
      <c r="C7" s="25">
        <v>0.55000000000000004</v>
      </c>
    </row>
    <row r="8" spans="1:3" x14ac:dyDescent="0.3">
      <c r="A8" t="s">
        <v>31</v>
      </c>
      <c r="B8" s="26">
        <f>50.77/50</f>
        <v>1.0154000000000001</v>
      </c>
      <c r="C8" s="25">
        <v>0.7</v>
      </c>
    </row>
    <row r="9" spans="1:3" x14ac:dyDescent="0.3">
      <c r="A9" t="s">
        <v>32</v>
      </c>
      <c r="B9" s="26">
        <f>43.91/50</f>
        <v>0.87819999999999998</v>
      </c>
      <c r="C9" s="25">
        <v>0.6</v>
      </c>
    </row>
    <row r="11" spans="1:3" x14ac:dyDescent="0.3">
      <c r="A11" s="13" t="s">
        <v>22</v>
      </c>
      <c r="B11" s="13" t="s">
        <v>21</v>
      </c>
    </row>
    <row r="12" spans="1:3" x14ac:dyDescent="0.3">
      <c r="A12" t="s">
        <v>23</v>
      </c>
      <c r="B12">
        <v>660.39</v>
      </c>
    </row>
    <row r="13" spans="1:3" x14ac:dyDescent="0.3">
      <c r="A13" t="s">
        <v>18</v>
      </c>
      <c r="B13">
        <v>786</v>
      </c>
    </row>
    <row r="14" spans="1:3" x14ac:dyDescent="0.3">
      <c r="A14" t="s">
        <v>19</v>
      </c>
      <c r="B14">
        <v>1150.29</v>
      </c>
    </row>
    <row r="15" spans="1:3" x14ac:dyDescent="0.3">
      <c r="A15" t="s">
        <v>20</v>
      </c>
      <c r="B15">
        <v>742.22</v>
      </c>
    </row>
    <row r="16" spans="1:3" x14ac:dyDescent="0.3">
      <c r="A16" t="s">
        <v>30</v>
      </c>
      <c r="B16">
        <v>768.44</v>
      </c>
    </row>
    <row r="17" spans="1:4" x14ac:dyDescent="0.3">
      <c r="A17" t="s">
        <v>31</v>
      </c>
      <c r="B17">
        <v>660.41</v>
      </c>
    </row>
    <row r="18" spans="1:4" x14ac:dyDescent="0.3">
      <c r="A18" t="s">
        <v>32</v>
      </c>
      <c r="B18">
        <v>742.22</v>
      </c>
    </row>
    <row r="20" spans="1:4" x14ac:dyDescent="0.3">
      <c r="A20" s="13" t="s">
        <v>22</v>
      </c>
      <c r="B20" s="13" t="s">
        <v>40</v>
      </c>
      <c r="C20" s="13" t="s">
        <v>39</v>
      </c>
      <c r="D20" s="13" t="s">
        <v>41</v>
      </c>
    </row>
    <row r="21" spans="1:4" x14ac:dyDescent="0.3">
      <c r="A21" t="s">
        <v>23</v>
      </c>
      <c r="B21" s="25">
        <v>0.34</v>
      </c>
      <c r="C21" s="25">
        <v>0.69599999999999995</v>
      </c>
      <c r="D21" s="26">
        <f>B12/5509.97</f>
        <v>0.119853647116046</v>
      </c>
    </row>
    <row r="22" spans="1:4" x14ac:dyDescent="0.3">
      <c r="A22" t="s">
        <v>18</v>
      </c>
      <c r="B22" s="25">
        <v>0.92</v>
      </c>
      <c r="C22" s="25">
        <v>0.67</v>
      </c>
      <c r="D22" s="26">
        <f t="shared" ref="D22:D27" si="0">B13/5509.97</f>
        <v>0.14265050444920752</v>
      </c>
    </row>
    <row r="23" spans="1:4" x14ac:dyDescent="0.3">
      <c r="A23" t="s">
        <v>19</v>
      </c>
      <c r="B23" s="25">
        <v>0.05</v>
      </c>
      <c r="C23" s="25">
        <v>0.19</v>
      </c>
      <c r="D23" s="26">
        <f t="shared" si="0"/>
        <v>0.20876520198839557</v>
      </c>
    </row>
    <row r="24" spans="1:4" x14ac:dyDescent="0.3">
      <c r="A24" t="s">
        <v>20</v>
      </c>
      <c r="B24" s="25">
        <v>0.77</v>
      </c>
      <c r="C24" s="25">
        <v>0.6</v>
      </c>
      <c r="D24" s="26">
        <f t="shared" si="0"/>
        <v>0.13470490764922494</v>
      </c>
    </row>
    <row r="25" spans="1:4" x14ac:dyDescent="0.3">
      <c r="A25" t="s">
        <v>30</v>
      </c>
      <c r="B25" s="25">
        <v>0.75</v>
      </c>
      <c r="C25" s="25">
        <v>0.55000000000000004</v>
      </c>
      <c r="D25" s="26">
        <f t="shared" si="0"/>
        <v>0.13946355424802676</v>
      </c>
    </row>
    <row r="26" spans="1:4" x14ac:dyDescent="0.3">
      <c r="A26" t="s">
        <v>31</v>
      </c>
      <c r="B26" s="25">
        <v>0.79</v>
      </c>
      <c r="C26" s="25">
        <v>0.69799999999999995</v>
      </c>
      <c r="D26" s="26">
        <f t="shared" si="0"/>
        <v>0.11985727689987422</v>
      </c>
    </row>
    <row r="27" spans="1:4" x14ac:dyDescent="0.3">
      <c r="A27" t="s">
        <v>32</v>
      </c>
      <c r="B27" s="25">
        <v>0.77</v>
      </c>
      <c r="C27" s="25">
        <v>0.6</v>
      </c>
      <c r="D27" s="26">
        <f t="shared" si="0"/>
        <v>0.13470490764922494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 Data</vt:lpstr>
      <vt:lpstr>Test Data</vt:lpstr>
      <vt:lpstr>Heuristic 1</vt:lpstr>
      <vt:lpstr>Heuristic 2</vt:lpstr>
      <vt:lpstr>Heuristic 3</vt:lpstr>
      <vt:lpstr>Developed Heuristic 1</vt:lpstr>
      <vt:lpstr>Dev. Heuristic 2</vt:lpstr>
      <vt:lpstr>Dev. Heuristic 3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Gorman</dc:creator>
  <cp:lastModifiedBy>SaiDheeraj Kanaparthi</cp:lastModifiedBy>
  <dcterms:created xsi:type="dcterms:W3CDTF">2017-12-05T20:18:45Z</dcterms:created>
  <dcterms:modified xsi:type="dcterms:W3CDTF">2023-06-11T16:57:22Z</dcterms:modified>
</cp:coreProperties>
</file>